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2-2020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Unallocated Detail" sheetId="17" r:id="rId4"/>
    <sheet name="Common by Account" sheetId="13" r:id="rId5"/>
  </sheets>
  <externalReferences>
    <externalReference r:id="rId6"/>
    <externalReference r:id="rId7"/>
    <externalReference r:id="rId8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ata">#REF!</definedName>
    <definedName name="data12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ectp1">#REF!</definedName>
    <definedName name="Electp2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ay_18">#REF!</definedName>
    <definedName name="Miller" hidden="1">{#N/A,#N/A,FALSE,"Expenditures";#N/A,#N/A,FALSE,"Property Placed In-Service";#N/A,#N/A,FALSE,"CWIP Balances"}</definedName>
    <definedName name="MONTH">#REF!</definedName>
    <definedName name="new" hidden="1">{#N/A,#N/A,FALSE,"Summ";#N/A,#N/A,FALSE,"General"}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rint_Area_Reset">#N/A</definedName>
    <definedName name="qqq" hidden="1">{#N/A,#N/A,FALSE,"schA"}</definedName>
    <definedName name="SAPBEXhrIndnt">"Wide"</definedName>
    <definedName name="SAPCrosstab1">'[3]FM download (3)'!$A$1:$M$321</definedName>
    <definedName name="SAPsysID">"708C5W7SBKP804JT78WJ0JNKI"</definedName>
    <definedName name="SAPwbID">"ARS"</definedName>
    <definedName name="Sept16AMA">[2]BS!$Q$8:$Q$2408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 localSheetId="3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78" i="17"/>
  <c r="E278" i="17"/>
  <c r="D278" i="17"/>
  <c r="D36" i="11" s="1"/>
  <c r="C278" i="17"/>
  <c r="C36" i="11" s="1"/>
  <c r="B278" i="17"/>
  <c r="B36" i="11" s="1"/>
  <c r="H277" i="17"/>
  <c r="G277" i="17"/>
  <c r="H276" i="17"/>
  <c r="G276" i="17"/>
  <c r="H275" i="17"/>
  <c r="G275" i="17"/>
  <c r="F273" i="17"/>
  <c r="E273" i="17"/>
  <c r="D273" i="17"/>
  <c r="D35" i="11" s="1"/>
  <c r="C273" i="17"/>
  <c r="C35" i="11" s="1"/>
  <c r="B273" i="17"/>
  <c r="B35" i="11" s="1"/>
  <c r="H272" i="17"/>
  <c r="G272" i="17"/>
  <c r="H271" i="17"/>
  <c r="G271" i="17"/>
  <c r="F268" i="17"/>
  <c r="E268" i="17"/>
  <c r="D268" i="17"/>
  <c r="D34" i="11" s="1"/>
  <c r="C268" i="17"/>
  <c r="C34" i="11" s="1"/>
  <c r="B268" i="17"/>
  <c r="B34" i="11" s="1"/>
  <c r="H267" i="17"/>
  <c r="H268" i="17" s="1"/>
  <c r="C35" i="10" s="1"/>
  <c r="G267" i="17"/>
  <c r="F286" i="17"/>
  <c r="E286" i="17"/>
  <c r="E329" i="17" s="1"/>
  <c r="D286" i="17"/>
  <c r="C286" i="17"/>
  <c r="B286" i="17"/>
  <c r="H285" i="17"/>
  <c r="G285" i="17"/>
  <c r="H284" i="17"/>
  <c r="G284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E264" i="17" s="1"/>
  <c r="D247" i="17"/>
  <c r="C247" i="17"/>
  <c r="B247" i="17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F329" i="17" l="1"/>
  <c r="C30" i="11"/>
  <c r="C264" i="17"/>
  <c r="D30" i="11"/>
  <c r="D264" i="17"/>
  <c r="B42" i="11"/>
  <c r="B46" i="11" s="1"/>
  <c r="B329" i="17"/>
  <c r="C42" i="11"/>
  <c r="C46" i="11" s="1"/>
  <c r="C329" i="17"/>
  <c r="B30" i="11"/>
  <c r="B264" i="17"/>
  <c r="F264" i="17"/>
  <c r="D42" i="11"/>
  <c r="D46" i="11" s="1"/>
  <c r="D329" i="17"/>
  <c r="D65" i="13"/>
  <c r="C65" i="13"/>
  <c r="H42" i="13"/>
  <c r="H14" i="13"/>
  <c r="H47" i="13"/>
  <c r="H38" i="13"/>
  <c r="H23" i="13"/>
  <c r="I141" i="17"/>
  <c r="G286" i="17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I316" i="17"/>
  <c r="I289" i="17"/>
  <c r="I303" i="17"/>
  <c r="H278" i="17"/>
  <c r="C37" i="10" s="1"/>
  <c r="I277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78" i="17"/>
  <c r="B37" i="10" s="1"/>
  <c r="I292" i="17"/>
  <c r="I296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G323" i="17"/>
  <c r="I317" i="17"/>
  <c r="E41" i="17"/>
  <c r="I58" i="17"/>
  <c r="I59" i="17" s="1"/>
  <c r="I95" i="17"/>
  <c r="I112" i="17"/>
  <c r="I172" i="17"/>
  <c r="I272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85" i="17"/>
  <c r="I275" i="17"/>
  <c r="I290" i="17"/>
  <c r="I299" i="17"/>
  <c r="I301" i="17"/>
  <c r="I304" i="17"/>
  <c r="I306" i="17"/>
  <c r="G40" i="17"/>
  <c r="B12" i="10" s="1"/>
  <c r="I128" i="17"/>
  <c r="I188" i="17"/>
  <c r="I204" i="17"/>
  <c r="G273" i="17"/>
  <c r="B36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I254" i="17"/>
  <c r="I255" i="17" s="1"/>
  <c r="I271" i="17"/>
  <c r="H273" i="17"/>
  <c r="C36" i="10" s="1"/>
  <c r="I276" i="17"/>
  <c r="H18" i="17"/>
  <c r="C9" i="10" s="1"/>
  <c r="G47" i="17"/>
  <c r="B18" i="10" s="1"/>
  <c r="G222" i="17"/>
  <c r="B28" i="10" s="1"/>
  <c r="H286" i="17"/>
  <c r="I284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G247" i="17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I245" i="17"/>
  <c r="I261" i="17"/>
  <c r="I267" i="17"/>
  <c r="I268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68" i="17"/>
  <c r="B35" i="10" s="1"/>
  <c r="B31" i="10" l="1"/>
  <c r="G264" i="17"/>
  <c r="H329" i="17"/>
  <c r="G329" i="17"/>
  <c r="C31" i="10"/>
  <c r="H264" i="17"/>
  <c r="H65" i="13"/>
  <c r="E65" i="17"/>
  <c r="E280" i="17" s="1"/>
  <c r="E331" i="17" s="1"/>
  <c r="I327" i="17"/>
  <c r="E45" i="11" s="1"/>
  <c r="F65" i="17"/>
  <c r="F280" i="17" s="1"/>
  <c r="F331" i="17" s="1"/>
  <c r="I213" i="17"/>
  <c r="I273" i="17"/>
  <c r="C65" i="17"/>
  <c r="C280" i="17" s="1"/>
  <c r="C331" i="17" s="1"/>
  <c r="I263" i="17"/>
  <c r="I240" i="17"/>
  <c r="I56" i="17"/>
  <c r="I222" i="17"/>
  <c r="I25" i="17"/>
  <c r="H63" i="17"/>
  <c r="I206" i="17"/>
  <c r="I47" i="17"/>
  <c r="I286" i="17"/>
  <c r="I252" i="17"/>
  <c r="I312" i="17"/>
  <c r="E43" i="11" s="1"/>
  <c r="E46" i="11" s="1"/>
  <c r="I247" i="17"/>
  <c r="I138" i="17"/>
  <c r="I323" i="17"/>
  <c r="E44" i="11" s="1"/>
  <c r="I40" i="17"/>
  <c r="D65" i="17"/>
  <c r="D280" i="17" s="1"/>
  <c r="D331" i="17" s="1"/>
  <c r="I18" i="17"/>
  <c r="I278" i="17"/>
  <c r="B65" i="17"/>
  <c r="B280" i="17" s="1"/>
  <c r="B331" i="17" s="1"/>
  <c r="H41" i="17"/>
  <c r="I168" i="17"/>
  <c r="G241" i="17"/>
  <c r="G41" i="17"/>
  <c r="G63" i="17"/>
  <c r="H241" i="17"/>
  <c r="I329" i="17" l="1"/>
  <c r="I264" i="17"/>
  <c r="I41" i="17"/>
  <c r="I241" i="17"/>
  <c r="I63" i="17"/>
  <c r="H65" i="17"/>
  <c r="H280" i="17" s="1"/>
  <c r="H331" i="17" s="1"/>
  <c r="G65" i="17"/>
  <c r="G280" i="17" s="1"/>
  <c r="G331" i="17" s="1"/>
  <c r="I65" i="17" l="1"/>
  <c r="I280" i="17" s="1"/>
  <c r="I331" i="17" s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<sst xmlns="http://schemas.openxmlformats.org/spreadsheetml/2006/main" count="776" uniqueCount="695">
  <si>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</si>
  <si>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</si>
  <si>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</si>
  <si>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</si>
  <si>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</si>
  <si>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</si>
  <si>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</si>
  <si>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</si>
  <si>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</si>
  <si>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</si>
  <si>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</si>
  <si>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</si>
  <si>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</si>
  <si>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</si>
  <si>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</si>
  <si>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</si>
  <si>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</si>
  <si>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</si>
  <si>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</si>
  <si>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</si>
  <si>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</si>
  <si>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</si>
  <si>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</si>
  <si>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</si>
  <si>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</si>
  <si>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</si>
  <si>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</si>
  <si>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</si>
  <si>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</si>
  <si>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</si>
  <si>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</si>
  <si>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</si>
  <si>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</si>
  <si>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</si>
  <si>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</si>
  <si>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</si>
  <si>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</si>
  <si>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</si>
  <si>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</si>
  <si>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</si>
  <si>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</si>
  <si>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</si>
  <si>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</si>
  <si>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</si>
  <si>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</si>
  <si>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</si>
  <si>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</si>
  <si>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</si>
  <si>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</si>
  <si>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</si>
  <si>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</si>
  <si>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</si>
  <si>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</si>
  <si>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</si>
  <si>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</si>
  <si>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</si>
  <si>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</si>
  <si>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</si>
  <si>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</si>
  <si>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</si>
  <si>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</si>
  <si>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</si>
  <si>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</si>
  <si>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</si>
  <si>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</si>
  <si>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</si>
  <si>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</si>
  <si>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</si>
  <si>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</si>
  <si>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</si>
  <si>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</si>
  <si>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</si>
  <si>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</si>
  <si>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</si>
  <si>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</si>
  <si>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</si>
  <si>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</si>
  <si>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</si>
  <si>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</si>
  <si>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</si>
  <si>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</si>
  <si>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</si>
  <si>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</si>
  <si>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</si>
  <si>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</si>
  <si>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</si>
  <si>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</si>
  <si>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</si>
  <si>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</si>
  <si>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</si>
  <si>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</si>
  <si>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</si>
  <si>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</si>
  <si>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</si>
  <si>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</si>
  <si>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</si>
  <si>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</si>
  <si>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</si>
  <si>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</si>
  <si>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</si>
  <si>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</si>
  <si>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</si>
  <si>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</si>
  <si>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</si>
  <si>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</si>
  <si>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</si>
  <si>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</si>
  <si>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</si>
  <si>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</si>
  <si>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</si>
  <si>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</si>
  <si>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</si>
  <si>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</si>
  <si>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</si>
  <si>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</si>
  <si>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</si>
  <si>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</si>
  <si>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</si>
  <si>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</si>
  <si>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</si>
  <si>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</si>
  <si>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</si>
  <si>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</si>
  <si>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</si>
  <si>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</si>
  <si>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</si>
  <si>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</si>
  <si>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</si>
  <si>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</si>
  <si>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</si>
  <si>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</si>
  <si>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</si>
  <si>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</si>
  <si>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</si>
  <si>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</si>
  <si>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</si>
  <si>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</si>
  <si>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</si>
  <si>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</si>
  <si>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</si>
  <si>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</si>
  <si>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</si>
  <si>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</si>
  <si>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</si>
  <si>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</si>
  <si>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</si>
  <si>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</si>
  <si>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</si>
  <si>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</si>
  <si>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</si>
  <si>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</si>
  <si>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</si>
  <si>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</si>
  <si>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</si>
  <si>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</si>
  <si>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</si>
  <si>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</si>
  <si>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</si>
  <si>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</si>
  <si>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</si>
  <si>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</si>
  <si>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</si>
  <si>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</si>
  <si>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</si>
  <si>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</si>
  <si>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</si>
  <si>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</si>
  <si>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</si>
  <si>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</si>
  <si>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</si>
  <si>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</si>
  <si>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</si>
  <si>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</si>
  <si>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</si>
  <si>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</si>
  <si>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</si>
  <si>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</si>
  <si>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</si>
  <si>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</si>
  <si>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</si>
  <si>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</si>
  <si>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</si>
  <si>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</si>
  <si>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</si>
  <si>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</si>
  <si>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</si>
  <si>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</si>
  <si>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</si>
  <si>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</si>
  <si>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</si>
  <si>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</si>
  <si>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</si>
  <si>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</si>
  <si>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</si>
  <si>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</si>
  <si>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</si>
  <si>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</si>
  <si>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</si>
  <si>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</si>
  <si>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</si>
  <si>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</si>
  <si>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</si>
  <si>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</si>
  <si>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</si>
  <si>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</si>
  <si>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</si>
  <si>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</si>
  <si>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</si>
  <si>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</si>
  <si>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</si>
  <si>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</si>
  <si>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</si>
  <si>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</si>
  <si>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</si>
  <si>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</si>
  <si>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</si>
  <si>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</si>
  <si>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</si>
  <si>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</si>
  <si>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</si>
  <si>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</si>
  <si>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</si>
  <si>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</si>
  <si>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</si>
  <si>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</si>
  <si>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</si>
  <si>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</si>
  <si>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</si>
  <si>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</si>
  <si>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</si>
  <si>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</si>
  <si>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</si>
  <si>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</si>
  <si>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</si>
  <si>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</si>
  <si>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</si>
  <si>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</si>
  <si>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</si>
  <si>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</si>
  <si>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</si>
  <si>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</si>
  <si>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</si>
  <si>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</si>
  <si>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</si>
  <si>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</si>
  <si>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</si>
  <si>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</si>
  <si>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</si>
  <si>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</si>
  <si>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</si>
  <si>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</si>
  <si>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</si>
  <si>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</si>
  <si>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</si>
  <si>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</si>
  <si>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</si>
  <si>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</si>
  <si>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</si>
  <si>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</si>
  <si>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</si>
  <si>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</si>
  <si>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</si>
  <si>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</si>
  <si>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</si>
  <si>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</si>
  <si>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</si>
  <si>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</si>
  <si>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</si>
  <si>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</si>
  <si>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</si>
  <si>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</si>
  <si>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</si>
  <si>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</si>
  <si>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</si>
  <si>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</si>
  <si>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</si>
  <si>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</si>
  <si>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</si>
  <si>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</si>
  <si>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</si>
  <si>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</si>
  <si>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</si>
  <si>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</si>
  <si>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</si>
  <si>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</si>
  <si>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</si>
  <si>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</si>
  <si>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</si>
  <si>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</si>
  <si>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</si>
  <si>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</si>
  <si>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</si>
  <si>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</si>
  <si>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</si>
  <si>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</si>
  <si>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</si>
  <si>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</si>
  <si>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</si>
  <si>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</si>
  <si>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</si>
  <si>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</si>
  <si>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</si>
  <si>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</si>
  <si>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</si>
  <si>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</si>
  <si>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</si>
  <si>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</si>
  <si>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</si>
  <si>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</si>
  <si>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</si>
  <si>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</si>
  <si>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</si>
  <si>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</si>
  <si>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</si>
  <si>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</si>
  <si>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</si>
  <si>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</si>
  <si>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</si>
  <si>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</si>
  <si>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</si>
  <si>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</si>
  <si>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</si>
  <si>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</si>
  <si>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</si>
  <si>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</si>
  <si>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</si>
  <si>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</si>
  <si>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</si>
  <si>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</si>
  <si>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</si>
  <si>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</si>
  <si>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</si>
  <si>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</si>
  <si>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</si>
  <si>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</si>
  <si>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</si>
  <si>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</si>
  <si>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</si>
  <si>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</si>
  <si>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</si>
  <si>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</si>
  <si>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</si>
  <si>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</si>
  <si>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</si>
  <si>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</si>
  <si>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</si>
  <si>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</si>
  <si>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</si>
  <si>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</si>
  <si>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</si>
  <si>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</si>
  <si>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</si>
  <si>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</si>
  <si>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</si>
  <si>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</si>
  <si>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</si>
  <si>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</si>
  <si>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</si>
  <si>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</si>
  <si>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</si>
  <si>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</si>
  <si>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</si>
  <si>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</si>
  <si>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</si>
  <si>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</si>
  <si>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</si>
  <si>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</si>
  <si>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</si>
  <si>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</si>
  <si>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</si>
  <si>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</si>
  <si>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</si>
  <si>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</si>
  <si>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</si>
  <si>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</si>
  <si>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</si>
  <si>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</si>
  <si>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</si>
  <si>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</si>
  <si>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</si>
  <si>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</si>
  <si>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</si>
  <si>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</si>
  <si>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</si>
  <si>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</si>
  <si>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</si>
  <si>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</si>
  <si>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</si>
  <si>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</si>
  <si>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</si>
  <si>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</si>
  <si>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</si>
  <si>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</si>
  <si>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</si>
  <si>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</si>
  <si>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</si>
  <si>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</si>
  <si>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</si>
  <si>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</si>
  <si>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</si>
  <si>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</si>
  <si>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</si>
  <si>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</si>
  <si>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</si>
  <si>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</si>
  <si>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</si>
  <si>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</si>
  <si>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</si>
  <si>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</si>
  <si>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</si>
  <si>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</si>
  <si>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</si>
  <si>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</si>
  <si>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</si>
  <si>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</si>
  <si>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</si>
  <si>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</si>
  <si>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</si>
  <si>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</si>
  <si>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</si>
  <si>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</si>
  <si>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</si>
  <si>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</si>
  <si>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</si>
  <si>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</si>
  <si>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</si>
  <si>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</si>
  <si>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</si>
  <si>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</si>
  <si>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</si>
  <si>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</si>
  <si>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</si>
  <si>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</si>
  <si>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</si>
  <si>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</si>
  <si>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</si>
  <si>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</si>
  <si>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</si>
  <si>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</si>
  <si>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</si>
  <si>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</si>
  <si>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</si>
  <si>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</si>
  <si>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</si>
  <si>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</si>
  <si>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</si>
  <si>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</si>
  <si>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</si>
  <si>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</si>
  <si>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</si>
  <si>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</si>
  <si>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</si>
  <si>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</si>
  <si>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</si>
  <si>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</si>
  <si>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</si>
  <si>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</si>
  <si>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</si>
  <si>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</si>
  <si>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</si>
  <si>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</si>
  <si>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</si>
  <si>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</si>
  <si>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</si>
  <si>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</si>
  <si>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</si>
  <si>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</si>
  <si>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</si>
  <si>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</si>
  <si>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</si>
  <si>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</si>
  <si>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</si>
  <si>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</si>
  <si>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</si>
  <si>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</si>
  <si>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</si>
  <si>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</si>
  <si>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</si>
  <si>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</si>
  <si>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</si>
  <si>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</si>
  <si>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</si>
  <si>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</si>
  <si>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</si>
  <si>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</si>
  <si>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</si>
  <si>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</si>
  <si>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</si>
  <si>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</si>
  <si>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</si>
  <si>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</si>
  <si>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</si>
  <si>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</si>
  <si>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</si>
  <si>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</si>
  <si>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</si>
  <si>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</si>
  <si>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</si>
  <si>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</si>
  <si>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</si>
  <si>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</si>
  <si>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</si>
  <si>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</si>
  <si>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</si>
  <si>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</si>
  <si>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</si>
  <si>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</si>
  <si>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</si>
  <si>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</si>
  <si>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</si>
  <si>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</si>
  <si>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</si>
  <si>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</si>
  <si>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</si>
  <si>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</si>
  <si>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</si>
  <si>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</si>
  <si>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</si>
  <si>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</si>
  <si>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</si>
  <si>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</si>
  <si>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</si>
  <si>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</si>
  <si>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</si>
  <si>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</si>
  <si>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</si>
  <si>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</si>
  <si>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</si>
  <si>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</si>
  <si>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</si>
  <si>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</si>
  <si>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</si>
  <si>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</si>
  <si>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</si>
  <si>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</si>
  <si>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</si>
  <si>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</si>
  <si>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</si>
  <si>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</si>
  <si>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</si>
  <si>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</si>
  <si>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</si>
  <si>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</si>
  <si>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</si>
  <si>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</si>
  <si>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</si>
  <si>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</si>
  <si>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</si>
  <si>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</si>
  <si>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</si>
  <si>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</si>
  <si>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</si>
  <si>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</si>
  <si>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</si>
  <si>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</si>
  <si>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</si>
  <si>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</si>
  <si>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</si>
  <si>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</si>
  <si>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</si>
  <si>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</si>
  <si>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</si>
  <si>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</si>
  <si>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</si>
  <si>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</si>
  <si>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</si>
  <si>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</si>
  <si>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</si>
  <si>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</si>
  <si>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</si>
  <si>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</si>
  <si>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</si>
  <si>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</si>
  <si>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</si>
  <si>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</si>
  <si>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</si>
  <si>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</si>
  <si>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</si>
  <si>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</si>
  <si>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</si>
  <si>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</si>
  <si>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</si>
  <si>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</si>
  <si>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</si>
  <si>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</si>
  <si>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</si>
  <si>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</si>
  <si>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9416000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</si>
  <si>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</si>
  <si>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</si>
  <si>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</si>
  <si>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</si>
  <si>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</si>
  <si>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</si>
  <si>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</si>
  <si>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</si>
  <si>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</si>
  <si>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</si>
  <si>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</si>
  <si>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</si>
  <si>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</si>
  <si>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</si>
  <si>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</si>
  <si>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</si>
  <si>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</si>
  <si>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</si>
  <si>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</si>
  <si>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</si>
  <si>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</si>
  <si>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</si>
  <si>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</si>
  <si>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</si>
  <si>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</si>
  <si>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</si>
  <si>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</si>
  <si>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</si>
  <si>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</si>
  <si>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</si>
  <si>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</si>
  <si>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</si>
  <si>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</si>
  <si>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</si>
  <si>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</si>
  <si>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</si>
  <si>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</si>
  <si>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</si>
  <si>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</si>
  <si>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</si>
  <si>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</si>
  <si>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</si>
  <si>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</si>
  <si>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</si>
  <si>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</si>
  <si>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</si>
  <si>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</si>
  <si>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</si>
  <si>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</si>
  <si>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</si>
  <si>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</si>
  <si>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</si>
  <si>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</si>
  <si>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</si>
  <si>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</si>
  <si>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</si>
  <si>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</si>
  <si>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</si>
  <si>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</si>
  <si>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</si>
  <si>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</si>
  <si>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</si>
  <si>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</si>
  <si>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</si>
  <si>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</si>
  <si>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</si>
  <si>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</si>
  <si>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</si>
  <si>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</si>
  <si>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</si>
  <si>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</si>
  <si>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</si>
  <si>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</si>
  <si>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</si>
  <si>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</si>
  <si>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</si>
  <si>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</si>
  <si>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</si>
  <si>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</si>
  <si>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</si>
  <si>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(Spread is based on allocation factors developed for the 12 ME 12/31/2019)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</si>
  <si>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</si>
  <si>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</si>
  <si>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</si>
  <si>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</si>
  <si>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</si>
  <si>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</si>
  <si>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</si>
  <si>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</si>
  <si>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</si>
  <si>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</si>
  <si>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</si>
  <si>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</si>
  <si>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</si>
  <si>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</si>
  <si>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</si>
  <si>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</si>
  <si>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</si>
  <si>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</si>
  <si>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</si>
  <si>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</si>
  <si>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</si>
  <si>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</si>
  <si>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</si>
  <si>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</si>
  <si>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</si>
  <si>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FOR THE MONTH ENDED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</si>
</sst>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8"/>
      <name val="Helv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22" fillId="3" borderId="21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4" fillId="11" borderId="20" applyNumberFormat="0" applyAlignment="0" applyProtection="0">
      <alignment horizontal="left" vertical="center" indent="1"/>
    </xf>
    <xf numFmtId="172" fontId="25" fillId="0" borderId="22" applyNumberFormat="0" applyProtection="0">
      <alignment horizontal="right" vertical="center"/>
    </xf>
    <xf numFmtId="172" fontId="24" fillId="0" borderId="23" applyNumberForma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1" fillId="13" borderId="23" applyNumberFormat="0" applyAlignment="0">
      <alignment horizontal="left" vertical="center" indent="1"/>
      <protection locked="0"/>
    </xf>
    <xf numFmtId="0" fontId="21" fillId="7" borderId="23" applyNumberFormat="0" applyAlignment="0" applyProtection="0">
      <alignment horizontal="left" vertical="center" indent="1"/>
    </xf>
    <xf numFmtId="172" fontId="25" fillId="9" borderId="22" applyNumberFormat="0" applyBorder="0">
      <alignment horizontal="right" vertical="center"/>
      <protection locked="0"/>
    </xf>
    <xf numFmtId="0" fontId="21" fillId="13" borderId="23" applyNumberFormat="0" applyAlignment="0">
      <alignment horizontal="left" vertical="center" indent="1"/>
      <protection locked="0"/>
    </xf>
    <xf numFmtId="172" fontId="24" fillId="7" borderId="23" applyNumberFormat="0" applyProtection="0">
      <alignment horizontal="right" vertical="center"/>
    </xf>
    <xf numFmtId="172" fontId="24" fillId="9" borderId="23" applyNumberFormat="0" applyBorder="0">
      <alignment horizontal="right" vertical="center"/>
      <protection locked="0"/>
    </xf>
    <xf numFmtId="172" fontId="26" fillId="14" borderId="24" applyNumberFormat="0" applyBorder="0" applyAlignment="0" applyProtection="0">
      <alignment horizontal="right" vertical="center" indent="1"/>
    </xf>
    <xf numFmtId="172" fontId="27" fillId="15" borderId="24" applyNumberFormat="0" applyBorder="0" applyAlignment="0" applyProtection="0">
      <alignment horizontal="right" vertical="center" indent="1"/>
    </xf>
    <xf numFmtId="172" fontId="27" fillId="16" borderId="24" applyNumberFormat="0" applyBorder="0" applyAlignment="0" applyProtection="0">
      <alignment horizontal="right" vertical="center" indent="1"/>
    </xf>
    <xf numFmtId="172" fontId="28" fillId="17" borderId="24" applyNumberFormat="0" applyBorder="0" applyAlignment="0" applyProtection="0">
      <alignment horizontal="right" vertical="center" indent="1"/>
    </xf>
    <xf numFmtId="172" fontId="28" fillId="18" borderId="24" applyNumberFormat="0" applyBorder="0" applyAlignment="0" applyProtection="0">
      <alignment horizontal="right" vertical="center" indent="1"/>
    </xf>
    <xf numFmtId="172" fontId="28" fillId="19" borderId="24" applyNumberFormat="0" applyBorder="0" applyAlignment="0" applyProtection="0">
      <alignment horizontal="right" vertical="center" indent="1"/>
    </xf>
    <xf numFmtId="172" fontId="29" fillId="20" borderId="24" applyNumberFormat="0" applyBorder="0" applyAlignment="0" applyProtection="0">
      <alignment horizontal="right" vertical="center" indent="1"/>
    </xf>
    <xf numFmtId="172" fontId="29" fillId="21" borderId="24" applyNumberFormat="0" applyBorder="0" applyAlignment="0" applyProtection="0">
      <alignment horizontal="right" vertical="center" indent="1"/>
    </xf>
    <xf numFmtId="172" fontId="29" fillId="22" borderId="24" applyNumberFormat="0" applyBorder="0" applyAlignment="0" applyProtection="0">
      <alignment horizontal="right" vertical="center" indent="1"/>
    </xf>
    <xf numFmtId="0" fontId="30" fillId="0" borderId="20" applyNumberFormat="0" applyFont="0" applyFill="0" applyAlignment="0" applyProtection="0"/>
    <xf numFmtId="172" fontId="31" fillId="12" borderId="0" applyNumberFormat="0" applyAlignment="0" applyProtection="0">
      <alignment horizontal="left" vertical="center" indent="1"/>
    </xf>
    <xf numFmtId="0" fontId="30" fillId="0" borderId="25" applyNumberFormat="0" applyFont="0" applyFill="0" applyAlignment="0" applyProtection="0"/>
    <xf numFmtId="172" fontId="25" fillId="0" borderId="22" applyNumberFormat="0" applyFill="0" applyBorder="0" applyAlignmen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4" fillId="11" borderId="23" applyNumberFormat="0" applyAlignment="0" applyProtection="0">
      <alignment horizontal="left" vertical="center" indent="1"/>
    </xf>
    <xf numFmtId="0" fontId="21" fillId="23" borderId="20" applyNumberFormat="0" applyAlignment="0" applyProtection="0">
      <alignment horizontal="left" vertical="center" indent="1"/>
    </xf>
    <xf numFmtId="0" fontId="21" fillId="24" borderId="20" applyNumberFormat="0" applyAlignment="0" applyProtection="0">
      <alignment horizontal="left" vertical="center" indent="1"/>
    </xf>
    <xf numFmtId="0" fontId="21" fillId="25" borderId="20" applyNumberFormat="0" applyAlignment="0" applyProtection="0">
      <alignment horizontal="left" vertical="center" indent="1"/>
    </xf>
    <xf numFmtId="0" fontId="21" fillId="9" borderId="20" applyNumberFormat="0" applyAlignment="0" applyProtection="0">
      <alignment horizontal="left" vertical="center" indent="1"/>
    </xf>
    <xf numFmtId="0" fontId="21" fillId="7" borderId="23" applyNumberFormat="0" applyAlignment="0" applyProtection="0">
      <alignment horizontal="left" vertical="center" indent="1"/>
    </xf>
    <xf numFmtId="0" fontId="32" fillId="0" borderId="26" applyNumberFormat="0" applyFill="0" applyBorder="0" applyAlignment="0" applyProtection="0"/>
    <xf numFmtId="0" fontId="33" fillId="0" borderId="26" applyNumberFormat="0" applyBorder="0" applyAlignment="0" applyProtection="0"/>
    <xf numFmtId="0" fontId="32" fillId="13" borderId="23" applyNumberFormat="0" applyAlignment="0">
      <alignment horizontal="left" vertical="center" indent="1"/>
      <protection locked="0"/>
    </xf>
    <xf numFmtId="0" fontId="32" fillId="13" borderId="23" applyNumberFormat="0" applyAlignment="0">
      <alignment horizontal="left" vertical="center" indent="1"/>
      <protection locked="0"/>
    </xf>
    <xf numFmtId="0" fontId="32" fillId="7" borderId="23" applyNumberFormat="0" applyAlignment="0" applyProtection="0">
      <alignment horizontal="left" vertical="center" indent="1"/>
    </xf>
    <xf numFmtId="172" fontId="34" fillId="7" borderId="23" applyNumberFormat="0" applyProtection="0">
      <alignment horizontal="right" vertical="center"/>
    </xf>
    <xf numFmtId="172" fontId="35" fillId="9" borderId="22" applyNumberFormat="0" applyBorder="0">
      <alignment horizontal="right" vertical="center"/>
      <protection locked="0"/>
    </xf>
    <xf numFmtId="172" fontId="34" fillId="9" borderId="23" applyNumberFormat="0" applyBorder="0">
      <alignment horizontal="right" vertical="center"/>
      <protection locked="0"/>
    </xf>
    <xf numFmtId="172" fontId="25" fillId="0" borderId="22" applyNumberFormat="0" applyFill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173" fontId="37" fillId="0" borderId="0">
      <alignment horizontal="left" wrapText="1"/>
    </xf>
    <xf numFmtId="43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172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7" borderId="19" xfId="0" quotePrefix="1" applyNumberFormat="1" applyFont="1" applyFill="1" applyBorder="1" applyAlignment="1"/>
    <xf numFmtId="0" fontId="7" fillId="8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7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9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10" borderId="18" xfId="0" quotePrefix="1" applyFont="1" applyFill="1" applyBorder="1" applyAlignment="1">
      <alignment horizontal="left" vertical="center" indent="6"/>
    </xf>
    <xf numFmtId="41" fontId="20" fillId="10" borderId="0" xfId="0" applyNumberFormat="1" applyFont="1" applyFill="1" applyAlignment="1">
      <alignment horizontal="right"/>
    </xf>
    <xf numFmtId="0" fontId="13" fillId="10" borderId="18" xfId="0" quotePrefix="1" applyFont="1" applyFill="1" applyBorder="1" applyAlignment="1">
      <alignment horizontal="left" vertical="center" indent="6"/>
    </xf>
    <xf numFmtId="0" fontId="5" fillId="10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3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6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67" fontId="36" fillId="0" borderId="0" xfId="0" applyNumberFormat="1" applyFont="1"/>
    <xf numFmtId="168" fontId="36" fillId="0" borderId="0" xfId="0" applyNumberFormat="1" applyFont="1" applyFill="1"/>
    <xf numFmtId="0" fontId="38" fillId="0" borderId="0" xfId="0" applyFont="1" applyFill="1"/>
    <xf numFmtId="10" fontId="38" fillId="0" borderId="0" xfId="48" applyNumberFormat="1" applyFont="1" applyFill="1"/>
    <xf numFmtId="0" fontId="39" fillId="0" borderId="0" xfId="0" applyFont="1" applyAlignment="1">
      <alignment horizontal="centerContinuous"/>
    </xf>
  </cellXfs>
  <cellStyles count="52">
    <cellStyle name="Comma 2" xfId="50"/>
    <cellStyle name="Normal" xfId="0" builtinId="0"/>
    <cellStyle name="Normal 2" xfId="49"/>
    <cellStyle name="Percent" xfId="48" builtinId="5"/>
    <cellStyle name="Percent 2" xfId="51"/>
    <cellStyle name="SAPBEXchaText" xfId="7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  <cellStyle name="SAPBEXstdItem" xfId="8"/>
    <cellStyle name="SAPBorder" xfId="28"/>
    <cellStyle name="SAPDataCell" xfId="10"/>
    <cellStyle name="SAPDataRemoved" xfId="29"/>
    <cellStyle name="SAPDataTotalCell" xfId="11"/>
    <cellStyle name="SAPDimensionCell" xfId="9"/>
    <cellStyle name="SAPEditableDataCell" xfId="13"/>
    <cellStyle name="SAPEditableDataTotalCell" xfId="16"/>
    <cellStyle name="SAPEmphasized" xfId="39"/>
    <cellStyle name="SAPEmphasizedEditableDataCell" xfId="41"/>
    <cellStyle name="SAPEmphasizedEditableDataTotalCell" xfId="42"/>
    <cellStyle name="SAPEmphasizedLockedDataCell" xfId="45"/>
    <cellStyle name="SAPEmphasizedLockedDataTotalCell" xfId="46"/>
    <cellStyle name="SAPEmphasizedReadonlyDataCell" xfId="43"/>
    <cellStyle name="SAPEmphasizedReadonlyDataTotalCell" xfId="44"/>
    <cellStyle name="SAPEmphasizedTotal" xfId="40"/>
    <cellStyle name="SAPError" xfId="30"/>
    <cellStyle name="SAPExceptionLevel1" xfId="19"/>
    <cellStyle name="SAPExceptionLevel2" xfId="20"/>
    <cellStyle name="SAPExceptionLevel3" xfId="21"/>
    <cellStyle name="SAPExceptionLevel4" xfId="22"/>
    <cellStyle name="SAPExceptionLevel5" xfId="23"/>
    <cellStyle name="SAPExceptionLevel6" xfId="24"/>
    <cellStyle name="SAPExceptionLevel7" xfId="25"/>
    <cellStyle name="SAPExceptionLevel8" xfId="26"/>
    <cellStyle name="SAPExceptionLevel9" xfId="27"/>
    <cellStyle name="SAPFormula" xfId="47"/>
    <cellStyle name="SAPGroupingFillCell" xfId="12"/>
    <cellStyle name="SAPHierarchyCell0" xfId="34"/>
    <cellStyle name="SAPHierarchyCell1" xfId="35"/>
    <cellStyle name="SAPHierarchyCell2" xfId="36"/>
    <cellStyle name="SAPHierarchyCell3" xfId="37"/>
    <cellStyle name="SAPHierarchyCell4" xfId="38"/>
    <cellStyle name="SAPLockedDataCell" xfId="15"/>
    <cellStyle name="SAPLockedDataTotalCell" xfId="18"/>
    <cellStyle name="SAPMemberCell" xfId="32"/>
    <cellStyle name="SAPMemberTotalCell" xfId="33"/>
    <cellStyle name="SAPMessageText" xfId="31"/>
    <cellStyle name="SAPReadonlyDataCell" xfId="14"/>
    <cellStyle name="SAPReadonlyDataTotalCell" xfId="17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7%20GRC\Data%20Requests\Staff\Staff%20200-299\Staff%20204%20Rate%20Base%20Oper%20Invest%20Vs%20Non-Oper%20Invest\Support\2017%20GRC%20Working%20Capital%20with%20Operating%20=%20Rateba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ERB"/>
      <sheetName val="GRB"/>
      <sheetName val="CWC"/>
      <sheetName val="BS"/>
      <sheetName val="NOL Spread"/>
      <sheetName val="summary NOL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Aug15"/>
      <sheetName val="July15"/>
      <sheetName val="June15"/>
      <sheetName val="May15"/>
      <sheetName val="Apr15"/>
      <sheetName val="BS and CWC Recon, p1"/>
      <sheetName val="BS and CWC Recon, p2"/>
      <sheetName val="PPXLSaveData0"/>
      <sheetName val="Chg Code"/>
      <sheetName val="PPXLFunctions"/>
      <sheetName val="PPXLOpen"/>
      <sheetName val="June 2013 Code Changes"/>
      <sheetName val="Oct14"/>
      <sheetName val="Nov14"/>
      <sheetName val="Dec14"/>
      <sheetName val="Jan15"/>
      <sheetName val="Feb15"/>
      <sheetName val="summary"/>
      <sheetName val="NOL Allocation November 2013"/>
      <sheetName val="Mar15"/>
      <sheetName val="Total Non-Op"/>
      <sheetName val="Op NIRB"/>
      <sheetName val="Non-Op"/>
      <sheetName val="Sheet1"/>
    </sheetNames>
    <sheetDataSet>
      <sheetData sheetId="0"/>
      <sheetData sheetId="1"/>
      <sheetData sheetId="2"/>
      <sheetData sheetId="3"/>
      <sheetData sheetId="4">
        <row r="8">
          <cell r="Q8">
            <v>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9155191944.0112495</v>
          </cell>
        </row>
        <row r="16">
          <cell r="Q16">
            <v>3351244713.3825002</v>
          </cell>
        </row>
        <row r="17">
          <cell r="Q17">
            <v>485420918.7854166</v>
          </cell>
        </row>
        <row r="18">
          <cell r="Q18">
            <v>41339.383333333339</v>
          </cell>
        </row>
        <row r="19">
          <cell r="Q19">
            <v>15934.549166666666</v>
          </cell>
        </row>
        <row r="20">
          <cell r="Q20">
            <v>5340626.2354166666</v>
          </cell>
        </row>
        <row r="21">
          <cell r="Q21">
            <v>-5340626.2354166666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189115.43416666667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49313213.286249995</v>
          </cell>
        </row>
        <row r="34">
          <cell r="Q34">
            <v>3591494.7587500005</v>
          </cell>
        </row>
        <row r="35">
          <cell r="Q35">
            <v>0</v>
          </cell>
        </row>
        <row r="36">
          <cell r="Q36">
            <v>37116885.302500002</v>
          </cell>
        </row>
        <row r="37">
          <cell r="Q37">
            <v>34157043.102499999</v>
          </cell>
        </row>
        <row r="38">
          <cell r="Q38">
            <v>625893.46624999994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5180.4749999999995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0</v>
          </cell>
        </row>
        <row r="45">
          <cell r="Q45">
            <v>1154558.9408333332</v>
          </cell>
        </row>
        <row r="46">
          <cell r="Q46">
            <v>0</v>
          </cell>
        </row>
        <row r="47">
          <cell r="Q47">
            <v>0</v>
          </cell>
        </row>
        <row r="48">
          <cell r="Q48">
            <v>-393750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246298188.73625001</v>
          </cell>
        </row>
        <row r="53">
          <cell r="Q53">
            <v>90134742.844999984</v>
          </cell>
        </row>
        <row r="54">
          <cell r="Q54">
            <v>74568738.566666663</v>
          </cell>
        </row>
        <row r="55">
          <cell r="Q55">
            <v>188199.45083333334</v>
          </cell>
        </row>
        <row r="56">
          <cell r="Q56">
            <v>262175.66666666669</v>
          </cell>
        </row>
        <row r="57">
          <cell r="Q57">
            <v>24945.523333333334</v>
          </cell>
        </row>
        <row r="58">
          <cell r="Q58">
            <v>0</v>
          </cell>
        </row>
        <row r="59">
          <cell r="Q59">
            <v>0</v>
          </cell>
        </row>
        <row r="60">
          <cell r="Q60">
            <v>0</v>
          </cell>
        </row>
        <row r="61">
          <cell r="Q61">
            <v>0</v>
          </cell>
        </row>
        <row r="62">
          <cell r="Q62">
            <v>0</v>
          </cell>
        </row>
        <row r="63">
          <cell r="Q63">
            <v>0</v>
          </cell>
        </row>
        <row r="64">
          <cell r="Q64">
            <v>0</v>
          </cell>
        </row>
        <row r="65">
          <cell r="Q65">
            <v>0</v>
          </cell>
        </row>
        <row r="66">
          <cell r="Q66">
            <v>0</v>
          </cell>
        </row>
        <row r="67">
          <cell r="Q67">
            <v>0</v>
          </cell>
        </row>
        <row r="68">
          <cell r="Q68">
            <v>-80285022.294583321</v>
          </cell>
        </row>
        <row r="69">
          <cell r="Q69">
            <v>-269970273.53916675</v>
          </cell>
        </row>
        <row r="70">
          <cell r="Q70">
            <v>80285022.294583321</v>
          </cell>
        </row>
        <row r="71">
          <cell r="Q71">
            <v>269970273.53916675</v>
          </cell>
        </row>
        <row r="72">
          <cell r="Q72">
            <v>0</v>
          </cell>
        </row>
        <row r="73">
          <cell r="Q73">
            <v>0</v>
          </cell>
        </row>
        <row r="74">
          <cell r="Q74">
            <v>0</v>
          </cell>
        </row>
        <row r="75">
          <cell r="Q75">
            <v>-3475713472.6020837</v>
          </cell>
        </row>
        <row r="76">
          <cell r="Q76">
            <v>-1296766172.3304167</v>
          </cell>
        </row>
        <row r="77">
          <cell r="Q77">
            <v>-107074993.10458332</v>
          </cell>
        </row>
        <row r="78">
          <cell r="Q78">
            <v>9806705.8712500017</v>
          </cell>
        </row>
        <row r="79">
          <cell r="Q79">
            <v>123439.44583333335</v>
          </cell>
        </row>
        <row r="80">
          <cell r="Q80">
            <v>4311118.6779166665</v>
          </cell>
        </row>
        <row r="81">
          <cell r="Q81">
            <v>3875</v>
          </cell>
        </row>
        <row r="82">
          <cell r="Q82">
            <v>7.0983333333333336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-31072844.14458333</v>
          </cell>
        </row>
        <row r="91">
          <cell r="Q91">
            <v>-5794996.3049999997</v>
          </cell>
        </row>
        <row r="92">
          <cell r="Q92">
            <v>-90442554.099583328</v>
          </cell>
        </row>
        <row r="93">
          <cell r="Q93">
            <v>946172.25</v>
          </cell>
        </row>
        <row r="94">
          <cell r="Q94">
            <v>0</v>
          </cell>
        </row>
        <row r="95">
          <cell r="Q95">
            <v>302358.00999999995</v>
          </cell>
        </row>
        <row r="96">
          <cell r="Q96">
            <v>76622596.840000018</v>
          </cell>
        </row>
        <row r="97">
          <cell r="Q97">
            <v>0</v>
          </cell>
        </row>
        <row r="98">
          <cell r="Q98">
            <v>156960790.83999997</v>
          </cell>
        </row>
        <row r="99">
          <cell r="Q99">
            <v>16950332.900000002</v>
          </cell>
        </row>
        <row r="100">
          <cell r="Q100">
            <v>0</v>
          </cell>
        </row>
        <row r="101">
          <cell r="Q101">
            <v>31009424.02999999</v>
          </cell>
        </row>
        <row r="102">
          <cell r="Q102">
            <v>-880239</v>
          </cell>
        </row>
        <row r="103">
          <cell r="Q103">
            <v>0</v>
          </cell>
        </row>
        <row r="104">
          <cell r="Q104">
            <v>-302358.00999999995</v>
          </cell>
        </row>
        <row r="105">
          <cell r="Q105">
            <v>-59157663.659999974</v>
          </cell>
        </row>
        <row r="106">
          <cell r="Q106">
            <v>-33721264.640000001</v>
          </cell>
        </row>
        <row r="107">
          <cell r="Q107">
            <v>-16294654.681250004</v>
          </cell>
        </row>
        <row r="108">
          <cell r="Q108">
            <v>-3863529.02</v>
          </cell>
        </row>
        <row r="109">
          <cell r="Q109">
            <v>0</v>
          </cell>
        </row>
        <row r="110">
          <cell r="Q110">
            <v>8654564.4700000007</v>
          </cell>
        </row>
        <row r="111">
          <cell r="Q111">
            <v>0</v>
          </cell>
        </row>
        <row r="112">
          <cell r="Q112">
            <v>0</v>
          </cell>
        </row>
        <row r="113">
          <cell r="Q113">
            <v>95778.840833333321</v>
          </cell>
        </row>
        <row r="114">
          <cell r="Q114">
            <v>3372006.9683333333</v>
          </cell>
        </row>
        <row r="115">
          <cell r="Q115">
            <v>0</v>
          </cell>
        </row>
        <row r="116">
          <cell r="Q116">
            <v>172790.7291666666</v>
          </cell>
        </row>
        <row r="117">
          <cell r="Q117">
            <v>29743547.833333332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49046325.525833331</v>
          </cell>
        </row>
        <row r="121">
          <cell r="Q121">
            <v>0</v>
          </cell>
        </row>
        <row r="122">
          <cell r="Q122">
            <v>0</v>
          </cell>
        </row>
        <row r="123">
          <cell r="Q123">
            <v>0</v>
          </cell>
        </row>
        <row r="124">
          <cell r="Q124">
            <v>0</v>
          </cell>
        </row>
        <row r="125">
          <cell r="Q125">
            <v>473566.74416666682</v>
          </cell>
        </row>
        <row r="126">
          <cell r="Q126">
            <v>-7320787.5</v>
          </cell>
        </row>
        <row r="127">
          <cell r="Q127">
            <v>0</v>
          </cell>
        </row>
        <row r="128">
          <cell r="Q128">
            <v>7320787.5</v>
          </cell>
        </row>
        <row r="129">
          <cell r="Q129">
            <v>1300281.2416666669</v>
          </cell>
        </row>
        <row r="130">
          <cell r="Q130">
            <v>0</v>
          </cell>
        </row>
        <row r="131">
          <cell r="Q131">
            <v>0</v>
          </cell>
        </row>
        <row r="132">
          <cell r="Q132">
            <v>0</v>
          </cell>
        </row>
        <row r="133"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Q136">
            <v>0</v>
          </cell>
        </row>
        <row r="137">
          <cell r="Q137">
            <v>0</v>
          </cell>
        </row>
        <row r="138">
          <cell r="Q138">
            <v>18521.8675</v>
          </cell>
        </row>
        <row r="139">
          <cell r="Q139">
            <v>0</v>
          </cell>
        </row>
        <row r="140">
          <cell r="Q140">
            <v>0</v>
          </cell>
        </row>
        <row r="141">
          <cell r="Q141">
            <v>18500000</v>
          </cell>
        </row>
        <row r="142">
          <cell r="Q142">
            <v>0</v>
          </cell>
        </row>
        <row r="143">
          <cell r="Q143">
            <v>1662233.8412499998</v>
          </cell>
        </row>
        <row r="144">
          <cell r="Q144">
            <v>0</v>
          </cell>
        </row>
        <row r="145">
          <cell r="Q145">
            <v>0</v>
          </cell>
        </row>
        <row r="146">
          <cell r="Q146">
            <v>0</v>
          </cell>
        </row>
        <row r="147">
          <cell r="Q147">
            <v>0</v>
          </cell>
        </row>
        <row r="148">
          <cell r="Q148">
            <v>0</v>
          </cell>
        </row>
        <row r="149">
          <cell r="Q149">
            <v>0</v>
          </cell>
        </row>
        <row r="150">
          <cell r="Q150">
            <v>0</v>
          </cell>
        </row>
        <row r="151">
          <cell r="Q151">
            <v>67014.14</v>
          </cell>
        </row>
        <row r="152">
          <cell r="Q152">
            <v>533230.39124999999</v>
          </cell>
        </row>
        <row r="153">
          <cell r="Q153">
            <v>14487</v>
          </cell>
        </row>
        <row r="154">
          <cell r="Q154">
            <v>0</v>
          </cell>
        </row>
        <row r="155">
          <cell r="Q155">
            <v>0</v>
          </cell>
        </row>
        <row r="156">
          <cell r="Q156">
            <v>0</v>
          </cell>
        </row>
        <row r="157">
          <cell r="Q157">
            <v>0</v>
          </cell>
        </row>
        <row r="158">
          <cell r="Q158">
            <v>6503606.725833334</v>
          </cell>
        </row>
        <row r="159">
          <cell r="Q159">
            <v>210731.81041666665</v>
          </cell>
        </row>
        <row r="160">
          <cell r="Q160">
            <v>21804958.503333338</v>
          </cell>
        </row>
        <row r="161">
          <cell r="Q161">
            <v>721784.81833333336</v>
          </cell>
        </row>
        <row r="162">
          <cell r="Q162">
            <v>0</v>
          </cell>
        </row>
        <row r="163">
          <cell r="Q163">
            <v>0</v>
          </cell>
        </row>
        <row r="164">
          <cell r="Q164">
            <v>0</v>
          </cell>
        </row>
        <row r="165">
          <cell r="Q165">
            <v>0</v>
          </cell>
        </row>
        <row r="166">
          <cell r="Q166">
            <v>0</v>
          </cell>
        </row>
        <row r="167">
          <cell r="Q167">
            <v>-90988.102083333317</v>
          </cell>
        </row>
        <row r="168">
          <cell r="Q168">
            <v>0</v>
          </cell>
        </row>
        <row r="169">
          <cell r="Q169">
            <v>-11374995.031666666</v>
          </cell>
        </row>
        <row r="170">
          <cell r="Q170">
            <v>-1784664.4004166664</v>
          </cell>
        </row>
        <row r="171">
          <cell r="Q171">
            <v>-113.58958333333332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82772.402916666673</v>
          </cell>
        </row>
        <row r="175">
          <cell r="Q175">
            <v>1644226.7891666668</v>
          </cell>
        </row>
        <row r="176">
          <cell r="Q176">
            <v>15250.180833333332</v>
          </cell>
        </row>
        <row r="177">
          <cell r="Q177">
            <v>555945.80625000002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</v>
          </cell>
        </row>
        <row r="181">
          <cell r="Q181">
            <v>36623.38416666667</v>
          </cell>
        </row>
        <row r="182">
          <cell r="Q182">
            <v>10217.333333333334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9528418.7500000019</v>
          </cell>
        </row>
        <row r="187">
          <cell r="Q187">
            <v>-9528418.7500000019</v>
          </cell>
        </row>
        <row r="188">
          <cell r="Q188">
            <v>0</v>
          </cell>
        </row>
        <row r="189">
          <cell r="Q189">
            <v>0</v>
          </cell>
        </row>
        <row r="190">
          <cell r="Q190">
            <v>0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1494341.73125</v>
          </cell>
        </row>
        <row r="194">
          <cell r="Q194">
            <v>0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50148.75</v>
          </cell>
        </row>
        <row r="201">
          <cell r="Q201">
            <v>0</v>
          </cell>
        </row>
        <row r="202">
          <cell r="Q202">
            <v>414084.0229166667</v>
          </cell>
        </row>
        <row r="203">
          <cell r="Q203">
            <v>0</v>
          </cell>
        </row>
        <row r="204">
          <cell r="Q204">
            <v>0</v>
          </cell>
        </row>
        <row r="205">
          <cell r="Q205">
            <v>0</v>
          </cell>
        </row>
        <row r="206">
          <cell r="Q206">
            <v>0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0</v>
          </cell>
        </row>
        <row r="211">
          <cell r="Q211">
            <v>0</v>
          </cell>
        </row>
        <row r="212">
          <cell r="Q212">
            <v>52300</v>
          </cell>
        </row>
        <row r="213">
          <cell r="Q213">
            <v>0</v>
          </cell>
        </row>
        <row r="214">
          <cell r="Q214">
            <v>430882</v>
          </cell>
        </row>
        <row r="215">
          <cell r="Q215">
            <v>0</v>
          </cell>
        </row>
        <row r="216">
          <cell r="Q216">
            <v>223150</v>
          </cell>
        </row>
        <row r="217">
          <cell r="Q217">
            <v>143831.97708333333</v>
          </cell>
        </row>
        <row r="218">
          <cell r="Q218">
            <v>65994.088749999995</v>
          </cell>
        </row>
        <row r="219">
          <cell r="Q219">
            <v>0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194700</v>
          </cell>
        </row>
        <row r="223">
          <cell r="Q223">
            <v>72078.333333333328</v>
          </cell>
        </row>
        <row r="224">
          <cell r="Q224">
            <v>0</v>
          </cell>
        </row>
        <row r="225">
          <cell r="Q225">
            <v>1088552.1758333333</v>
          </cell>
        </row>
        <row r="226">
          <cell r="Q226">
            <v>10559.813333333332</v>
          </cell>
        </row>
        <row r="227">
          <cell r="Q227">
            <v>93661.6875</v>
          </cell>
        </row>
        <row r="228">
          <cell r="Q228">
            <v>73353</v>
          </cell>
        </row>
        <row r="229">
          <cell r="Q229">
            <v>1830457.9583333333</v>
          </cell>
        </row>
        <row r="230">
          <cell r="Q230">
            <v>1601199.1666666667</v>
          </cell>
        </row>
        <row r="231">
          <cell r="Q231">
            <v>0</v>
          </cell>
        </row>
        <row r="232">
          <cell r="Q232">
            <v>0</v>
          </cell>
        </row>
        <row r="233">
          <cell r="Q233">
            <v>0</v>
          </cell>
        </row>
        <row r="234">
          <cell r="Q234">
            <v>0</v>
          </cell>
        </row>
        <row r="235">
          <cell r="Q235">
            <v>0</v>
          </cell>
        </row>
        <row r="236">
          <cell r="Q236">
            <v>0</v>
          </cell>
        </row>
        <row r="237">
          <cell r="Q237">
            <v>0</v>
          </cell>
        </row>
        <row r="238">
          <cell r="Q238">
            <v>0</v>
          </cell>
        </row>
        <row r="239">
          <cell r="Q239">
            <v>100000</v>
          </cell>
        </row>
        <row r="240">
          <cell r="Q240">
            <v>1250</v>
          </cell>
        </row>
        <row r="241">
          <cell r="Q241">
            <v>653067.76458333328</v>
          </cell>
        </row>
        <row r="242">
          <cell r="Q242">
            <v>0</v>
          </cell>
        </row>
        <row r="243">
          <cell r="Q243">
            <v>0</v>
          </cell>
        </row>
        <row r="244">
          <cell r="Q244">
            <v>0</v>
          </cell>
        </row>
        <row r="245">
          <cell r="Q245">
            <v>1500000</v>
          </cell>
        </row>
        <row r="246">
          <cell r="Q246">
            <v>0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Q251">
            <v>0</v>
          </cell>
        </row>
        <row r="252">
          <cell r="Q252">
            <v>3287181.553749999</v>
          </cell>
        </row>
        <row r="253">
          <cell r="Q253">
            <v>-2811.7545833333334</v>
          </cell>
        </row>
        <row r="254">
          <cell r="Q254">
            <v>0</v>
          </cell>
        </row>
        <row r="255">
          <cell r="Q255">
            <v>0</v>
          </cell>
        </row>
        <row r="256">
          <cell r="Q256">
            <v>0</v>
          </cell>
        </row>
        <row r="257">
          <cell r="Q257">
            <v>0</v>
          </cell>
        </row>
        <row r="258">
          <cell r="Q258">
            <v>0</v>
          </cell>
        </row>
        <row r="259">
          <cell r="Q259">
            <v>0</v>
          </cell>
        </row>
        <row r="260">
          <cell r="Q260">
            <v>0</v>
          </cell>
        </row>
        <row r="261">
          <cell r="Q261">
            <v>0</v>
          </cell>
        </row>
        <row r="262">
          <cell r="Q262">
            <v>0</v>
          </cell>
        </row>
        <row r="263">
          <cell r="Q263">
            <v>0</v>
          </cell>
        </row>
        <row r="264">
          <cell r="Q264">
            <v>0</v>
          </cell>
        </row>
        <row r="265">
          <cell r="Q265">
            <v>0</v>
          </cell>
        </row>
        <row r="266">
          <cell r="Q266">
            <v>0</v>
          </cell>
        </row>
        <row r="267">
          <cell r="Q267">
            <v>149633933.95416668</v>
          </cell>
        </row>
        <row r="268">
          <cell r="Q268">
            <v>57389119.87916667</v>
          </cell>
        </row>
        <row r="269">
          <cell r="Q269">
            <v>-4058420.9483333323</v>
          </cell>
        </row>
        <row r="270">
          <cell r="Q270">
            <v>-76732.795833333337</v>
          </cell>
        </row>
        <row r="271">
          <cell r="Q271">
            <v>22258.708333333332</v>
          </cell>
        </row>
        <row r="272">
          <cell r="Q272">
            <v>0</v>
          </cell>
        </row>
        <row r="273">
          <cell r="Q273">
            <v>-255105.96166666667</v>
          </cell>
        </row>
        <row r="274">
          <cell r="Q274">
            <v>-93704.722083333312</v>
          </cell>
        </row>
        <row r="275">
          <cell r="Q275">
            <v>0</v>
          </cell>
        </row>
        <row r="276">
          <cell r="Q276">
            <v>0</v>
          </cell>
        </row>
        <row r="277">
          <cell r="Q277">
            <v>0</v>
          </cell>
        </row>
        <row r="278">
          <cell r="Q278">
            <v>8837434.7050000001</v>
          </cell>
        </row>
        <row r="279">
          <cell r="Q279">
            <v>0</v>
          </cell>
        </row>
        <row r="280">
          <cell r="Q280">
            <v>227314.12125</v>
          </cell>
        </row>
        <row r="281">
          <cell r="Q281">
            <v>190542.92374999999</v>
          </cell>
        </row>
        <row r="282">
          <cell r="Q282">
            <v>276673.6141666667</v>
          </cell>
        </row>
        <row r="283">
          <cell r="Q283">
            <v>0</v>
          </cell>
        </row>
        <row r="284">
          <cell r="Q284">
            <v>0</v>
          </cell>
        </row>
        <row r="285">
          <cell r="Q285">
            <v>15001304.887916667</v>
          </cell>
        </row>
        <row r="286">
          <cell r="Q286">
            <v>0</v>
          </cell>
        </row>
        <row r="287">
          <cell r="Q287">
            <v>1186337.30375</v>
          </cell>
        </row>
        <row r="288">
          <cell r="Q288">
            <v>11765126.992916668</v>
          </cell>
        </row>
        <row r="289">
          <cell r="Q289">
            <v>0</v>
          </cell>
        </row>
        <row r="290">
          <cell r="Q290">
            <v>0</v>
          </cell>
        </row>
        <row r="291">
          <cell r="Q291">
            <v>476.83666666666664</v>
          </cell>
        </row>
        <row r="292">
          <cell r="Q292">
            <v>0</v>
          </cell>
        </row>
        <row r="293">
          <cell r="Q293">
            <v>0</v>
          </cell>
        </row>
        <row r="294">
          <cell r="Q294">
            <v>102543.40625</v>
          </cell>
        </row>
        <row r="295">
          <cell r="Q295">
            <v>0</v>
          </cell>
        </row>
        <row r="296">
          <cell r="Q296">
            <v>0</v>
          </cell>
        </row>
        <row r="297">
          <cell r="Q297">
            <v>4299088.3633333333</v>
          </cell>
        </row>
        <row r="298">
          <cell r="Q298">
            <v>0</v>
          </cell>
        </row>
        <row r="299">
          <cell r="Q299">
            <v>0</v>
          </cell>
        </row>
        <row r="300">
          <cell r="Q300">
            <v>0</v>
          </cell>
        </row>
        <row r="301">
          <cell r="Q301">
            <v>0</v>
          </cell>
        </row>
        <row r="302">
          <cell r="Q302">
            <v>0</v>
          </cell>
        </row>
        <row r="303">
          <cell r="Q303">
            <v>0</v>
          </cell>
        </row>
        <row r="304">
          <cell r="Q304">
            <v>-88.554999999999993</v>
          </cell>
        </row>
        <row r="305">
          <cell r="Q305">
            <v>0</v>
          </cell>
        </row>
        <row r="306">
          <cell r="Q306">
            <v>44585.369166666664</v>
          </cell>
        </row>
        <row r="307">
          <cell r="Q307">
            <v>6343.96875</v>
          </cell>
        </row>
        <row r="308">
          <cell r="Q308">
            <v>0</v>
          </cell>
        </row>
        <row r="309">
          <cell r="Q309">
            <v>0</v>
          </cell>
        </row>
        <row r="310">
          <cell r="Q310">
            <v>0</v>
          </cell>
        </row>
        <row r="311">
          <cell r="Q311">
            <v>0</v>
          </cell>
        </row>
        <row r="312">
          <cell r="Q312">
            <v>0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Q315">
            <v>0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</v>
          </cell>
        </row>
        <row r="319">
          <cell r="Q319">
            <v>0</v>
          </cell>
        </row>
        <row r="320">
          <cell r="Q320">
            <v>0</v>
          </cell>
        </row>
        <row r="321">
          <cell r="Q321">
            <v>0</v>
          </cell>
        </row>
        <row r="322">
          <cell r="Q322">
            <v>0</v>
          </cell>
        </row>
        <row r="323">
          <cell r="Q323">
            <v>0</v>
          </cell>
        </row>
        <row r="324">
          <cell r="Q324">
            <v>0</v>
          </cell>
        </row>
        <row r="325">
          <cell r="Q325">
            <v>0</v>
          </cell>
        </row>
        <row r="326">
          <cell r="Q326">
            <v>11244470.348750001</v>
          </cell>
        </row>
        <row r="327">
          <cell r="Q327">
            <v>30652.720833333336</v>
          </cell>
        </row>
        <row r="328">
          <cell r="Q328">
            <v>36191.227500000001</v>
          </cell>
        </row>
        <row r="329">
          <cell r="Q329">
            <v>13706913.34708333</v>
          </cell>
        </row>
        <row r="330">
          <cell r="Q330">
            <v>621846.25166666682</v>
          </cell>
        </row>
        <row r="331">
          <cell r="Q331">
            <v>1143258.4729166667</v>
          </cell>
        </row>
        <row r="332">
          <cell r="Q332">
            <v>0</v>
          </cell>
        </row>
        <row r="333">
          <cell r="Q333">
            <v>0</v>
          </cell>
        </row>
        <row r="334">
          <cell r="Q334">
            <v>-18.050833333333333</v>
          </cell>
        </row>
        <row r="335">
          <cell r="Q335">
            <v>685986.99958333338</v>
          </cell>
        </row>
        <row r="336">
          <cell r="Q336">
            <v>0</v>
          </cell>
        </row>
        <row r="337">
          <cell r="Q337">
            <v>0</v>
          </cell>
        </row>
        <row r="338">
          <cell r="Q338">
            <v>0</v>
          </cell>
        </row>
        <row r="339">
          <cell r="Q339">
            <v>0</v>
          </cell>
        </row>
        <row r="340">
          <cell r="Q340">
            <v>3675712.2145833336</v>
          </cell>
        </row>
        <row r="341">
          <cell r="Q341">
            <v>107155.64833333333</v>
          </cell>
        </row>
        <row r="342">
          <cell r="Q342">
            <v>2896.4750000000004</v>
          </cell>
        </row>
        <row r="343">
          <cell r="Q343">
            <v>0</v>
          </cell>
        </row>
        <row r="344">
          <cell r="Q344">
            <v>1984374.7849999999</v>
          </cell>
        </row>
        <row r="345">
          <cell r="Q345">
            <v>0</v>
          </cell>
        </row>
        <row r="346"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2">
          <cell r="Q352">
            <v>0</v>
          </cell>
        </row>
        <row r="353">
          <cell r="Q353">
            <v>0</v>
          </cell>
        </row>
        <row r="354"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59">
          <cell r="Q359">
            <v>0</v>
          </cell>
        </row>
        <row r="360">
          <cell r="Q360">
            <v>0</v>
          </cell>
        </row>
        <row r="361">
          <cell r="Q361">
            <v>-5737479.5462500006</v>
          </cell>
        </row>
        <row r="362">
          <cell r="Q362">
            <v>-1618565.7387500003</v>
          </cell>
        </row>
        <row r="363">
          <cell r="Q363">
            <v>-475896.92458333331</v>
          </cell>
        </row>
        <row r="364">
          <cell r="Q364">
            <v>389.96916666666658</v>
          </cell>
        </row>
        <row r="365">
          <cell r="Q365">
            <v>-1667911.20625</v>
          </cell>
        </row>
        <row r="366">
          <cell r="Q366">
            <v>-620935.36916666676</v>
          </cell>
        </row>
        <row r="367">
          <cell r="Q367">
            <v>586664.17249999999</v>
          </cell>
        </row>
        <row r="368">
          <cell r="Q368">
            <v>0</v>
          </cell>
        </row>
        <row r="369">
          <cell r="Q369">
            <v>3572142.3104166668</v>
          </cell>
        </row>
        <row r="370">
          <cell r="Q370">
            <v>3647165.1549999998</v>
          </cell>
        </row>
        <row r="371">
          <cell r="Q371">
            <v>237093.99249999996</v>
          </cell>
        </row>
        <row r="372">
          <cell r="Q372">
            <v>28056.605416666673</v>
          </cell>
        </row>
        <row r="373">
          <cell r="Q373">
            <v>1534943.1716666666</v>
          </cell>
        </row>
        <row r="374">
          <cell r="Q374">
            <v>1779962.6891666667</v>
          </cell>
        </row>
        <row r="375">
          <cell r="Q375">
            <v>4394513.1083333334</v>
          </cell>
        </row>
        <row r="376">
          <cell r="Q376">
            <v>0</v>
          </cell>
        </row>
        <row r="377">
          <cell r="Q377">
            <v>296568.03750000003</v>
          </cell>
        </row>
        <row r="378">
          <cell r="Q378">
            <v>0</v>
          </cell>
        </row>
        <row r="379">
          <cell r="Q379">
            <v>0</v>
          </cell>
        </row>
        <row r="380">
          <cell r="Q380">
            <v>0</v>
          </cell>
        </row>
        <row r="381">
          <cell r="Q381">
            <v>0</v>
          </cell>
        </row>
        <row r="382">
          <cell r="Q382">
            <v>77863.994999999995</v>
          </cell>
        </row>
        <row r="383">
          <cell r="Q383">
            <v>0</v>
          </cell>
        </row>
        <row r="384">
          <cell r="Q384">
            <v>-28000.239999999994</v>
          </cell>
        </row>
        <row r="385">
          <cell r="Q385">
            <v>831349.74875000014</v>
          </cell>
        </row>
        <row r="386">
          <cell r="Q386">
            <v>0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Q389">
            <v>2794619.5350000006</v>
          </cell>
        </row>
        <row r="390">
          <cell r="Q390">
            <v>0</v>
          </cell>
        </row>
        <row r="391">
          <cell r="Q391">
            <v>343476.22625000001</v>
          </cell>
        </row>
        <row r="392">
          <cell r="Q392">
            <v>0</v>
          </cell>
        </row>
        <row r="393">
          <cell r="Q393">
            <v>0</v>
          </cell>
        </row>
        <row r="394">
          <cell r="Q394">
            <v>244180.30666666664</v>
          </cell>
        </row>
        <row r="395">
          <cell r="Q395">
            <v>0</v>
          </cell>
        </row>
        <row r="396">
          <cell r="Q396">
            <v>0</v>
          </cell>
        </row>
        <row r="397">
          <cell r="Q397">
            <v>10682902.097083334</v>
          </cell>
        </row>
        <row r="398">
          <cell r="Q398">
            <v>5817309.0125000002</v>
          </cell>
        </row>
        <row r="399">
          <cell r="Q399">
            <v>-10682519.713333333</v>
          </cell>
        </row>
        <row r="400">
          <cell r="Q400">
            <v>4362997.1875</v>
          </cell>
        </row>
        <row r="401">
          <cell r="Q401">
            <v>19833263.037083335</v>
          </cell>
        </row>
        <row r="402">
          <cell r="Q402">
            <v>0</v>
          </cell>
        </row>
        <row r="403">
          <cell r="Q403">
            <v>0</v>
          </cell>
        </row>
        <row r="404">
          <cell r="Q404">
            <v>29705879.852916669</v>
          </cell>
        </row>
        <row r="405">
          <cell r="Q405">
            <v>5888662.5545833334</v>
          </cell>
        </row>
        <row r="406">
          <cell r="Q406">
            <v>19321773.635833334</v>
          </cell>
        </row>
        <row r="407">
          <cell r="Q407">
            <v>0</v>
          </cell>
        </row>
        <row r="408">
          <cell r="Q408">
            <v>0</v>
          </cell>
        </row>
        <row r="409">
          <cell r="Q409">
            <v>0</v>
          </cell>
        </row>
        <row r="410">
          <cell r="Q410">
            <v>0</v>
          </cell>
        </row>
        <row r="411">
          <cell r="Q411">
            <v>0</v>
          </cell>
        </row>
        <row r="412">
          <cell r="Q412">
            <v>0</v>
          </cell>
        </row>
        <row r="413">
          <cell r="Q413">
            <v>0</v>
          </cell>
        </row>
        <row r="414">
          <cell r="Q414">
            <v>3549876.0862499997</v>
          </cell>
        </row>
        <row r="415">
          <cell r="Q415">
            <v>0</v>
          </cell>
        </row>
        <row r="416">
          <cell r="Q416">
            <v>0</v>
          </cell>
        </row>
        <row r="417">
          <cell r="Q417">
            <v>0</v>
          </cell>
        </row>
        <row r="418">
          <cell r="Q418">
            <v>0</v>
          </cell>
        </row>
        <row r="419">
          <cell r="Q419">
            <v>228039.97624999998</v>
          </cell>
        </row>
        <row r="420">
          <cell r="Q420">
            <v>10371.216666666669</v>
          </cell>
        </row>
        <row r="421">
          <cell r="Q421">
            <v>3324667.1320833326</v>
          </cell>
        </row>
        <row r="422">
          <cell r="Q422">
            <v>529714.36499999999</v>
          </cell>
        </row>
        <row r="423">
          <cell r="Q423">
            <v>0</v>
          </cell>
        </row>
        <row r="424">
          <cell r="Q424">
            <v>0</v>
          </cell>
        </row>
        <row r="425">
          <cell r="Q425">
            <v>0</v>
          </cell>
        </row>
        <row r="426">
          <cell r="Q426">
            <v>14432171.471249999</v>
          </cell>
        </row>
        <row r="427">
          <cell r="Q427">
            <v>3045162.9441666664</v>
          </cell>
        </row>
        <row r="428">
          <cell r="Q428">
            <v>16982004.834166665</v>
          </cell>
        </row>
        <row r="429">
          <cell r="Q429">
            <v>0</v>
          </cell>
        </row>
        <row r="430">
          <cell r="Q430">
            <v>72025.162500000006</v>
          </cell>
        </row>
        <row r="431">
          <cell r="Q431">
            <v>45430.999166666668</v>
          </cell>
        </row>
        <row r="432">
          <cell r="Q432">
            <v>0</v>
          </cell>
        </row>
        <row r="433">
          <cell r="Q433">
            <v>0</v>
          </cell>
        </row>
        <row r="434">
          <cell r="Q434">
            <v>0</v>
          </cell>
        </row>
        <row r="435">
          <cell r="Q435">
            <v>2025446.4470833335</v>
          </cell>
        </row>
        <row r="436">
          <cell r="Q436">
            <v>0</v>
          </cell>
        </row>
        <row r="437">
          <cell r="Q437">
            <v>0</v>
          </cell>
        </row>
        <row r="438">
          <cell r="Q438">
            <v>0</v>
          </cell>
        </row>
        <row r="439">
          <cell r="Q439">
            <v>0</v>
          </cell>
        </row>
        <row r="440">
          <cell r="Q440">
            <v>0</v>
          </cell>
        </row>
        <row r="441">
          <cell r="Q441">
            <v>206037.27333333329</v>
          </cell>
        </row>
        <row r="442">
          <cell r="Q442">
            <v>25096.789583333335</v>
          </cell>
        </row>
        <row r="443">
          <cell r="Q443">
            <v>0</v>
          </cell>
        </row>
        <row r="444">
          <cell r="Q444">
            <v>1629986.75</v>
          </cell>
        </row>
        <row r="445">
          <cell r="Q445">
            <v>0</v>
          </cell>
        </row>
        <row r="446">
          <cell r="Q446">
            <v>16666.666666666668</v>
          </cell>
        </row>
        <row r="447">
          <cell r="Q447">
            <v>0</v>
          </cell>
        </row>
        <row r="448">
          <cell r="Q448">
            <v>271164.7779166667</v>
          </cell>
        </row>
        <row r="449">
          <cell r="Q449">
            <v>0</v>
          </cell>
        </row>
        <row r="450">
          <cell r="Q450">
            <v>265843.03791666665</v>
          </cell>
        </row>
        <row r="451">
          <cell r="Q451">
            <v>53414.489583333336</v>
          </cell>
        </row>
        <row r="452">
          <cell r="Q452">
            <v>0</v>
          </cell>
        </row>
        <row r="453">
          <cell r="Q453">
            <v>7799.3170833333343</v>
          </cell>
        </row>
        <row r="454">
          <cell r="Q454">
            <v>187383.87791666668</v>
          </cell>
        </row>
        <row r="455">
          <cell r="Q455">
            <v>0</v>
          </cell>
        </row>
        <row r="456">
          <cell r="Q456">
            <v>0</v>
          </cell>
        </row>
        <row r="457">
          <cell r="Q457">
            <v>14077.617916666664</v>
          </cell>
        </row>
        <row r="458">
          <cell r="Q458">
            <v>0</v>
          </cell>
        </row>
        <row r="459">
          <cell r="Q459">
            <v>0</v>
          </cell>
        </row>
        <row r="460">
          <cell r="Q460">
            <v>0</v>
          </cell>
        </row>
        <row r="461">
          <cell r="Q461">
            <v>1047174.6341666668</v>
          </cell>
        </row>
        <row r="462">
          <cell r="Q462">
            <v>0</v>
          </cell>
        </row>
        <row r="463">
          <cell r="Q463">
            <v>449485.12416666659</v>
          </cell>
        </row>
        <row r="464">
          <cell r="Q464">
            <v>571265.37416666688</v>
          </cell>
        </row>
        <row r="465">
          <cell r="Q465">
            <v>878.33333333333337</v>
          </cell>
        </row>
        <row r="466">
          <cell r="Q466">
            <v>0</v>
          </cell>
        </row>
        <row r="467">
          <cell r="Q467">
            <v>0</v>
          </cell>
        </row>
        <row r="468">
          <cell r="Q468">
            <v>57119.762500000004</v>
          </cell>
        </row>
        <row r="469">
          <cell r="Q469">
            <v>0</v>
          </cell>
        </row>
        <row r="470">
          <cell r="Q470">
            <v>8679.0216666666656</v>
          </cell>
        </row>
        <row r="471">
          <cell r="Q471">
            <v>556670.22083333333</v>
          </cell>
        </row>
        <row r="472">
          <cell r="Q472">
            <v>0</v>
          </cell>
        </row>
        <row r="473">
          <cell r="Q473">
            <v>27453.89</v>
          </cell>
        </row>
        <row r="474">
          <cell r="Q474">
            <v>0</v>
          </cell>
        </row>
        <row r="475">
          <cell r="Q475">
            <v>27453.892500000002</v>
          </cell>
        </row>
        <row r="476">
          <cell r="Q476">
            <v>222083.93541666667</v>
          </cell>
        </row>
        <row r="477">
          <cell r="Q477">
            <v>223053.28875000004</v>
          </cell>
        </row>
        <row r="478">
          <cell r="Q478">
            <v>153988.245</v>
          </cell>
        </row>
        <row r="479">
          <cell r="Q479">
            <v>0</v>
          </cell>
        </row>
        <row r="480">
          <cell r="Q480">
            <v>0</v>
          </cell>
        </row>
        <row r="481">
          <cell r="Q481">
            <v>0</v>
          </cell>
        </row>
        <row r="482">
          <cell r="Q482">
            <v>0</v>
          </cell>
        </row>
        <row r="483">
          <cell r="Q483">
            <v>3351.6516666666666</v>
          </cell>
        </row>
        <row r="484">
          <cell r="Q484">
            <v>0</v>
          </cell>
        </row>
        <row r="485">
          <cell r="Q485">
            <v>586438.80208333337</v>
          </cell>
        </row>
        <row r="486">
          <cell r="Q486">
            <v>0</v>
          </cell>
        </row>
        <row r="487">
          <cell r="Q487">
            <v>6760.041666666667</v>
          </cell>
        </row>
        <row r="488">
          <cell r="Q488">
            <v>81223.847916666666</v>
          </cell>
        </row>
        <row r="489">
          <cell r="Q489">
            <v>0</v>
          </cell>
        </row>
        <row r="490">
          <cell r="Q490">
            <v>0</v>
          </cell>
        </row>
        <row r="491">
          <cell r="Q491">
            <v>0</v>
          </cell>
        </row>
        <row r="492">
          <cell r="Q492">
            <v>110450.01541666665</v>
          </cell>
        </row>
        <row r="493">
          <cell r="Q493">
            <v>59163.98750000001</v>
          </cell>
        </row>
        <row r="494">
          <cell r="Q494">
            <v>0</v>
          </cell>
        </row>
        <row r="495">
          <cell r="Q495">
            <v>252670.11041666669</v>
          </cell>
        </row>
        <row r="496">
          <cell r="Q496">
            <v>327748.67041666666</v>
          </cell>
        </row>
        <row r="497">
          <cell r="Q497">
            <v>206185.79666666663</v>
          </cell>
        </row>
        <row r="498">
          <cell r="Q498">
            <v>0</v>
          </cell>
        </row>
        <row r="499">
          <cell r="Q499">
            <v>40034.087500000001</v>
          </cell>
        </row>
        <row r="500">
          <cell r="Q500">
            <v>34063.090416666666</v>
          </cell>
        </row>
        <row r="501">
          <cell r="Q501">
            <v>0</v>
          </cell>
        </row>
        <row r="502">
          <cell r="Q502">
            <v>0</v>
          </cell>
        </row>
        <row r="503">
          <cell r="Q503">
            <v>112416.65083333333</v>
          </cell>
        </row>
        <row r="504">
          <cell r="Q504">
            <v>0</v>
          </cell>
        </row>
        <row r="505">
          <cell r="Q505">
            <v>18250</v>
          </cell>
        </row>
        <row r="506">
          <cell r="Q506">
            <v>217142.32250000001</v>
          </cell>
        </row>
        <row r="507">
          <cell r="Q507">
            <v>0</v>
          </cell>
        </row>
        <row r="508">
          <cell r="Q508">
            <v>469773.42124999996</v>
          </cell>
        </row>
        <row r="509">
          <cell r="Q509">
            <v>0</v>
          </cell>
        </row>
        <row r="510">
          <cell r="Q510">
            <v>453102.27208333329</v>
          </cell>
        </row>
        <row r="511">
          <cell r="Q511">
            <v>103867.38374999999</v>
          </cell>
        </row>
        <row r="512">
          <cell r="Q512">
            <v>13313.510416666666</v>
          </cell>
        </row>
        <row r="513">
          <cell r="Q513">
            <v>3193.75</v>
          </cell>
        </row>
        <row r="514">
          <cell r="Q514">
            <v>0</v>
          </cell>
        </row>
        <row r="515">
          <cell r="Q515">
            <v>149321.77291666667</v>
          </cell>
        </row>
        <row r="516">
          <cell r="Q516">
            <v>0</v>
          </cell>
        </row>
        <row r="517">
          <cell r="Q517">
            <v>34793.383333333339</v>
          </cell>
        </row>
        <row r="518">
          <cell r="Q518">
            <v>0</v>
          </cell>
        </row>
        <row r="519">
          <cell r="Q519">
            <v>0</v>
          </cell>
        </row>
        <row r="520">
          <cell r="Q520">
            <v>0</v>
          </cell>
        </row>
        <row r="521">
          <cell r="Q521">
            <v>0</v>
          </cell>
        </row>
        <row r="522">
          <cell r="Q522">
            <v>100606.16666666667</v>
          </cell>
        </row>
        <row r="523">
          <cell r="Q523">
            <v>0</v>
          </cell>
        </row>
        <row r="524">
          <cell r="Q524">
            <v>112800.85416666667</v>
          </cell>
        </row>
        <row r="525">
          <cell r="Q525">
            <v>75871.044999999998</v>
          </cell>
        </row>
        <row r="526">
          <cell r="Q526">
            <v>3264.6337500000004</v>
          </cell>
        </row>
        <row r="527">
          <cell r="Q527">
            <v>445654.04666666669</v>
          </cell>
        </row>
        <row r="528">
          <cell r="Q528">
            <v>0</v>
          </cell>
        </row>
        <row r="529">
          <cell r="Q529">
            <v>58205.029583333329</v>
          </cell>
        </row>
        <row r="530">
          <cell r="Q530">
            <v>0</v>
          </cell>
        </row>
        <row r="531">
          <cell r="Q531">
            <v>0</v>
          </cell>
        </row>
        <row r="532">
          <cell r="Q532">
            <v>0</v>
          </cell>
        </row>
        <row r="533">
          <cell r="Q533">
            <v>50968.555</v>
          </cell>
        </row>
        <row r="534">
          <cell r="Q534">
            <v>0</v>
          </cell>
        </row>
        <row r="535">
          <cell r="Q535">
            <v>0</v>
          </cell>
        </row>
        <row r="536">
          <cell r="Q536">
            <v>0</v>
          </cell>
        </row>
        <row r="537">
          <cell r="Q537">
            <v>0</v>
          </cell>
        </row>
        <row r="538">
          <cell r="Q538">
            <v>0</v>
          </cell>
        </row>
        <row r="539">
          <cell r="Q539">
            <v>0</v>
          </cell>
        </row>
        <row r="540">
          <cell r="Q540">
            <v>0</v>
          </cell>
        </row>
        <row r="541">
          <cell r="Q541">
            <v>0</v>
          </cell>
        </row>
        <row r="542">
          <cell r="Q542">
            <v>0</v>
          </cell>
        </row>
        <row r="543">
          <cell r="Q543">
            <v>0</v>
          </cell>
        </row>
        <row r="544">
          <cell r="Q544">
            <v>0</v>
          </cell>
        </row>
        <row r="545">
          <cell r="Q545">
            <v>26041.666666666668</v>
          </cell>
        </row>
        <row r="546">
          <cell r="Q546">
            <v>0</v>
          </cell>
        </row>
        <row r="547">
          <cell r="Q547">
            <v>0</v>
          </cell>
        </row>
        <row r="548">
          <cell r="Q548">
            <v>49887.405416666668</v>
          </cell>
        </row>
        <row r="549">
          <cell r="Q549">
            <v>54214.705416666671</v>
          </cell>
        </row>
        <row r="550">
          <cell r="Q550">
            <v>0</v>
          </cell>
        </row>
        <row r="551">
          <cell r="Q551">
            <v>48466.145833333336</v>
          </cell>
        </row>
        <row r="552">
          <cell r="Q552">
            <v>0</v>
          </cell>
        </row>
        <row r="553">
          <cell r="Q553">
            <v>0</v>
          </cell>
        </row>
        <row r="554">
          <cell r="Q554">
            <v>0</v>
          </cell>
        </row>
        <row r="555">
          <cell r="Q555">
            <v>0</v>
          </cell>
        </row>
        <row r="556">
          <cell r="Q556">
            <v>14444.516666666668</v>
          </cell>
        </row>
        <row r="557">
          <cell r="Q557">
            <v>34633.683333333334</v>
          </cell>
        </row>
        <row r="558">
          <cell r="Q558">
            <v>0</v>
          </cell>
        </row>
        <row r="559">
          <cell r="Q559">
            <v>301272.57041666663</v>
          </cell>
        </row>
        <row r="560">
          <cell r="Q560">
            <v>0</v>
          </cell>
        </row>
        <row r="561">
          <cell r="Q561">
            <v>0</v>
          </cell>
        </row>
        <row r="562">
          <cell r="Q562">
            <v>0</v>
          </cell>
        </row>
        <row r="563">
          <cell r="Q563">
            <v>307042.50625000003</v>
          </cell>
        </row>
        <row r="564">
          <cell r="Q564">
            <v>0</v>
          </cell>
        </row>
        <row r="565">
          <cell r="Q565">
            <v>0</v>
          </cell>
        </row>
        <row r="566">
          <cell r="Q566">
            <v>0</v>
          </cell>
        </row>
        <row r="567">
          <cell r="Q567">
            <v>0</v>
          </cell>
        </row>
        <row r="568">
          <cell r="Q568">
            <v>0</v>
          </cell>
        </row>
        <row r="569">
          <cell r="Q569">
            <v>17174.08666666667</v>
          </cell>
        </row>
        <row r="570">
          <cell r="Q570">
            <v>0</v>
          </cell>
        </row>
        <row r="571">
          <cell r="Q571">
            <v>2588.9316666666668</v>
          </cell>
        </row>
        <row r="572">
          <cell r="Q572">
            <v>54724.38</v>
          </cell>
        </row>
        <row r="573">
          <cell r="Q573">
            <v>26285.295833333334</v>
          </cell>
        </row>
        <row r="574">
          <cell r="Q574">
            <v>28082.875</v>
          </cell>
        </row>
        <row r="575">
          <cell r="Q575">
            <v>15713.192916666667</v>
          </cell>
        </row>
        <row r="576">
          <cell r="Q576">
            <v>63887.865000000013</v>
          </cell>
        </row>
        <row r="577">
          <cell r="Q577">
            <v>43253.875</v>
          </cell>
        </row>
        <row r="578">
          <cell r="Q578">
            <v>64248.770833333321</v>
          </cell>
        </row>
        <row r="579">
          <cell r="Q579">
            <v>12500</v>
          </cell>
        </row>
        <row r="580">
          <cell r="Q580">
            <v>0</v>
          </cell>
        </row>
        <row r="581">
          <cell r="Q581">
            <v>46283.902499999997</v>
          </cell>
        </row>
        <row r="582">
          <cell r="Q582">
            <v>79178.119583333333</v>
          </cell>
        </row>
        <row r="583">
          <cell r="Q583">
            <v>0</v>
          </cell>
        </row>
        <row r="584">
          <cell r="Q584">
            <v>15241.276666666667</v>
          </cell>
        </row>
        <row r="585">
          <cell r="Q585">
            <v>0</v>
          </cell>
        </row>
        <row r="586">
          <cell r="Q586">
            <v>55809.079166666663</v>
          </cell>
        </row>
        <row r="587">
          <cell r="Q587">
            <v>2401.7325000000001</v>
          </cell>
        </row>
        <row r="588">
          <cell r="Q588">
            <v>46109.795000000006</v>
          </cell>
        </row>
        <row r="589">
          <cell r="Q589">
            <v>2463.8962500000002</v>
          </cell>
        </row>
        <row r="590">
          <cell r="Q590">
            <v>216524.61375000002</v>
          </cell>
        </row>
        <row r="591">
          <cell r="Q591">
            <v>20761.075000000001</v>
          </cell>
        </row>
        <row r="592">
          <cell r="Q592">
            <v>104338.27625</v>
          </cell>
        </row>
        <row r="593">
          <cell r="Q593">
            <v>43468.762500000004</v>
          </cell>
        </row>
        <row r="594">
          <cell r="Q594">
            <v>157984.35916666666</v>
          </cell>
        </row>
        <row r="595">
          <cell r="Q595">
            <v>7254.9204166666677</v>
          </cell>
        </row>
        <row r="596">
          <cell r="Q596">
            <v>293079.46916666668</v>
          </cell>
        </row>
        <row r="597">
          <cell r="Q597">
            <v>11149.833333333334</v>
          </cell>
        </row>
        <row r="598">
          <cell r="Q598">
            <v>33016</v>
          </cell>
        </row>
        <row r="599">
          <cell r="Q599">
            <v>7432441.7958333315</v>
          </cell>
        </row>
        <row r="600">
          <cell r="Q600">
            <v>793976.26000000013</v>
          </cell>
        </row>
        <row r="601">
          <cell r="Q601">
            <v>40659.123333333337</v>
          </cell>
        </row>
        <row r="602">
          <cell r="Q602">
            <v>56478.280416666668</v>
          </cell>
        </row>
        <row r="603">
          <cell r="Q603">
            <v>47874.539166666662</v>
          </cell>
        </row>
        <row r="604">
          <cell r="Q604">
            <v>52566.802083333336</v>
          </cell>
        </row>
        <row r="605">
          <cell r="Q605">
            <v>1669164.6354166667</v>
          </cell>
        </row>
        <row r="606">
          <cell r="Q606">
            <v>113724.8875</v>
          </cell>
        </row>
        <row r="607">
          <cell r="Q607">
            <v>12136.25</v>
          </cell>
        </row>
        <row r="608">
          <cell r="Q608">
            <v>99495.160416666666</v>
          </cell>
        </row>
        <row r="609">
          <cell r="Q609">
            <v>69350</v>
          </cell>
        </row>
        <row r="610">
          <cell r="Q610">
            <v>47500</v>
          </cell>
        </row>
        <row r="611">
          <cell r="Q611">
            <v>78892.085000000006</v>
          </cell>
        </row>
        <row r="612">
          <cell r="Q612">
            <v>25566.824999999997</v>
          </cell>
        </row>
        <row r="613">
          <cell r="Q613">
            <v>68255</v>
          </cell>
        </row>
        <row r="614">
          <cell r="Q614">
            <v>606385.94999999984</v>
          </cell>
        </row>
        <row r="615">
          <cell r="Q615">
            <v>24637.5</v>
          </cell>
        </row>
        <row r="616">
          <cell r="Q616">
            <v>3089.2229166666671</v>
          </cell>
        </row>
        <row r="617">
          <cell r="Q617">
            <v>6068.125</v>
          </cell>
        </row>
        <row r="618">
          <cell r="Q618">
            <v>1359.3287499999999</v>
          </cell>
        </row>
        <row r="619">
          <cell r="Q619">
            <v>180462.08333333334</v>
          </cell>
        </row>
        <row r="620">
          <cell r="Q620">
            <v>21666.666666666668</v>
          </cell>
        </row>
        <row r="621">
          <cell r="Q621">
            <v>16425</v>
          </cell>
        </row>
        <row r="622">
          <cell r="Q622">
            <v>74047.83</v>
          </cell>
        </row>
        <row r="623">
          <cell r="Q623">
            <v>16926.875</v>
          </cell>
        </row>
        <row r="624">
          <cell r="Q624">
            <v>58333.333333333336</v>
          </cell>
        </row>
        <row r="625">
          <cell r="Q625">
            <v>27375</v>
          </cell>
        </row>
        <row r="626">
          <cell r="Q626">
            <v>389911.44708333345</v>
          </cell>
        </row>
        <row r="627">
          <cell r="Q627">
            <v>84207.6</v>
          </cell>
        </row>
        <row r="628">
          <cell r="Q628">
            <v>946564.0625</v>
          </cell>
        </row>
        <row r="629">
          <cell r="Q629">
            <v>2033.09375</v>
          </cell>
        </row>
        <row r="630">
          <cell r="Q630">
            <v>1115.9845833333334</v>
          </cell>
        </row>
        <row r="631">
          <cell r="Q631">
            <v>32.518750000000004</v>
          </cell>
        </row>
        <row r="632">
          <cell r="Q632">
            <v>6876.25</v>
          </cell>
        </row>
        <row r="633">
          <cell r="Q633">
            <v>166985.52083333334</v>
          </cell>
        </row>
        <row r="634">
          <cell r="Q634">
            <v>65479.671666666683</v>
          </cell>
        </row>
        <row r="635">
          <cell r="Q635">
            <v>871588.46250000002</v>
          </cell>
        </row>
        <row r="636">
          <cell r="Q636">
            <v>946635.83791666664</v>
          </cell>
        </row>
        <row r="637">
          <cell r="Q637">
            <v>1885625.4600000002</v>
          </cell>
        </row>
        <row r="638">
          <cell r="Q638">
            <v>1718451.4483333335</v>
          </cell>
        </row>
        <row r="639">
          <cell r="Q639">
            <v>2063.52</v>
          </cell>
        </row>
        <row r="640">
          <cell r="Q640">
            <v>708148.74583333347</v>
          </cell>
        </row>
        <row r="641">
          <cell r="Q641">
            <v>692427.16666666663</v>
          </cell>
        </row>
        <row r="642">
          <cell r="Q642">
            <v>92033.164166666669</v>
          </cell>
        </row>
        <row r="643">
          <cell r="Q643">
            <v>155158.47208333333</v>
          </cell>
        </row>
        <row r="644">
          <cell r="Q644">
            <v>5663.5758333333333</v>
          </cell>
        </row>
        <row r="645">
          <cell r="Q645">
            <v>-6001113.595416666</v>
          </cell>
        </row>
        <row r="646">
          <cell r="Q646">
            <v>-946564.0625</v>
          </cell>
        </row>
        <row r="647">
          <cell r="Q647">
            <v>-1535624.4320833331</v>
          </cell>
        </row>
        <row r="648">
          <cell r="Q648">
            <v>6001113.595416666</v>
          </cell>
        </row>
        <row r="649">
          <cell r="Q649">
            <v>946564.0625</v>
          </cell>
        </row>
        <row r="650">
          <cell r="Q650">
            <v>1535624.4320833331</v>
          </cell>
        </row>
        <row r="651">
          <cell r="Q651">
            <v>0</v>
          </cell>
        </row>
        <row r="652">
          <cell r="Q652">
            <v>0</v>
          </cell>
        </row>
        <row r="653">
          <cell r="Q653">
            <v>0</v>
          </cell>
        </row>
        <row r="654">
          <cell r="Q654">
            <v>0</v>
          </cell>
        </row>
        <row r="655">
          <cell r="Q655">
            <v>0</v>
          </cell>
        </row>
        <row r="656">
          <cell r="Q656">
            <v>0</v>
          </cell>
        </row>
        <row r="657">
          <cell r="Q657">
            <v>117809063.05624999</v>
          </cell>
        </row>
        <row r="658">
          <cell r="Q658">
            <v>39376843.41041667</v>
          </cell>
        </row>
        <row r="659">
          <cell r="Q659">
            <v>0</v>
          </cell>
        </row>
        <row r="660">
          <cell r="Q660">
            <v>0</v>
          </cell>
        </row>
        <row r="661">
          <cell r="Q661">
            <v>0</v>
          </cell>
        </row>
        <row r="662">
          <cell r="Q662">
            <v>7217785.4637500001</v>
          </cell>
        </row>
        <row r="663">
          <cell r="Q663">
            <v>22035199.405833334</v>
          </cell>
        </row>
        <row r="664">
          <cell r="Q664">
            <v>7041192.7858333327</v>
          </cell>
        </row>
        <row r="665">
          <cell r="Q665">
            <v>5303015.663333334</v>
          </cell>
        </row>
        <row r="666">
          <cell r="Q666">
            <v>1355187.3216666665</v>
          </cell>
        </row>
        <row r="667">
          <cell r="Q667">
            <v>0</v>
          </cell>
        </row>
        <row r="668">
          <cell r="Q668">
            <v>0</v>
          </cell>
        </row>
        <row r="669">
          <cell r="Q669">
            <v>0</v>
          </cell>
        </row>
        <row r="670">
          <cell r="Q670">
            <v>0</v>
          </cell>
        </row>
        <row r="671">
          <cell r="Q671">
            <v>0</v>
          </cell>
        </row>
        <row r="672">
          <cell r="Q672">
            <v>0</v>
          </cell>
        </row>
        <row r="673">
          <cell r="Q673">
            <v>0</v>
          </cell>
        </row>
        <row r="674">
          <cell r="Q674">
            <v>0</v>
          </cell>
        </row>
        <row r="675">
          <cell r="Q675">
            <v>0</v>
          </cell>
        </row>
        <row r="676">
          <cell r="Q676">
            <v>0</v>
          </cell>
        </row>
        <row r="677">
          <cell r="Q677">
            <v>0</v>
          </cell>
        </row>
        <row r="678">
          <cell r="Q678">
            <v>0</v>
          </cell>
        </row>
        <row r="679">
          <cell r="Q679">
            <v>0</v>
          </cell>
        </row>
        <row r="680">
          <cell r="Q680">
            <v>0</v>
          </cell>
        </row>
        <row r="681">
          <cell r="Q681">
            <v>0</v>
          </cell>
        </row>
        <row r="682">
          <cell r="Q682">
            <v>0</v>
          </cell>
        </row>
        <row r="683">
          <cell r="Q683">
            <v>0</v>
          </cell>
        </row>
        <row r="684">
          <cell r="Q684">
            <v>0</v>
          </cell>
        </row>
        <row r="685">
          <cell r="Q685">
            <v>0</v>
          </cell>
        </row>
        <row r="686">
          <cell r="Q686">
            <v>0</v>
          </cell>
        </row>
        <row r="687">
          <cell r="Q687">
            <v>0</v>
          </cell>
        </row>
        <row r="688">
          <cell r="Q688">
            <v>0</v>
          </cell>
        </row>
        <row r="689">
          <cell r="Q689">
            <v>0</v>
          </cell>
        </row>
        <row r="690">
          <cell r="Q690">
            <v>222884.67999999996</v>
          </cell>
        </row>
        <row r="691">
          <cell r="Q691">
            <v>0</v>
          </cell>
        </row>
        <row r="692">
          <cell r="Q692">
            <v>0</v>
          </cell>
        </row>
        <row r="693">
          <cell r="Q693">
            <v>43172.330000000009</v>
          </cell>
        </row>
        <row r="694">
          <cell r="Q694">
            <v>0</v>
          </cell>
        </row>
        <row r="695">
          <cell r="Q695">
            <v>0</v>
          </cell>
        </row>
        <row r="696">
          <cell r="Q696">
            <v>0</v>
          </cell>
        </row>
        <row r="697">
          <cell r="Q697">
            <v>1571991.0500000005</v>
          </cell>
        </row>
        <row r="698">
          <cell r="Q698">
            <v>4402186.864583333</v>
          </cell>
        </row>
        <row r="699">
          <cell r="Q699">
            <v>1233961.24</v>
          </cell>
        </row>
        <row r="700">
          <cell r="Q700">
            <v>0</v>
          </cell>
        </row>
        <row r="701">
          <cell r="Q701">
            <v>208532.30000000002</v>
          </cell>
        </row>
        <row r="702">
          <cell r="Q702">
            <v>0</v>
          </cell>
        </row>
        <row r="703">
          <cell r="Q703">
            <v>0</v>
          </cell>
        </row>
        <row r="704">
          <cell r="Q704">
            <v>0</v>
          </cell>
        </row>
        <row r="705">
          <cell r="Q705">
            <v>0</v>
          </cell>
        </row>
        <row r="706">
          <cell r="Q706">
            <v>0</v>
          </cell>
        </row>
        <row r="707">
          <cell r="Q707">
            <v>0</v>
          </cell>
        </row>
        <row r="708">
          <cell r="Q708">
            <v>1180383.8399999999</v>
          </cell>
        </row>
        <row r="709">
          <cell r="Q709">
            <v>0</v>
          </cell>
        </row>
        <row r="710">
          <cell r="Q710">
            <v>411991.16</v>
          </cell>
        </row>
        <row r="711">
          <cell r="Q711">
            <v>0</v>
          </cell>
        </row>
        <row r="712">
          <cell r="Q712">
            <v>0</v>
          </cell>
        </row>
        <row r="713">
          <cell r="Q713">
            <v>0</v>
          </cell>
        </row>
        <row r="714">
          <cell r="Q714">
            <v>0</v>
          </cell>
        </row>
        <row r="715">
          <cell r="Q715">
            <v>0</v>
          </cell>
        </row>
        <row r="716">
          <cell r="Q716">
            <v>0</v>
          </cell>
        </row>
        <row r="717">
          <cell r="Q717">
            <v>0</v>
          </cell>
        </row>
        <row r="718">
          <cell r="Q718">
            <v>0</v>
          </cell>
        </row>
        <row r="719">
          <cell r="Q719">
            <v>0</v>
          </cell>
        </row>
        <row r="720">
          <cell r="Q720">
            <v>0</v>
          </cell>
        </row>
        <row r="721">
          <cell r="Q721">
            <v>0</v>
          </cell>
        </row>
        <row r="722">
          <cell r="Q722">
            <v>763088.89</v>
          </cell>
        </row>
        <row r="723">
          <cell r="Q723">
            <v>1370891.7337499997</v>
          </cell>
        </row>
        <row r="724">
          <cell r="Q724">
            <v>0</v>
          </cell>
        </row>
        <row r="725">
          <cell r="Q725">
            <v>0</v>
          </cell>
        </row>
        <row r="726">
          <cell r="Q726">
            <v>0</v>
          </cell>
        </row>
        <row r="727">
          <cell r="Q727">
            <v>0</v>
          </cell>
        </row>
        <row r="728">
          <cell r="Q728">
            <v>2218962.89</v>
          </cell>
        </row>
        <row r="729">
          <cell r="Q729">
            <v>455590.58000000007</v>
          </cell>
        </row>
        <row r="730">
          <cell r="Q730">
            <v>0</v>
          </cell>
        </row>
        <row r="731">
          <cell r="Q731">
            <v>0</v>
          </cell>
        </row>
        <row r="732">
          <cell r="Q732">
            <v>1711147.96</v>
          </cell>
        </row>
        <row r="733">
          <cell r="Q733">
            <v>2006765.47</v>
          </cell>
        </row>
        <row r="734">
          <cell r="Q734">
            <v>0</v>
          </cell>
        </row>
        <row r="735">
          <cell r="Q735">
            <v>490139.41000000009</v>
          </cell>
        </row>
        <row r="736">
          <cell r="Q736">
            <v>0</v>
          </cell>
        </row>
        <row r="737">
          <cell r="Q737">
            <v>491556.76999999984</v>
          </cell>
        </row>
        <row r="738">
          <cell r="Q738">
            <v>378712.48</v>
          </cell>
        </row>
        <row r="739">
          <cell r="Q739">
            <v>0</v>
          </cell>
        </row>
        <row r="740">
          <cell r="Q740">
            <v>2780075.0099999993</v>
          </cell>
        </row>
        <row r="741">
          <cell r="Q741">
            <v>2698747.91</v>
          </cell>
        </row>
        <row r="742">
          <cell r="Q742">
            <v>2091747.88</v>
          </cell>
        </row>
        <row r="743">
          <cell r="Q743">
            <v>2566075.6200000006</v>
          </cell>
        </row>
        <row r="744">
          <cell r="Q744">
            <v>0</v>
          </cell>
        </row>
        <row r="745">
          <cell r="Q745">
            <v>0</v>
          </cell>
        </row>
        <row r="746">
          <cell r="Q746">
            <v>0</v>
          </cell>
        </row>
        <row r="747">
          <cell r="Q747">
            <v>0</v>
          </cell>
        </row>
        <row r="748">
          <cell r="Q748">
            <v>0</v>
          </cell>
        </row>
        <row r="749">
          <cell r="Q749">
            <v>0</v>
          </cell>
        </row>
        <row r="750">
          <cell r="Q750">
            <v>0</v>
          </cell>
        </row>
        <row r="751">
          <cell r="Q751">
            <v>20561659</v>
          </cell>
        </row>
        <row r="752">
          <cell r="Q752">
            <v>0</v>
          </cell>
        </row>
        <row r="753">
          <cell r="Q753">
            <v>0</v>
          </cell>
        </row>
        <row r="754">
          <cell r="Q754">
            <v>50185.88</v>
          </cell>
        </row>
        <row r="755">
          <cell r="Q755">
            <v>0</v>
          </cell>
        </row>
        <row r="756">
          <cell r="Q756">
            <v>60295490.29999999</v>
          </cell>
        </row>
        <row r="757">
          <cell r="Q757">
            <v>596566.76999999967</v>
          </cell>
        </row>
        <row r="758">
          <cell r="Q758">
            <v>18185599.295416664</v>
          </cell>
        </row>
        <row r="759">
          <cell r="Q759">
            <v>20945872.944583334</v>
          </cell>
        </row>
        <row r="760">
          <cell r="Q760">
            <v>2551847.0400000005</v>
          </cell>
        </row>
        <row r="761">
          <cell r="Q761">
            <v>0</v>
          </cell>
        </row>
        <row r="762">
          <cell r="Q762">
            <v>65708856.94000002</v>
          </cell>
        </row>
        <row r="763">
          <cell r="Q763">
            <v>743111.53000000014</v>
          </cell>
        </row>
        <row r="764">
          <cell r="Q764">
            <v>-18818583.699999996</v>
          </cell>
        </row>
        <row r="765">
          <cell r="Q765">
            <v>-18247820.240000002</v>
          </cell>
        </row>
        <row r="766">
          <cell r="Q766">
            <v>-30211680.610000011</v>
          </cell>
        </row>
        <row r="767">
          <cell r="Q767">
            <v>180950.83</v>
          </cell>
        </row>
        <row r="768">
          <cell r="Q768">
            <v>9721847.8937500026</v>
          </cell>
        </row>
        <row r="769">
          <cell r="Q769">
            <v>0</v>
          </cell>
        </row>
        <row r="770">
          <cell r="Q770">
            <v>1368237.4495833332</v>
          </cell>
        </row>
        <row r="771">
          <cell r="Q771">
            <v>0</v>
          </cell>
        </row>
        <row r="772">
          <cell r="Q772">
            <v>80895649.622916669</v>
          </cell>
        </row>
        <row r="773">
          <cell r="Q773">
            <v>51386936.710416667</v>
          </cell>
        </row>
        <row r="774">
          <cell r="Q774">
            <v>11077737.209166666</v>
          </cell>
        </row>
        <row r="775">
          <cell r="Q775">
            <v>21589277</v>
          </cell>
        </row>
        <row r="776">
          <cell r="Q776">
            <v>-3363058.9066666667</v>
          </cell>
        </row>
        <row r="777">
          <cell r="Q777">
            <v>-16862150.699999999</v>
          </cell>
        </row>
        <row r="778">
          <cell r="Q778">
            <v>1142944</v>
          </cell>
        </row>
        <row r="779">
          <cell r="Q779">
            <v>113632921</v>
          </cell>
        </row>
        <row r="780">
          <cell r="Q780">
            <v>-109224737.98999999</v>
          </cell>
        </row>
        <row r="781">
          <cell r="Q781">
            <v>0</v>
          </cell>
        </row>
        <row r="782">
          <cell r="Q782">
            <v>0</v>
          </cell>
        </row>
        <row r="783">
          <cell r="Q783">
            <v>0</v>
          </cell>
        </row>
        <row r="784">
          <cell r="Q784">
            <v>0</v>
          </cell>
        </row>
        <row r="785">
          <cell r="Q785">
            <v>0</v>
          </cell>
        </row>
        <row r="786">
          <cell r="Q786">
            <v>0</v>
          </cell>
        </row>
        <row r="787">
          <cell r="Q787">
            <v>0</v>
          </cell>
        </row>
        <row r="788">
          <cell r="Q788">
            <v>0</v>
          </cell>
        </row>
        <row r="789">
          <cell r="Q789">
            <v>228537.25</v>
          </cell>
        </row>
        <row r="790">
          <cell r="Q790">
            <v>-228537.25</v>
          </cell>
        </row>
        <row r="791">
          <cell r="Q791">
            <v>0</v>
          </cell>
        </row>
        <row r="792">
          <cell r="Q792">
            <v>30000</v>
          </cell>
        </row>
        <row r="793">
          <cell r="Q793">
            <v>0</v>
          </cell>
        </row>
        <row r="794">
          <cell r="Q794">
            <v>0</v>
          </cell>
        </row>
        <row r="795">
          <cell r="Q795">
            <v>110455689.46000002</v>
          </cell>
        </row>
        <row r="796">
          <cell r="Q796">
            <v>0</v>
          </cell>
        </row>
        <row r="797">
          <cell r="Q797">
            <v>0</v>
          </cell>
        </row>
        <row r="798">
          <cell r="Q798">
            <v>0</v>
          </cell>
        </row>
        <row r="799">
          <cell r="Q799">
            <v>0</v>
          </cell>
        </row>
        <row r="800">
          <cell r="Q800">
            <v>13262.01</v>
          </cell>
        </row>
        <row r="801">
          <cell r="Q801">
            <v>0</v>
          </cell>
        </row>
        <row r="802">
          <cell r="Q802">
            <v>0</v>
          </cell>
        </row>
        <row r="803">
          <cell r="Q803">
            <v>0</v>
          </cell>
        </row>
        <row r="804">
          <cell r="Q804">
            <v>0</v>
          </cell>
        </row>
        <row r="805">
          <cell r="Q805">
            <v>0</v>
          </cell>
        </row>
        <row r="806">
          <cell r="Q806">
            <v>0</v>
          </cell>
        </row>
        <row r="807">
          <cell r="Q807">
            <v>-57203590.496666662</v>
          </cell>
        </row>
        <row r="808">
          <cell r="Q808">
            <v>70002824.639166668</v>
          </cell>
        </row>
        <row r="809">
          <cell r="Q809">
            <v>0</v>
          </cell>
        </row>
        <row r="810">
          <cell r="Q810">
            <v>-474402.13999999996</v>
          </cell>
        </row>
        <row r="811">
          <cell r="Q811">
            <v>3693915.5</v>
          </cell>
        </row>
        <row r="812">
          <cell r="Q812">
            <v>-3693915.5</v>
          </cell>
        </row>
        <row r="813">
          <cell r="Q813">
            <v>1244695.125</v>
          </cell>
        </row>
        <row r="814">
          <cell r="Q814">
            <v>-1244695.125</v>
          </cell>
        </row>
        <row r="815">
          <cell r="Q815">
            <v>-1546936</v>
          </cell>
        </row>
        <row r="816">
          <cell r="Q816">
            <v>1546936</v>
          </cell>
        </row>
        <row r="817">
          <cell r="Q817">
            <v>7542206.333333333</v>
          </cell>
        </row>
        <row r="818">
          <cell r="Q818">
            <v>-7542206.333333333</v>
          </cell>
        </row>
        <row r="819">
          <cell r="Q819">
            <v>3817716.25</v>
          </cell>
        </row>
        <row r="820">
          <cell r="Q820">
            <v>0</v>
          </cell>
        </row>
        <row r="821">
          <cell r="Q821">
            <v>-83879.125</v>
          </cell>
        </row>
        <row r="822">
          <cell r="Q822">
            <v>83879.125</v>
          </cell>
        </row>
        <row r="823">
          <cell r="Q823">
            <v>-3776583.625</v>
          </cell>
        </row>
        <row r="824">
          <cell r="Q824">
            <v>3776583.625</v>
          </cell>
        </row>
        <row r="825">
          <cell r="Q825">
            <v>-220615.5</v>
          </cell>
        </row>
        <row r="826">
          <cell r="Q826">
            <v>220615.5</v>
          </cell>
        </row>
        <row r="827">
          <cell r="Q827">
            <v>3783762</v>
          </cell>
        </row>
        <row r="828">
          <cell r="Q828">
            <v>-3783762</v>
          </cell>
        </row>
        <row r="829">
          <cell r="Q829">
            <v>4520441</v>
          </cell>
        </row>
        <row r="830">
          <cell r="Q830">
            <v>0</v>
          </cell>
        </row>
        <row r="831">
          <cell r="Q831">
            <v>0</v>
          </cell>
        </row>
        <row r="832">
          <cell r="Q832">
            <v>0</v>
          </cell>
        </row>
        <row r="833">
          <cell r="Q833">
            <v>0</v>
          </cell>
        </row>
        <row r="834">
          <cell r="Q834">
            <v>0</v>
          </cell>
        </row>
        <row r="835">
          <cell r="Q835">
            <v>2749643.0799999996</v>
          </cell>
        </row>
        <row r="836">
          <cell r="Q836">
            <v>-4520441</v>
          </cell>
        </row>
        <row r="837">
          <cell r="Q837">
            <v>0</v>
          </cell>
        </row>
        <row r="838">
          <cell r="Q838">
            <v>0</v>
          </cell>
        </row>
        <row r="839">
          <cell r="Q839">
            <v>0</v>
          </cell>
        </row>
        <row r="840">
          <cell r="Q840">
            <v>0</v>
          </cell>
        </row>
        <row r="841">
          <cell r="Q841">
            <v>0</v>
          </cell>
        </row>
        <row r="842">
          <cell r="Q842">
            <v>-34827817</v>
          </cell>
        </row>
        <row r="843">
          <cell r="Q843">
            <v>34827817</v>
          </cell>
        </row>
        <row r="844">
          <cell r="Q844">
            <v>0</v>
          </cell>
        </row>
        <row r="845">
          <cell r="Q845">
            <v>-25644564</v>
          </cell>
        </row>
        <row r="846">
          <cell r="Q846">
            <v>25644564</v>
          </cell>
        </row>
        <row r="847">
          <cell r="Q847">
            <v>-37820616.75</v>
          </cell>
        </row>
        <row r="848">
          <cell r="Q848">
            <v>37820616.75</v>
          </cell>
        </row>
        <row r="849">
          <cell r="Q849">
            <v>40067181.375</v>
          </cell>
        </row>
        <row r="850">
          <cell r="Q850">
            <v>-40067181.375</v>
          </cell>
        </row>
        <row r="851">
          <cell r="Q851">
            <v>10110014.75</v>
          </cell>
        </row>
        <row r="852">
          <cell r="Q852">
            <v>-10110014.75</v>
          </cell>
        </row>
        <row r="853">
          <cell r="Q853">
            <v>251146.71875</v>
          </cell>
        </row>
        <row r="854">
          <cell r="Q854">
            <v>1287.90625</v>
          </cell>
        </row>
        <row r="855">
          <cell r="Q855">
            <v>198720.6875</v>
          </cell>
        </row>
        <row r="856">
          <cell r="Q856">
            <v>0</v>
          </cell>
        </row>
        <row r="857">
          <cell r="Q857">
            <v>2145060.8287499999</v>
          </cell>
        </row>
        <row r="858">
          <cell r="Q858">
            <v>449095.91166666668</v>
          </cell>
        </row>
        <row r="859">
          <cell r="Q859">
            <v>354042.84916666662</v>
          </cell>
        </row>
        <row r="860">
          <cell r="Q860">
            <v>0</v>
          </cell>
        </row>
        <row r="861">
          <cell r="Q861">
            <v>0</v>
          </cell>
        </row>
        <row r="862">
          <cell r="Q862">
            <v>68955037.953333333</v>
          </cell>
        </row>
        <row r="863">
          <cell r="Q863">
            <v>14572389</v>
          </cell>
        </row>
        <row r="864">
          <cell r="Q864">
            <v>1874999.78</v>
          </cell>
        </row>
        <row r="865">
          <cell r="Q865">
            <v>765556.50250000006</v>
          </cell>
        </row>
        <row r="866">
          <cell r="Q866">
            <v>0</v>
          </cell>
        </row>
        <row r="867">
          <cell r="Q867">
            <v>0</v>
          </cell>
        </row>
        <row r="868">
          <cell r="Q868">
            <v>0</v>
          </cell>
        </row>
        <row r="869">
          <cell r="Q869">
            <v>20000</v>
          </cell>
        </row>
        <row r="870">
          <cell r="Q870">
            <v>0</v>
          </cell>
        </row>
        <row r="871">
          <cell r="Q871">
            <v>0</v>
          </cell>
        </row>
        <row r="872">
          <cell r="Q872">
            <v>198092.16</v>
          </cell>
        </row>
        <row r="873">
          <cell r="Q873">
            <v>0</v>
          </cell>
        </row>
        <row r="874">
          <cell r="Q874">
            <v>0</v>
          </cell>
        </row>
        <row r="875">
          <cell r="Q875">
            <v>0</v>
          </cell>
        </row>
        <row r="876">
          <cell r="Q876">
            <v>0</v>
          </cell>
        </row>
        <row r="877">
          <cell r="Q877">
            <v>0</v>
          </cell>
        </row>
        <row r="878">
          <cell r="Q878">
            <v>0</v>
          </cell>
        </row>
        <row r="879">
          <cell r="Q879">
            <v>0</v>
          </cell>
        </row>
        <row r="880">
          <cell r="Q880">
            <v>0</v>
          </cell>
        </row>
        <row r="881">
          <cell r="Q881">
            <v>0</v>
          </cell>
        </row>
        <row r="882">
          <cell r="Q882">
            <v>0</v>
          </cell>
        </row>
        <row r="883">
          <cell r="Q883">
            <v>25799227.879999999</v>
          </cell>
        </row>
        <row r="884">
          <cell r="Q884">
            <v>0</v>
          </cell>
        </row>
        <row r="885">
          <cell r="Q885">
            <v>15256064.069999995</v>
          </cell>
        </row>
        <row r="886">
          <cell r="Q886">
            <v>0</v>
          </cell>
        </row>
        <row r="887">
          <cell r="Q887">
            <v>2873005.7599999993</v>
          </cell>
        </row>
        <row r="888">
          <cell r="Q888">
            <v>-228709.77</v>
          </cell>
        </row>
        <row r="889">
          <cell r="Q889">
            <v>107024.51</v>
          </cell>
        </row>
        <row r="890">
          <cell r="Q890">
            <v>1031542.8499999997</v>
          </cell>
        </row>
        <row r="891">
          <cell r="Q891">
            <v>671052.84</v>
          </cell>
        </row>
        <row r="892">
          <cell r="Q892">
            <v>0</v>
          </cell>
        </row>
        <row r="893">
          <cell r="Q893">
            <v>-100555.30000000003</v>
          </cell>
        </row>
        <row r="894">
          <cell r="Q894">
            <v>3769772.4699999993</v>
          </cell>
        </row>
        <row r="895">
          <cell r="Q895">
            <v>-2066473.7220833332</v>
          </cell>
        </row>
        <row r="896">
          <cell r="Q896">
            <v>0</v>
          </cell>
        </row>
        <row r="897">
          <cell r="Q897">
            <v>0</v>
          </cell>
        </row>
        <row r="898">
          <cell r="Q898">
            <v>280448.88625000004</v>
          </cell>
        </row>
        <row r="899">
          <cell r="Q899">
            <v>169602.12999999998</v>
          </cell>
        </row>
        <row r="900">
          <cell r="Q900">
            <v>133750.42999999996</v>
          </cell>
        </row>
        <row r="901">
          <cell r="Q901">
            <v>53995.63</v>
          </cell>
        </row>
        <row r="902">
          <cell r="Q902">
            <v>67987.449999999983</v>
          </cell>
        </row>
        <row r="903">
          <cell r="Q903">
            <v>0</v>
          </cell>
        </row>
        <row r="904">
          <cell r="Q904">
            <v>0</v>
          </cell>
        </row>
        <row r="905">
          <cell r="Q905">
            <v>0</v>
          </cell>
        </row>
        <row r="906">
          <cell r="Q906">
            <v>0</v>
          </cell>
        </row>
        <row r="907">
          <cell r="Q907">
            <v>0</v>
          </cell>
        </row>
        <row r="908">
          <cell r="Q908">
            <v>10228552.124166666</v>
          </cell>
        </row>
        <row r="909">
          <cell r="Q909">
            <v>3781690.7041666661</v>
          </cell>
        </row>
        <row r="910">
          <cell r="Q910">
            <v>21811126.333333332</v>
          </cell>
        </row>
        <row r="911">
          <cell r="Q911">
            <v>7331839.958333333</v>
          </cell>
        </row>
        <row r="912">
          <cell r="Q912">
            <v>23955040.440000001</v>
          </cell>
        </row>
        <row r="913">
          <cell r="Q913">
            <v>56723957.899166666</v>
          </cell>
        </row>
        <row r="914">
          <cell r="Q914">
            <v>7881816.6462499993</v>
          </cell>
        </row>
        <row r="915">
          <cell r="Q915">
            <v>11142703.620833334</v>
          </cell>
        </row>
        <row r="916">
          <cell r="Q916">
            <v>721870.09958333336</v>
          </cell>
        </row>
        <row r="917">
          <cell r="Q917">
            <v>1543378.0579166666</v>
          </cell>
        </row>
        <row r="918">
          <cell r="Q918">
            <v>289581.61249999999</v>
          </cell>
        </row>
        <row r="919">
          <cell r="Q919">
            <v>392067.17375000002</v>
          </cell>
        </row>
        <row r="920">
          <cell r="Q920">
            <v>795237.86708333332</v>
          </cell>
        </row>
        <row r="921">
          <cell r="Q921">
            <v>1504847.7833333334</v>
          </cell>
        </row>
        <row r="922">
          <cell r="Q922">
            <v>203333.33333333334</v>
          </cell>
        </row>
        <row r="923">
          <cell r="Q923">
            <v>0</v>
          </cell>
        </row>
        <row r="924">
          <cell r="Q924">
            <v>31344.464999999997</v>
          </cell>
        </row>
        <row r="925">
          <cell r="Q925">
            <v>65749.960416666654</v>
          </cell>
        </row>
        <row r="926">
          <cell r="Q926">
            <v>0</v>
          </cell>
        </row>
        <row r="927">
          <cell r="Q927">
            <v>16198179.76</v>
          </cell>
        </row>
        <row r="928">
          <cell r="Q928">
            <v>1739485.8999999997</v>
          </cell>
        </row>
        <row r="929">
          <cell r="Q929">
            <v>6830645.7199999997</v>
          </cell>
        </row>
        <row r="930">
          <cell r="Q930">
            <v>107829249.96791667</v>
          </cell>
        </row>
        <row r="931">
          <cell r="Q931">
            <v>33457621.364999995</v>
          </cell>
        </row>
        <row r="932">
          <cell r="Q932">
            <v>3347785.6533333329</v>
          </cell>
        </row>
        <row r="933">
          <cell r="Q933">
            <v>1309019.4429166666</v>
          </cell>
        </row>
        <row r="934">
          <cell r="Q934">
            <v>0</v>
          </cell>
        </row>
        <row r="935">
          <cell r="Q935">
            <v>24750647.779583331</v>
          </cell>
        </row>
        <row r="936">
          <cell r="Q936">
            <v>9366291.5458333325</v>
          </cell>
        </row>
        <row r="937">
          <cell r="Q937">
            <v>0</v>
          </cell>
        </row>
        <row r="938">
          <cell r="Q938">
            <v>-135915966.11333331</v>
          </cell>
        </row>
        <row r="939">
          <cell r="Q939">
            <v>-44129026.592083335</v>
          </cell>
        </row>
        <row r="940">
          <cell r="Q940">
            <v>0</v>
          </cell>
        </row>
        <row r="941">
          <cell r="Q941">
            <v>4959.46875</v>
          </cell>
        </row>
        <row r="942">
          <cell r="Q942">
            <v>0</v>
          </cell>
        </row>
        <row r="943">
          <cell r="Q943">
            <v>920042.79166666663</v>
          </cell>
        </row>
        <row r="944">
          <cell r="Q944">
            <v>0</v>
          </cell>
        </row>
        <row r="945">
          <cell r="Q945">
            <v>4255217.2408333337</v>
          </cell>
        </row>
        <row r="946">
          <cell r="Q946">
            <v>11491693.182499999</v>
          </cell>
        </row>
        <row r="947">
          <cell r="Q947">
            <v>2160569.9000000004</v>
          </cell>
        </row>
        <row r="948">
          <cell r="Q948">
            <v>5307130.0704166675</v>
          </cell>
        </row>
        <row r="949">
          <cell r="Q949">
            <v>246737.05625000002</v>
          </cell>
        </row>
        <row r="950">
          <cell r="Q950">
            <v>432080.20083333337</v>
          </cell>
        </row>
        <row r="951">
          <cell r="Q951">
            <v>-3270965.1666666665</v>
          </cell>
        </row>
        <row r="952">
          <cell r="Q952">
            <v>3270965.1666666665</v>
          </cell>
        </row>
        <row r="953">
          <cell r="Q953">
            <v>0</v>
          </cell>
        </row>
        <row r="954">
          <cell r="Q954">
            <v>0</v>
          </cell>
        </row>
        <row r="955">
          <cell r="Q955">
            <v>0</v>
          </cell>
        </row>
        <row r="956">
          <cell r="Q956">
            <v>-68647.385000000024</v>
          </cell>
        </row>
        <row r="957">
          <cell r="Q957">
            <v>-72051.643333333326</v>
          </cell>
        </row>
        <row r="958">
          <cell r="Q958">
            <v>-183394.64333333334</v>
          </cell>
        </row>
        <row r="959">
          <cell r="Q959">
            <v>0</v>
          </cell>
        </row>
        <row r="960">
          <cell r="Q960">
            <v>0</v>
          </cell>
        </row>
        <row r="961">
          <cell r="Q961">
            <v>0</v>
          </cell>
        </row>
        <row r="962">
          <cell r="Q962">
            <v>0</v>
          </cell>
        </row>
        <row r="963">
          <cell r="Q963">
            <v>-121199.54583333332</v>
          </cell>
        </row>
        <row r="964">
          <cell r="Q964">
            <v>0</v>
          </cell>
        </row>
        <row r="965">
          <cell r="Q965">
            <v>0</v>
          </cell>
        </row>
        <row r="966">
          <cell r="Q966">
            <v>0</v>
          </cell>
        </row>
        <row r="967">
          <cell r="Q967">
            <v>0</v>
          </cell>
        </row>
        <row r="968">
          <cell r="Q968">
            <v>0</v>
          </cell>
        </row>
        <row r="969">
          <cell r="Q969">
            <v>0</v>
          </cell>
        </row>
        <row r="970">
          <cell r="Q970">
            <v>0</v>
          </cell>
        </row>
        <row r="971">
          <cell r="Q971">
            <v>0</v>
          </cell>
        </row>
        <row r="972">
          <cell r="Q972">
            <v>0</v>
          </cell>
        </row>
        <row r="973">
          <cell r="Q973">
            <v>0</v>
          </cell>
        </row>
        <row r="974">
          <cell r="Q974">
            <v>0</v>
          </cell>
        </row>
        <row r="975">
          <cell r="Q975">
            <v>0</v>
          </cell>
        </row>
        <row r="976">
          <cell r="Q976">
            <v>0</v>
          </cell>
        </row>
        <row r="977">
          <cell r="Q977">
            <v>0</v>
          </cell>
        </row>
        <row r="978">
          <cell r="Q978">
            <v>0</v>
          </cell>
        </row>
        <row r="979">
          <cell r="Q979">
            <v>0</v>
          </cell>
        </row>
        <row r="980">
          <cell r="Q980">
            <v>0</v>
          </cell>
        </row>
        <row r="981">
          <cell r="Q981">
            <v>0</v>
          </cell>
        </row>
        <row r="982">
          <cell r="Q982">
            <v>0</v>
          </cell>
        </row>
        <row r="983">
          <cell r="Q983">
            <v>0</v>
          </cell>
        </row>
        <row r="984">
          <cell r="Q984">
            <v>0</v>
          </cell>
        </row>
        <row r="985">
          <cell r="Q985">
            <v>0</v>
          </cell>
        </row>
        <row r="986">
          <cell r="Q986">
            <v>0</v>
          </cell>
        </row>
        <row r="987">
          <cell r="Q987">
            <v>0</v>
          </cell>
        </row>
        <row r="988">
          <cell r="Q988">
            <v>0</v>
          </cell>
        </row>
        <row r="989">
          <cell r="Q989">
            <v>0</v>
          </cell>
        </row>
        <row r="990">
          <cell r="Q990">
            <v>0</v>
          </cell>
        </row>
        <row r="991">
          <cell r="Q991">
            <v>58277.685833333329</v>
          </cell>
        </row>
        <row r="992">
          <cell r="Q992">
            <v>0</v>
          </cell>
        </row>
        <row r="993">
          <cell r="Q993">
            <v>0</v>
          </cell>
        </row>
        <row r="994">
          <cell r="Q994">
            <v>0</v>
          </cell>
        </row>
        <row r="995">
          <cell r="Q995">
            <v>0</v>
          </cell>
        </row>
        <row r="996">
          <cell r="Q996">
            <v>0</v>
          </cell>
        </row>
        <row r="997">
          <cell r="Q997">
            <v>0</v>
          </cell>
        </row>
        <row r="998">
          <cell r="Q998">
            <v>0</v>
          </cell>
        </row>
        <row r="999">
          <cell r="Q999">
            <v>0</v>
          </cell>
        </row>
        <row r="1000">
          <cell r="Q1000">
            <v>0</v>
          </cell>
        </row>
        <row r="1001">
          <cell r="Q1001">
            <v>0</v>
          </cell>
        </row>
        <row r="1002">
          <cell r="Q1002">
            <v>408.43250000000006</v>
          </cell>
        </row>
        <row r="1003">
          <cell r="Q1003">
            <v>1079549.5191666665</v>
          </cell>
        </row>
        <row r="1004">
          <cell r="Q1004">
            <v>0</v>
          </cell>
        </row>
        <row r="1005">
          <cell r="Q1005">
            <v>0</v>
          </cell>
        </row>
        <row r="1006">
          <cell r="Q1006">
            <v>4637543.5129166665</v>
          </cell>
        </row>
        <row r="1007">
          <cell r="Q1007">
            <v>0</v>
          </cell>
        </row>
        <row r="1008">
          <cell r="Q1008">
            <v>0</v>
          </cell>
        </row>
        <row r="1009">
          <cell r="Q1009">
            <v>0</v>
          </cell>
        </row>
        <row r="1010">
          <cell r="Q1010">
            <v>0</v>
          </cell>
        </row>
        <row r="1011">
          <cell r="Q1011">
            <v>7910.7345833333338</v>
          </cell>
        </row>
        <row r="1012">
          <cell r="Q1012">
            <v>0</v>
          </cell>
        </row>
        <row r="1013">
          <cell r="Q1013">
            <v>0</v>
          </cell>
        </row>
        <row r="1014">
          <cell r="Q1014">
            <v>-612.33916666666653</v>
          </cell>
        </row>
        <row r="1015">
          <cell r="Q1015">
            <v>542.65208333333328</v>
          </cell>
        </row>
        <row r="1016">
          <cell r="Q1016">
            <v>0</v>
          </cell>
        </row>
        <row r="1017">
          <cell r="Q1017">
            <v>0</v>
          </cell>
        </row>
        <row r="1018">
          <cell r="Q1018">
            <v>24024.321249999997</v>
          </cell>
        </row>
        <row r="1019">
          <cell r="Q1019">
            <v>0</v>
          </cell>
        </row>
        <row r="1020">
          <cell r="Q1020">
            <v>0</v>
          </cell>
        </row>
        <row r="1021">
          <cell r="Q1021">
            <v>0</v>
          </cell>
        </row>
        <row r="1022">
          <cell r="Q1022">
            <v>12455.716666666667</v>
          </cell>
        </row>
        <row r="1023">
          <cell r="Q1023">
            <v>0</v>
          </cell>
        </row>
        <row r="1024">
          <cell r="Q1024">
            <v>0</v>
          </cell>
        </row>
        <row r="1025">
          <cell r="Q1025">
            <v>12711.869999999997</v>
          </cell>
        </row>
        <row r="1026">
          <cell r="Q1026">
            <v>93139.04041666667</v>
          </cell>
        </row>
        <row r="1027">
          <cell r="Q1027">
            <v>0</v>
          </cell>
        </row>
        <row r="1028">
          <cell r="Q1028">
            <v>0</v>
          </cell>
        </row>
        <row r="1029">
          <cell r="Q1029">
            <v>0</v>
          </cell>
        </row>
        <row r="1030">
          <cell r="Q1030">
            <v>0</v>
          </cell>
        </row>
        <row r="1031">
          <cell r="Q1031">
            <v>0</v>
          </cell>
        </row>
        <row r="1032">
          <cell r="Q1032">
            <v>0</v>
          </cell>
        </row>
        <row r="1033">
          <cell r="Q1033">
            <v>0</v>
          </cell>
        </row>
        <row r="1034">
          <cell r="Q1034">
            <v>0</v>
          </cell>
        </row>
        <row r="1035">
          <cell r="Q1035">
            <v>0</v>
          </cell>
        </row>
        <row r="1036">
          <cell r="Q1036">
            <v>0</v>
          </cell>
        </row>
        <row r="1037">
          <cell r="Q1037">
            <v>0</v>
          </cell>
        </row>
        <row r="1038">
          <cell r="Q1038">
            <v>0</v>
          </cell>
        </row>
        <row r="1039">
          <cell r="Q1039">
            <v>0</v>
          </cell>
        </row>
        <row r="1040">
          <cell r="Q1040">
            <v>0</v>
          </cell>
        </row>
        <row r="1041">
          <cell r="Q1041">
            <v>0</v>
          </cell>
        </row>
        <row r="1042">
          <cell r="Q1042">
            <v>0</v>
          </cell>
        </row>
        <row r="1043">
          <cell r="Q1043">
            <v>0</v>
          </cell>
        </row>
        <row r="1044">
          <cell r="Q1044">
            <v>0</v>
          </cell>
        </row>
        <row r="1045">
          <cell r="Q1045">
            <v>0</v>
          </cell>
        </row>
        <row r="1046">
          <cell r="Q1046">
            <v>1473520.6975</v>
          </cell>
        </row>
        <row r="1047">
          <cell r="Q1047">
            <v>0</v>
          </cell>
        </row>
        <row r="1048">
          <cell r="Q1048">
            <v>0</v>
          </cell>
        </row>
        <row r="1049">
          <cell r="Q1049">
            <v>0</v>
          </cell>
        </row>
        <row r="1050">
          <cell r="Q1050">
            <v>0</v>
          </cell>
        </row>
        <row r="1051">
          <cell r="Q1051">
            <v>0</v>
          </cell>
        </row>
        <row r="1052">
          <cell r="Q1052">
            <v>0</v>
          </cell>
        </row>
        <row r="1053">
          <cell r="Q1053">
            <v>0</v>
          </cell>
        </row>
        <row r="1054">
          <cell r="Q1054">
            <v>43716728.424166664</v>
          </cell>
        </row>
        <row r="1055">
          <cell r="Q1055">
            <v>0</v>
          </cell>
        </row>
        <row r="1056">
          <cell r="Q1056">
            <v>0</v>
          </cell>
        </row>
        <row r="1057">
          <cell r="Q1057">
            <v>0</v>
          </cell>
        </row>
        <row r="1058">
          <cell r="Q1058">
            <v>0</v>
          </cell>
        </row>
        <row r="1059">
          <cell r="Q1059">
            <v>8018747.791666667</v>
          </cell>
        </row>
        <row r="1060">
          <cell r="Q1060">
            <v>62187342.813750006</v>
          </cell>
        </row>
        <row r="1061">
          <cell r="Q1061">
            <v>7152976.625</v>
          </cell>
        </row>
        <row r="1062">
          <cell r="Q1062">
            <v>0</v>
          </cell>
        </row>
        <row r="1063">
          <cell r="Q1063">
            <v>0</v>
          </cell>
        </row>
        <row r="1064">
          <cell r="Q1064">
            <v>0</v>
          </cell>
        </row>
        <row r="1065">
          <cell r="Q1065">
            <v>0</v>
          </cell>
        </row>
        <row r="1066">
          <cell r="Q1066">
            <v>0</v>
          </cell>
        </row>
        <row r="1067">
          <cell r="Q1067">
            <v>0</v>
          </cell>
        </row>
        <row r="1068">
          <cell r="Q1068">
            <v>0</v>
          </cell>
        </row>
        <row r="1069">
          <cell r="Q1069">
            <v>0</v>
          </cell>
        </row>
        <row r="1070">
          <cell r="Q1070">
            <v>0</v>
          </cell>
        </row>
        <row r="1071">
          <cell r="Q1071">
            <v>0</v>
          </cell>
        </row>
        <row r="1072">
          <cell r="Q1072">
            <v>0</v>
          </cell>
        </row>
        <row r="1073">
          <cell r="Q1073">
            <v>0</v>
          </cell>
        </row>
        <row r="1074">
          <cell r="Q1074">
            <v>0</v>
          </cell>
        </row>
        <row r="1075">
          <cell r="Q1075">
            <v>0</v>
          </cell>
        </row>
        <row r="1076">
          <cell r="Q1076">
            <v>0</v>
          </cell>
        </row>
        <row r="1077">
          <cell r="Q1077">
            <v>0</v>
          </cell>
        </row>
        <row r="1078">
          <cell r="Q1078">
            <v>0</v>
          </cell>
        </row>
        <row r="1079">
          <cell r="Q1079">
            <v>0</v>
          </cell>
        </row>
        <row r="1080">
          <cell r="Q1080">
            <v>0</v>
          </cell>
        </row>
        <row r="1081">
          <cell r="Q1081">
            <v>0</v>
          </cell>
        </row>
        <row r="1082">
          <cell r="Q1082">
            <v>0</v>
          </cell>
        </row>
        <row r="1083">
          <cell r="Q1083">
            <v>0</v>
          </cell>
        </row>
        <row r="1084">
          <cell r="Q1084">
            <v>0</v>
          </cell>
        </row>
        <row r="1085">
          <cell r="Q1085">
            <v>0</v>
          </cell>
        </row>
        <row r="1086">
          <cell r="Q1086">
            <v>0</v>
          </cell>
        </row>
        <row r="1087">
          <cell r="Q1087">
            <v>2440232.7216666662</v>
          </cell>
        </row>
        <row r="1088">
          <cell r="Q1088">
            <v>1041082.07</v>
          </cell>
        </row>
        <row r="1089">
          <cell r="Q1089">
            <v>2519200.4879166665</v>
          </cell>
        </row>
        <row r="1090">
          <cell r="Q1090">
            <v>1329821.3999999999</v>
          </cell>
        </row>
        <row r="1091">
          <cell r="Q1091">
            <v>0</v>
          </cell>
        </row>
        <row r="1092">
          <cell r="Q1092">
            <v>0</v>
          </cell>
        </row>
        <row r="1093">
          <cell r="Q1093">
            <v>0</v>
          </cell>
        </row>
        <row r="1094">
          <cell r="Q1094">
            <v>0</v>
          </cell>
        </row>
        <row r="1095">
          <cell r="Q1095">
            <v>0</v>
          </cell>
        </row>
        <row r="1096">
          <cell r="Q1096">
            <v>0</v>
          </cell>
        </row>
        <row r="1097">
          <cell r="Q1097">
            <v>0</v>
          </cell>
        </row>
        <row r="1098">
          <cell r="Q1098">
            <v>0</v>
          </cell>
        </row>
        <row r="1099">
          <cell r="Q1099">
            <v>0</v>
          </cell>
        </row>
        <row r="1100">
          <cell r="Q1100">
            <v>0</v>
          </cell>
        </row>
        <row r="1101">
          <cell r="Q1101">
            <v>0</v>
          </cell>
        </row>
        <row r="1102">
          <cell r="Q1102">
            <v>2443.5208333333335</v>
          </cell>
        </row>
        <row r="1103">
          <cell r="Q1103">
            <v>0</v>
          </cell>
        </row>
        <row r="1104">
          <cell r="Q1104">
            <v>29998.399999999998</v>
          </cell>
        </row>
        <row r="1105">
          <cell r="Q1105">
            <v>304110.40875</v>
          </cell>
        </row>
        <row r="1106">
          <cell r="Q1106">
            <v>0</v>
          </cell>
        </row>
        <row r="1107">
          <cell r="Q1107">
            <v>0</v>
          </cell>
        </row>
        <row r="1108">
          <cell r="Q1108">
            <v>0</v>
          </cell>
        </row>
        <row r="1109">
          <cell r="Q1109">
            <v>0</v>
          </cell>
        </row>
        <row r="1110">
          <cell r="Q1110">
            <v>106696.69041666666</v>
          </cell>
        </row>
        <row r="1111">
          <cell r="Q1111">
            <v>141049.09624999997</v>
          </cell>
        </row>
        <row r="1112">
          <cell r="Q1112">
            <v>0</v>
          </cell>
        </row>
        <row r="1113">
          <cell r="Q1113">
            <v>0</v>
          </cell>
        </row>
        <row r="1114">
          <cell r="Q1114">
            <v>0</v>
          </cell>
        </row>
        <row r="1115">
          <cell r="Q1115">
            <v>0</v>
          </cell>
        </row>
        <row r="1116">
          <cell r="Q1116">
            <v>0</v>
          </cell>
        </row>
        <row r="1117">
          <cell r="Q1117">
            <v>0</v>
          </cell>
        </row>
        <row r="1118">
          <cell r="Q1118">
            <v>0</v>
          </cell>
        </row>
        <row r="1119">
          <cell r="Q1119">
            <v>0</v>
          </cell>
        </row>
        <row r="1120">
          <cell r="Q1120">
            <v>80437.969999999987</v>
          </cell>
        </row>
        <row r="1121">
          <cell r="Q1121">
            <v>154210.09624999997</v>
          </cell>
        </row>
        <row r="1122">
          <cell r="Q1122">
            <v>345.77749999999997</v>
          </cell>
        </row>
        <row r="1123">
          <cell r="Q1123">
            <v>0</v>
          </cell>
        </row>
        <row r="1124">
          <cell r="Q1124">
            <v>1490180.8312499998</v>
          </cell>
        </row>
        <row r="1125">
          <cell r="Q1125">
            <v>1789510.57</v>
          </cell>
        </row>
        <row r="1126">
          <cell r="Q1126">
            <v>1104.479166666667</v>
          </cell>
        </row>
        <row r="1127">
          <cell r="Q1127">
            <v>5709947.2300000004</v>
          </cell>
        </row>
        <row r="1128">
          <cell r="Q1128">
            <v>1567034.37</v>
          </cell>
        </row>
        <row r="1129">
          <cell r="Q1129">
            <v>853369.0900000002</v>
          </cell>
        </row>
        <row r="1130">
          <cell r="Q1130">
            <v>234437.45958333332</v>
          </cell>
        </row>
        <row r="1131">
          <cell r="Q1131">
            <v>2645460.6112500005</v>
          </cell>
        </row>
        <row r="1132">
          <cell r="Q1132">
            <v>0</v>
          </cell>
        </row>
        <row r="1133">
          <cell r="Q1133">
            <v>318809.63541666669</v>
          </cell>
        </row>
        <row r="1134">
          <cell r="Q1134">
            <v>10000</v>
          </cell>
        </row>
        <row r="1135">
          <cell r="Q1135">
            <v>12500</v>
          </cell>
        </row>
        <row r="1136">
          <cell r="Q1136">
            <v>0</v>
          </cell>
        </row>
        <row r="1137">
          <cell r="Q1137">
            <v>2336374.4945833338</v>
          </cell>
        </row>
        <row r="1138">
          <cell r="Q1138">
            <v>4271556.043333333</v>
          </cell>
        </row>
        <row r="1139">
          <cell r="Q1139">
            <v>993527.23999999976</v>
          </cell>
        </row>
        <row r="1140">
          <cell r="Q1140">
            <v>2969829.4975000001</v>
          </cell>
        </row>
        <row r="1141">
          <cell r="Q1141">
            <v>1113268.7058333333</v>
          </cell>
        </row>
        <row r="1142">
          <cell r="Q1142">
            <v>496262.23249999998</v>
          </cell>
        </row>
        <row r="1143">
          <cell r="Q1143">
            <v>482231.90916666668</v>
          </cell>
        </row>
        <row r="1144">
          <cell r="Q1144">
            <v>421471.11874999997</v>
          </cell>
        </row>
        <row r="1145">
          <cell r="Q1145">
            <v>513468.18708333321</v>
          </cell>
        </row>
        <row r="1146">
          <cell r="Q1146">
            <v>344122.77249999996</v>
          </cell>
        </row>
        <row r="1147">
          <cell r="Q1147">
            <v>117011.78916666663</v>
          </cell>
        </row>
        <row r="1148">
          <cell r="Q1148">
            <v>2254508.1700000004</v>
          </cell>
        </row>
        <row r="1149">
          <cell r="Q1149">
            <v>0</v>
          </cell>
        </row>
        <row r="1150">
          <cell r="Q1150">
            <v>50000</v>
          </cell>
        </row>
        <row r="1151">
          <cell r="Q1151">
            <v>1835829.1987499997</v>
          </cell>
        </row>
        <row r="1152">
          <cell r="Q1152">
            <v>2888713.7208333332</v>
          </cell>
        </row>
        <row r="1153">
          <cell r="Q1153">
            <v>0</v>
          </cell>
        </row>
        <row r="1154">
          <cell r="Q1154">
            <v>-50267724.639999993</v>
          </cell>
        </row>
        <row r="1155">
          <cell r="Q1155">
            <v>0</v>
          </cell>
        </row>
        <row r="1156">
          <cell r="Q1156">
            <v>659654.59</v>
          </cell>
        </row>
        <row r="1157">
          <cell r="Q1157">
            <v>0</v>
          </cell>
        </row>
        <row r="1158">
          <cell r="Q1158">
            <v>0</v>
          </cell>
        </row>
        <row r="1159">
          <cell r="Q1159">
            <v>38953752.935833335</v>
          </cell>
        </row>
        <row r="1160">
          <cell r="Q1160">
            <v>250000</v>
          </cell>
        </row>
        <row r="1161">
          <cell r="Q1161">
            <v>0</v>
          </cell>
        </row>
        <row r="1162">
          <cell r="Q1162">
            <v>0</v>
          </cell>
        </row>
        <row r="1163">
          <cell r="Q1163">
            <v>224879.76</v>
          </cell>
        </row>
        <row r="1164">
          <cell r="Q1164">
            <v>0</v>
          </cell>
        </row>
        <row r="1165">
          <cell r="Q1165">
            <v>75000</v>
          </cell>
        </row>
        <row r="1166">
          <cell r="Q1166">
            <v>0</v>
          </cell>
        </row>
        <row r="1167">
          <cell r="Q1167">
            <v>0</v>
          </cell>
        </row>
        <row r="1168">
          <cell r="Q1168">
            <v>212588.68000000002</v>
          </cell>
        </row>
        <row r="1169">
          <cell r="Q1169">
            <v>50000</v>
          </cell>
        </row>
        <row r="1170">
          <cell r="Q1170">
            <v>400495.46999999991</v>
          </cell>
        </row>
        <row r="1171">
          <cell r="Q1171">
            <v>0</v>
          </cell>
        </row>
        <row r="1172">
          <cell r="Q1172">
            <v>111880.23</v>
          </cell>
        </row>
        <row r="1173">
          <cell r="Q1173">
            <v>1467246.2454166666</v>
          </cell>
        </row>
        <row r="1174">
          <cell r="Q1174">
            <v>113235.72625000001</v>
          </cell>
        </row>
        <row r="1175">
          <cell r="Q1175">
            <v>281599.67625000002</v>
          </cell>
        </row>
        <row r="1176">
          <cell r="Q1176">
            <v>95855.052083333328</v>
          </cell>
        </row>
        <row r="1177">
          <cell r="Q1177">
            <v>0</v>
          </cell>
        </row>
        <row r="1178">
          <cell r="Q1178">
            <v>695.75</v>
          </cell>
        </row>
        <row r="1179">
          <cell r="Q1179">
            <v>3959360.2216666676</v>
          </cell>
        </row>
        <row r="1180">
          <cell r="Q1180">
            <v>2651381.7400000007</v>
          </cell>
        </row>
        <row r="1181">
          <cell r="Q1181">
            <v>0</v>
          </cell>
        </row>
        <row r="1182">
          <cell r="Q1182">
            <v>0</v>
          </cell>
        </row>
        <row r="1183">
          <cell r="Q1183">
            <v>0</v>
          </cell>
        </row>
        <row r="1184">
          <cell r="Q1184">
            <v>0</v>
          </cell>
        </row>
        <row r="1185">
          <cell r="Q1185">
            <v>779999.3879166668</v>
          </cell>
        </row>
        <row r="1186">
          <cell r="Q1186">
            <v>0</v>
          </cell>
        </row>
        <row r="1187">
          <cell r="Q1187">
            <v>5358667.5899999989</v>
          </cell>
        </row>
        <row r="1188">
          <cell r="Q1188">
            <v>7711.71875</v>
          </cell>
        </row>
        <row r="1189">
          <cell r="Q1189">
            <v>0</v>
          </cell>
        </row>
        <row r="1190">
          <cell r="Q1190">
            <v>935530</v>
          </cell>
        </row>
        <row r="1191">
          <cell r="Q1191">
            <v>0</v>
          </cell>
        </row>
        <row r="1192">
          <cell r="Q1192">
            <v>-3488999.100000001</v>
          </cell>
        </row>
        <row r="1193">
          <cell r="Q1193">
            <v>-801550.75</v>
          </cell>
        </row>
        <row r="1194">
          <cell r="Q1194">
            <v>-160310.14999999997</v>
          </cell>
        </row>
        <row r="1195">
          <cell r="Q1195">
            <v>0</v>
          </cell>
        </row>
        <row r="1196">
          <cell r="Q1196">
            <v>0</v>
          </cell>
        </row>
        <row r="1197">
          <cell r="Q1197">
            <v>0</v>
          </cell>
        </row>
        <row r="1198">
          <cell r="Q1198">
            <v>0</v>
          </cell>
        </row>
        <row r="1199">
          <cell r="Q1199">
            <v>0</v>
          </cell>
        </row>
        <row r="1200">
          <cell r="Q1200">
            <v>0</v>
          </cell>
        </row>
        <row r="1201">
          <cell r="Q1201">
            <v>0</v>
          </cell>
        </row>
        <row r="1202">
          <cell r="Q1202">
            <v>0</v>
          </cell>
        </row>
        <row r="1203">
          <cell r="Q1203">
            <v>0</v>
          </cell>
        </row>
        <row r="1204">
          <cell r="Q1204">
            <v>0</v>
          </cell>
        </row>
        <row r="1205">
          <cell r="Q1205">
            <v>12405154.710000003</v>
          </cell>
        </row>
        <row r="1206">
          <cell r="Q1206">
            <v>21800608.924583331</v>
          </cell>
        </row>
        <row r="1207">
          <cell r="Q1207">
            <v>6252278.4400000013</v>
          </cell>
        </row>
        <row r="1208">
          <cell r="Q1208">
            <v>79127.539583333317</v>
          </cell>
        </row>
        <row r="1209">
          <cell r="Q1209">
            <v>0</v>
          </cell>
        </row>
        <row r="1210">
          <cell r="Q1210">
            <v>241783.75083333335</v>
          </cell>
        </row>
        <row r="1211">
          <cell r="Q1211">
            <v>1259128.302083333</v>
          </cell>
        </row>
        <row r="1212">
          <cell r="Q1212">
            <v>0</v>
          </cell>
        </row>
        <row r="1213">
          <cell r="Q1213">
            <v>0</v>
          </cell>
        </row>
        <row r="1214">
          <cell r="Q1214">
            <v>626906.04124999989</v>
          </cell>
        </row>
        <row r="1215">
          <cell r="Q1215">
            <v>555757.71416666673</v>
          </cell>
        </row>
        <row r="1216">
          <cell r="Q1216">
            <v>3300715.5845833342</v>
          </cell>
        </row>
        <row r="1217">
          <cell r="Q1217">
            <v>235368.89583333337</v>
          </cell>
        </row>
        <row r="1218">
          <cell r="Q1218">
            <v>0</v>
          </cell>
        </row>
        <row r="1219">
          <cell r="Q1219">
            <v>1280023.9145833335</v>
          </cell>
        </row>
        <row r="1220">
          <cell r="Q1220">
            <v>0</v>
          </cell>
        </row>
        <row r="1221">
          <cell r="Q1221">
            <v>3906530.8983333334</v>
          </cell>
        </row>
        <row r="1222">
          <cell r="Q1222">
            <v>2041050.4625000001</v>
          </cell>
        </row>
        <row r="1223">
          <cell r="Q1223">
            <v>497745.14875000011</v>
          </cell>
        </row>
        <row r="1224">
          <cell r="Q1224">
            <v>200000</v>
          </cell>
        </row>
        <row r="1225">
          <cell r="Q1225">
            <v>139591.66708333333</v>
          </cell>
        </row>
        <row r="1226">
          <cell r="Q1226">
            <v>100000</v>
          </cell>
        </row>
        <row r="1227">
          <cell r="Q1227">
            <v>163594.34708333333</v>
          </cell>
        </row>
        <row r="1228">
          <cell r="Q1228">
            <v>817114.63500000013</v>
          </cell>
        </row>
        <row r="1229">
          <cell r="Q1229">
            <v>1449799.0333333332</v>
          </cell>
        </row>
        <row r="1230">
          <cell r="Q1230">
            <v>1383175.5366666664</v>
          </cell>
        </row>
        <row r="1231">
          <cell r="Q1231">
            <v>0</v>
          </cell>
        </row>
        <row r="1232">
          <cell r="Q1232">
            <v>213058.19333333336</v>
          </cell>
        </row>
        <row r="1233">
          <cell r="Q1233">
            <v>0</v>
          </cell>
        </row>
        <row r="1234">
          <cell r="Q1234">
            <v>0</v>
          </cell>
        </row>
        <row r="1235">
          <cell r="Q1235">
            <v>40097.334999999999</v>
          </cell>
        </row>
        <row r="1236">
          <cell r="Q1236">
            <v>0</v>
          </cell>
        </row>
        <row r="1237">
          <cell r="Q1237">
            <v>0</v>
          </cell>
        </row>
        <row r="1238">
          <cell r="Q1238">
            <v>0</v>
          </cell>
        </row>
        <row r="1239">
          <cell r="Q1239">
            <v>0</v>
          </cell>
        </row>
        <row r="1240">
          <cell r="Q1240">
            <v>0</v>
          </cell>
        </row>
        <row r="1241">
          <cell r="Q1241">
            <v>316253.37000000005</v>
          </cell>
        </row>
        <row r="1242">
          <cell r="Q1242">
            <v>324977.64833333337</v>
          </cell>
        </row>
        <row r="1243">
          <cell r="Q1243">
            <v>0</v>
          </cell>
        </row>
        <row r="1244">
          <cell r="Q1244">
            <v>0</v>
          </cell>
        </row>
        <row r="1245">
          <cell r="Q1245">
            <v>-16451.13</v>
          </cell>
        </row>
        <row r="1246">
          <cell r="Q1246">
            <v>-121143.45</v>
          </cell>
        </row>
        <row r="1247">
          <cell r="Q1247">
            <v>0</v>
          </cell>
        </row>
        <row r="1248">
          <cell r="Q1248">
            <v>11486</v>
          </cell>
        </row>
        <row r="1249">
          <cell r="Q1249">
            <v>0</v>
          </cell>
        </row>
        <row r="1250">
          <cell r="Q1250">
            <v>0</v>
          </cell>
        </row>
        <row r="1251">
          <cell r="Q1251">
            <v>1322894.6199999999</v>
          </cell>
        </row>
        <row r="1252">
          <cell r="Q1252">
            <v>327491.84999999998</v>
          </cell>
        </row>
        <row r="1253">
          <cell r="Q1253">
            <v>2566146.16</v>
          </cell>
        </row>
        <row r="1254">
          <cell r="Q1254">
            <v>2395035.06</v>
          </cell>
        </row>
        <row r="1255">
          <cell r="Q1255">
            <v>9213240.6599999983</v>
          </cell>
        </row>
        <row r="1256">
          <cell r="Q1256">
            <v>0</v>
          </cell>
        </row>
        <row r="1257">
          <cell r="Q1257">
            <v>7871.9599999999991</v>
          </cell>
        </row>
        <row r="1258">
          <cell r="Q1258">
            <v>678416.58999999985</v>
          </cell>
        </row>
        <row r="1259">
          <cell r="Q1259">
            <v>515540.5799999999</v>
          </cell>
        </row>
        <row r="1260">
          <cell r="Q1260">
            <v>1578562.3599999996</v>
          </cell>
        </row>
        <row r="1261">
          <cell r="Q1261">
            <v>481776.15000000008</v>
          </cell>
        </row>
        <row r="1262">
          <cell r="Q1262">
            <v>6561.39</v>
          </cell>
        </row>
        <row r="1263">
          <cell r="Q1263">
            <v>15308.85</v>
          </cell>
        </row>
        <row r="1264">
          <cell r="Q1264">
            <v>0</v>
          </cell>
        </row>
        <row r="1265">
          <cell r="Q1265">
            <v>400950.13999999996</v>
          </cell>
        </row>
        <row r="1266">
          <cell r="Q1266">
            <v>0</v>
          </cell>
        </row>
        <row r="1267">
          <cell r="Q1267">
            <v>0</v>
          </cell>
        </row>
        <row r="1268">
          <cell r="Q1268">
            <v>78145.17</v>
          </cell>
        </row>
        <row r="1269">
          <cell r="Q1269">
            <v>0</v>
          </cell>
        </row>
        <row r="1270">
          <cell r="Q1270">
            <v>3989682.61</v>
          </cell>
        </row>
        <row r="1271">
          <cell r="Q1271">
            <v>222780.68999999994</v>
          </cell>
        </row>
        <row r="1272">
          <cell r="Q1272">
            <v>14251796.109999999</v>
          </cell>
        </row>
        <row r="1273">
          <cell r="Q1273">
            <v>116053.75</v>
          </cell>
        </row>
        <row r="1274">
          <cell r="Q1274">
            <v>152441</v>
          </cell>
        </row>
        <row r="1275">
          <cell r="Q1275">
            <v>607622.73</v>
          </cell>
        </row>
        <row r="1276">
          <cell r="Q1276">
            <v>4462004.3500000006</v>
          </cell>
        </row>
        <row r="1277">
          <cell r="Q1277">
            <v>84548.57</v>
          </cell>
        </row>
        <row r="1278">
          <cell r="Q1278">
            <v>28674.25</v>
          </cell>
        </row>
        <row r="1279">
          <cell r="Q1279">
            <v>17574.5</v>
          </cell>
        </row>
        <row r="1280">
          <cell r="Q1280">
            <v>0</v>
          </cell>
        </row>
        <row r="1281">
          <cell r="Q1281">
            <v>754087.37</v>
          </cell>
        </row>
        <row r="1282">
          <cell r="Q1282">
            <v>2997308.4145833333</v>
          </cell>
        </row>
        <row r="1283">
          <cell r="Q1283">
            <v>0</v>
          </cell>
        </row>
        <row r="1284">
          <cell r="Q1284">
            <v>0</v>
          </cell>
        </row>
        <row r="1285">
          <cell r="Q1285">
            <v>2806625.5658333325</v>
          </cell>
        </row>
        <row r="1286">
          <cell r="Q1286">
            <v>0</v>
          </cell>
        </row>
        <row r="1287">
          <cell r="Q1287">
            <v>0</v>
          </cell>
        </row>
        <row r="1288">
          <cell r="Q1288">
            <v>0</v>
          </cell>
        </row>
        <row r="1289">
          <cell r="Q1289">
            <v>13903296.414166667</v>
          </cell>
        </row>
        <row r="1290">
          <cell r="Q1290">
            <v>0</v>
          </cell>
        </row>
        <row r="1291">
          <cell r="Q1291">
            <v>0</v>
          </cell>
        </row>
        <row r="1292">
          <cell r="Q1292">
            <v>4336291.5770833334</v>
          </cell>
        </row>
        <row r="1293">
          <cell r="Q1293">
            <v>7895773.2399999993</v>
          </cell>
        </row>
        <row r="1294">
          <cell r="Q1294">
            <v>0</v>
          </cell>
        </row>
        <row r="1295">
          <cell r="Q1295">
            <v>0</v>
          </cell>
        </row>
        <row r="1296">
          <cell r="Q1296">
            <v>0</v>
          </cell>
        </row>
        <row r="1297">
          <cell r="Q1297">
            <v>0</v>
          </cell>
        </row>
        <row r="1298">
          <cell r="Q1298">
            <v>0</v>
          </cell>
        </row>
        <row r="1299">
          <cell r="Q1299">
            <v>0</v>
          </cell>
        </row>
        <row r="1300">
          <cell r="Q1300">
            <v>0</v>
          </cell>
        </row>
        <row r="1301">
          <cell r="Q1301">
            <v>24804694.251249999</v>
          </cell>
        </row>
        <row r="1302">
          <cell r="Q1302">
            <v>0</v>
          </cell>
        </row>
        <row r="1303">
          <cell r="Q1303">
            <v>0</v>
          </cell>
        </row>
        <row r="1304">
          <cell r="Q1304">
            <v>7692245.2570833312</v>
          </cell>
        </row>
        <row r="1305">
          <cell r="Q1305">
            <v>0</v>
          </cell>
        </row>
        <row r="1306">
          <cell r="Q1306">
            <v>4922040.3987499997</v>
          </cell>
        </row>
        <row r="1307">
          <cell r="Q1307">
            <v>1083840.9095833336</v>
          </cell>
        </row>
        <row r="1308">
          <cell r="Q1308">
            <v>1079020.7041666666</v>
          </cell>
        </row>
        <row r="1309">
          <cell r="Q1309">
            <v>31486.432499999999</v>
          </cell>
        </row>
        <row r="1310">
          <cell r="Q1310">
            <v>0</v>
          </cell>
        </row>
        <row r="1311">
          <cell r="Q1311">
            <v>0</v>
          </cell>
        </row>
        <row r="1312">
          <cell r="Q1312">
            <v>-98439.326666666675</v>
          </cell>
        </row>
        <row r="1313">
          <cell r="Q1313">
            <v>0</v>
          </cell>
        </row>
        <row r="1314">
          <cell r="Q1314">
            <v>0</v>
          </cell>
        </row>
        <row r="1315">
          <cell r="Q1315">
            <v>14082985.075416667</v>
          </cell>
        </row>
        <row r="1316">
          <cell r="Q1316">
            <v>0</v>
          </cell>
        </row>
        <row r="1317">
          <cell r="Q1317">
            <v>354586.76916666672</v>
          </cell>
        </row>
        <row r="1318">
          <cell r="Q1318">
            <v>0</v>
          </cell>
        </row>
        <row r="1319">
          <cell r="Q1319">
            <v>0</v>
          </cell>
        </row>
        <row r="1320">
          <cell r="Q1320">
            <v>0</v>
          </cell>
        </row>
        <row r="1321">
          <cell r="Q1321">
            <v>0</v>
          </cell>
        </row>
        <row r="1322">
          <cell r="Q1322">
            <v>-1114306.1166666669</v>
          </cell>
        </row>
        <row r="1323">
          <cell r="Q1323">
            <v>0</v>
          </cell>
        </row>
        <row r="1324">
          <cell r="Q1324">
            <v>143456.55750000002</v>
          </cell>
        </row>
        <row r="1325">
          <cell r="Q1325">
            <v>0</v>
          </cell>
        </row>
        <row r="1326">
          <cell r="Q1326">
            <v>0</v>
          </cell>
        </row>
        <row r="1327">
          <cell r="Q1327">
            <v>0</v>
          </cell>
        </row>
        <row r="1328">
          <cell r="Q1328">
            <v>0</v>
          </cell>
        </row>
        <row r="1329">
          <cell r="Q1329">
            <v>0</v>
          </cell>
        </row>
        <row r="1330">
          <cell r="Q1330">
            <v>11925.558333333332</v>
          </cell>
        </row>
        <row r="1331">
          <cell r="Q1331">
            <v>0</v>
          </cell>
        </row>
        <row r="1332">
          <cell r="Q1332">
            <v>0</v>
          </cell>
        </row>
        <row r="1333">
          <cell r="Q1333">
            <v>0</v>
          </cell>
        </row>
        <row r="1334">
          <cell r="Q1334">
            <v>2581141.1729166661</v>
          </cell>
        </row>
        <row r="1335">
          <cell r="Q1335">
            <v>0</v>
          </cell>
        </row>
        <row r="1336">
          <cell r="Q1336">
            <v>0</v>
          </cell>
        </row>
        <row r="1337">
          <cell r="Q1337">
            <v>0</v>
          </cell>
        </row>
        <row r="1338">
          <cell r="Q1338">
            <v>0</v>
          </cell>
        </row>
        <row r="1339">
          <cell r="Q1339">
            <v>0</v>
          </cell>
        </row>
        <row r="1340">
          <cell r="Q1340">
            <v>0</v>
          </cell>
        </row>
        <row r="1341">
          <cell r="Q1341">
            <v>159437</v>
          </cell>
        </row>
        <row r="1342">
          <cell r="Q1342">
            <v>108298.17958333332</v>
          </cell>
        </row>
        <row r="1343">
          <cell r="Q1343">
            <v>0</v>
          </cell>
        </row>
        <row r="1344">
          <cell r="Q1344">
            <v>0</v>
          </cell>
        </row>
        <row r="1345">
          <cell r="Q1345">
            <v>0</v>
          </cell>
        </row>
        <row r="1346">
          <cell r="Q1346">
            <v>0</v>
          </cell>
        </row>
        <row r="1347">
          <cell r="Q1347">
            <v>153046.85</v>
          </cell>
        </row>
        <row r="1348">
          <cell r="Q1348">
            <v>0</v>
          </cell>
        </row>
        <row r="1349">
          <cell r="Q1349">
            <v>0</v>
          </cell>
        </row>
        <row r="1350">
          <cell r="Q1350">
            <v>0</v>
          </cell>
        </row>
        <row r="1351">
          <cell r="Q1351">
            <v>0</v>
          </cell>
        </row>
        <row r="1352">
          <cell r="Q1352">
            <v>6106257.92875</v>
          </cell>
        </row>
        <row r="1353">
          <cell r="Q1353">
            <v>73372747.596666664</v>
          </cell>
        </row>
        <row r="1354">
          <cell r="Q1354">
            <v>0</v>
          </cell>
        </row>
        <row r="1355">
          <cell r="Q1355">
            <v>4647871.03</v>
          </cell>
        </row>
        <row r="1356">
          <cell r="Q1356">
            <v>0</v>
          </cell>
        </row>
        <row r="1357">
          <cell r="Q1357">
            <v>-1051944.9320833336</v>
          </cell>
        </row>
        <row r="1358">
          <cell r="Q1358">
            <v>3786068.8808333329</v>
          </cell>
        </row>
        <row r="1359">
          <cell r="Q1359">
            <v>2562568</v>
          </cell>
        </row>
        <row r="1360">
          <cell r="Q1360">
            <v>0</v>
          </cell>
        </row>
        <row r="1361">
          <cell r="Q1361">
            <v>0</v>
          </cell>
        </row>
        <row r="1362">
          <cell r="Q1362">
            <v>2041609.1499999997</v>
          </cell>
        </row>
        <row r="1363">
          <cell r="Q1363">
            <v>0</v>
          </cell>
        </row>
        <row r="1364">
          <cell r="Q1364">
            <v>0</v>
          </cell>
        </row>
        <row r="1365">
          <cell r="Q1365">
            <v>0</v>
          </cell>
        </row>
        <row r="1366">
          <cell r="Q1366">
            <v>0</v>
          </cell>
        </row>
        <row r="1367">
          <cell r="Q1367">
            <v>0</v>
          </cell>
        </row>
        <row r="1368">
          <cell r="Q1368">
            <v>1801615.75</v>
          </cell>
        </row>
        <row r="1369">
          <cell r="Q1369">
            <v>566498.00750000007</v>
          </cell>
        </row>
        <row r="1370">
          <cell r="Q1370">
            <v>198588.21541666662</v>
          </cell>
        </row>
        <row r="1371">
          <cell r="Q1371">
            <v>0</v>
          </cell>
        </row>
        <row r="1372">
          <cell r="Q1372">
            <v>1511198.7066666668</v>
          </cell>
        </row>
        <row r="1373">
          <cell r="Q1373">
            <v>4.1666666666666666E-3</v>
          </cell>
        </row>
        <row r="1374">
          <cell r="Q1374">
            <v>0</v>
          </cell>
        </row>
        <row r="1375">
          <cell r="Q1375">
            <v>256137.45583333334</v>
          </cell>
        </row>
        <row r="1376">
          <cell r="Q1376">
            <v>253089.55291666664</v>
          </cell>
        </row>
        <row r="1377">
          <cell r="Q1377">
            <v>2792901.07125</v>
          </cell>
        </row>
        <row r="1378">
          <cell r="Q1378">
            <v>0</v>
          </cell>
        </row>
        <row r="1379">
          <cell r="Q1379">
            <v>3832255.2808333342</v>
          </cell>
        </row>
        <row r="1380">
          <cell r="Q1380">
            <v>0</v>
          </cell>
        </row>
        <row r="1381">
          <cell r="Q1381">
            <v>179406783.75</v>
          </cell>
        </row>
        <row r="1382">
          <cell r="Q1382">
            <v>0</v>
          </cell>
        </row>
        <row r="1383">
          <cell r="Q1383">
            <v>0</v>
          </cell>
        </row>
        <row r="1384">
          <cell r="Q1384">
            <v>0</v>
          </cell>
        </row>
        <row r="1385">
          <cell r="Q1385">
            <v>0</v>
          </cell>
        </row>
        <row r="1386">
          <cell r="Q1386">
            <v>63824787.716666669</v>
          </cell>
        </row>
        <row r="1387">
          <cell r="Q1387">
            <v>0</v>
          </cell>
        </row>
        <row r="1388">
          <cell r="Q1388">
            <v>0</v>
          </cell>
        </row>
        <row r="1389">
          <cell r="Q1389">
            <v>0</v>
          </cell>
        </row>
        <row r="1390">
          <cell r="Q1390">
            <v>94539.218333333338</v>
          </cell>
        </row>
        <row r="1391">
          <cell r="Q1391">
            <v>0</v>
          </cell>
        </row>
        <row r="1392">
          <cell r="Q1392">
            <v>0</v>
          </cell>
        </row>
        <row r="1393">
          <cell r="Q1393">
            <v>0</v>
          </cell>
        </row>
        <row r="1394">
          <cell r="Q1394">
            <v>0</v>
          </cell>
        </row>
        <row r="1395">
          <cell r="Q1395">
            <v>0</v>
          </cell>
        </row>
        <row r="1396">
          <cell r="Q1396">
            <v>32765538.120000001</v>
          </cell>
        </row>
        <row r="1397">
          <cell r="Q1397">
            <v>0</v>
          </cell>
        </row>
        <row r="1398">
          <cell r="Q1398">
            <v>0</v>
          </cell>
        </row>
        <row r="1399">
          <cell r="Q1399">
            <v>82432.291666666672</v>
          </cell>
        </row>
        <row r="1400">
          <cell r="Q1400">
            <v>17346.875</v>
          </cell>
        </row>
        <row r="1401">
          <cell r="Q1401">
            <v>0</v>
          </cell>
        </row>
        <row r="1402">
          <cell r="Q1402">
            <v>0</v>
          </cell>
        </row>
        <row r="1403">
          <cell r="Q1403">
            <v>486103.72166666668</v>
          </cell>
        </row>
        <row r="1404">
          <cell r="Q1404">
            <v>10869.86</v>
          </cell>
        </row>
        <row r="1405">
          <cell r="Q1405">
            <v>35486.602916666663</v>
          </cell>
        </row>
        <row r="1406">
          <cell r="Q1406">
            <v>18402.554583333334</v>
          </cell>
        </row>
        <row r="1407">
          <cell r="Q1407">
            <v>135932.04416666666</v>
          </cell>
        </row>
        <row r="1408">
          <cell r="Q1408">
            <v>1646067.1499999997</v>
          </cell>
        </row>
        <row r="1409">
          <cell r="Q1409">
            <v>880495.35</v>
          </cell>
        </row>
        <row r="1410">
          <cell r="Q1410">
            <v>0</v>
          </cell>
        </row>
        <row r="1411">
          <cell r="Q1411">
            <v>0</v>
          </cell>
        </row>
        <row r="1412">
          <cell r="Q1412">
            <v>2975641.5791666671</v>
          </cell>
        </row>
        <row r="1413">
          <cell r="Q1413">
            <v>177150.34</v>
          </cell>
        </row>
        <row r="1414">
          <cell r="Q1414">
            <v>4956.5274999999992</v>
          </cell>
        </row>
        <row r="1415">
          <cell r="Q1415">
            <v>4736.4066666666668</v>
          </cell>
        </row>
        <row r="1416">
          <cell r="Q1416">
            <v>96043.671666666676</v>
          </cell>
        </row>
        <row r="1417">
          <cell r="Q1417">
            <v>678884.76041666663</v>
          </cell>
        </row>
        <row r="1418">
          <cell r="Q1418">
            <v>-536371.73999999987</v>
          </cell>
        </row>
        <row r="1419">
          <cell r="Q1419">
            <v>787380.73625000007</v>
          </cell>
        </row>
        <row r="1420">
          <cell r="Q1420">
            <v>197981.15333333329</v>
          </cell>
        </row>
        <row r="1421">
          <cell r="Q1421">
            <v>2503541.8187500001</v>
          </cell>
        </row>
        <row r="1422">
          <cell r="Q1422">
            <v>86592241.295416668</v>
          </cell>
        </row>
        <row r="1423">
          <cell r="Q1423">
            <v>0</v>
          </cell>
        </row>
        <row r="1424">
          <cell r="Q1424">
            <v>1499309.3499999999</v>
          </cell>
        </row>
        <row r="1425">
          <cell r="Q1425">
            <v>434024.84999999992</v>
          </cell>
        </row>
        <row r="1426">
          <cell r="Q1426">
            <v>79620.559166666659</v>
          </cell>
        </row>
        <row r="1427">
          <cell r="Q1427">
            <v>3488776.0554166674</v>
          </cell>
        </row>
        <row r="1428">
          <cell r="Q1428">
            <v>3572832.1408333331</v>
          </cell>
        </row>
        <row r="1429">
          <cell r="Q1429">
            <v>3035091.1274999999</v>
          </cell>
        </row>
        <row r="1430">
          <cell r="Q1430">
            <v>13148882.504583335</v>
          </cell>
        </row>
        <row r="1431">
          <cell r="Q1431">
            <v>-10771168.288333334</v>
          </cell>
        </row>
        <row r="1432">
          <cell r="Q1432">
            <v>-48197.27666666665</v>
          </cell>
        </row>
        <row r="1433">
          <cell r="Q1433">
            <v>-279776.77083333331</v>
          </cell>
        </row>
        <row r="1434">
          <cell r="Q1434">
            <v>3408954.2974999999</v>
          </cell>
        </row>
        <row r="1435">
          <cell r="Q1435">
            <v>-16581073.759166667</v>
          </cell>
        </row>
        <row r="1436">
          <cell r="Q1436">
            <v>0</v>
          </cell>
        </row>
        <row r="1437">
          <cell r="Q1437">
            <v>0</v>
          </cell>
        </row>
        <row r="1438">
          <cell r="Q1438">
            <v>11120825744.330833</v>
          </cell>
        </row>
        <row r="1439">
          <cell r="Q1439">
            <v>0</v>
          </cell>
        </row>
        <row r="1440">
          <cell r="Q1440">
            <v>-859037.91</v>
          </cell>
        </row>
        <row r="1441">
          <cell r="Q1441">
            <v>0</v>
          </cell>
        </row>
        <row r="1442">
          <cell r="Q1442">
            <v>-122847945.22000001</v>
          </cell>
        </row>
        <row r="1443">
          <cell r="Q1443">
            <v>-338395484.31</v>
          </cell>
        </row>
        <row r="1444">
          <cell r="Q1444">
            <v>-16901820.34</v>
          </cell>
        </row>
        <row r="1445">
          <cell r="Q1445">
            <v>0</v>
          </cell>
        </row>
        <row r="1446">
          <cell r="Q1446">
            <v>-2803605116.4700003</v>
          </cell>
        </row>
        <row r="1447">
          <cell r="Q1447">
            <v>0</v>
          </cell>
        </row>
        <row r="1448">
          <cell r="Q1448">
            <v>0</v>
          </cell>
        </row>
        <row r="1449">
          <cell r="Q1449">
            <v>-491575</v>
          </cell>
        </row>
        <row r="1450">
          <cell r="Q1450">
            <v>0</v>
          </cell>
        </row>
        <row r="1451">
          <cell r="Q1451">
            <v>0</v>
          </cell>
        </row>
        <row r="1452">
          <cell r="Q1452">
            <v>2148854.7199999997</v>
          </cell>
        </row>
        <row r="1453">
          <cell r="Q1453">
            <v>0</v>
          </cell>
        </row>
        <row r="1454">
          <cell r="Q1454">
            <v>4985024.68</v>
          </cell>
        </row>
        <row r="1455">
          <cell r="Q1455">
            <v>0</v>
          </cell>
        </row>
        <row r="1456">
          <cell r="Q1456">
            <v>-11437659.166666666</v>
          </cell>
        </row>
        <row r="1457">
          <cell r="Q1457">
            <v>-4399000.541666667</v>
          </cell>
        </row>
        <row r="1458">
          <cell r="Q1458">
            <v>0</v>
          </cell>
        </row>
        <row r="1459">
          <cell r="Q1459">
            <v>0</v>
          </cell>
        </row>
        <row r="1460">
          <cell r="Q1460">
            <v>-365317165.48416668</v>
          </cell>
        </row>
        <row r="1461">
          <cell r="Q1461">
            <v>-203198975.10791668</v>
          </cell>
        </row>
        <row r="1462">
          <cell r="Q1462">
            <v>0</v>
          </cell>
        </row>
        <row r="1463">
          <cell r="Q1463">
            <v>0</v>
          </cell>
        </row>
        <row r="1464">
          <cell r="Q1464">
            <v>0</v>
          </cell>
        </row>
        <row r="1465">
          <cell r="Q1465">
            <v>0</v>
          </cell>
        </row>
        <row r="1466">
          <cell r="Q1466">
            <v>122201292.60250001</v>
          </cell>
        </row>
        <row r="1467">
          <cell r="Q1467">
            <v>5848610</v>
          </cell>
        </row>
        <row r="1468">
          <cell r="Q1468">
            <v>36733009.289166667</v>
          </cell>
        </row>
        <row r="1469">
          <cell r="Q1469">
            <v>77562549.519999996</v>
          </cell>
        </row>
        <row r="1470">
          <cell r="Q1470">
            <v>1755001.25</v>
          </cell>
        </row>
        <row r="1471">
          <cell r="Q1471">
            <v>1471103.6200000003</v>
          </cell>
        </row>
        <row r="1472">
          <cell r="Q1472">
            <v>16359946.110000005</v>
          </cell>
        </row>
        <row r="1473">
          <cell r="Q1473">
            <v>0</v>
          </cell>
        </row>
        <row r="1474">
          <cell r="Q1474">
            <v>14753896.166666666</v>
          </cell>
        </row>
        <row r="1475">
          <cell r="Q1475">
            <v>0</v>
          </cell>
        </row>
        <row r="1476">
          <cell r="Q1476">
            <v>0</v>
          </cell>
        </row>
        <row r="1477">
          <cell r="Q1477">
            <v>0</v>
          </cell>
        </row>
        <row r="1478">
          <cell r="Q1478">
            <v>0</v>
          </cell>
        </row>
        <row r="1479">
          <cell r="Q1479">
            <v>0</v>
          </cell>
        </row>
        <row r="1480">
          <cell r="Q1480">
            <v>0</v>
          </cell>
        </row>
        <row r="1481">
          <cell r="Q1481">
            <v>0</v>
          </cell>
        </row>
        <row r="1482">
          <cell r="Q1482">
            <v>0</v>
          </cell>
        </row>
        <row r="1483">
          <cell r="Q1483">
            <v>0</v>
          </cell>
        </row>
        <row r="1484">
          <cell r="Q1484">
            <v>-14391415.099999996</v>
          </cell>
        </row>
        <row r="1485">
          <cell r="Q1485">
            <v>22559352.400000002</v>
          </cell>
        </row>
        <row r="1486">
          <cell r="Q1486">
            <v>0</v>
          </cell>
        </row>
        <row r="1487">
          <cell r="Q1487">
            <v>437276.70000000013</v>
          </cell>
        </row>
        <row r="1488">
          <cell r="Q1488">
            <v>209636421.70666668</v>
          </cell>
        </row>
        <row r="1489">
          <cell r="Q1489">
            <v>-73372747.596666664</v>
          </cell>
        </row>
        <row r="1490">
          <cell r="Q1490">
            <v>13279631.802083334</v>
          </cell>
        </row>
        <row r="1491">
          <cell r="Q1491">
            <v>-4647871.09</v>
          </cell>
        </row>
        <row r="1492">
          <cell r="Q1492">
            <v>-3005555.6345833335</v>
          </cell>
        </row>
        <row r="1493">
          <cell r="Q1493">
            <v>1051944.3820833333</v>
          </cell>
        </row>
        <row r="1494">
          <cell r="Q1494">
            <v>0</v>
          </cell>
        </row>
        <row r="1495">
          <cell r="Q1495">
            <v>0</v>
          </cell>
        </row>
        <row r="1496">
          <cell r="Q1496">
            <v>-153046.85</v>
          </cell>
        </row>
        <row r="1497">
          <cell r="Q1497">
            <v>5036995.2899999991</v>
          </cell>
        </row>
        <row r="1498">
          <cell r="Q1498">
            <v>-7895773.3399999999</v>
          </cell>
        </row>
        <row r="1499">
          <cell r="Q1499">
            <v>0</v>
          </cell>
        </row>
        <row r="1500">
          <cell r="Q1500">
            <v>0</v>
          </cell>
        </row>
        <row r="1501">
          <cell r="Q1501">
            <v>0</v>
          </cell>
        </row>
        <row r="1502">
          <cell r="Q1502">
            <v>0</v>
          </cell>
        </row>
        <row r="1503">
          <cell r="Q1503">
            <v>0</v>
          </cell>
        </row>
        <row r="1504">
          <cell r="Q1504">
            <v>0</v>
          </cell>
        </row>
        <row r="1505">
          <cell r="Q1505">
            <v>0</v>
          </cell>
        </row>
        <row r="1506">
          <cell r="Q1506">
            <v>0</v>
          </cell>
        </row>
        <row r="1507">
          <cell r="Q1507">
            <v>0</v>
          </cell>
        </row>
        <row r="1508">
          <cell r="Q1508">
            <v>0</v>
          </cell>
        </row>
        <row r="1509">
          <cell r="Q1509">
            <v>0</v>
          </cell>
        </row>
        <row r="1510">
          <cell r="Q1510">
            <v>0</v>
          </cell>
        </row>
        <row r="1511">
          <cell r="Q1511">
            <v>0</v>
          </cell>
        </row>
        <row r="1512">
          <cell r="Q1512">
            <v>0</v>
          </cell>
        </row>
        <row r="1513">
          <cell r="Q1513">
            <v>0</v>
          </cell>
        </row>
        <row r="1514">
          <cell r="Q1514">
            <v>0</v>
          </cell>
        </row>
        <row r="1515">
          <cell r="Q1515">
            <v>0</v>
          </cell>
        </row>
        <row r="1516">
          <cell r="Q1516">
            <v>0</v>
          </cell>
        </row>
        <row r="1517">
          <cell r="Q1517">
            <v>-15000000</v>
          </cell>
        </row>
        <row r="1518">
          <cell r="Q1518">
            <v>0</v>
          </cell>
        </row>
        <row r="1519">
          <cell r="Q1519">
            <v>-2000000</v>
          </cell>
        </row>
        <row r="1520">
          <cell r="Q1520">
            <v>0</v>
          </cell>
        </row>
        <row r="1521">
          <cell r="Q1521">
            <v>0</v>
          </cell>
        </row>
        <row r="1522">
          <cell r="Q1522">
            <v>0</v>
          </cell>
        </row>
        <row r="1523">
          <cell r="Q1523">
            <v>0</v>
          </cell>
        </row>
        <row r="1524">
          <cell r="Q1524">
            <v>0</v>
          </cell>
        </row>
        <row r="1525">
          <cell r="Q1525">
            <v>0</v>
          </cell>
        </row>
        <row r="1526">
          <cell r="Q1526">
            <v>0</v>
          </cell>
        </row>
        <row r="1527">
          <cell r="Q1527">
            <v>-300000000</v>
          </cell>
        </row>
        <row r="1528">
          <cell r="Q1528">
            <v>-200000000</v>
          </cell>
        </row>
        <row r="1529">
          <cell r="Q1529">
            <v>0</v>
          </cell>
        </row>
        <row r="1530">
          <cell r="Q1530">
            <v>-100000000</v>
          </cell>
        </row>
        <row r="1531">
          <cell r="Q1531">
            <v>0</v>
          </cell>
        </row>
        <row r="1532">
          <cell r="Q1532">
            <v>0</v>
          </cell>
        </row>
        <row r="1533">
          <cell r="Q1533">
            <v>0</v>
          </cell>
        </row>
        <row r="1534">
          <cell r="Q1534">
            <v>0</v>
          </cell>
        </row>
        <row r="1535">
          <cell r="Q1535">
            <v>0</v>
          </cell>
        </row>
        <row r="1536">
          <cell r="Q1536">
            <v>0</v>
          </cell>
        </row>
        <row r="1537">
          <cell r="Q1537">
            <v>-250000000</v>
          </cell>
        </row>
        <row r="1538">
          <cell r="Q1538">
            <v>-138460000</v>
          </cell>
        </row>
        <row r="1539">
          <cell r="Q1539">
            <v>-23400000</v>
          </cell>
        </row>
        <row r="1540">
          <cell r="Q1540">
            <v>-425000000</v>
          </cell>
        </row>
        <row r="1541">
          <cell r="Q1541">
            <v>0</v>
          </cell>
        </row>
        <row r="1542">
          <cell r="Q1542">
            <v>-250000000</v>
          </cell>
        </row>
        <row r="1543">
          <cell r="Q1543">
            <v>-45000000</v>
          </cell>
        </row>
        <row r="1544">
          <cell r="Q1544">
            <v>0</v>
          </cell>
        </row>
        <row r="1545">
          <cell r="Q1545">
            <v>0</v>
          </cell>
        </row>
        <row r="1546">
          <cell r="Q1546">
            <v>-250000000</v>
          </cell>
        </row>
        <row r="1547">
          <cell r="Q1547">
            <v>-300000000</v>
          </cell>
        </row>
        <row r="1548">
          <cell r="Q1548">
            <v>0</v>
          </cell>
        </row>
        <row r="1549">
          <cell r="Q1549">
            <v>-250000000</v>
          </cell>
        </row>
        <row r="1550">
          <cell r="Q1550">
            <v>-350000000</v>
          </cell>
        </row>
        <row r="1551">
          <cell r="Q1551">
            <v>-325000000</v>
          </cell>
        </row>
        <row r="1552">
          <cell r="Q1552">
            <v>-250000000</v>
          </cell>
        </row>
        <row r="1553">
          <cell r="Q1553">
            <v>-300000000</v>
          </cell>
        </row>
        <row r="1554">
          <cell r="Q1554">
            <v>0</v>
          </cell>
        </row>
        <row r="1555">
          <cell r="Q1555">
            <v>0</v>
          </cell>
        </row>
        <row r="1556">
          <cell r="Q1556">
            <v>0</v>
          </cell>
        </row>
        <row r="1557">
          <cell r="Q1557">
            <v>0</v>
          </cell>
        </row>
        <row r="1558">
          <cell r="Q1558">
            <v>0</v>
          </cell>
        </row>
        <row r="1559">
          <cell r="Q1559">
            <v>0</v>
          </cell>
        </row>
        <row r="1560">
          <cell r="Q1560">
            <v>0</v>
          </cell>
        </row>
        <row r="1561">
          <cell r="Q1561">
            <v>0</v>
          </cell>
        </row>
        <row r="1562">
          <cell r="Q1562">
            <v>12511.769999999999</v>
          </cell>
        </row>
        <row r="1563">
          <cell r="Q1563">
            <v>1858489.58</v>
          </cell>
        </row>
        <row r="1564">
          <cell r="Q1564">
            <v>0</v>
          </cell>
        </row>
        <row r="1565">
          <cell r="Q1565">
            <v>0</v>
          </cell>
        </row>
        <row r="1566">
          <cell r="Q1566">
            <v>0</v>
          </cell>
        </row>
        <row r="1567">
          <cell r="Q1567">
            <v>-235520.83333333334</v>
          </cell>
        </row>
        <row r="1568">
          <cell r="Q1568">
            <v>-49562.5</v>
          </cell>
        </row>
        <row r="1569">
          <cell r="Q1569">
            <v>-53516594.064166673</v>
          </cell>
        </row>
        <row r="1570">
          <cell r="Q1570">
            <v>-5013374.5554166669</v>
          </cell>
        </row>
        <row r="1571">
          <cell r="Q1571">
            <v>-40664164.747916669</v>
          </cell>
        </row>
        <row r="1572">
          <cell r="Q1572">
            <v>-1216526.3674999999</v>
          </cell>
        </row>
        <row r="1573">
          <cell r="Q1573">
            <v>-145828.38666666666</v>
          </cell>
        </row>
        <row r="1574">
          <cell r="Q1574">
            <v>-1698200.2549999999</v>
          </cell>
        </row>
        <row r="1575">
          <cell r="Q1575">
            <v>-62456.25</v>
          </cell>
        </row>
        <row r="1576">
          <cell r="Q1576">
            <v>-119506.4375</v>
          </cell>
        </row>
        <row r="1577">
          <cell r="Q1577">
            <v>0</v>
          </cell>
        </row>
        <row r="1578">
          <cell r="Q1578">
            <v>0</v>
          </cell>
        </row>
        <row r="1579">
          <cell r="Q1579">
            <v>-626906.04124999989</v>
          </cell>
        </row>
        <row r="1580">
          <cell r="Q1580">
            <v>-198720.6875</v>
          </cell>
        </row>
        <row r="1581">
          <cell r="Q1581">
            <v>-555757.71416666673</v>
          </cell>
        </row>
        <row r="1582">
          <cell r="Q1582">
            <v>-258000</v>
          </cell>
        </row>
        <row r="1583">
          <cell r="Q1583">
            <v>-3300715.5845833342</v>
          </cell>
        </row>
        <row r="1584">
          <cell r="Q1584">
            <v>0</v>
          </cell>
        </row>
        <row r="1585">
          <cell r="Q1585">
            <v>-235368.89583333337</v>
          </cell>
        </row>
        <row r="1586">
          <cell r="Q1586">
            <v>-30000</v>
          </cell>
        </row>
        <row r="1587">
          <cell r="Q1587">
            <v>0</v>
          </cell>
        </row>
        <row r="1588">
          <cell r="Q1588">
            <v>0</v>
          </cell>
        </row>
        <row r="1589">
          <cell r="Q1589">
            <v>-1280023.9145833335</v>
          </cell>
        </row>
        <row r="1590">
          <cell r="Q1590">
            <v>0</v>
          </cell>
        </row>
        <row r="1591">
          <cell r="Q1591">
            <v>0</v>
          </cell>
        </row>
        <row r="1592">
          <cell r="Q1592">
            <v>-550000</v>
          </cell>
        </row>
        <row r="1593">
          <cell r="Q1593">
            <v>-3906530.8983333334</v>
          </cell>
        </row>
        <row r="1594">
          <cell r="Q1594">
            <v>0</v>
          </cell>
        </row>
        <row r="1595">
          <cell r="Q1595">
            <v>-2041050.4625000001</v>
          </cell>
        </row>
        <row r="1596">
          <cell r="Q1596">
            <v>0</v>
          </cell>
        </row>
        <row r="1597">
          <cell r="Q1597">
            <v>-497745.14875000011</v>
          </cell>
        </row>
        <row r="1598">
          <cell r="Q1598">
            <v>-20000</v>
          </cell>
        </row>
        <row r="1599">
          <cell r="Q1599">
            <v>-200000</v>
          </cell>
        </row>
        <row r="1600">
          <cell r="Q1600">
            <v>0</v>
          </cell>
        </row>
        <row r="1601">
          <cell r="Q1601">
            <v>-139591.66708333333</v>
          </cell>
        </row>
        <row r="1602">
          <cell r="Q1602">
            <v>-499332.0083333333</v>
          </cell>
        </row>
        <row r="1603">
          <cell r="Q1603">
            <v>-100000</v>
          </cell>
        </row>
        <row r="1604">
          <cell r="Q1604">
            <v>0</v>
          </cell>
        </row>
        <row r="1605">
          <cell r="Q1605">
            <v>0</v>
          </cell>
        </row>
        <row r="1606">
          <cell r="Q1606">
            <v>-344122.77249999996</v>
          </cell>
        </row>
        <row r="1607">
          <cell r="Q1607">
            <v>-117011.78916666663</v>
          </cell>
        </row>
        <row r="1608">
          <cell r="Q1608">
            <v>-50000</v>
          </cell>
        </row>
        <row r="1609">
          <cell r="Q1609">
            <v>-2888713.7208333332</v>
          </cell>
        </row>
        <row r="1610">
          <cell r="Q1610">
            <v>-250000</v>
          </cell>
        </row>
        <row r="1611">
          <cell r="Q1611">
            <v>0</v>
          </cell>
        </row>
        <row r="1612">
          <cell r="Q1612">
            <v>0</v>
          </cell>
        </row>
        <row r="1613">
          <cell r="Q1613">
            <v>-449095.91166666668</v>
          </cell>
        </row>
        <row r="1614">
          <cell r="Q1614">
            <v>-75000</v>
          </cell>
        </row>
        <row r="1615">
          <cell r="Q1615">
            <v>0</v>
          </cell>
        </row>
        <row r="1616">
          <cell r="Q1616">
            <v>-9677701.25</v>
          </cell>
        </row>
        <row r="1617">
          <cell r="Q1617">
            <v>0</v>
          </cell>
        </row>
        <row r="1618">
          <cell r="Q1618">
            <v>-50000</v>
          </cell>
        </row>
        <row r="1619">
          <cell r="Q1619">
            <v>0</v>
          </cell>
        </row>
        <row r="1620">
          <cell r="Q1620">
            <v>-113235.72625000001</v>
          </cell>
        </row>
        <row r="1621">
          <cell r="Q1621">
            <v>-95855.052083333328</v>
          </cell>
        </row>
        <row r="1622">
          <cell r="Q1622">
            <v>-130854094.79166667</v>
          </cell>
        </row>
        <row r="1623">
          <cell r="Q1623">
            <v>-75091620</v>
          </cell>
        </row>
        <row r="1624">
          <cell r="Q1624">
            <v>-21800608.924583331</v>
          </cell>
        </row>
        <row r="1625">
          <cell r="Q1625">
            <v>-26467879</v>
          </cell>
        </row>
        <row r="1626">
          <cell r="Q1626">
            <v>-251146.71875</v>
          </cell>
        </row>
        <row r="1627">
          <cell r="Q1627">
            <v>0</v>
          </cell>
        </row>
        <row r="1628">
          <cell r="Q1628">
            <v>-4610484.0799999991</v>
          </cell>
        </row>
        <row r="1629">
          <cell r="Q1629">
            <v>0</v>
          </cell>
        </row>
        <row r="1630">
          <cell r="Q1630">
            <v>0</v>
          </cell>
        </row>
        <row r="1631">
          <cell r="Q1631">
            <v>0</v>
          </cell>
        </row>
        <row r="1632">
          <cell r="Q1632">
            <v>0</v>
          </cell>
        </row>
        <row r="1633">
          <cell r="Q1633">
            <v>0</v>
          </cell>
        </row>
        <row r="1634">
          <cell r="Q1634">
            <v>-19091254.050416667</v>
          </cell>
        </row>
        <row r="1635">
          <cell r="Q1635">
            <v>0</v>
          </cell>
        </row>
        <row r="1636">
          <cell r="Q1636">
            <v>-19475859.264583334</v>
          </cell>
        </row>
        <row r="1637">
          <cell r="Q1637">
            <v>-7829614.4329166664</v>
          </cell>
        </row>
        <row r="1638">
          <cell r="Q1638">
            <v>0</v>
          </cell>
        </row>
        <row r="1639">
          <cell r="Q1639">
            <v>-804979.22666666657</v>
          </cell>
        </row>
        <row r="1640">
          <cell r="Q1640">
            <v>-6160895.7470833324</v>
          </cell>
        </row>
        <row r="1641">
          <cell r="Q1641">
            <v>-9082009.5095833335</v>
          </cell>
        </row>
        <row r="1642">
          <cell r="Q1642">
            <v>0</v>
          </cell>
        </row>
        <row r="1643">
          <cell r="Q1643">
            <v>0</v>
          </cell>
        </row>
        <row r="1644">
          <cell r="Q1644">
            <v>0</v>
          </cell>
        </row>
        <row r="1645">
          <cell r="Q1645">
            <v>-8781926.7879166678</v>
          </cell>
        </row>
        <row r="1646">
          <cell r="Q1646">
            <v>0</v>
          </cell>
        </row>
        <row r="1647">
          <cell r="Q1647">
            <v>0</v>
          </cell>
        </row>
        <row r="1648">
          <cell r="Q1648">
            <v>-12116038.135416666</v>
          </cell>
        </row>
        <row r="1649">
          <cell r="Q1649">
            <v>-557444.59833333339</v>
          </cell>
        </row>
        <row r="1650">
          <cell r="Q1650">
            <v>-152434.75958333336</v>
          </cell>
        </row>
        <row r="1651">
          <cell r="Q1651">
            <v>0</v>
          </cell>
        </row>
        <row r="1652">
          <cell r="Q1652">
            <v>0</v>
          </cell>
        </row>
        <row r="1653">
          <cell r="Q1653">
            <v>-1165732.06</v>
          </cell>
        </row>
        <row r="1654">
          <cell r="Q1654">
            <v>0</v>
          </cell>
        </row>
        <row r="1655">
          <cell r="Q1655">
            <v>0</v>
          </cell>
        </row>
        <row r="1656">
          <cell r="Q1656">
            <v>-909356.31958333345</v>
          </cell>
        </row>
        <row r="1657">
          <cell r="Q1657">
            <v>0</v>
          </cell>
        </row>
        <row r="1658">
          <cell r="Q1658">
            <v>0</v>
          </cell>
        </row>
        <row r="1659">
          <cell r="Q1659">
            <v>0</v>
          </cell>
        </row>
        <row r="1660">
          <cell r="Q1660">
            <v>0</v>
          </cell>
        </row>
        <row r="1661">
          <cell r="Q1661">
            <v>-7138934.9266666668</v>
          </cell>
        </row>
        <row r="1662">
          <cell r="Q1662">
            <v>0</v>
          </cell>
        </row>
        <row r="1663">
          <cell r="Q1663">
            <v>88954.25</v>
          </cell>
        </row>
        <row r="1664">
          <cell r="Q1664">
            <v>0</v>
          </cell>
        </row>
        <row r="1665">
          <cell r="Q1665">
            <v>0</v>
          </cell>
        </row>
        <row r="1666">
          <cell r="Q1666">
            <v>254922.35041666662</v>
          </cell>
        </row>
        <row r="1667">
          <cell r="Q1667">
            <v>390781.02291666664</v>
          </cell>
        </row>
        <row r="1668">
          <cell r="Q1668">
            <v>0</v>
          </cell>
        </row>
        <row r="1669">
          <cell r="Q1669">
            <v>-343876.60041666665</v>
          </cell>
        </row>
        <row r="1670">
          <cell r="Q1670">
            <v>0</v>
          </cell>
        </row>
        <row r="1671">
          <cell r="Q1671">
            <v>-390781.02291666664</v>
          </cell>
        </row>
        <row r="1672">
          <cell r="Q1672">
            <v>0</v>
          </cell>
        </row>
        <row r="1673">
          <cell r="Q1673">
            <v>0</v>
          </cell>
        </row>
        <row r="1674">
          <cell r="Q1674">
            <v>0</v>
          </cell>
        </row>
        <row r="1675">
          <cell r="Q1675">
            <v>0</v>
          </cell>
        </row>
        <row r="1676">
          <cell r="Q1676">
            <v>0</v>
          </cell>
        </row>
        <row r="1677">
          <cell r="Q1677">
            <v>0</v>
          </cell>
        </row>
        <row r="1678">
          <cell r="Q1678">
            <v>0</v>
          </cell>
        </row>
        <row r="1679">
          <cell r="Q1679">
            <v>0</v>
          </cell>
        </row>
        <row r="1680">
          <cell r="Q1680">
            <v>0</v>
          </cell>
        </row>
        <row r="1681">
          <cell r="Q1681">
            <v>-24375000</v>
          </cell>
        </row>
        <row r="1682">
          <cell r="Q1682">
            <v>-9750000</v>
          </cell>
        </row>
        <row r="1683">
          <cell r="Q1683">
            <v>-24187833.333333332</v>
          </cell>
        </row>
        <row r="1684">
          <cell r="Q1684">
            <v>0</v>
          </cell>
        </row>
        <row r="1685">
          <cell r="Q1685">
            <v>0</v>
          </cell>
        </row>
        <row r="1686">
          <cell r="Q1686">
            <v>0</v>
          </cell>
        </row>
        <row r="1687">
          <cell r="Q1687">
            <v>0</v>
          </cell>
        </row>
        <row r="1688">
          <cell r="Q1688">
            <v>0</v>
          </cell>
        </row>
        <row r="1689">
          <cell r="Q1689">
            <v>-6901183.8058333332</v>
          </cell>
        </row>
        <row r="1690">
          <cell r="Q1690">
            <v>-22086206.846250001</v>
          </cell>
        </row>
        <row r="1691">
          <cell r="Q1691">
            <v>-397944.78416666668</v>
          </cell>
        </row>
        <row r="1692">
          <cell r="Q1692">
            <v>-8966983.5</v>
          </cell>
        </row>
        <row r="1693">
          <cell r="Q1693">
            <v>-10282178.239583332</v>
          </cell>
        </row>
        <row r="1694">
          <cell r="Q1694">
            <v>-12791793.64625</v>
          </cell>
        </row>
        <row r="1695">
          <cell r="Q1695">
            <v>-858133.70000000007</v>
          </cell>
        </row>
        <row r="1696">
          <cell r="Q1696">
            <v>-1985524.6125000005</v>
          </cell>
        </row>
        <row r="1697">
          <cell r="Q1697">
            <v>-4159970.0050000004</v>
          </cell>
        </row>
        <row r="1698">
          <cell r="Q1698">
            <v>0</v>
          </cell>
        </row>
        <row r="1699">
          <cell r="Q1699">
            <v>0</v>
          </cell>
        </row>
        <row r="1700">
          <cell r="Q1700">
            <v>-407597.26</v>
          </cell>
        </row>
        <row r="1701">
          <cell r="Q1701">
            <v>-62703.837083333325</v>
          </cell>
        </row>
        <row r="1702">
          <cell r="Q1702">
            <v>-327516.71249999997</v>
          </cell>
        </row>
        <row r="1703">
          <cell r="Q1703">
            <v>0</v>
          </cell>
        </row>
        <row r="1704">
          <cell r="Q1704">
            <v>-216928.45583333334</v>
          </cell>
        </row>
        <row r="1705">
          <cell r="Q1705">
            <v>0</v>
          </cell>
        </row>
        <row r="1706">
          <cell r="Q1706">
            <v>0</v>
          </cell>
        </row>
        <row r="1707">
          <cell r="Q1707">
            <v>0</v>
          </cell>
        </row>
        <row r="1708">
          <cell r="Q1708">
            <v>-2963.6962500000004</v>
          </cell>
        </row>
        <row r="1709">
          <cell r="Q1709">
            <v>0</v>
          </cell>
        </row>
        <row r="1710">
          <cell r="Q1710">
            <v>0</v>
          </cell>
        </row>
        <row r="1711">
          <cell r="Q1711">
            <v>0</v>
          </cell>
        </row>
        <row r="1712">
          <cell r="Q1712">
            <v>0</v>
          </cell>
        </row>
        <row r="1713">
          <cell r="Q1713">
            <v>-26866.274999999998</v>
          </cell>
        </row>
        <row r="1714">
          <cell r="Q1714">
            <v>-10652282.1</v>
          </cell>
        </row>
        <row r="1715">
          <cell r="Q1715">
            <v>0</v>
          </cell>
        </row>
        <row r="1716">
          <cell r="Q1716">
            <v>-20517286.724583335</v>
          </cell>
        </row>
        <row r="1717">
          <cell r="Q1717">
            <v>0</v>
          </cell>
        </row>
        <row r="1718">
          <cell r="Q1718">
            <v>0</v>
          </cell>
        </row>
        <row r="1719">
          <cell r="Q1719">
            <v>0</v>
          </cell>
        </row>
        <row r="1720">
          <cell r="Q1720">
            <v>0</v>
          </cell>
        </row>
        <row r="1721">
          <cell r="Q1721">
            <v>-58.28458333333333</v>
          </cell>
        </row>
        <row r="1722">
          <cell r="Q1722">
            <v>-1454.9270833333333</v>
          </cell>
        </row>
        <row r="1723">
          <cell r="Q1723">
            <v>0</v>
          </cell>
        </row>
        <row r="1724">
          <cell r="Q1724">
            <v>0</v>
          </cell>
        </row>
        <row r="1725">
          <cell r="Q1725">
            <v>0</v>
          </cell>
        </row>
        <row r="1726">
          <cell r="Q1726">
            <v>0</v>
          </cell>
        </row>
        <row r="1727">
          <cell r="Q1727">
            <v>0</v>
          </cell>
        </row>
        <row r="1728">
          <cell r="Q1728">
            <v>0</v>
          </cell>
        </row>
        <row r="1729">
          <cell r="Q1729">
            <v>0</v>
          </cell>
        </row>
        <row r="1730">
          <cell r="Q1730">
            <v>0</v>
          </cell>
        </row>
        <row r="1731">
          <cell r="Q1731">
            <v>-13973668.177083334</v>
          </cell>
        </row>
        <row r="1732">
          <cell r="Q1732">
            <v>-12995995.709583333</v>
          </cell>
        </row>
        <row r="1733">
          <cell r="Q1733">
            <v>-213810.44958333336</v>
          </cell>
        </row>
        <row r="1734">
          <cell r="Q1734">
            <v>-59258008.074583329</v>
          </cell>
        </row>
        <row r="1735">
          <cell r="Q1735">
            <v>0</v>
          </cell>
        </row>
        <row r="1736">
          <cell r="Q1736">
            <v>0</v>
          </cell>
        </row>
        <row r="1737">
          <cell r="Q1737">
            <v>0</v>
          </cell>
        </row>
        <row r="1738">
          <cell r="Q1738">
            <v>0</v>
          </cell>
        </row>
        <row r="1739">
          <cell r="Q1739">
            <v>0</v>
          </cell>
        </row>
        <row r="1740">
          <cell r="Q1740">
            <v>0</v>
          </cell>
        </row>
        <row r="1741">
          <cell r="Q1741">
            <v>0</v>
          </cell>
        </row>
        <row r="1742">
          <cell r="Q1742">
            <v>0</v>
          </cell>
        </row>
        <row r="1743">
          <cell r="Q1743">
            <v>-7182243.712083335</v>
          </cell>
        </row>
        <row r="1744">
          <cell r="Q1744">
            <v>-1714092.77125</v>
          </cell>
        </row>
        <row r="1745">
          <cell r="Q1745">
            <v>0</v>
          </cell>
        </row>
        <row r="1746">
          <cell r="Q1746">
            <v>-2.8125</v>
          </cell>
        </row>
        <row r="1747">
          <cell r="Q1747">
            <v>-62001.906250000007</v>
          </cell>
        </row>
        <row r="1748">
          <cell r="Q1748">
            <v>0</v>
          </cell>
        </row>
        <row r="1749">
          <cell r="Q1749">
            <v>0</v>
          </cell>
        </row>
        <row r="1750">
          <cell r="Q1750">
            <v>-4544.6516666666657</v>
          </cell>
        </row>
        <row r="1751">
          <cell r="Q1751">
            <v>2832.7270833333337</v>
          </cell>
        </row>
        <row r="1752">
          <cell r="Q1752">
            <v>-2881.7462500000001</v>
          </cell>
        </row>
        <row r="1753">
          <cell r="Q1753">
            <v>-2257.6050000000009</v>
          </cell>
        </row>
        <row r="1754">
          <cell r="Q1754">
            <v>-16455.274166666666</v>
          </cell>
        </row>
        <row r="1755">
          <cell r="Q1755">
            <v>0</v>
          </cell>
        </row>
        <row r="1756">
          <cell r="Q1756">
            <v>0</v>
          </cell>
        </row>
        <row r="1757">
          <cell r="Q1757">
            <v>0</v>
          </cell>
        </row>
        <row r="1758">
          <cell r="Q1758">
            <v>345.43833333333328</v>
          </cell>
        </row>
        <row r="1759">
          <cell r="Q1759">
            <v>-174141.69875000001</v>
          </cell>
        </row>
        <row r="1760">
          <cell r="Q1760">
            <v>-481.51666666666665</v>
          </cell>
        </row>
        <row r="1761">
          <cell r="Q1761">
            <v>-1806602.9637500001</v>
          </cell>
        </row>
        <row r="1762">
          <cell r="Q1762">
            <v>0</v>
          </cell>
        </row>
        <row r="1763">
          <cell r="Q1763">
            <v>0</v>
          </cell>
        </row>
        <row r="1764">
          <cell r="Q1764">
            <v>0</v>
          </cell>
        </row>
        <row r="1765">
          <cell r="Q1765">
            <v>-21496237.08666667</v>
          </cell>
        </row>
        <row r="1766">
          <cell r="Q1766">
            <v>0</v>
          </cell>
        </row>
        <row r="1767">
          <cell r="Q1767">
            <v>-9749553.4574999996</v>
          </cell>
        </row>
        <row r="1768">
          <cell r="Q1768">
            <v>0</v>
          </cell>
        </row>
        <row r="1769">
          <cell r="Q1769">
            <v>-135697.86208333334</v>
          </cell>
        </row>
        <row r="1770">
          <cell r="Q1770">
            <v>-31156.868750000005</v>
          </cell>
        </row>
        <row r="1771">
          <cell r="Q1771">
            <v>-152700.06916666665</v>
          </cell>
        </row>
        <row r="1772">
          <cell r="Q1772">
            <v>0</v>
          </cell>
        </row>
        <row r="1773">
          <cell r="Q1773">
            <v>-115143.62333333334</v>
          </cell>
        </row>
        <row r="1774">
          <cell r="Q1774">
            <v>-20329.492916666666</v>
          </cell>
        </row>
        <row r="1775">
          <cell r="Q1775">
            <v>0</v>
          </cell>
        </row>
        <row r="1776">
          <cell r="Q1776">
            <v>0</v>
          </cell>
        </row>
        <row r="1777">
          <cell r="Q1777">
            <v>13663.34375</v>
          </cell>
        </row>
        <row r="1778">
          <cell r="Q1778">
            <v>-9311.2566666666662</v>
          </cell>
        </row>
        <row r="1779">
          <cell r="Q1779">
            <v>-7466.0874999999987</v>
          </cell>
        </row>
        <row r="1780">
          <cell r="Q1780">
            <v>30115.688750000001</v>
          </cell>
        </row>
        <row r="1781">
          <cell r="Q1781">
            <v>0</v>
          </cell>
        </row>
        <row r="1782">
          <cell r="Q1782">
            <v>-21534.021666666667</v>
          </cell>
        </row>
        <row r="1783">
          <cell r="Q1783">
            <v>-1701.2404166666665</v>
          </cell>
        </row>
        <row r="1784">
          <cell r="Q1784">
            <v>-127.21249999999999</v>
          </cell>
        </row>
        <row r="1785">
          <cell r="Q1785">
            <v>-698190.5</v>
          </cell>
        </row>
        <row r="1786">
          <cell r="Q1786">
            <v>-6.899166666666666</v>
          </cell>
        </row>
        <row r="1787">
          <cell r="Q1787">
            <v>-32022.677500000002</v>
          </cell>
        </row>
        <row r="1788">
          <cell r="Q1788">
            <v>0</v>
          </cell>
        </row>
        <row r="1789">
          <cell r="Q1789">
            <v>0</v>
          </cell>
        </row>
        <row r="1790">
          <cell r="Q1790">
            <v>-352.94666666666666</v>
          </cell>
        </row>
        <row r="1791">
          <cell r="Q1791">
            <v>520957.49583333341</v>
          </cell>
        </row>
        <row r="1792">
          <cell r="Q1792">
            <v>-13615798.328749999</v>
          </cell>
        </row>
        <row r="1793">
          <cell r="Q1793">
            <v>0</v>
          </cell>
        </row>
        <row r="1794">
          <cell r="Q1794">
            <v>0</v>
          </cell>
        </row>
        <row r="1795">
          <cell r="Q1795">
            <v>0</v>
          </cell>
        </row>
        <row r="1796">
          <cell r="Q1796">
            <v>0</v>
          </cell>
        </row>
        <row r="1797">
          <cell r="Q1797">
            <v>-28342777.249583337</v>
          </cell>
        </row>
        <row r="1798">
          <cell r="Q1798">
            <v>-5962277.1433333335</v>
          </cell>
        </row>
        <row r="1799">
          <cell r="Q1799">
            <v>0</v>
          </cell>
        </row>
        <row r="1800">
          <cell r="Q1800">
            <v>0</v>
          </cell>
        </row>
        <row r="1801">
          <cell r="Q1801">
            <v>0</v>
          </cell>
        </row>
        <row r="1802">
          <cell r="Q1802">
            <v>0</v>
          </cell>
        </row>
        <row r="1803">
          <cell r="Q1803">
            <v>0</v>
          </cell>
        </row>
        <row r="1804">
          <cell r="Q1804">
            <v>0</v>
          </cell>
        </row>
        <row r="1805">
          <cell r="Q1805">
            <v>0</v>
          </cell>
        </row>
        <row r="1806">
          <cell r="Q1806">
            <v>0</v>
          </cell>
        </row>
        <row r="1807">
          <cell r="Q1807">
            <v>0</v>
          </cell>
        </row>
        <row r="1808">
          <cell r="Q1808">
            <v>-4563216.2491666665</v>
          </cell>
        </row>
        <row r="1809">
          <cell r="Q1809">
            <v>-1516796.0104166667</v>
          </cell>
        </row>
        <row r="1810">
          <cell r="Q1810">
            <v>0</v>
          </cell>
        </row>
        <row r="1811">
          <cell r="Q1811">
            <v>0</v>
          </cell>
        </row>
        <row r="1812">
          <cell r="Q1812">
            <v>0</v>
          </cell>
        </row>
        <row r="1813">
          <cell r="Q1813">
            <v>0</v>
          </cell>
        </row>
        <row r="1814">
          <cell r="Q1814">
            <v>-131.26624999999999</v>
          </cell>
        </row>
        <row r="1815">
          <cell r="Q1815">
            <v>-82376.179999999993</v>
          </cell>
        </row>
        <row r="1816">
          <cell r="Q1816">
            <v>0</v>
          </cell>
        </row>
        <row r="1817">
          <cell r="Q1817">
            <v>0</v>
          </cell>
        </row>
        <row r="1818">
          <cell r="Q1818">
            <v>0</v>
          </cell>
        </row>
        <row r="1819">
          <cell r="Q1819">
            <v>-471.76041666666669</v>
          </cell>
        </row>
        <row r="1820">
          <cell r="Q1820">
            <v>-48945545.601666667</v>
          </cell>
        </row>
        <row r="1821">
          <cell r="Q1821">
            <v>-7319105.1783333337</v>
          </cell>
        </row>
        <row r="1822">
          <cell r="Q1822">
            <v>-163148.6875</v>
          </cell>
        </row>
        <row r="1823">
          <cell r="Q1823">
            <v>72440.852500000023</v>
          </cell>
        </row>
        <row r="1824">
          <cell r="Q1824">
            <v>0</v>
          </cell>
        </row>
        <row r="1825">
          <cell r="Q1825">
            <v>-21507639.361250002</v>
          </cell>
        </row>
        <row r="1826">
          <cell r="Q1826">
            <v>0</v>
          </cell>
        </row>
        <row r="1827">
          <cell r="Q1827">
            <v>-8488400.2841666657</v>
          </cell>
        </row>
        <row r="1828">
          <cell r="Q1828">
            <v>0</v>
          </cell>
        </row>
        <row r="1829">
          <cell r="Q1829">
            <v>-299390.90416666662</v>
          </cell>
        </row>
        <row r="1830">
          <cell r="Q1830">
            <v>-3.0591666666666666</v>
          </cell>
        </row>
        <row r="1831">
          <cell r="Q1831">
            <v>1700</v>
          </cell>
        </row>
        <row r="1832">
          <cell r="Q1832">
            <v>0</v>
          </cell>
        </row>
        <row r="1833">
          <cell r="Q1833">
            <v>-6460506.5745833339</v>
          </cell>
        </row>
        <row r="1834">
          <cell r="Q1834">
            <v>0</v>
          </cell>
        </row>
        <row r="1835">
          <cell r="Q1835">
            <v>-2755349.6370833339</v>
          </cell>
        </row>
        <row r="1836">
          <cell r="Q1836">
            <v>-3766967.2233333341</v>
          </cell>
        </row>
        <row r="1837">
          <cell r="Q1837">
            <v>0</v>
          </cell>
        </row>
        <row r="1838">
          <cell r="Q1838">
            <v>0</v>
          </cell>
        </row>
        <row r="1839">
          <cell r="Q1839">
            <v>-109699.90750000002</v>
          </cell>
        </row>
        <row r="1840">
          <cell r="Q1840">
            <v>0</v>
          </cell>
        </row>
        <row r="1841">
          <cell r="Q1841">
            <v>-93509.544999999998</v>
          </cell>
        </row>
        <row r="1842">
          <cell r="Q1842">
            <v>0</v>
          </cell>
        </row>
        <row r="1843">
          <cell r="Q1843">
            <v>-10624.711249999998</v>
          </cell>
        </row>
        <row r="1844">
          <cell r="Q1844">
            <v>0</v>
          </cell>
        </row>
        <row r="1845">
          <cell r="Q1845">
            <v>0</v>
          </cell>
        </row>
        <row r="1846">
          <cell r="Q1846">
            <v>-31795.245416666668</v>
          </cell>
        </row>
        <row r="1847">
          <cell r="Q1847">
            <v>0</v>
          </cell>
        </row>
        <row r="1848">
          <cell r="Q1848">
            <v>0</v>
          </cell>
        </row>
        <row r="1849">
          <cell r="Q1849">
            <v>0</v>
          </cell>
        </row>
        <row r="1850">
          <cell r="Q1850">
            <v>0</v>
          </cell>
        </row>
        <row r="1851">
          <cell r="Q1851">
            <v>0</v>
          </cell>
        </row>
        <row r="1852">
          <cell r="Q1852">
            <v>0</v>
          </cell>
        </row>
        <row r="1853">
          <cell r="Q1853">
            <v>0</v>
          </cell>
        </row>
        <row r="1854">
          <cell r="Q1854">
            <v>0</v>
          </cell>
        </row>
        <row r="1855">
          <cell r="Q1855">
            <v>0</v>
          </cell>
        </row>
        <row r="1856">
          <cell r="Q1856">
            <v>0</v>
          </cell>
        </row>
        <row r="1857">
          <cell r="Q1857">
            <v>0</v>
          </cell>
        </row>
        <row r="1858">
          <cell r="Q1858">
            <v>0</v>
          </cell>
        </row>
        <row r="1859">
          <cell r="Q1859">
            <v>0</v>
          </cell>
        </row>
        <row r="1860">
          <cell r="Q1860">
            <v>0</v>
          </cell>
        </row>
        <row r="1861">
          <cell r="Q1861">
            <v>0</v>
          </cell>
        </row>
        <row r="1862">
          <cell r="Q1862">
            <v>0</v>
          </cell>
        </row>
        <row r="1863">
          <cell r="Q1863">
            <v>0</v>
          </cell>
        </row>
        <row r="1864">
          <cell r="Q1864">
            <v>0</v>
          </cell>
        </row>
        <row r="1865">
          <cell r="Q1865">
            <v>0</v>
          </cell>
        </row>
        <row r="1866">
          <cell r="Q1866">
            <v>-268125</v>
          </cell>
        </row>
        <row r="1867">
          <cell r="Q1867">
            <v>0</v>
          </cell>
        </row>
        <row r="1868">
          <cell r="Q1868">
            <v>-36000</v>
          </cell>
        </row>
        <row r="1869">
          <cell r="Q1869">
            <v>0</v>
          </cell>
        </row>
        <row r="1870">
          <cell r="Q1870">
            <v>0</v>
          </cell>
        </row>
        <row r="1871">
          <cell r="Q1871">
            <v>0</v>
          </cell>
        </row>
        <row r="1872">
          <cell r="Q1872">
            <v>0</v>
          </cell>
        </row>
        <row r="1873">
          <cell r="Q1873">
            <v>0</v>
          </cell>
        </row>
        <row r="1874">
          <cell r="Q1874">
            <v>0</v>
          </cell>
        </row>
        <row r="1875">
          <cell r="Q1875">
            <v>0</v>
          </cell>
        </row>
        <row r="1876">
          <cell r="Q1876">
            <v>-65416.672083333338</v>
          </cell>
        </row>
        <row r="1877">
          <cell r="Q1877">
            <v>0</v>
          </cell>
        </row>
        <row r="1878">
          <cell r="Q1878">
            <v>0</v>
          </cell>
        </row>
        <row r="1879">
          <cell r="Q1879">
            <v>0</v>
          </cell>
        </row>
        <row r="1880">
          <cell r="Q1880">
            <v>0</v>
          </cell>
        </row>
        <row r="1881">
          <cell r="Q1881">
            <v>0</v>
          </cell>
        </row>
        <row r="1882">
          <cell r="Q1882">
            <v>0</v>
          </cell>
        </row>
        <row r="1883">
          <cell r="Q1883">
            <v>-1749999.7766666664</v>
          </cell>
        </row>
        <row r="1884">
          <cell r="Q1884">
            <v>0</v>
          </cell>
        </row>
        <row r="1885">
          <cell r="Q1885">
            <v>0</v>
          </cell>
        </row>
        <row r="1886">
          <cell r="Q1886">
            <v>-3369999.7733333334</v>
          </cell>
        </row>
        <row r="1887">
          <cell r="Q1887">
            <v>0</v>
          </cell>
        </row>
        <row r="1888">
          <cell r="Q1888">
            <v>0</v>
          </cell>
        </row>
        <row r="1889">
          <cell r="Q1889">
            <v>-450396.6654166666</v>
          </cell>
        </row>
        <row r="1890">
          <cell r="Q1890">
            <v>0</v>
          </cell>
        </row>
        <row r="1891">
          <cell r="Q1891">
            <v>0</v>
          </cell>
        </row>
        <row r="1892">
          <cell r="Q1892">
            <v>-5265000</v>
          </cell>
        </row>
        <row r="1893">
          <cell r="Q1893">
            <v>0</v>
          </cell>
        </row>
        <row r="1894">
          <cell r="Q1894">
            <v>0</v>
          </cell>
        </row>
        <row r="1895">
          <cell r="Q1895">
            <v>0</v>
          </cell>
        </row>
        <row r="1896">
          <cell r="Q1896">
            <v>0</v>
          </cell>
        </row>
        <row r="1897">
          <cell r="Q1897">
            <v>0</v>
          </cell>
        </row>
        <row r="1898">
          <cell r="Q1898">
            <v>0</v>
          </cell>
        </row>
        <row r="1899">
          <cell r="Q1899">
            <v>-4036097.5566666666</v>
          </cell>
        </row>
        <row r="1900">
          <cell r="Q1900">
            <v>0</v>
          </cell>
        </row>
        <row r="1901">
          <cell r="Q1901">
            <v>0</v>
          </cell>
        </row>
        <row r="1902">
          <cell r="Q1902">
            <v>0</v>
          </cell>
        </row>
        <row r="1903">
          <cell r="Q1903">
            <v>0</v>
          </cell>
        </row>
        <row r="1904">
          <cell r="Q1904">
            <v>0</v>
          </cell>
        </row>
        <row r="1905">
          <cell r="Q1905">
            <v>-302.84958333333333</v>
          </cell>
        </row>
        <row r="1906">
          <cell r="Q1906">
            <v>-4248554.4333333336</v>
          </cell>
        </row>
        <row r="1907">
          <cell r="Q1907">
            <v>-4757783.3299999991</v>
          </cell>
        </row>
        <row r="1908">
          <cell r="Q1908">
            <v>0</v>
          </cell>
        </row>
        <row r="1909">
          <cell r="Q1909">
            <v>-5085208.5066666668</v>
          </cell>
        </row>
        <row r="1910">
          <cell r="Q1910">
            <v>-102583.96083333333</v>
          </cell>
        </row>
        <row r="1911">
          <cell r="Q1911">
            <v>0</v>
          </cell>
        </row>
        <row r="1912">
          <cell r="Q1912">
            <v>0</v>
          </cell>
        </row>
        <row r="1913">
          <cell r="Q1913">
            <v>-5876937.5</v>
          </cell>
        </row>
        <row r="1914">
          <cell r="Q1914">
            <v>-4813069.5866666669</v>
          </cell>
        </row>
        <row r="1915">
          <cell r="Q1915">
            <v>-3642527.5366666666</v>
          </cell>
        </row>
        <row r="1916">
          <cell r="Q1916">
            <v>-4322466.66</v>
          </cell>
        </row>
        <row r="1917">
          <cell r="Q1917">
            <v>-2802041.6700000004</v>
          </cell>
        </row>
        <row r="1918">
          <cell r="Q1918">
            <v>-534625</v>
          </cell>
        </row>
        <row r="1919">
          <cell r="Q1919">
            <v>-37369.401666666665</v>
          </cell>
        </row>
        <row r="1920">
          <cell r="Q1920">
            <v>-1589982.33</v>
          </cell>
        </row>
        <row r="1921">
          <cell r="Q1921">
            <v>-275600</v>
          </cell>
        </row>
        <row r="1922">
          <cell r="Q1922">
            <v>-4327621.55375</v>
          </cell>
        </row>
        <row r="1923">
          <cell r="Q1923">
            <v>0</v>
          </cell>
        </row>
        <row r="1924">
          <cell r="Q1924">
            <v>0</v>
          </cell>
        </row>
        <row r="1925">
          <cell r="Q1925">
            <v>-82376.960833333331</v>
          </cell>
        </row>
        <row r="1926">
          <cell r="Q1926">
            <v>9845.8212500000009</v>
          </cell>
        </row>
        <row r="1927">
          <cell r="Q1927">
            <v>0</v>
          </cell>
        </row>
        <row r="1928">
          <cell r="Q1928">
            <v>0</v>
          </cell>
        </row>
        <row r="1929">
          <cell r="Q1929">
            <v>-156437.70291666666</v>
          </cell>
        </row>
        <row r="1930">
          <cell r="Q1930">
            <v>0</v>
          </cell>
        </row>
        <row r="1931">
          <cell r="Q1931">
            <v>-26495.352499999997</v>
          </cell>
        </row>
        <row r="1932">
          <cell r="Q1932">
            <v>-972556.84916666662</v>
          </cell>
        </row>
        <row r="1933">
          <cell r="Q1933">
            <v>0</v>
          </cell>
        </row>
        <row r="1934">
          <cell r="Q1934">
            <v>0</v>
          </cell>
        </row>
        <row r="1935">
          <cell r="Q1935">
            <v>-61260.145833333343</v>
          </cell>
        </row>
        <row r="1936">
          <cell r="Q1936">
            <v>0</v>
          </cell>
        </row>
        <row r="1937">
          <cell r="Q1937">
            <v>0</v>
          </cell>
        </row>
        <row r="1938">
          <cell r="Q1938">
            <v>0</v>
          </cell>
        </row>
        <row r="1939">
          <cell r="Q1939">
            <v>0</v>
          </cell>
        </row>
        <row r="1940">
          <cell r="Q1940">
            <v>-133333.33333333334</v>
          </cell>
        </row>
        <row r="1941">
          <cell r="Q1941">
            <v>-140916.25</v>
          </cell>
        </row>
        <row r="1942">
          <cell r="Q1942">
            <v>0</v>
          </cell>
        </row>
        <row r="1943">
          <cell r="Q1943">
            <v>-1220500.1350000002</v>
          </cell>
        </row>
        <row r="1944">
          <cell r="Q1944">
            <v>0</v>
          </cell>
        </row>
        <row r="1945">
          <cell r="Q1945">
            <v>-7139</v>
          </cell>
        </row>
        <row r="1946">
          <cell r="Q1946">
            <v>0</v>
          </cell>
        </row>
        <row r="1947">
          <cell r="Q1947">
            <v>-25000</v>
          </cell>
        </row>
        <row r="1948">
          <cell r="Q1948">
            <v>0</v>
          </cell>
        </row>
        <row r="1949">
          <cell r="Q1949">
            <v>-1502664.1549999996</v>
          </cell>
        </row>
        <row r="1950">
          <cell r="Q1950">
            <v>0</v>
          </cell>
        </row>
        <row r="1951">
          <cell r="Q1951">
            <v>-10688049.793333331</v>
          </cell>
        </row>
        <row r="1952">
          <cell r="Q1952">
            <v>0</v>
          </cell>
        </row>
        <row r="1953">
          <cell r="Q1953">
            <v>0</v>
          </cell>
        </row>
        <row r="1954">
          <cell r="Q1954">
            <v>-3418747.7166666668</v>
          </cell>
        </row>
        <row r="1955">
          <cell r="Q1955">
            <v>0</v>
          </cell>
        </row>
        <row r="1956">
          <cell r="Q1956">
            <v>-267917.38999999996</v>
          </cell>
        </row>
        <row r="1957">
          <cell r="Q1957">
            <v>-143364.73833333334</v>
          </cell>
        </row>
        <row r="1958">
          <cell r="Q1958">
            <v>-143364.73833333334</v>
          </cell>
        </row>
        <row r="1959">
          <cell r="Q1959">
            <v>-36899.809166666666</v>
          </cell>
        </row>
        <row r="1960">
          <cell r="Q1960">
            <v>-36899.809166666666</v>
          </cell>
        </row>
        <row r="1961">
          <cell r="Q1961">
            <v>0</v>
          </cell>
        </row>
        <row r="1962">
          <cell r="Q1962">
            <v>0</v>
          </cell>
        </row>
        <row r="1963">
          <cell r="Q1963">
            <v>0</v>
          </cell>
        </row>
        <row r="1964">
          <cell r="Q1964">
            <v>-261849.375</v>
          </cell>
        </row>
        <row r="1965">
          <cell r="Q1965">
            <v>0</v>
          </cell>
        </row>
        <row r="1966">
          <cell r="Q1966">
            <v>0</v>
          </cell>
        </row>
        <row r="1967">
          <cell r="Q1967">
            <v>-1523868.4758333333</v>
          </cell>
        </row>
        <row r="1968">
          <cell r="Q1968">
            <v>-150940.24666666667</v>
          </cell>
        </row>
        <row r="1969">
          <cell r="Q1969">
            <v>-1756799.2829166667</v>
          </cell>
        </row>
        <row r="1970">
          <cell r="Q1970">
            <v>0</v>
          </cell>
        </row>
        <row r="1971">
          <cell r="Q1971">
            <v>-257458.08666666667</v>
          </cell>
        </row>
        <row r="1972">
          <cell r="Q1972">
            <v>0</v>
          </cell>
        </row>
        <row r="1973">
          <cell r="Q1973">
            <v>-21541.666666666668</v>
          </cell>
        </row>
        <row r="1974">
          <cell r="Q1974">
            <v>-777942.72666666668</v>
          </cell>
        </row>
        <row r="1975">
          <cell r="Q1975">
            <v>-197646.09</v>
          </cell>
        </row>
        <row r="1976">
          <cell r="Q1976">
            <v>-58535.345000000001</v>
          </cell>
        </row>
        <row r="1977">
          <cell r="Q1977">
            <v>-58535.345000000001</v>
          </cell>
        </row>
        <row r="1978">
          <cell r="Q1978">
            <v>0</v>
          </cell>
        </row>
        <row r="1979">
          <cell r="Q1979">
            <v>0</v>
          </cell>
        </row>
        <row r="1980">
          <cell r="Q1980">
            <v>0</v>
          </cell>
        </row>
        <row r="1981">
          <cell r="Q1981">
            <v>0</v>
          </cell>
        </row>
        <row r="1982">
          <cell r="Q1982">
            <v>0</v>
          </cell>
        </row>
        <row r="1983">
          <cell r="Q1983">
            <v>0</v>
          </cell>
        </row>
        <row r="1984">
          <cell r="Q1984">
            <v>0</v>
          </cell>
        </row>
        <row r="1985">
          <cell r="Q1985">
            <v>0</v>
          </cell>
        </row>
        <row r="1986">
          <cell r="Q1986">
            <v>0</v>
          </cell>
        </row>
        <row r="1987">
          <cell r="Q1987">
            <v>0</v>
          </cell>
        </row>
        <row r="1988">
          <cell r="Q1988">
            <v>0</v>
          </cell>
        </row>
        <row r="1989">
          <cell r="Q1989">
            <v>-174241.68083333338</v>
          </cell>
        </row>
        <row r="1990">
          <cell r="Q1990">
            <v>-157736.69708333336</v>
          </cell>
        </row>
        <row r="1991">
          <cell r="Q1991">
            <v>-87175.907499999987</v>
          </cell>
        </row>
        <row r="1992">
          <cell r="Q1992">
            <v>-320534.3470833333</v>
          </cell>
        </row>
        <row r="1993">
          <cell r="Q1993">
            <v>-79704.276666666658</v>
          </cell>
        </row>
        <row r="1994">
          <cell r="Q1994">
            <v>0</v>
          </cell>
        </row>
        <row r="1995">
          <cell r="Q1995">
            <v>-94690.851250000007</v>
          </cell>
        </row>
        <row r="1996">
          <cell r="Q1996">
            <v>-248538.84208333332</v>
          </cell>
        </row>
        <row r="1997">
          <cell r="Q1997">
            <v>-67388.41833333332</v>
          </cell>
        </row>
        <row r="1998">
          <cell r="Q1998">
            <v>-163594.34708333333</v>
          </cell>
        </row>
        <row r="1999">
          <cell r="Q1999">
            <v>-16907.403333333328</v>
          </cell>
        </row>
        <row r="2000">
          <cell r="Q2000">
            <v>-2232339.6549999998</v>
          </cell>
        </row>
        <row r="2001">
          <cell r="Q2001">
            <v>-298965.7475</v>
          </cell>
        </row>
        <row r="2002">
          <cell r="Q2002">
            <v>-67999.033333333326</v>
          </cell>
        </row>
        <row r="2003">
          <cell r="Q2003">
            <v>-203502.56583333333</v>
          </cell>
        </row>
        <row r="2004">
          <cell r="Q2004">
            <v>-1349750.5166666666</v>
          </cell>
        </row>
        <row r="2005">
          <cell r="Q2005">
            <v>-105785.42041666666</v>
          </cell>
        </row>
        <row r="2006">
          <cell r="Q2006">
            <v>0</v>
          </cell>
        </row>
        <row r="2007">
          <cell r="Q2007">
            <v>-1267.8841666666669</v>
          </cell>
        </row>
        <row r="2008">
          <cell r="Q2008">
            <v>0</v>
          </cell>
        </row>
        <row r="2009">
          <cell r="Q2009">
            <v>0</v>
          </cell>
        </row>
        <row r="2010">
          <cell r="Q2010">
            <v>-96586.308750000011</v>
          </cell>
        </row>
        <row r="2011">
          <cell r="Q2011">
            <v>-22605.677916666667</v>
          </cell>
        </row>
        <row r="2012">
          <cell r="Q2012">
            <v>0</v>
          </cell>
        </row>
        <row r="2013">
          <cell r="Q2013">
            <v>0</v>
          </cell>
        </row>
        <row r="2014">
          <cell r="Q2014">
            <v>0</v>
          </cell>
        </row>
        <row r="2015">
          <cell r="Q2015">
            <v>-189115.43416666667</v>
          </cell>
        </row>
        <row r="2016">
          <cell r="Q2016">
            <v>0</v>
          </cell>
        </row>
        <row r="2017">
          <cell r="Q2017">
            <v>-70870554.985000014</v>
          </cell>
        </row>
        <row r="2018">
          <cell r="Q2018">
            <v>-39723704.031666659</v>
          </cell>
        </row>
        <row r="2019">
          <cell r="Q2019">
            <v>-21977843.60458333</v>
          </cell>
        </row>
        <row r="2020">
          <cell r="Q2020">
            <v>-12389404.5</v>
          </cell>
        </row>
        <row r="2021">
          <cell r="Q2021">
            <v>0</v>
          </cell>
        </row>
        <row r="2022">
          <cell r="Q2022">
            <v>0</v>
          </cell>
        </row>
        <row r="2023">
          <cell r="Q2023">
            <v>0</v>
          </cell>
        </row>
        <row r="2024">
          <cell r="Q2024">
            <v>0</v>
          </cell>
        </row>
        <row r="2025">
          <cell r="Q2025">
            <v>0</v>
          </cell>
        </row>
        <row r="2026">
          <cell r="Q2026">
            <v>0</v>
          </cell>
        </row>
        <row r="2027">
          <cell r="Q2027">
            <v>0</v>
          </cell>
        </row>
        <row r="2028">
          <cell r="Q2028">
            <v>0</v>
          </cell>
        </row>
        <row r="2029">
          <cell r="Q2029">
            <v>0</v>
          </cell>
        </row>
        <row r="2030">
          <cell r="Q2030">
            <v>0</v>
          </cell>
        </row>
        <row r="2031">
          <cell r="Q2031">
            <v>0</v>
          </cell>
        </row>
        <row r="2032">
          <cell r="Q2032">
            <v>0</v>
          </cell>
        </row>
        <row r="2033">
          <cell r="Q2033">
            <v>0</v>
          </cell>
        </row>
        <row r="2034">
          <cell r="Q2034">
            <v>0</v>
          </cell>
        </row>
        <row r="2035">
          <cell r="Q2035">
            <v>0</v>
          </cell>
        </row>
        <row r="2036">
          <cell r="Q2036">
            <v>0</v>
          </cell>
        </row>
        <row r="2037">
          <cell r="Q2037">
            <v>0</v>
          </cell>
        </row>
        <row r="2038">
          <cell r="Q2038">
            <v>0</v>
          </cell>
        </row>
        <row r="2039">
          <cell r="Q2039">
            <v>0</v>
          </cell>
        </row>
        <row r="2040">
          <cell r="Q2040">
            <v>0</v>
          </cell>
        </row>
        <row r="2041">
          <cell r="Q2041">
            <v>0</v>
          </cell>
        </row>
        <row r="2042">
          <cell r="Q2042">
            <v>0</v>
          </cell>
        </row>
        <row r="2043">
          <cell r="Q2043">
            <v>0</v>
          </cell>
        </row>
        <row r="2044">
          <cell r="Q2044">
            <v>0</v>
          </cell>
        </row>
        <row r="2045">
          <cell r="Q2045">
            <v>0</v>
          </cell>
        </row>
        <row r="2046">
          <cell r="Q2046">
            <v>0</v>
          </cell>
        </row>
        <row r="2047">
          <cell r="Q2047">
            <v>0</v>
          </cell>
        </row>
        <row r="2048">
          <cell r="Q2048">
            <v>-16967.4175</v>
          </cell>
        </row>
        <row r="2049">
          <cell r="Q2049">
            <v>0</v>
          </cell>
        </row>
        <row r="2050">
          <cell r="Q2050">
            <v>0</v>
          </cell>
        </row>
        <row r="2051">
          <cell r="Q2051">
            <v>0</v>
          </cell>
        </row>
        <row r="2052">
          <cell r="Q2052">
            <v>0</v>
          </cell>
        </row>
        <row r="2053">
          <cell r="Q2053">
            <v>0</v>
          </cell>
        </row>
        <row r="2054">
          <cell r="Q2054">
            <v>-27122.195000000003</v>
          </cell>
        </row>
        <row r="2055">
          <cell r="Q2055">
            <v>-6429735.9779166654</v>
          </cell>
        </row>
        <row r="2056">
          <cell r="Q2056">
            <v>-14726399.540416665</v>
          </cell>
        </row>
        <row r="2057">
          <cell r="Q2057">
            <v>-33547574.951666668</v>
          </cell>
        </row>
        <row r="2058">
          <cell r="Q2058">
            <v>0</v>
          </cell>
        </row>
        <row r="2059">
          <cell r="Q2059">
            <v>0</v>
          </cell>
        </row>
        <row r="2060">
          <cell r="Q2060">
            <v>-19541231.601666663</v>
          </cell>
        </row>
        <row r="2061">
          <cell r="Q2061">
            <v>0</v>
          </cell>
        </row>
        <row r="2062">
          <cell r="Q2062">
            <v>0</v>
          </cell>
        </row>
        <row r="2063">
          <cell r="Q2063">
            <v>-1286429.0370833334</v>
          </cell>
        </row>
        <row r="2064">
          <cell r="Q2064">
            <v>0</v>
          </cell>
        </row>
        <row r="2065">
          <cell r="Q2065">
            <v>-4920.9137499999997</v>
          </cell>
        </row>
        <row r="2066">
          <cell r="Q2066">
            <v>0</v>
          </cell>
        </row>
        <row r="2067">
          <cell r="Q2067">
            <v>-309422.66749999992</v>
          </cell>
        </row>
        <row r="2068">
          <cell r="Q2068">
            <v>0</v>
          </cell>
        </row>
        <row r="2069">
          <cell r="Q2069">
            <v>-5237.625</v>
          </cell>
        </row>
        <row r="2070">
          <cell r="Q2070">
            <v>0</v>
          </cell>
        </row>
        <row r="2071">
          <cell r="Q2071">
            <v>0</v>
          </cell>
        </row>
        <row r="2072">
          <cell r="Q2072">
            <v>-8563737.5649999995</v>
          </cell>
        </row>
        <row r="2073">
          <cell r="Q2073">
            <v>0</v>
          </cell>
        </row>
        <row r="2074">
          <cell r="Q2074">
            <v>0</v>
          </cell>
        </row>
        <row r="2075">
          <cell r="Q2075">
            <v>0</v>
          </cell>
        </row>
        <row r="2076">
          <cell r="Q2076">
            <v>-182356536.33333334</v>
          </cell>
        </row>
        <row r="2077">
          <cell r="Q2077">
            <v>-1000</v>
          </cell>
        </row>
        <row r="2078">
          <cell r="Q2078">
            <v>-2249659.2399999998</v>
          </cell>
        </row>
        <row r="2079">
          <cell r="Q2079">
            <v>-565660.43999999994</v>
          </cell>
        </row>
        <row r="2080">
          <cell r="Q2080">
            <v>0</v>
          </cell>
        </row>
        <row r="2081">
          <cell r="Q2081">
            <v>-2819167.2770833336</v>
          </cell>
        </row>
        <row r="2082">
          <cell r="Q2082">
            <v>0</v>
          </cell>
        </row>
        <row r="2083">
          <cell r="Q2083">
            <v>-9974044.7795833349</v>
          </cell>
        </row>
        <row r="2084">
          <cell r="Q2084">
            <v>-84375</v>
          </cell>
        </row>
        <row r="2085">
          <cell r="Q2085">
            <v>-574491.97916666674</v>
          </cell>
        </row>
        <row r="2086">
          <cell r="Q2086">
            <v>0</v>
          </cell>
        </row>
        <row r="2087">
          <cell r="Q2087">
            <v>0</v>
          </cell>
        </row>
        <row r="2088">
          <cell r="Q2088">
            <v>-4299088.1933333343</v>
          </cell>
        </row>
        <row r="2089">
          <cell r="Q2089">
            <v>0</v>
          </cell>
        </row>
        <row r="2090">
          <cell r="Q2090">
            <v>-5833169</v>
          </cell>
        </row>
        <row r="2091">
          <cell r="Q2091">
            <v>0</v>
          </cell>
        </row>
        <row r="2092">
          <cell r="Q2092">
            <v>-89960.849999999991</v>
          </cell>
        </row>
        <row r="2093">
          <cell r="Q2093">
            <v>0</v>
          </cell>
        </row>
        <row r="2094">
          <cell r="Q2094">
            <v>0</v>
          </cell>
        </row>
        <row r="2095">
          <cell r="Q2095">
            <v>0</v>
          </cell>
        </row>
        <row r="2096">
          <cell r="Q2096">
            <v>0</v>
          </cell>
        </row>
        <row r="2097">
          <cell r="Q2097">
            <v>0</v>
          </cell>
        </row>
        <row r="2098">
          <cell r="Q2098">
            <v>0</v>
          </cell>
        </row>
        <row r="2099">
          <cell r="Q2099">
            <v>0</v>
          </cell>
        </row>
        <row r="2100">
          <cell r="Q2100">
            <v>-274410.49000000005</v>
          </cell>
        </row>
        <row r="2101">
          <cell r="Q2101">
            <v>-506118.33333333331</v>
          </cell>
        </row>
        <row r="2102">
          <cell r="Q2102">
            <v>-7374690.8399999989</v>
          </cell>
        </row>
        <row r="2103">
          <cell r="Q2103">
            <v>0</v>
          </cell>
        </row>
        <row r="2104">
          <cell r="Q2104">
            <v>-8.7499999999999991E-3</v>
          </cell>
        </row>
        <row r="2105">
          <cell r="Q2105">
            <v>0</v>
          </cell>
        </row>
        <row r="2106">
          <cell r="Q2106">
            <v>-50934.829999999994</v>
          </cell>
        </row>
        <row r="2107">
          <cell r="Q2107">
            <v>-2963701.5287500001</v>
          </cell>
        </row>
        <row r="2108">
          <cell r="Q2108">
            <v>-5760871.0158333331</v>
          </cell>
        </row>
        <row r="2109">
          <cell r="Q2109">
            <v>-1516832.2199999997</v>
          </cell>
        </row>
        <row r="2110">
          <cell r="Q2110">
            <v>-584331.93333333323</v>
          </cell>
        </row>
        <row r="2111">
          <cell r="Q2111">
            <v>0</v>
          </cell>
        </row>
        <row r="2112">
          <cell r="Q2112">
            <v>0</v>
          </cell>
        </row>
        <row r="2113">
          <cell r="Q2113">
            <v>0</v>
          </cell>
        </row>
        <row r="2114">
          <cell r="Q2114">
            <v>-567394.70000000007</v>
          </cell>
        </row>
        <row r="2115">
          <cell r="Q2115">
            <v>0</v>
          </cell>
        </row>
        <row r="2116">
          <cell r="Q2116">
            <v>0</v>
          </cell>
        </row>
        <row r="2117">
          <cell r="Q2117">
            <v>0</v>
          </cell>
        </row>
        <row r="2118">
          <cell r="Q2118">
            <v>-723113.27999999991</v>
          </cell>
        </row>
        <row r="2119">
          <cell r="Q2119">
            <v>-31168.876666666667</v>
          </cell>
        </row>
        <row r="2120">
          <cell r="Q2120">
            <v>0</v>
          </cell>
        </row>
        <row r="2121">
          <cell r="Q2121">
            <v>0</v>
          </cell>
        </row>
        <row r="2122">
          <cell r="Q2122">
            <v>0</v>
          </cell>
        </row>
        <row r="2123">
          <cell r="Q2123">
            <v>0</v>
          </cell>
        </row>
        <row r="2124">
          <cell r="Q2124">
            <v>-7996974.0566666657</v>
          </cell>
        </row>
        <row r="2125">
          <cell r="Q2125">
            <v>0</v>
          </cell>
        </row>
        <row r="2126">
          <cell r="Q2126">
            <v>0</v>
          </cell>
        </row>
        <row r="2127">
          <cell r="Q2127">
            <v>-3361.5833333333326</v>
          </cell>
        </row>
        <row r="2128">
          <cell r="Q2128">
            <v>-8018747.791666667</v>
          </cell>
        </row>
        <row r="2129">
          <cell r="Q2129">
            <v>0</v>
          </cell>
        </row>
        <row r="2130">
          <cell r="Q2130">
            <v>0</v>
          </cell>
        </row>
        <row r="2131">
          <cell r="Q2131">
            <v>0</v>
          </cell>
        </row>
        <row r="2132">
          <cell r="Q2132">
            <v>-5127137.8125</v>
          </cell>
        </row>
        <row r="2133">
          <cell r="Q2133">
            <v>-2187796.5645833327</v>
          </cell>
        </row>
        <row r="2134">
          <cell r="Q2134">
            <v>0</v>
          </cell>
        </row>
        <row r="2135">
          <cell r="Q2135">
            <v>5127137.8125</v>
          </cell>
        </row>
        <row r="2136">
          <cell r="Q2136">
            <v>2187796.5645833327</v>
          </cell>
        </row>
        <row r="2137">
          <cell r="Q2137">
            <v>0</v>
          </cell>
        </row>
        <row r="2138">
          <cell r="Q2138">
            <v>0</v>
          </cell>
        </row>
        <row r="2139">
          <cell r="Q2139">
            <v>0</v>
          </cell>
        </row>
        <row r="2140">
          <cell r="Q2140">
            <v>-62187342.813750006</v>
          </cell>
        </row>
        <row r="2141">
          <cell r="Q2141">
            <v>0</v>
          </cell>
        </row>
        <row r="2142">
          <cell r="Q2142">
            <v>-7979702.6400000006</v>
          </cell>
        </row>
        <row r="2143">
          <cell r="Q2143">
            <v>0</v>
          </cell>
        </row>
        <row r="2144">
          <cell r="Q2144">
            <v>0</v>
          </cell>
        </row>
        <row r="2145">
          <cell r="Q2145">
            <v>-101390.15208333335</v>
          </cell>
        </row>
        <row r="2146">
          <cell r="Q2146">
            <v>-52578.600833333338</v>
          </cell>
        </row>
        <row r="2147">
          <cell r="Q2147">
            <v>0</v>
          </cell>
        </row>
        <row r="2148">
          <cell r="Q2148">
            <v>-73696.88</v>
          </cell>
        </row>
        <row r="2149">
          <cell r="Q2149">
            <v>0</v>
          </cell>
        </row>
        <row r="2150">
          <cell r="Q2150">
            <v>0</v>
          </cell>
        </row>
        <row r="2151">
          <cell r="Q2151">
            <v>-15154.75</v>
          </cell>
        </row>
        <row r="2152">
          <cell r="Q2152">
            <v>0</v>
          </cell>
        </row>
        <row r="2153">
          <cell r="Q2153">
            <v>-50468.169999999991</v>
          </cell>
        </row>
        <row r="2154">
          <cell r="Q2154">
            <v>-231740.80999999997</v>
          </cell>
        </row>
        <row r="2155">
          <cell r="Q2155">
            <v>-9967931.5866666678</v>
          </cell>
        </row>
        <row r="2156">
          <cell r="Q2156">
            <v>-176310.41</v>
          </cell>
        </row>
        <row r="2157">
          <cell r="Q2157">
            <v>-5236199.4833333334</v>
          </cell>
        </row>
        <row r="2158">
          <cell r="Q2158">
            <v>625.07083333333333</v>
          </cell>
        </row>
        <row r="2159">
          <cell r="Q2159">
            <v>0</v>
          </cell>
        </row>
        <row r="2160">
          <cell r="Q2160">
            <v>0</v>
          </cell>
        </row>
        <row r="2161">
          <cell r="Q2161">
            <v>0</v>
          </cell>
        </row>
        <row r="2162">
          <cell r="Q2162">
            <v>0</v>
          </cell>
        </row>
        <row r="2163">
          <cell r="Q2163">
            <v>0</v>
          </cell>
        </row>
        <row r="2164">
          <cell r="Q2164">
            <v>0</v>
          </cell>
        </row>
        <row r="2165">
          <cell r="Q2165">
            <v>0</v>
          </cell>
        </row>
        <row r="2166">
          <cell r="Q2166">
            <v>0</v>
          </cell>
        </row>
        <row r="2167">
          <cell r="Q2167">
            <v>0</v>
          </cell>
        </row>
        <row r="2168">
          <cell r="Q2168">
            <v>0</v>
          </cell>
        </row>
        <row r="2169">
          <cell r="Q2169">
            <v>0</v>
          </cell>
        </row>
        <row r="2170">
          <cell r="Q2170">
            <v>0</v>
          </cell>
        </row>
        <row r="2171">
          <cell r="Q2171">
            <v>0</v>
          </cell>
        </row>
        <row r="2172">
          <cell r="Q2172">
            <v>0</v>
          </cell>
        </row>
        <row r="2173">
          <cell r="Q2173">
            <v>0</v>
          </cell>
        </row>
        <row r="2174">
          <cell r="Q2174">
            <v>0</v>
          </cell>
        </row>
        <row r="2175">
          <cell r="Q2175">
            <v>0</v>
          </cell>
        </row>
        <row r="2176">
          <cell r="Q2176">
            <v>0</v>
          </cell>
        </row>
        <row r="2177">
          <cell r="Q2177">
            <v>0</v>
          </cell>
        </row>
        <row r="2178">
          <cell r="Q2178">
            <v>-780.59749999999997</v>
          </cell>
        </row>
        <row r="2179">
          <cell r="Q2179">
            <v>0</v>
          </cell>
        </row>
        <row r="2180">
          <cell r="Q2180">
            <v>0</v>
          </cell>
        </row>
        <row r="2181">
          <cell r="Q2181">
            <v>-1939670.74</v>
          </cell>
        </row>
        <row r="2182">
          <cell r="Q2182">
            <v>0</v>
          </cell>
        </row>
        <row r="2183">
          <cell r="Q2183">
            <v>-153717</v>
          </cell>
        </row>
        <row r="2184">
          <cell r="Q2184">
            <v>-675825</v>
          </cell>
        </row>
        <row r="2185">
          <cell r="Q2185">
            <v>0</v>
          </cell>
        </row>
        <row r="2186">
          <cell r="Q2186">
            <v>0</v>
          </cell>
        </row>
        <row r="2187">
          <cell r="Q2187">
            <v>0</v>
          </cell>
        </row>
        <row r="2188">
          <cell r="Q2188">
            <v>0</v>
          </cell>
        </row>
        <row r="2189">
          <cell r="Q2189">
            <v>0</v>
          </cell>
        </row>
        <row r="2190">
          <cell r="Q2190">
            <v>0</v>
          </cell>
        </row>
        <row r="2191">
          <cell r="Q2191">
            <v>0</v>
          </cell>
        </row>
        <row r="2192">
          <cell r="Q2192">
            <v>0</v>
          </cell>
        </row>
        <row r="2193">
          <cell r="Q2193">
            <v>0</v>
          </cell>
        </row>
        <row r="2194">
          <cell r="Q2194">
            <v>0</v>
          </cell>
        </row>
        <row r="2195">
          <cell r="Q2195">
            <v>0</v>
          </cell>
        </row>
        <row r="2196">
          <cell r="Q2196">
            <v>0</v>
          </cell>
        </row>
        <row r="2197">
          <cell r="Q2197">
            <v>0</v>
          </cell>
        </row>
        <row r="2198">
          <cell r="Q2198">
            <v>0</v>
          </cell>
        </row>
        <row r="2199">
          <cell r="Q2199">
            <v>-3102718.2983333333</v>
          </cell>
        </row>
        <row r="2200">
          <cell r="Q2200">
            <v>-5527603.3929166663</v>
          </cell>
        </row>
        <row r="2201">
          <cell r="Q2201">
            <v>-7152976.625</v>
          </cell>
        </row>
        <row r="2202">
          <cell r="Q2202">
            <v>0</v>
          </cell>
        </row>
        <row r="2203">
          <cell r="Q2203">
            <v>0</v>
          </cell>
        </row>
        <row r="2204">
          <cell r="Q2204">
            <v>0</v>
          </cell>
        </row>
        <row r="2205">
          <cell r="Q2205">
            <v>0</v>
          </cell>
        </row>
        <row r="2206">
          <cell r="Q2206">
            <v>0</v>
          </cell>
        </row>
        <row r="2207">
          <cell r="Q2207">
            <v>0</v>
          </cell>
        </row>
        <row r="2208">
          <cell r="Q2208">
            <v>0</v>
          </cell>
        </row>
        <row r="2209">
          <cell r="Q2209">
            <v>0</v>
          </cell>
        </row>
        <row r="2210">
          <cell r="Q2210">
            <v>0</v>
          </cell>
        </row>
        <row r="2211">
          <cell r="Q2211">
            <v>0</v>
          </cell>
        </row>
        <row r="2212">
          <cell r="Q2212">
            <v>0</v>
          </cell>
        </row>
        <row r="2213">
          <cell r="Q2213">
            <v>0</v>
          </cell>
        </row>
        <row r="2214">
          <cell r="Q2214">
            <v>0</v>
          </cell>
        </row>
        <row r="2215">
          <cell r="Q2215">
            <v>-27837.811249999999</v>
          </cell>
        </row>
        <row r="2216">
          <cell r="Q2216">
            <v>-6235.4525000000003</v>
          </cell>
        </row>
        <row r="2217">
          <cell r="Q2217">
            <v>0</v>
          </cell>
        </row>
        <row r="2218">
          <cell r="Q2218">
            <v>0</v>
          </cell>
        </row>
        <row r="2219">
          <cell r="Q2219">
            <v>0</v>
          </cell>
        </row>
        <row r="2220">
          <cell r="Q2220">
            <v>0</v>
          </cell>
        </row>
        <row r="2221">
          <cell r="Q2221">
            <v>0</v>
          </cell>
        </row>
        <row r="2222">
          <cell r="Q2222">
            <v>0</v>
          </cell>
        </row>
        <row r="2223">
          <cell r="Q2223">
            <v>0</v>
          </cell>
        </row>
        <row r="2224">
          <cell r="Q2224">
            <v>-4703049</v>
          </cell>
        </row>
        <row r="2225">
          <cell r="Q2225">
            <v>-2515701</v>
          </cell>
        </row>
        <row r="2226">
          <cell r="Q2226">
            <v>-1388868.04</v>
          </cell>
        </row>
        <row r="2227">
          <cell r="Q2227">
            <v>-1013105.31</v>
          </cell>
        </row>
        <row r="2228">
          <cell r="Q2228">
            <v>0</v>
          </cell>
        </row>
        <row r="2229">
          <cell r="Q2229">
            <v>0</v>
          </cell>
        </row>
        <row r="2230">
          <cell r="Q2230">
            <v>0</v>
          </cell>
        </row>
        <row r="2231">
          <cell r="Q2231">
            <v>-270301.46333333332</v>
          </cell>
        </row>
        <row r="2232">
          <cell r="Q2232">
            <v>0</v>
          </cell>
        </row>
        <row r="2233">
          <cell r="Q2233">
            <v>0</v>
          </cell>
        </row>
        <row r="2234">
          <cell r="Q2234">
            <v>0</v>
          </cell>
        </row>
        <row r="2235">
          <cell r="Q2235">
            <v>0</v>
          </cell>
        </row>
        <row r="2236">
          <cell r="Q2236">
            <v>0</v>
          </cell>
        </row>
        <row r="2237">
          <cell r="Q2237">
            <v>-93615823</v>
          </cell>
        </row>
        <row r="2238">
          <cell r="Q2238">
            <v>0</v>
          </cell>
        </row>
        <row r="2239">
          <cell r="Q2239">
            <v>0</v>
          </cell>
        </row>
        <row r="2240">
          <cell r="Q2240">
            <v>-506143.81583333336</v>
          </cell>
        </row>
        <row r="2241">
          <cell r="Q2241">
            <v>-14161.522916666667</v>
          </cell>
        </row>
        <row r="2242">
          <cell r="Q2242">
            <v>-13532.581666666665</v>
          </cell>
        </row>
        <row r="2243">
          <cell r="Q2243">
            <v>-145688.53166666668</v>
          </cell>
        </row>
        <row r="2244">
          <cell r="Q2244">
            <v>-1532490.6766666665</v>
          </cell>
        </row>
        <row r="2245">
          <cell r="Q2245">
            <v>-285821.32666666666</v>
          </cell>
        </row>
        <row r="2246">
          <cell r="Q2246">
            <v>0</v>
          </cell>
        </row>
        <row r="2247">
          <cell r="Q2247">
            <v>0</v>
          </cell>
        </row>
        <row r="2248">
          <cell r="Q2248">
            <v>-1424.93</v>
          </cell>
        </row>
        <row r="2249">
          <cell r="Q2249">
            <v>0</v>
          </cell>
        </row>
        <row r="2250">
          <cell r="Q2250">
            <v>0</v>
          </cell>
        </row>
        <row r="2251">
          <cell r="Q2251">
            <v>0</v>
          </cell>
        </row>
        <row r="2252">
          <cell r="Q2252">
            <v>0</v>
          </cell>
        </row>
        <row r="2253">
          <cell r="Q2253">
            <v>-200522.52916666667</v>
          </cell>
        </row>
        <row r="2254">
          <cell r="Q2254">
            <v>-136045.4025</v>
          </cell>
        </row>
        <row r="2255">
          <cell r="Q2255">
            <v>-8671688.9358333331</v>
          </cell>
        </row>
        <row r="2256">
          <cell r="Q2256">
            <v>-528.33416666666665</v>
          </cell>
        </row>
        <row r="2257">
          <cell r="Q2257">
            <v>0</v>
          </cell>
        </row>
        <row r="2258">
          <cell r="Q2258">
            <v>0</v>
          </cell>
        </row>
        <row r="2259">
          <cell r="Q2259">
            <v>-404015.30791666661</v>
          </cell>
        </row>
        <row r="2260">
          <cell r="Q2260">
            <v>15638.040833333333</v>
          </cell>
        </row>
        <row r="2261">
          <cell r="Q2261">
            <v>0</v>
          </cell>
        </row>
        <row r="2262">
          <cell r="Q2262">
            <v>0</v>
          </cell>
        </row>
        <row r="2263">
          <cell r="Q2263">
            <v>-3863.552916666667</v>
          </cell>
        </row>
        <row r="2264">
          <cell r="Q2264">
            <v>671.44791666666663</v>
          </cell>
        </row>
        <row r="2265">
          <cell r="Q2265">
            <v>-4283741</v>
          </cell>
        </row>
        <row r="2266">
          <cell r="Q2266">
            <v>-1240071</v>
          </cell>
        </row>
        <row r="2267">
          <cell r="Q2267">
            <v>-8373.1429166666658</v>
          </cell>
        </row>
        <row r="2268">
          <cell r="Q2268">
            <v>-10203838.330833333</v>
          </cell>
        </row>
        <row r="2269">
          <cell r="Q2269">
            <v>-8165809</v>
          </cell>
        </row>
        <row r="2270">
          <cell r="Q2270">
            <v>8165809</v>
          </cell>
        </row>
        <row r="2271">
          <cell r="Q2271">
            <v>0</v>
          </cell>
        </row>
        <row r="2272">
          <cell r="Q2272">
            <v>0</v>
          </cell>
        </row>
        <row r="2273">
          <cell r="Q2273">
            <v>0</v>
          </cell>
        </row>
        <row r="2274">
          <cell r="Q2274">
            <v>0</v>
          </cell>
        </row>
        <row r="2275">
          <cell r="Q2275">
            <v>0</v>
          </cell>
        </row>
        <row r="2276">
          <cell r="Q2276">
            <v>-80291.085833333331</v>
          </cell>
        </row>
        <row r="2277">
          <cell r="Q2277">
            <v>-3914998.6829166668</v>
          </cell>
        </row>
        <row r="2278">
          <cell r="Q2278">
            <v>0</v>
          </cell>
        </row>
        <row r="2279">
          <cell r="Q2279">
            <v>0</v>
          </cell>
        </row>
        <row r="2280">
          <cell r="Q2280">
            <v>61744.05000000001</v>
          </cell>
        </row>
        <row r="2281">
          <cell r="Q2281">
            <v>628243.67000000004</v>
          </cell>
        </row>
        <row r="2282">
          <cell r="Q2282">
            <v>0</v>
          </cell>
        </row>
        <row r="2283">
          <cell r="Q2283">
            <v>0</v>
          </cell>
        </row>
        <row r="2284">
          <cell r="Q2284">
            <v>0</v>
          </cell>
        </row>
        <row r="2285">
          <cell r="Q2285">
            <v>7185.3908333333338</v>
          </cell>
        </row>
        <row r="2286">
          <cell r="Q2286">
            <v>-504776303.59958339</v>
          </cell>
        </row>
        <row r="2287">
          <cell r="Q2287">
            <v>-43815200.087916665</v>
          </cell>
        </row>
        <row r="2288">
          <cell r="Q2288">
            <v>0</v>
          </cell>
        </row>
        <row r="2289">
          <cell r="Q2289">
            <v>0</v>
          </cell>
        </row>
        <row r="2290">
          <cell r="Q2290">
            <v>0</v>
          </cell>
        </row>
        <row r="2291">
          <cell r="Q2291">
            <v>-1266343705.2720833</v>
          </cell>
        </row>
        <row r="2292">
          <cell r="Q2292">
            <v>0</v>
          </cell>
        </row>
        <row r="2293">
          <cell r="Q2293">
            <v>0</v>
          </cell>
        </row>
        <row r="2294">
          <cell r="Q2294">
            <v>0</v>
          </cell>
        </row>
        <row r="2295">
          <cell r="Q2295">
            <v>0</v>
          </cell>
        </row>
        <row r="2296">
          <cell r="Q2296">
            <v>0</v>
          </cell>
        </row>
        <row r="2297">
          <cell r="Q2297">
            <v>0</v>
          </cell>
        </row>
        <row r="2298">
          <cell r="Q2298">
            <v>0</v>
          </cell>
        </row>
        <row r="2299">
          <cell r="Q2299">
            <v>0</v>
          </cell>
        </row>
        <row r="2300">
          <cell r="Q2300">
            <v>0</v>
          </cell>
        </row>
        <row r="2301">
          <cell r="Q2301">
            <v>0</v>
          </cell>
        </row>
        <row r="2302">
          <cell r="Q2302">
            <v>0</v>
          </cell>
        </row>
        <row r="2303">
          <cell r="Q2303">
            <v>0</v>
          </cell>
        </row>
        <row r="2304">
          <cell r="Q2304">
            <v>0</v>
          </cell>
        </row>
        <row r="2305">
          <cell r="Q2305">
            <v>-7712319.7995833317</v>
          </cell>
        </row>
        <row r="2306">
          <cell r="Q2306">
            <v>0</v>
          </cell>
        </row>
        <row r="2307">
          <cell r="Q2307">
            <v>-68846660.709583327</v>
          </cell>
        </row>
        <row r="2308">
          <cell r="Q2308">
            <v>-1856055.7295833332</v>
          </cell>
        </row>
        <row r="2309">
          <cell r="Q2309">
            <v>0</v>
          </cell>
        </row>
        <row r="2310">
          <cell r="Q2310">
            <v>-15475463.930833334</v>
          </cell>
        </row>
        <row r="2311">
          <cell r="Q2311">
            <v>0</v>
          </cell>
        </row>
        <row r="2312">
          <cell r="Q2312">
            <v>0</v>
          </cell>
        </row>
        <row r="2313">
          <cell r="Q2313">
            <v>0</v>
          </cell>
        </row>
        <row r="2314">
          <cell r="Q2314">
            <v>0</v>
          </cell>
        </row>
        <row r="2315">
          <cell r="Q2315">
            <v>0</v>
          </cell>
        </row>
        <row r="2316">
          <cell r="Q2316">
            <v>0</v>
          </cell>
        </row>
        <row r="2317">
          <cell r="Q2317">
            <v>0</v>
          </cell>
        </row>
        <row r="2318">
          <cell r="Q2318">
            <v>-5100336.1499999994</v>
          </cell>
        </row>
        <row r="2319">
          <cell r="Q2319">
            <v>0</v>
          </cell>
        </row>
        <row r="2320">
          <cell r="Q2320">
            <v>-2390726</v>
          </cell>
        </row>
        <row r="2321">
          <cell r="Q2321">
            <v>0</v>
          </cell>
        </row>
        <row r="2322">
          <cell r="Q2322">
            <v>0</v>
          </cell>
        </row>
        <row r="2323">
          <cell r="Q2323">
            <v>0</v>
          </cell>
        </row>
        <row r="2324">
          <cell r="Q2324">
            <v>0</v>
          </cell>
        </row>
        <row r="2325">
          <cell r="Q2325">
            <v>0</v>
          </cell>
        </row>
        <row r="2326">
          <cell r="Q2326">
            <v>0</v>
          </cell>
        </row>
        <row r="2327">
          <cell r="Q2327">
            <v>0</v>
          </cell>
        </row>
        <row r="2328">
          <cell r="Q2328">
            <v>-2464417.4708333332</v>
          </cell>
        </row>
        <row r="2329">
          <cell r="Q2329">
            <v>0</v>
          </cell>
        </row>
        <row r="2330">
          <cell r="Q2330">
            <v>-474315.55666666664</v>
          </cell>
        </row>
        <row r="2331">
          <cell r="Q2331">
            <v>0</v>
          </cell>
        </row>
        <row r="2332">
          <cell r="Q2332">
            <v>0</v>
          </cell>
        </row>
        <row r="2333">
          <cell r="Q2333">
            <v>0</v>
          </cell>
        </row>
        <row r="2334">
          <cell r="Q2334">
            <v>0</v>
          </cell>
        </row>
        <row r="2335">
          <cell r="Q2335">
            <v>0</v>
          </cell>
        </row>
        <row r="2336">
          <cell r="Q2336">
            <v>0</v>
          </cell>
        </row>
        <row r="2337">
          <cell r="Q2337">
            <v>0</v>
          </cell>
        </row>
        <row r="2338">
          <cell r="Q2338">
            <v>-28526365.680000003</v>
          </cell>
        </row>
        <row r="2339">
          <cell r="Q2339">
            <v>-6364959.7508333335</v>
          </cell>
        </row>
        <row r="2340">
          <cell r="Q2340">
            <v>0</v>
          </cell>
        </row>
        <row r="2341">
          <cell r="Q2341">
            <v>-15300854.957916668</v>
          </cell>
        </row>
        <row r="2342">
          <cell r="Q2342">
            <v>0</v>
          </cell>
        </row>
        <row r="2343">
          <cell r="Q2343">
            <v>0</v>
          </cell>
        </row>
        <row r="2344">
          <cell r="Q2344">
            <v>0</v>
          </cell>
        </row>
        <row r="2345">
          <cell r="Q2345">
            <v>-7296100.7341666659</v>
          </cell>
        </row>
        <row r="2346">
          <cell r="Q2346">
            <v>0</v>
          </cell>
        </row>
        <row r="2347">
          <cell r="Q2347">
            <v>-2700137.0533333332</v>
          </cell>
        </row>
        <row r="2348">
          <cell r="Q2348">
            <v>0</v>
          </cell>
        </row>
        <row r="2349">
          <cell r="Q2349">
            <v>-7295941.1299999999</v>
          </cell>
        </row>
        <row r="2350">
          <cell r="Q2350">
            <v>0</v>
          </cell>
        </row>
        <row r="2351">
          <cell r="Q2351">
            <v>0</v>
          </cell>
        </row>
        <row r="2352">
          <cell r="Q2352">
            <v>0</v>
          </cell>
        </row>
        <row r="2353">
          <cell r="Q2353">
            <v>-70002824.639166668</v>
          </cell>
        </row>
        <row r="2354">
          <cell r="Q2354">
            <v>-1368237.4495833332</v>
          </cell>
        </row>
        <row r="2355">
          <cell r="Q2355">
            <v>0</v>
          </cell>
        </row>
        <row r="2356">
          <cell r="Q2356">
            <v>0</v>
          </cell>
        </row>
        <row r="2357">
          <cell r="Q2357">
            <v>0</v>
          </cell>
        </row>
        <row r="2358">
          <cell r="Q2358">
            <v>-1477918.4749999999</v>
          </cell>
        </row>
        <row r="2359">
          <cell r="Q2359">
            <v>-893146.46375</v>
          </cell>
        </row>
        <row r="2360">
          <cell r="Q2360">
            <v>0</v>
          </cell>
        </row>
        <row r="2361">
          <cell r="Q2361">
            <v>0</v>
          </cell>
        </row>
        <row r="2362">
          <cell r="Q2362">
            <v>0</v>
          </cell>
        </row>
        <row r="2363">
          <cell r="Q2363">
            <v>0</v>
          </cell>
        </row>
        <row r="2364">
          <cell r="Q2364">
            <v>0</v>
          </cell>
        </row>
        <row r="2365">
          <cell r="Q2365">
            <v>0</v>
          </cell>
        </row>
        <row r="2366">
          <cell r="Q2366">
            <v>0</v>
          </cell>
        </row>
        <row r="2367">
          <cell r="Q2367">
            <v>1389505.0633333332</v>
          </cell>
        </row>
        <row r="2368">
          <cell r="Q2368">
            <v>-5036995.2899999991</v>
          </cell>
        </row>
        <row r="2369">
          <cell r="Q2369">
            <v>-1336200.6875</v>
          </cell>
        </row>
        <row r="2370">
          <cell r="Q2370">
            <v>0</v>
          </cell>
        </row>
        <row r="2371">
          <cell r="Q2371">
            <v>0</v>
          </cell>
        </row>
        <row r="2372">
          <cell r="Q2372">
            <v>0</v>
          </cell>
        </row>
        <row r="2373">
          <cell r="Q2373">
            <v>0</v>
          </cell>
        </row>
        <row r="2374">
          <cell r="Q2374">
            <v>-14388256.550833331</v>
          </cell>
        </row>
        <row r="2375">
          <cell r="Q2375">
            <v>0</v>
          </cell>
        </row>
        <row r="2376">
          <cell r="Q2376">
            <v>-8292220.6950000003</v>
          </cell>
        </row>
        <row r="2377">
          <cell r="Q2377">
            <v>0</v>
          </cell>
        </row>
        <row r="2378">
          <cell r="Q2378">
            <v>0</v>
          </cell>
        </row>
        <row r="2379">
          <cell r="Q2379">
            <v>0</v>
          </cell>
        </row>
        <row r="2380">
          <cell r="Q2380">
            <v>0</v>
          </cell>
        </row>
        <row r="2381">
          <cell r="Q2381">
            <v>0</v>
          </cell>
        </row>
        <row r="2382">
          <cell r="Q2382">
            <v>0</v>
          </cell>
        </row>
        <row r="2383">
          <cell r="Q2383">
            <v>-7971288.697916667</v>
          </cell>
        </row>
        <row r="2384">
          <cell r="Q2384">
            <v>-9029729.7999999989</v>
          </cell>
        </row>
        <row r="2385">
          <cell r="Q2385">
            <v>0</v>
          </cell>
        </row>
        <row r="2386">
          <cell r="Q2386">
            <v>0</v>
          </cell>
        </row>
        <row r="2387">
          <cell r="Q2387">
            <v>0</v>
          </cell>
        </row>
        <row r="2388">
          <cell r="Q2388">
            <v>0</v>
          </cell>
        </row>
        <row r="2389">
          <cell r="Q2389">
            <v>-267944.77749999997</v>
          </cell>
        </row>
        <row r="2390">
          <cell r="Q2390">
            <v>-5669362.9200000009</v>
          </cell>
        </row>
        <row r="2391">
          <cell r="Q2391">
            <v>-608820.06999999995</v>
          </cell>
        </row>
        <row r="2392">
          <cell r="Q2392">
            <v>0</v>
          </cell>
        </row>
        <row r="2393">
          <cell r="Q2393">
            <v>-2503541.8187500001</v>
          </cell>
        </row>
        <row r="2394">
          <cell r="Q2394">
            <v>-10026022.341666667</v>
          </cell>
        </row>
        <row r="2395">
          <cell r="Q2395">
            <v>-24415660.201666668</v>
          </cell>
        </row>
        <row r="2396">
          <cell r="Q2396">
            <v>-3616188.8541666674</v>
          </cell>
        </row>
        <row r="2397">
          <cell r="Q2397">
            <v>-5894166.5770833334</v>
          </cell>
        </row>
        <row r="2398">
          <cell r="Q2398">
            <v>-11213887.471666666</v>
          </cell>
        </row>
        <row r="2399">
          <cell r="Q2399">
            <v>-3889735.7295833337</v>
          </cell>
        </row>
        <row r="2400">
          <cell r="Q2400">
            <v>-881479.0283333332</v>
          </cell>
        </row>
        <row r="2401">
          <cell r="Q2401">
            <v>0</v>
          </cell>
        </row>
        <row r="2402">
          <cell r="Q2402">
            <v>-6547635.8504166668</v>
          </cell>
        </row>
        <row r="2403">
          <cell r="Q2403">
            <v>0</v>
          </cell>
        </row>
        <row r="2404">
          <cell r="Q2404">
            <v>-2312775.6850000001</v>
          </cell>
        </row>
        <row r="2405">
          <cell r="Q2405">
            <v>-3402646.758750001</v>
          </cell>
        </row>
        <row r="2406">
          <cell r="Q2406">
            <v>0</v>
          </cell>
        </row>
        <row r="2407">
          <cell r="Q2407">
            <v>-11120825744.330833</v>
          </cell>
        </row>
        <row r="2408">
          <cell r="Q24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FM download (2)"/>
      <sheetName val="GAAP (2)"/>
      <sheetName val="Lead (2)"/>
      <sheetName val="FM download (3)"/>
      <sheetName val="GAAP (3)"/>
      <sheetName val="Lead (3)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-15200631.949999999</v>
          </cell>
          <cell r="D3">
            <v>-7251056.7000000002</v>
          </cell>
          <cell r="E3">
            <v>49152771.509999998</v>
          </cell>
          <cell r="F3">
            <v>32266716.850000001</v>
          </cell>
          <cell r="G3">
            <v>16886054.66</v>
          </cell>
          <cell r="H3">
            <v>17066084.899999999</v>
          </cell>
          <cell r="I3">
            <v>9634997.9600000009</v>
          </cell>
          <cell r="J3">
            <v>26701082.859999999</v>
          </cell>
          <cell r="L3">
            <v>26701082.859999999</v>
          </cell>
        </row>
        <row r="4">
          <cell r="A4" t="str">
            <v>ZW_OPERATING_INCOME</v>
          </cell>
          <cell r="B4" t="str">
            <v>WUTC Operating Incom</v>
          </cell>
          <cell r="C4">
            <v>-14323088.470000001</v>
          </cell>
          <cell r="D4">
            <v>-5803134.4199999999</v>
          </cell>
          <cell r="E4">
            <v>24021119.690000001</v>
          </cell>
          <cell r="F4">
            <v>15591865.91</v>
          </cell>
          <cell r="G4">
            <v>8429253.7799999993</v>
          </cell>
          <cell r="H4">
            <v>1268777.44</v>
          </cell>
          <cell r="I4">
            <v>2626119.36</v>
          </cell>
          <cell r="J4">
            <v>3894896.8</v>
          </cell>
          <cell r="L4">
            <v>3894896.8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-151564522.13</v>
          </cell>
          <cell r="D5">
            <v>-44403378.969999999</v>
          </cell>
          <cell r="H5">
            <v>-151564522.13</v>
          </cell>
          <cell r="I5">
            <v>-44403378.969999999</v>
          </cell>
          <cell r="J5">
            <v>-195967901.09999999</v>
          </cell>
          <cell r="L5">
            <v>-195967901.09999999</v>
          </cell>
        </row>
        <row r="6">
          <cell r="A6" t="str">
            <v>ZW_SALES_CUSTOMERS</v>
          </cell>
          <cell r="B6" t="str">
            <v>WUTC Sales to Custom</v>
          </cell>
          <cell r="C6">
            <v>-142037020.5</v>
          </cell>
          <cell r="D6">
            <v>-44927456.899999999</v>
          </cell>
          <cell r="H6">
            <v>-142037020.5</v>
          </cell>
          <cell r="I6">
            <v>-44927456.899999999</v>
          </cell>
          <cell r="J6">
            <v>-186964477.40000001</v>
          </cell>
          <cell r="L6">
            <v>-186964477.40000001</v>
          </cell>
        </row>
        <row r="7">
          <cell r="A7" t="str">
            <v>9440000</v>
          </cell>
          <cell r="B7" t="str">
            <v>El Residential Sales</v>
          </cell>
          <cell r="C7">
            <v>-73987989.420000002</v>
          </cell>
          <cell r="H7">
            <v>-73987989.420000002</v>
          </cell>
          <cell r="J7">
            <v>-73987989.420000002</v>
          </cell>
          <cell r="L7">
            <v>-73987989.420000002</v>
          </cell>
        </row>
        <row r="8">
          <cell r="A8" t="str">
            <v>9442000</v>
          </cell>
          <cell r="B8" t="str">
            <v>El Comm &amp; Ind Sales</v>
          </cell>
          <cell r="C8">
            <v>-66564384.82</v>
          </cell>
          <cell r="H8">
            <v>-66564384.82</v>
          </cell>
          <cell r="J8">
            <v>-66564384.82</v>
          </cell>
          <cell r="L8">
            <v>-66564384.82</v>
          </cell>
        </row>
        <row r="9">
          <cell r="A9" t="str">
            <v>9444000</v>
          </cell>
          <cell r="B9" t="str">
            <v>Publ St &amp; Hghwy Ltng</v>
          </cell>
          <cell r="C9">
            <v>-1484646.26</v>
          </cell>
          <cell r="H9">
            <v>-1484646.26</v>
          </cell>
          <cell r="J9">
            <v>-1484646.26</v>
          </cell>
          <cell r="L9">
            <v>-1484646.26</v>
          </cell>
        </row>
        <row r="10">
          <cell r="A10" t="str">
            <v>9480000</v>
          </cell>
          <cell r="B10" t="str">
            <v>Gs Residential Sales</v>
          </cell>
          <cell r="D10">
            <v>-28966781.16</v>
          </cell>
          <cell r="I10">
            <v>-28966781.16</v>
          </cell>
          <cell r="J10">
            <v>-28966781.16</v>
          </cell>
          <cell r="L10">
            <v>-28966781.16</v>
          </cell>
        </row>
        <row r="11">
          <cell r="A11" t="str">
            <v>9481000</v>
          </cell>
          <cell r="B11" t="str">
            <v>Gs Comm &amp; Ind Sales</v>
          </cell>
          <cell r="D11">
            <v>-14411816.699999999</v>
          </cell>
          <cell r="I11">
            <v>-14411816.699999999</v>
          </cell>
          <cell r="J11">
            <v>-14411816.699999999</v>
          </cell>
          <cell r="L11">
            <v>-14411816.699999999</v>
          </cell>
        </row>
        <row r="12">
          <cell r="A12" t="str">
            <v>9489300</v>
          </cell>
          <cell r="B12" t="str">
            <v>Rev fr Transp Oth</v>
          </cell>
          <cell r="D12">
            <v>-1548859.04</v>
          </cell>
          <cell r="I12">
            <v>-1548859.04</v>
          </cell>
          <cell r="J12">
            <v>-1548859.04</v>
          </cell>
          <cell r="L12">
            <v>-1548859.04</v>
          </cell>
        </row>
        <row r="13">
          <cell r="A13" t="str">
            <v>ZW_SALES_RESALE</v>
          </cell>
          <cell r="B13" t="str">
            <v>WUTC Sales for Resal</v>
          </cell>
          <cell r="C13">
            <v>-19020.62</v>
          </cell>
          <cell r="H13">
            <v>-19020.62</v>
          </cell>
          <cell r="J13">
            <v>-19020.62</v>
          </cell>
          <cell r="L13">
            <v>-19020.62</v>
          </cell>
        </row>
        <row r="14">
          <cell r="A14" t="str">
            <v>9447030</v>
          </cell>
          <cell r="B14" t="str">
            <v>Elec Resale-Firm</v>
          </cell>
          <cell r="C14">
            <v>-19020.62</v>
          </cell>
          <cell r="H14">
            <v>-19020.62</v>
          </cell>
          <cell r="J14">
            <v>-19020.62</v>
          </cell>
          <cell r="L14">
            <v>-19020.62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-3235124.09</v>
          </cell>
          <cell r="H15">
            <v>-3235124.09</v>
          </cell>
          <cell r="J15">
            <v>-3235124.09</v>
          </cell>
          <cell r="L15">
            <v>-3235124.09</v>
          </cell>
        </row>
        <row r="16">
          <cell r="A16" t="str">
            <v>9447010</v>
          </cell>
          <cell r="B16" t="str">
            <v>Elec Resale-Sales</v>
          </cell>
          <cell r="C16">
            <v>-1933966.29</v>
          </cell>
          <cell r="H16">
            <v>-1933966.29</v>
          </cell>
          <cell r="J16">
            <v>-1933966.29</v>
          </cell>
          <cell r="L16">
            <v>-1933966.29</v>
          </cell>
        </row>
        <row r="17">
          <cell r="A17" t="str">
            <v>9447020</v>
          </cell>
          <cell r="B17" t="str">
            <v>Elec Resale-Purch</v>
          </cell>
          <cell r="C17">
            <v>-1301157.8</v>
          </cell>
          <cell r="H17">
            <v>-1301157.8</v>
          </cell>
          <cell r="J17">
            <v>-1301157.8</v>
          </cell>
          <cell r="L17">
            <v>-1301157.8</v>
          </cell>
        </row>
        <row r="18">
          <cell r="A18" t="str">
            <v>ZW_OTHER_OPER_REV</v>
          </cell>
          <cell r="B18" t="str">
            <v>WUTC Other Operating</v>
          </cell>
          <cell r="C18">
            <v>-6273356.9199999999</v>
          </cell>
          <cell r="D18">
            <v>524077.93</v>
          </cell>
          <cell r="H18">
            <v>-6273356.9199999999</v>
          </cell>
          <cell r="I18">
            <v>524077.93</v>
          </cell>
          <cell r="J18">
            <v>-5749278.9900000002</v>
          </cell>
          <cell r="L18">
            <v>-5749278.9900000002</v>
          </cell>
        </row>
        <row r="19">
          <cell r="A19" t="str">
            <v>9449100</v>
          </cell>
          <cell r="B19" t="str">
            <v>Prov for Elec Rt Ref</v>
          </cell>
          <cell r="C19">
            <v>-43048.11</v>
          </cell>
          <cell r="H19">
            <v>-43048.11</v>
          </cell>
          <cell r="J19">
            <v>-43048.11</v>
          </cell>
          <cell r="L19">
            <v>-43048.11</v>
          </cell>
        </row>
        <row r="20">
          <cell r="A20" t="str">
            <v>9450000</v>
          </cell>
          <cell r="B20" t="str">
            <v>Elec Forfeited Disc</v>
          </cell>
          <cell r="C20">
            <v>1341.69</v>
          </cell>
          <cell r="H20">
            <v>1341.69</v>
          </cell>
          <cell r="J20">
            <v>1341.69</v>
          </cell>
          <cell r="L20">
            <v>1341.69</v>
          </cell>
        </row>
        <row r="21">
          <cell r="A21" t="str">
            <v>9451000</v>
          </cell>
          <cell r="B21" t="str">
            <v>Misc Elec Serv Rev</v>
          </cell>
          <cell r="C21">
            <v>-1214339.77</v>
          </cell>
          <cell r="H21">
            <v>-1214339.77</v>
          </cell>
          <cell r="J21">
            <v>-1214339.77</v>
          </cell>
          <cell r="L21">
            <v>-1214339.77</v>
          </cell>
        </row>
        <row r="22">
          <cell r="A22" t="str">
            <v>9454000</v>
          </cell>
          <cell r="B22" t="str">
            <v>Rent from Elec Prop</v>
          </cell>
          <cell r="C22">
            <v>-1033169.69</v>
          </cell>
          <cell r="H22">
            <v>-1033169.69</v>
          </cell>
          <cell r="J22">
            <v>-1033169.69</v>
          </cell>
          <cell r="L22">
            <v>-1033169.69</v>
          </cell>
        </row>
        <row r="23">
          <cell r="A23" t="str">
            <v>9456100</v>
          </cell>
          <cell r="B23" t="str">
            <v>Rev frm Transm Other</v>
          </cell>
          <cell r="C23">
            <v>-1878172.59</v>
          </cell>
          <cell r="H23">
            <v>-1878172.59</v>
          </cell>
          <cell r="J23">
            <v>-1878172.59</v>
          </cell>
          <cell r="L23">
            <v>-1878172.59</v>
          </cell>
        </row>
        <row r="24">
          <cell r="A24" t="str">
            <v>9456020</v>
          </cell>
          <cell r="B24" t="str">
            <v>Oth Electr Revenues</v>
          </cell>
          <cell r="C24">
            <v>-2105968.4500000002</v>
          </cell>
          <cell r="H24">
            <v>-2105968.4500000002</v>
          </cell>
          <cell r="J24">
            <v>-2105968.4500000002</v>
          </cell>
          <cell r="L24">
            <v>-2105968.4500000002</v>
          </cell>
        </row>
        <row r="25">
          <cell r="A25" t="str">
            <v>9487000</v>
          </cell>
          <cell r="B25" t="str">
            <v>Gas Forfeited Disc</v>
          </cell>
          <cell r="D25">
            <v>373.77</v>
          </cell>
          <cell r="I25">
            <v>373.77</v>
          </cell>
          <cell r="J25">
            <v>373.77</v>
          </cell>
          <cell r="L25">
            <v>373.77</v>
          </cell>
        </row>
        <row r="26">
          <cell r="A26" t="str">
            <v>9488000</v>
          </cell>
          <cell r="B26" t="str">
            <v>Misc Gas Serv Rev</v>
          </cell>
          <cell r="D26">
            <v>-181432.06</v>
          </cell>
          <cell r="I26">
            <v>-181432.06</v>
          </cell>
          <cell r="J26">
            <v>-181432.06</v>
          </cell>
          <cell r="L26">
            <v>-181432.06</v>
          </cell>
        </row>
        <row r="27">
          <cell r="A27" t="str">
            <v>9489400</v>
          </cell>
          <cell r="B27" t="str">
            <v>Rev frm Storing Gas</v>
          </cell>
          <cell r="D27">
            <v>-131601</v>
          </cell>
          <cell r="I27">
            <v>-131601</v>
          </cell>
          <cell r="J27">
            <v>-131601</v>
          </cell>
          <cell r="L27">
            <v>-131601</v>
          </cell>
        </row>
        <row r="28">
          <cell r="A28" t="str">
            <v>9493000</v>
          </cell>
          <cell r="B28" t="str">
            <v>Rent frm Gas Prop</v>
          </cell>
          <cell r="D28">
            <v>-399208.16</v>
          </cell>
          <cell r="I28">
            <v>-399208.16</v>
          </cell>
          <cell r="J28">
            <v>-399208.16</v>
          </cell>
          <cell r="L28">
            <v>-399208.16</v>
          </cell>
        </row>
        <row r="29">
          <cell r="A29" t="str">
            <v>9495000</v>
          </cell>
          <cell r="B29" t="str">
            <v>Other Gas Revenues</v>
          </cell>
          <cell r="D29">
            <v>1240253.54</v>
          </cell>
          <cell r="I29">
            <v>1240253.54</v>
          </cell>
          <cell r="J29">
            <v>1240253.54</v>
          </cell>
          <cell r="L29">
            <v>1240253.54</v>
          </cell>
        </row>
        <row r="30">
          <cell r="A30" t="str">
            <v>9496000</v>
          </cell>
          <cell r="B30" t="str">
            <v>Prov for Gas Rt Ref</v>
          </cell>
          <cell r="D30">
            <v>-4308.16</v>
          </cell>
          <cell r="I30">
            <v>-4308.16</v>
          </cell>
          <cell r="J30">
            <v>-4308.16</v>
          </cell>
          <cell r="L30">
            <v>-4308.16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137241433.66</v>
          </cell>
          <cell r="D31">
            <v>38600244.549999997</v>
          </cell>
          <cell r="E31">
            <v>24021119.690000001</v>
          </cell>
          <cell r="F31">
            <v>15591865.91</v>
          </cell>
          <cell r="G31">
            <v>8429253.7799999993</v>
          </cell>
          <cell r="H31">
            <v>152833299.56999999</v>
          </cell>
          <cell r="I31">
            <v>47029498.329999998</v>
          </cell>
          <cell r="J31">
            <v>199862797.90000001</v>
          </cell>
          <cell r="L31">
            <v>199862797.90000001</v>
          </cell>
        </row>
        <row r="32">
          <cell r="A32" t="str">
            <v>ZW_PRODUCTION_EXP</v>
          </cell>
          <cell r="B32" t="str">
            <v>WUTC Production Expe</v>
          </cell>
          <cell r="C32">
            <v>43807733.600000001</v>
          </cell>
          <cell r="D32">
            <v>14575509.48</v>
          </cell>
          <cell r="H32">
            <v>43807733.600000001</v>
          </cell>
          <cell r="I32">
            <v>14575509.48</v>
          </cell>
          <cell r="J32">
            <v>58383243.079999998</v>
          </cell>
          <cell r="L32">
            <v>58383243.079999998</v>
          </cell>
        </row>
        <row r="33">
          <cell r="A33" t="str">
            <v>ZW_FUEL</v>
          </cell>
          <cell r="B33" t="str">
            <v>WUTC Fuel</v>
          </cell>
          <cell r="C33">
            <v>7285561.46</v>
          </cell>
          <cell r="H33">
            <v>7285561.46</v>
          </cell>
          <cell r="J33">
            <v>7285561.46</v>
          </cell>
          <cell r="L33">
            <v>7285561.46</v>
          </cell>
        </row>
        <row r="34">
          <cell r="A34" t="str">
            <v>9501000</v>
          </cell>
          <cell r="B34" t="str">
            <v>Stm Op Fuel</v>
          </cell>
          <cell r="C34">
            <v>1379776.22</v>
          </cell>
          <cell r="H34">
            <v>1379776.22</v>
          </cell>
          <cell r="J34">
            <v>1379776.22</v>
          </cell>
          <cell r="L34">
            <v>1379776.22</v>
          </cell>
        </row>
        <row r="35">
          <cell r="A35" t="str">
            <v>9547000</v>
          </cell>
          <cell r="B35" t="str">
            <v>Oth Pwr Op Fuel</v>
          </cell>
          <cell r="C35">
            <v>5905785.2400000002</v>
          </cell>
          <cell r="H35">
            <v>5905785.2400000002</v>
          </cell>
          <cell r="J35">
            <v>5905785.2400000002</v>
          </cell>
          <cell r="L35">
            <v>5905785.2400000002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31188599.5</v>
          </cell>
          <cell r="D36">
            <v>14575509.48</v>
          </cell>
          <cell r="H36">
            <v>31188599.5</v>
          </cell>
          <cell r="I36">
            <v>14575509.48</v>
          </cell>
          <cell r="J36">
            <v>45764108.979999997</v>
          </cell>
          <cell r="L36">
            <v>45764108.979999997</v>
          </cell>
        </row>
        <row r="37">
          <cell r="A37" t="str">
            <v>9555010</v>
          </cell>
          <cell r="B37" t="str">
            <v>Purch Pwr-Pur &amp; Int</v>
          </cell>
          <cell r="C37">
            <v>36044443.719999999</v>
          </cell>
          <cell r="H37">
            <v>36044443.719999999</v>
          </cell>
          <cell r="J37">
            <v>36044443.719999999</v>
          </cell>
          <cell r="L37">
            <v>36044443.719999999</v>
          </cell>
        </row>
        <row r="38">
          <cell r="A38" t="str">
            <v>9557000</v>
          </cell>
          <cell r="B38" t="str">
            <v>Other Expenses</v>
          </cell>
          <cell r="C38">
            <v>-4855844.22</v>
          </cell>
          <cell r="H38">
            <v>-4855844.22</v>
          </cell>
          <cell r="J38">
            <v>-4855844.22</v>
          </cell>
          <cell r="L38">
            <v>-4855844.22</v>
          </cell>
        </row>
        <row r="39">
          <cell r="A39" t="str">
            <v>9804000</v>
          </cell>
          <cell r="B39" t="str">
            <v>Nat Gas City G Purch</v>
          </cell>
          <cell r="D39">
            <v>20499752.199999999</v>
          </cell>
          <cell r="I39">
            <v>20499752.199999999</v>
          </cell>
          <cell r="J39">
            <v>20499752.199999999</v>
          </cell>
          <cell r="L39">
            <v>20499752.199999999</v>
          </cell>
        </row>
        <row r="40">
          <cell r="A40" t="str">
            <v>9805100</v>
          </cell>
          <cell r="B40" t="str">
            <v>Purch Gas Cost Adj</v>
          </cell>
          <cell r="D40">
            <v>-1586423.2</v>
          </cell>
          <cell r="I40">
            <v>-1586423.2</v>
          </cell>
          <cell r="J40">
            <v>-1586423.2</v>
          </cell>
          <cell r="L40">
            <v>-1586423.2</v>
          </cell>
        </row>
        <row r="41">
          <cell r="A41" t="str">
            <v>9808100</v>
          </cell>
          <cell r="B41" t="str">
            <v>Gas Withd fr Storage</v>
          </cell>
          <cell r="D41">
            <v>121621.14</v>
          </cell>
          <cell r="I41">
            <v>121621.14</v>
          </cell>
          <cell r="J41">
            <v>121621.14</v>
          </cell>
          <cell r="L41">
            <v>121621.14</v>
          </cell>
        </row>
        <row r="42">
          <cell r="A42" t="str">
            <v>9808200</v>
          </cell>
          <cell r="B42" t="str">
            <v>Gas Deliv to Storage</v>
          </cell>
          <cell r="D42">
            <v>-4459440.66</v>
          </cell>
          <cell r="I42">
            <v>-4459440.66</v>
          </cell>
          <cell r="J42">
            <v>-4459440.66</v>
          </cell>
          <cell r="L42">
            <v>-4459440.66</v>
          </cell>
        </row>
        <row r="43">
          <cell r="A43" t="str">
            <v>ZW_WHEELING</v>
          </cell>
          <cell r="B43" t="str">
            <v>WUTC Wheeling</v>
          </cell>
          <cell r="C43">
            <v>10324043.91</v>
          </cell>
          <cell r="H43">
            <v>10324043.91</v>
          </cell>
          <cell r="J43">
            <v>10324043.91</v>
          </cell>
          <cell r="L43">
            <v>10324043.91</v>
          </cell>
        </row>
        <row r="44">
          <cell r="A44" t="str">
            <v>9565000</v>
          </cell>
          <cell r="B44" t="str">
            <v>Trm Op Electr by Oth</v>
          </cell>
          <cell r="C44">
            <v>10324043.91</v>
          </cell>
          <cell r="H44">
            <v>10324043.91</v>
          </cell>
          <cell r="J44">
            <v>10324043.91</v>
          </cell>
          <cell r="L44">
            <v>10324043.91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-4990471.2699999996</v>
          </cell>
          <cell r="H45">
            <v>-4990471.2699999996</v>
          </cell>
          <cell r="J45">
            <v>-4990471.2699999996</v>
          </cell>
          <cell r="L45">
            <v>-4990471.2699999996</v>
          </cell>
        </row>
        <row r="46">
          <cell r="A46" t="str">
            <v>9555020</v>
          </cell>
          <cell r="B46" t="str">
            <v>Purch Pwr-Res Exch</v>
          </cell>
          <cell r="C46">
            <v>-4990471.2699999996</v>
          </cell>
          <cell r="H46">
            <v>-4990471.2699999996</v>
          </cell>
          <cell r="J46">
            <v>-4990471.2699999996</v>
          </cell>
          <cell r="L46">
            <v>-4990471.2699999996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31374801.800000001</v>
          </cell>
          <cell r="D47">
            <v>9278143.4900000002</v>
          </cell>
          <cell r="E47">
            <v>15150467.880000001</v>
          </cell>
          <cell r="F47">
            <v>9716248.9199999999</v>
          </cell>
          <cell r="G47">
            <v>5434218.96</v>
          </cell>
          <cell r="H47">
            <v>41091050.719999999</v>
          </cell>
          <cell r="I47">
            <v>14712362.449999999</v>
          </cell>
          <cell r="J47">
            <v>55803413.170000002</v>
          </cell>
          <cell r="L47">
            <v>55803413.170000002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9521788.2599999998</v>
          </cell>
          <cell r="D48">
            <v>598215.17000000004</v>
          </cell>
          <cell r="H48">
            <v>9521788.2599999998</v>
          </cell>
          <cell r="I48">
            <v>598215.17000000004</v>
          </cell>
          <cell r="J48">
            <v>10120003.43</v>
          </cell>
          <cell r="L48">
            <v>10120003.43</v>
          </cell>
        </row>
        <row r="49">
          <cell r="A49" t="str">
            <v>9500000</v>
          </cell>
          <cell r="B49" t="str">
            <v>Stm Op Supv &amp; Eng</v>
          </cell>
          <cell r="C49">
            <v>131784.81</v>
          </cell>
          <cell r="H49">
            <v>131784.81</v>
          </cell>
          <cell r="J49">
            <v>131784.81</v>
          </cell>
          <cell r="L49">
            <v>131784.81</v>
          </cell>
        </row>
        <row r="50">
          <cell r="A50" t="str">
            <v>9502000</v>
          </cell>
          <cell r="B50" t="str">
            <v>Stm Op Steam Exp</v>
          </cell>
          <cell r="C50">
            <v>422472.39</v>
          </cell>
          <cell r="H50">
            <v>422472.39</v>
          </cell>
          <cell r="J50">
            <v>422472.39</v>
          </cell>
          <cell r="L50">
            <v>422472.39</v>
          </cell>
        </row>
        <row r="51">
          <cell r="A51" t="str">
            <v>9505000</v>
          </cell>
          <cell r="B51" t="str">
            <v>Stm Op Electric Exp</v>
          </cell>
          <cell r="C51">
            <v>125636.23</v>
          </cell>
          <cell r="H51">
            <v>125636.23</v>
          </cell>
          <cell r="J51">
            <v>125636.23</v>
          </cell>
          <cell r="L51">
            <v>125636.23</v>
          </cell>
        </row>
        <row r="52">
          <cell r="A52" t="str">
            <v>9506000</v>
          </cell>
          <cell r="B52" t="str">
            <v>Stm Op Misc Pwr Exp</v>
          </cell>
          <cell r="C52">
            <v>260707.31</v>
          </cell>
          <cell r="H52">
            <v>260707.31</v>
          </cell>
          <cell r="J52">
            <v>260707.31</v>
          </cell>
          <cell r="L52">
            <v>260707.31</v>
          </cell>
        </row>
        <row r="53">
          <cell r="A53" t="str">
            <v>9507000</v>
          </cell>
          <cell r="B53" t="str">
            <v>Stm Op Rents</v>
          </cell>
          <cell r="C53">
            <v>-44.32</v>
          </cell>
          <cell r="H53">
            <v>-44.32</v>
          </cell>
          <cell r="J53">
            <v>-44.32</v>
          </cell>
          <cell r="L53">
            <v>-44.32</v>
          </cell>
        </row>
        <row r="54">
          <cell r="A54" t="str">
            <v>9510000</v>
          </cell>
          <cell r="B54" t="str">
            <v>Stm Mn Supv &amp; Eng</v>
          </cell>
          <cell r="C54">
            <v>131675.12</v>
          </cell>
          <cell r="H54">
            <v>131675.12</v>
          </cell>
          <cell r="J54">
            <v>131675.12</v>
          </cell>
          <cell r="L54">
            <v>131675.12</v>
          </cell>
        </row>
        <row r="55">
          <cell r="A55" t="str">
            <v>9511000</v>
          </cell>
          <cell r="B55" t="str">
            <v>Stm Mn Structures</v>
          </cell>
          <cell r="C55">
            <v>65941.25</v>
          </cell>
          <cell r="H55">
            <v>65941.25</v>
          </cell>
          <cell r="J55">
            <v>65941.25</v>
          </cell>
          <cell r="L55">
            <v>65941.25</v>
          </cell>
        </row>
        <row r="56">
          <cell r="A56" t="str">
            <v>9512000</v>
          </cell>
          <cell r="B56" t="str">
            <v>Stm Mn Boiler Plant</v>
          </cell>
          <cell r="C56">
            <v>820570.69</v>
          </cell>
          <cell r="H56">
            <v>820570.69</v>
          </cell>
          <cell r="J56">
            <v>820570.69</v>
          </cell>
          <cell r="L56">
            <v>820570.69</v>
          </cell>
        </row>
        <row r="57">
          <cell r="A57" t="str">
            <v>9513000</v>
          </cell>
          <cell r="B57" t="str">
            <v>Stm Mn Electr Plant</v>
          </cell>
          <cell r="C57">
            <v>717094.93</v>
          </cell>
          <cell r="H57">
            <v>717094.93</v>
          </cell>
          <cell r="J57">
            <v>717094.93</v>
          </cell>
          <cell r="L57">
            <v>717094.93</v>
          </cell>
        </row>
        <row r="58">
          <cell r="A58" t="str">
            <v>9514000</v>
          </cell>
          <cell r="B58" t="str">
            <v>Stm Mn Misc Plt Exp</v>
          </cell>
          <cell r="C58">
            <v>120030.26</v>
          </cell>
          <cell r="H58">
            <v>120030.26</v>
          </cell>
          <cell r="J58">
            <v>120030.26</v>
          </cell>
          <cell r="L58">
            <v>120030.26</v>
          </cell>
        </row>
        <row r="59">
          <cell r="A59" t="str">
            <v>9535000</v>
          </cell>
          <cell r="B59" t="str">
            <v>Hyd Op Supv &amp; Eng</v>
          </cell>
          <cell r="C59">
            <v>166479.23000000001</v>
          </cell>
          <cell r="H59">
            <v>166479.23000000001</v>
          </cell>
          <cell r="J59">
            <v>166479.23000000001</v>
          </cell>
          <cell r="L59">
            <v>166479.23000000001</v>
          </cell>
        </row>
        <row r="60">
          <cell r="A60" t="str">
            <v>9537000</v>
          </cell>
          <cell r="B60" t="str">
            <v>Hyd Op Hydraulic Exp</v>
          </cell>
          <cell r="C60">
            <v>261599.74</v>
          </cell>
          <cell r="H60">
            <v>261599.74</v>
          </cell>
          <cell r="J60">
            <v>261599.74</v>
          </cell>
          <cell r="L60">
            <v>261599.74</v>
          </cell>
        </row>
        <row r="61">
          <cell r="A61" t="str">
            <v>9538000</v>
          </cell>
          <cell r="B61" t="str">
            <v>Hyd Op Electric Exp</v>
          </cell>
          <cell r="C61">
            <v>23799.64</v>
          </cell>
          <cell r="H61">
            <v>23799.64</v>
          </cell>
          <cell r="J61">
            <v>23799.64</v>
          </cell>
          <cell r="L61">
            <v>23799.64</v>
          </cell>
        </row>
        <row r="62">
          <cell r="A62" t="str">
            <v>9539000</v>
          </cell>
          <cell r="B62" t="str">
            <v>Hyd Op Misc Pwr Exp</v>
          </cell>
          <cell r="C62">
            <v>285707.36</v>
          </cell>
          <cell r="H62">
            <v>285707.36</v>
          </cell>
          <cell r="J62">
            <v>285707.36</v>
          </cell>
          <cell r="L62">
            <v>285707.36</v>
          </cell>
        </row>
        <row r="63">
          <cell r="A63" t="str">
            <v>9541000</v>
          </cell>
          <cell r="B63" t="str">
            <v>Hyd Mn Supv &amp; Eng</v>
          </cell>
          <cell r="C63">
            <v>19951.099999999999</v>
          </cell>
          <cell r="H63">
            <v>19951.099999999999</v>
          </cell>
          <cell r="J63">
            <v>19951.099999999999</v>
          </cell>
          <cell r="L63">
            <v>19951.099999999999</v>
          </cell>
        </row>
        <row r="64">
          <cell r="A64" t="str">
            <v>9542000</v>
          </cell>
          <cell r="B64" t="str">
            <v>Hyd Mn Structures</v>
          </cell>
          <cell r="C64">
            <v>13717.9</v>
          </cell>
          <cell r="H64">
            <v>13717.9</v>
          </cell>
          <cell r="J64">
            <v>13717.9</v>
          </cell>
          <cell r="L64">
            <v>13717.9</v>
          </cell>
        </row>
        <row r="65">
          <cell r="A65" t="str">
            <v>9543000</v>
          </cell>
          <cell r="B65" t="str">
            <v>Hyd Mn Resv Dams</v>
          </cell>
          <cell r="C65">
            <v>21315.55</v>
          </cell>
          <cell r="H65">
            <v>21315.55</v>
          </cell>
          <cell r="J65">
            <v>21315.55</v>
          </cell>
          <cell r="L65">
            <v>21315.55</v>
          </cell>
        </row>
        <row r="66">
          <cell r="A66" t="str">
            <v>9544000</v>
          </cell>
          <cell r="B66" t="str">
            <v>Hyd Mn Electr Plant</v>
          </cell>
          <cell r="C66">
            <v>92021.18</v>
          </cell>
          <cell r="H66">
            <v>92021.18</v>
          </cell>
          <cell r="J66">
            <v>92021.18</v>
          </cell>
          <cell r="L66">
            <v>92021.18</v>
          </cell>
        </row>
        <row r="67">
          <cell r="A67" t="str">
            <v>9545000</v>
          </cell>
          <cell r="B67" t="str">
            <v>Hyd Mn Misc Plt Exp</v>
          </cell>
          <cell r="C67">
            <v>255876.8</v>
          </cell>
          <cell r="H67">
            <v>255876.8</v>
          </cell>
          <cell r="J67">
            <v>255876.8</v>
          </cell>
          <cell r="L67">
            <v>255876.8</v>
          </cell>
        </row>
        <row r="68">
          <cell r="A68" t="str">
            <v>9546000</v>
          </cell>
          <cell r="B68" t="str">
            <v>Oth Pwr Op Sup &amp; Eng</v>
          </cell>
          <cell r="C68">
            <v>425317.38</v>
          </cell>
          <cell r="H68">
            <v>425317.38</v>
          </cell>
          <cell r="J68">
            <v>425317.38</v>
          </cell>
          <cell r="L68">
            <v>425317.38</v>
          </cell>
        </row>
        <row r="69">
          <cell r="A69" t="str">
            <v>9548000</v>
          </cell>
          <cell r="B69" t="str">
            <v>Oth Pwr Op Gen Exp</v>
          </cell>
          <cell r="C69">
            <v>850007.4</v>
          </cell>
          <cell r="H69">
            <v>850007.4</v>
          </cell>
          <cell r="J69">
            <v>850007.4</v>
          </cell>
          <cell r="L69">
            <v>850007.4</v>
          </cell>
        </row>
        <row r="70">
          <cell r="A70" t="str">
            <v>9549000</v>
          </cell>
          <cell r="B70" t="str">
            <v>Oth Pwr Op Misc Exp</v>
          </cell>
          <cell r="C70">
            <v>274934.99</v>
          </cell>
          <cell r="H70">
            <v>274934.99</v>
          </cell>
          <cell r="J70">
            <v>274934.99</v>
          </cell>
          <cell r="L70">
            <v>274934.99</v>
          </cell>
        </row>
        <row r="71">
          <cell r="A71" t="str">
            <v>9550000</v>
          </cell>
          <cell r="B71" t="str">
            <v>Oth Pwr Op Rents</v>
          </cell>
          <cell r="C71">
            <v>719272.35</v>
          </cell>
          <cell r="H71">
            <v>719272.35</v>
          </cell>
          <cell r="J71">
            <v>719272.35</v>
          </cell>
          <cell r="L71">
            <v>719272.35</v>
          </cell>
        </row>
        <row r="72">
          <cell r="A72" t="str">
            <v>9551000</v>
          </cell>
          <cell r="B72" t="str">
            <v>Oth Pwr Mn Sup &amp; Eng</v>
          </cell>
          <cell r="C72">
            <v>38708.129999999997</v>
          </cell>
          <cell r="H72">
            <v>38708.129999999997</v>
          </cell>
          <cell r="J72">
            <v>38708.129999999997</v>
          </cell>
          <cell r="L72">
            <v>38708.129999999997</v>
          </cell>
        </row>
        <row r="73">
          <cell r="A73" t="str">
            <v>9552000</v>
          </cell>
          <cell r="B73" t="str">
            <v>Oth Pwr Mn Structure</v>
          </cell>
          <cell r="C73">
            <v>48505.45</v>
          </cell>
          <cell r="H73">
            <v>48505.45</v>
          </cell>
          <cell r="J73">
            <v>48505.45</v>
          </cell>
          <cell r="L73">
            <v>48505.45</v>
          </cell>
        </row>
        <row r="74">
          <cell r="A74" t="str">
            <v>9553000</v>
          </cell>
          <cell r="B74" t="str">
            <v>Oth Pwr Mn Equipment</v>
          </cell>
          <cell r="C74">
            <v>3176530.36</v>
          </cell>
          <cell r="H74">
            <v>3176530.36</v>
          </cell>
          <cell r="J74">
            <v>3176530.36</v>
          </cell>
          <cell r="L74">
            <v>3176530.36</v>
          </cell>
        </row>
        <row r="75">
          <cell r="A75" t="str">
            <v>9554000</v>
          </cell>
          <cell r="B75" t="str">
            <v>Oth Pwr Mn Misc Exp</v>
          </cell>
          <cell r="C75">
            <v>52175.03</v>
          </cell>
          <cell r="H75">
            <v>52175.03</v>
          </cell>
          <cell r="J75">
            <v>52175.03</v>
          </cell>
          <cell r="L75">
            <v>52175.03</v>
          </cell>
        </row>
        <row r="76">
          <cell r="A76" t="str">
            <v>9717000</v>
          </cell>
          <cell r="B76" t="str">
            <v>Mfd Op Liq Petro Exp</v>
          </cell>
          <cell r="D76">
            <v>30395.95</v>
          </cell>
          <cell r="I76">
            <v>30395.95</v>
          </cell>
          <cell r="J76">
            <v>30395.95</v>
          </cell>
          <cell r="L76">
            <v>30395.95</v>
          </cell>
        </row>
        <row r="77">
          <cell r="A77" t="str">
            <v>9807500</v>
          </cell>
          <cell r="B77" t="str">
            <v>Oth Purch Gas Exp</v>
          </cell>
          <cell r="D77">
            <v>227612.63</v>
          </cell>
          <cell r="I77">
            <v>227612.63</v>
          </cell>
          <cell r="J77">
            <v>227612.63</v>
          </cell>
          <cell r="L77">
            <v>227612.63</v>
          </cell>
        </row>
        <row r="78">
          <cell r="A78" t="str">
            <v>9812000</v>
          </cell>
          <cell r="B78" t="str">
            <v>Gas Used fr Oth Util</v>
          </cell>
          <cell r="D78">
            <v>1473.94</v>
          </cell>
          <cell r="I78">
            <v>1473.94</v>
          </cell>
          <cell r="J78">
            <v>1473.94</v>
          </cell>
          <cell r="L78">
            <v>1473.94</v>
          </cell>
        </row>
        <row r="79">
          <cell r="A79" t="str">
            <v>9813000</v>
          </cell>
          <cell r="B79" t="str">
            <v>Oth Gas Supply Exp</v>
          </cell>
          <cell r="D79">
            <v>43382.44</v>
          </cell>
          <cell r="I79">
            <v>43382.44</v>
          </cell>
          <cell r="J79">
            <v>43382.44</v>
          </cell>
          <cell r="L79">
            <v>43382.44</v>
          </cell>
        </row>
        <row r="80">
          <cell r="A80" t="str">
            <v>9814000</v>
          </cell>
          <cell r="B80" t="str">
            <v>UGS Op Supv &amp; Eng</v>
          </cell>
          <cell r="D80">
            <v>14246.63</v>
          </cell>
          <cell r="I80">
            <v>14246.63</v>
          </cell>
          <cell r="J80">
            <v>14246.63</v>
          </cell>
          <cell r="L80">
            <v>14246.63</v>
          </cell>
        </row>
        <row r="81">
          <cell r="A81" t="str">
            <v>9816000</v>
          </cell>
          <cell r="B81" t="str">
            <v>UGS Op Wells Expense</v>
          </cell>
          <cell r="D81">
            <v>703.66</v>
          </cell>
          <cell r="I81">
            <v>703.66</v>
          </cell>
          <cell r="J81">
            <v>703.66</v>
          </cell>
          <cell r="L81">
            <v>703.66</v>
          </cell>
        </row>
        <row r="82">
          <cell r="A82" t="str">
            <v>9817000</v>
          </cell>
          <cell r="B82" t="str">
            <v>UGS Op Lines Expesne</v>
          </cell>
          <cell r="D82">
            <v>2.58</v>
          </cell>
          <cell r="I82">
            <v>2.58</v>
          </cell>
          <cell r="J82">
            <v>2.58</v>
          </cell>
          <cell r="L82">
            <v>2.58</v>
          </cell>
        </row>
        <row r="83">
          <cell r="A83" t="str">
            <v>9818000</v>
          </cell>
          <cell r="B83" t="str">
            <v>UGS Op Compr Stn Exp</v>
          </cell>
          <cell r="D83">
            <v>36713.269999999997</v>
          </cell>
          <cell r="I83">
            <v>36713.269999999997</v>
          </cell>
          <cell r="J83">
            <v>36713.269999999997</v>
          </cell>
          <cell r="L83">
            <v>36713.269999999997</v>
          </cell>
        </row>
        <row r="84">
          <cell r="A84" t="str">
            <v>9819000</v>
          </cell>
          <cell r="B84" t="str">
            <v>UGS Op Compr Stn F&amp;P</v>
          </cell>
          <cell r="D84">
            <v>3239.51</v>
          </cell>
          <cell r="I84">
            <v>3239.51</v>
          </cell>
          <cell r="J84">
            <v>3239.51</v>
          </cell>
          <cell r="L84">
            <v>3239.51</v>
          </cell>
        </row>
        <row r="85">
          <cell r="A85" t="str">
            <v>9824000</v>
          </cell>
          <cell r="B85" t="str">
            <v>UGS Op Other Expense</v>
          </cell>
          <cell r="D85">
            <v>1047.72</v>
          </cell>
          <cell r="I85">
            <v>1047.72</v>
          </cell>
          <cell r="J85">
            <v>1047.72</v>
          </cell>
          <cell r="L85">
            <v>1047.72</v>
          </cell>
        </row>
        <row r="86">
          <cell r="A86" t="str">
            <v>9830000</v>
          </cell>
          <cell r="B86" t="str">
            <v>UGS Mn Supv &amp; Eng</v>
          </cell>
          <cell r="D86">
            <v>12986.23</v>
          </cell>
          <cell r="I86">
            <v>12986.23</v>
          </cell>
          <cell r="J86">
            <v>12986.23</v>
          </cell>
          <cell r="L86">
            <v>12986.23</v>
          </cell>
        </row>
        <row r="87">
          <cell r="A87" t="str">
            <v>9831000</v>
          </cell>
          <cell r="B87" t="str">
            <v>UGS Mn Stuctures</v>
          </cell>
          <cell r="D87">
            <v>20938.36</v>
          </cell>
          <cell r="I87">
            <v>20938.36</v>
          </cell>
          <cell r="J87">
            <v>20938.36</v>
          </cell>
          <cell r="L87">
            <v>20938.36</v>
          </cell>
        </row>
        <row r="88">
          <cell r="A88" t="str">
            <v>9832000</v>
          </cell>
          <cell r="B88" t="str">
            <v>UGS Mn Reserv &amp; Well</v>
          </cell>
          <cell r="D88">
            <v>78484.05</v>
          </cell>
          <cell r="I88">
            <v>78484.05</v>
          </cell>
          <cell r="J88">
            <v>78484.05</v>
          </cell>
          <cell r="L88">
            <v>78484.05</v>
          </cell>
        </row>
        <row r="89">
          <cell r="A89" t="str">
            <v>9833000</v>
          </cell>
          <cell r="B89" t="str">
            <v>UGS Mn Lines</v>
          </cell>
          <cell r="D89">
            <v>2077.2800000000002</v>
          </cell>
          <cell r="I89">
            <v>2077.2800000000002</v>
          </cell>
          <cell r="J89">
            <v>2077.2800000000002</v>
          </cell>
          <cell r="L89">
            <v>2077.2800000000002</v>
          </cell>
        </row>
        <row r="90">
          <cell r="A90" t="str">
            <v>9834000</v>
          </cell>
          <cell r="B90" t="str">
            <v>UGS Mn Compr Stn Eq</v>
          </cell>
          <cell r="D90">
            <v>38972.81</v>
          </cell>
          <cell r="I90">
            <v>38972.81</v>
          </cell>
          <cell r="J90">
            <v>38972.81</v>
          </cell>
          <cell r="L90">
            <v>38972.81</v>
          </cell>
        </row>
        <row r="91">
          <cell r="A91" t="str">
            <v>9836000</v>
          </cell>
          <cell r="B91" t="str">
            <v>UGS Mn Purificat Equ</v>
          </cell>
          <cell r="D91">
            <v>6701.57</v>
          </cell>
          <cell r="I91">
            <v>6701.57</v>
          </cell>
          <cell r="J91">
            <v>6701.57</v>
          </cell>
          <cell r="L91">
            <v>6701.57</v>
          </cell>
        </row>
        <row r="92">
          <cell r="A92" t="str">
            <v>9837000</v>
          </cell>
          <cell r="B92" t="str">
            <v>UGS Mn Oth Equipment</v>
          </cell>
          <cell r="D92">
            <v>3713.92</v>
          </cell>
          <cell r="I92">
            <v>3713.92</v>
          </cell>
          <cell r="J92">
            <v>3713.92</v>
          </cell>
          <cell r="L92">
            <v>3713.92</v>
          </cell>
        </row>
        <row r="93">
          <cell r="A93" t="str">
            <v>9841000</v>
          </cell>
          <cell r="B93" t="str">
            <v>OS Op Labor &amp; Exp</v>
          </cell>
          <cell r="D93">
            <v>75522.62</v>
          </cell>
          <cell r="I93">
            <v>75522.62</v>
          </cell>
          <cell r="J93">
            <v>75522.62</v>
          </cell>
          <cell r="L93">
            <v>75522.62</v>
          </cell>
        </row>
        <row r="94">
          <cell r="A94" t="str">
            <v>ZW_TRANSMISSION_EXP</v>
          </cell>
          <cell r="B94" t="str">
            <v>WUTC Transmission Ex</v>
          </cell>
          <cell r="C94">
            <v>1867216.06</v>
          </cell>
          <cell r="H94">
            <v>1867216.06</v>
          </cell>
          <cell r="J94">
            <v>1867216.06</v>
          </cell>
          <cell r="L94">
            <v>1867216.06</v>
          </cell>
        </row>
        <row r="95">
          <cell r="A95" t="str">
            <v>9560000</v>
          </cell>
          <cell r="B95" t="str">
            <v>Transm Op Supv &amp; Eng</v>
          </cell>
          <cell r="C95">
            <v>203156.11</v>
          </cell>
          <cell r="H95">
            <v>203156.11</v>
          </cell>
          <cell r="J95">
            <v>203156.11</v>
          </cell>
          <cell r="L95">
            <v>203156.11</v>
          </cell>
        </row>
        <row r="96">
          <cell r="A96" t="str">
            <v>9561100</v>
          </cell>
          <cell r="B96" t="str">
            <v>Load Disp-Reliabilit</v>
          </cell>
          <cell r="C96">
            <v>3357.39</v>
          </cell>
          <cell r="H96">
            <v>3357.39</v>
          </cell>
          <cell r="J96">
            <v>3357.39</v>
          </cell>
          <cell r="L96">
            <v>3357.39</v>
          </cell>
        </row>
        <row r="97">
          <cell r="A97" t="str">
            <v>9561200</v>
          </cell>
          <cell r="B97" t="str">
            <v>Load Disp-Monit &amp; Op</v>
          </cell>
          <cell r="C97">
            <v>158515.15</v>
          </cell>
          <cell r="H97">
            <v>158515.15</v>
          </cell>
          <cell r="J97">
            <v>158515.15</v>
          </cell>
          <cell r="L97">
            <v>158515.15</v>
          </cell>
        </row>
        <row r="98">
          <cell r="A98" t="str">
            <v>9561300</v>
          </cell>
          <cell r="B98" t="str">
            <v>Load Disp-Transm Svc</v>
          </cell>
          <cell r="C98">
            <v>46167.08</v>
          </cell>
          <cell r="H98">
            <v>46167.08</v>
          </cell>
          <cell r="J98">
            <v>46167.08</v>
          </cell>
          <cell r="L98">
            <v>46167.08</v>
          </cell>
        </row>
        <row r="99">
          <cell r="A99" t="str">
            <v>9561500</v>
          </cell>
          <cell r="B99" t="str">
            <v>Reliab Plng &amp; Stndrd</v>
          </cell>
          <cell r="C99">
            <v>158661.18</v>
          </cell>
          <cell r="H99">
            <v>158661.18</v>
          </cell>
          <cell r="J99">
            <v>158661.18</v>
          </cell>
          <cell r="L99">
            <v>158661.18</v>
          </cell>
        </row>
        <row r="100">
          <cell r="A100" t="str">
            <v>9561700</v>
          </cell>
          <cell r="B100" t="str">
            <v>Gen Interconn Study</v>
          </cell>
          <cell r="C100">
            <v>191834.13</v>
          </cell>
          <cell r="H100">
            <v>191834.13</v>
          </cell>
          <cell r="J100">
            <v>191834.13</v>
          </cell>
          <cell r="L100">
            <v>191834.13</v>
          </cell>
        </row>
        <row r="101">
          <cell r="A101" t="str">
            <v>9561800</v>
          </cell>
          <cell r="B101" t="str">
            <v>Reliab Plng &amp; SD Svc</v>
          </cell>
          <cell r="C101">
            <v>6829.49</v>
          </cell>
          <cell r="H101">
            <v>6829.49</v>
          </cell>
          <cell r="J101">
            <v>6829.49</v>
          </cell>
          <cell r="L101">
            <v>6829.49</v>
          </cell>
        </row>
        <row r="102">
          <cell r="A102" t="str">
            <v>9562000</v>
          </cell>
          <cell r="B102" t="str">
            <v>Trm Op Station Exp</v>
          </cell>
          <cell r="C102">
            <v>106409.23</v>
          </cell>
          <cell r="H102">
            <v>106409.23</v>
          </cell>
          <cell r="J102">
            <v>106409.23</v>
          </cell>
          <cell r="L102">
            <v>106409.23</v>
          </cell>
        </row>
        <row r="103">
          <cell r="A103" t="str">
            <v>9563000</v>
          </cell>
          <cell r="B103" t="str">
            <v>Trm Op Ovhd Line Exp</v>
          </cell>
          <cell r="C103">
            <v>17447.169999999998</v>
          </cell>
          <cell r="H103">
            <v>17447.169999999998</v>
          </cell>
          <cell r="J103">
            <v>17447.169999999998</v>
          </cell>
          <cell r="L103">
            <v>17447.169999999998</v>
          </cell>
        </row>
        <row r="104">
          <cell r="A104" t="str">
            <v>9566000</v>
          </cell>
          <cell r="B104" t="str">
            <v>Trm Op Misc Expenses</v>
          </cell>
          <cell r="C104">
            <v>245208.06</v>
          </cell>
          <cell r="H104">
            <v>245208.06</v>
          </cell>
          <cell r="J104">
            <v>245208.06</v>
          </cell>
          <cell r="L104">
            <v>245208.06</v>
          </cell>
        </row>
        <row r="105">
          <cell r="A105" t="str">
            <v>9567000</v>
          </cell>
          <cell r="B105" t="str">
            <v>Trm Op Rents</v>
          </cell>
          <cell r="C105">
            <v>34441.58</v>
          </cell>
          <cell r="H105">
            <v>34441.58</v>
          </cell>
          <cell r="J105">
            <v>34441.58</v>
          </cell>
          <cell r="L105">
            <v>34441.58</v>
          </cell>
        </row>
        <row r="106">
          <cell r="A106" t="str">
            <v>9568000</v>
          </cell>
          <cell r="B106" t="str">
            <v>Trm Mn Supv &amp; Eng</v>
          </cell>
          <cell r="C106">
            <v>2165.34</v>
          </cell>
          <cell r="H106">
            <v>2165.34</v>
          </cell>
          <cell r="J106">
            <v>2165.34</v>
          </cell>
          <cell r="L106">
            <v>2165.34</v>
          </cell>
        </row>
        <row r="107">
          <cell r="A107" t="str">
            <v>9569200</v>
          </cell>
          <cell r="B107" t="str">
            <v>Trm Mn Comp Software</v>
          </cell>
          <cell r="C107">
            <v>15426.15</v>
          </cell>
          <cell r="H107">
            <v>15426.15</v>
          </cell>
          <cell r="J107">
            <v>15426.15</v>
          </cell>
          <cell r="L107">
            <v>15426.15</v>
          </cell>
        </row>
        <row r="108">
          <cell r="A108" t="str">
            <v>9570000</v>
          </cell>
          <cell r="B108" t="str">
            <v>Trm Mn Station Equip</v>
          </cell>
          <cell r="C108">
            <v>152302.92000000001</v>
          </cell>
          <cell r="H108">
            <v>152302.92000000001</v>
          </cell>
          <cell r="J108">
            <v>152302.92000000001</v>
          </cell>
          <cell r="L108">
            <v>152302.92000000001</v>
          </cell>
        </row>
        <row r="109">
          <cell r="A109" t="str">
            <v>9571000</v>
          </cell>
          <cell r="B109" t="str">
            <v>Trm Mn Ovhd Lines</v>
          </cell>
          <cell r="C109">
            <v>520150.1</v>
          </cell>
          <cell r="H109">
            <v>520150.1</v>
          </cell>
          <cell r="J109">
            <v>520150.1</v>
          </cell>
          <cell r="L109">
            <v>520150.1</v>
          </cell>
        </row>
        <row r="110">
          <cell r="A110" t="str">
            <v>9573000</v>
          </cell>
          <cell r="B110" t="str">
            <v>Trm Mn Misc Transm</v>
          </cell>
          <cell r="C110">
            <v>5144.9799999999996</v>
          </cell>
          <cell r="H110">
            <v>5144.9799999999996</v>
          </cell>
          <cell r="J110">
            <v>5144.9799999999996</v>
          </cell>
          <cell r="L110">
            <v>5144.9799999999996</v>
          </cell>
        </row>
        <row r="111">
          <cell r="A111" t="str">
            <v>ZW_DISTRIBUTION_EXP</v>
          </cell>
          <cell r="B111" t="str">
            <v>WUTC Distribution Ex</v>
          </cell>
          <cell r="C111">
            <v>6450470.6699999999</v>
          </cell>
          <cell r="D111">
            <v>5773096.0199999996</v>
          </cell>
          <cell r="H111">
            <v>6450470.6699999999</v>
          </cell>
          <cell r="I111">
            <v>5773096.0199999996</v>
          </cell>
          <cell r="J111">
            <v>12223566.689999999</v>
          </cell>
          <cell r="L111">
            <v>12223566.689999999</v>
          </cell>
        </row>
        <row r="112">
          <cell r="A112" t="str">
            <v>9580000</v>
          </cell>
          <cell r="B112" t="str">
            <v>Dis Op Supv &amp; Eng</v>
          </cell>
          <cell r="C112">
            <v>226660.04</v>
          </cell>
          <cell r="H112">
            <v>226660.04</v>
          </cell>
          <cell r="J112">
            <v>226660.04</v>
          </cell>
          <cell r="L112">
            <v>226660.04</v>
          </cell>
        </row>
        <row r="113">
          <cell r="A113" t="str">
            <v>9581000</v>
          </cell>
          <cell r="B113" t="str">
            <v>Dis Op Load Dispatch</v>
          </cell>
          <cell r="C113">
            <v>131128.99</v>
          </cell>
          <cell r="H113">
            <v>131128.99</v>
          </cell>
          <cell r="J113">
            <v>131128.99</v>
          </cell>
          <cell r="L113">
            <v>131128.99</v>
          </cell>
        </row>
        <row r="114">
          <cell r="A114" t="str">
            <v>9582000</v>
          </cell>
          <cell r="B114" t="str">
            <v>Dis Op Station Exp</v>
          </cell>
          <cell r="C114">
            <v>145494.81</v>
          </cell>
          <cell r="H114">
            <v>145494.81</v>
          </cell>
          <cell r="J114">
            <v>145494.81</v>
          </cell>
          <cell r="L114">
            <v>145494.81</v>
          </cell>
        </row>
        <row r="115">
          <cell r="A115" t="str">
            <v>9583000</v>
          </cell>
          <cell r="B115" t="str">
            <v>Dis Op Ovhd Line Exp</v>
          </cell>
          <cell r="C115">
            <v>221601.47</v>
          </cell>
          <cell r="H115">
            <v>221601.47</v>
          </cell>
          <cell r="J115">
            <v>221601.47</v>
          </cell>
          <cell r="L115">
            <v>221601.47</v>
          </cell>
        </row>
        <row r="116">
          <cell r="A116" t="str">
            <v>9584000</v>
          </cell>
          <cell r="B116" t="str">
            <v>Dis Op Undg Line Exp</v>
          </cell>
          <cell r="C116">
            <v>373576.55</v>
          </cell>
          <cell r="H116">
            <v>373576.55</v>
          </cell>
          <cell r="J116">
            <v>373576.55</v>
          </cell>
          <cell r="L116">
            <v>373576.55</v>
          </cell>
        </row>
        <row r="117">
          <cell r="A117" t="str">
            <v>9586000</v>
          </cell>
          <cell r="B117" t="str">
            <v>Dis Op Meter Exp</v>
          </cell>
          <cell r="C117">
            <v>42106.879999999997</v>
          </cell>
          <cell r="H117">
            <v>42106.879999999997</v>
          </cell>
          <cell r="J117">
            <v>42106.879999999997</v>
          </cell>
          <cell r="L117">
            <v>42106.879999999997</v>
          </cell>
        </row>
        <row r="118">
          <cell r="A118" t="str">
            <v>9587000</v>
          </cell>
          <cell r="B118" t="str">
            <v>Dis Op Cust Install</v>
          </cell>
          <cell r="C118">
            <v>287832.71999999997</v>
          </cell>
          <cell r="H118">
            <v>287832.71999999997</v>
          </cell>
          <cell r="J118">
            <v>287832.71999999997</v>
          </cell>
          <cell r="L118">
            <v>287832.71999999997</v>
          </cell>
        </row>
        <row r="119">
          <cell r="A119" t="str">
            <v>9588000</v>
          </cell>
          <cell r="B119" t="str">
            <v>Dis Op Misc Expenses</v>
          </cell>
          <cell r="C119">
            <v>963182.69</v>
          </cell>
          <cell r="H119">
            <v>963182.69</v>
          </cell>
          <cell r="J119">
            <v>963182.69</v>
          </cell>
          <cell r="L119">
            <v>963182.69</v>
          </cell>
        </row>
        <row r="120">
          <cell r="A120" t="str">
            <v>9589000</v>
          </cell>
          <cell r="B120" t="str">
            <v>Dis Op Rents</v>
          </cell>
          <cell r="C120">
            <v>138384.79999999999</v>
          </cell>
          <cell r="H120">
            <v>138384.79999999999</v>
          </cell>
          <cell r="J120">
            <v>138384.79999999999</v>
          </cell>
          <cell r="L120">
            <v>138384.79999999999</v>
          </cell>
        </row>
        <row r="121">
          <cell r="A121" t="str">
            <v>9590000</v>
          </cell>
          <cell r="B121" t="str">
            <v>Dis Mn Supv &amp; Eng</v>
          </cell>
          <cell r="C121">
            <v>42641.97</v>
          </cell>
          <cell r="H121">
            <v>42641.97</v>
          </cell>
          <cell r="J121">
            <v>42641.97</v>
          </cell>
          <cell r="L121">
            <v>42641.97</v>
          </cell>
        </row>
        <row r="122">
          <cell r="A122" t="str">
            <v>9592000</v>
          </cell>
          <cell r="B122" t="str">
            <v>Dis Mn Station Equip</v>
          </cell>
          <cell r="C122">
            <v>203684.48000000001</v>
          </cell>
          <cell r="H122">
            <v>203684.48000000001</v>
          </cell>
          <cell r="J122">
            <v>203684.48000000001</v>
          </cell>
          <cell r="L122">
            <v>203684.48000000001</v>
          </cell>
        </row>
        <row r="123">
          <cell r="A123" t="str">
            <v>9593000</v>
          </cell>
          <cell r="B123" t="str">
            <v>Dis Mn Ovhd Lines</v>
          </cell>
          <cell r="C123">
            <v>2392627.2000000002</v>
          </cell>
          <cell r="H123">
            <v>2392627.2000000002</v>
          </cell>
          <cell r="J123">
            <v>2392627.2000000002</v>
          </cell>
          <cell r="L123">
            <v>2392627.2000000002</v>
          </cell>
        </row>
        <row r="124">
          <cell r="A124" t="str">
            <v>9594000</v>
          </cell>
          <cell r="B124" t="str">
            <v>Dis Mn Undgrd Lines</v>
          </cell>
          <cell r="C124">
            <v>1012646.05</v>
          </cell>
          <cell r="H124">
            <v>1012646.05</v>
          </cell>
          <cell r="J124">
            <v>1012646.05</v>
          </cell>
          <cell r="L124">
            <v>1012646.05</v>
          </cell>
        </row>
        <row r="125">
          <cell r="A125" t="str">
            <v>9595000</v>
          </cell>
          <cell r="B125" t="str">
            <v>Dis Mn Line Transfor</v>
          </cell>
          <cell r="C125">
            <v>21739.88</v>
          </cell>
          <cell r="H125">
            <v>21739.88</v>
          </cell>
          <cell r="J125">
            <v>21739.88</v>
          </cell>
          <cell r="L125">
            <v>21739.88</v>
          </cell>
        </row>
        <row r="126">
          <cell r="A126" t="str">
            <v>9596000</v>
          </cell>
          <cell r="B126" t="str">
            <v>Dis Mn St Ltng &amp; Sig</v>
          </cell>
          <cell r="C126">
            <v>166105.13</v>
          </cell>
          <cell r="H126">
            <v>166105.13</v>
          </cell>
          <cell r="J126">
            <v>166105.13</v>
          </cell>
          <cell r="L126">
            <v>166105.13</v>
          </cell>
        </row>
        <row r="127">
          <cell r="A127" t="str">
            <v>9597000</v>
          </cell>
          <cell r="B127" t="str">
            <v>Dis Mn Meters</v>
          </cell>
          <cell r="C127">
            <v>81057.009999999995</v>
          </cell>
          <cell r="H127">
            <v>81057.009999999995</v>
          </cell>
          <cell r="J127">
            <v>81057.009999999995</v>
          </cell>
          <cell r="L127">
            <v>81057.009999999995</v>
          </cell>
        </row>
        <row r="128">
          <cell r="A128" t="str">
            <v>9870000</v>
          </cell>
          <cell r="B128" t="str">
            <v>Dis Op Supv &amp; Eng</v>
          </cell>
          <cell r="D128">
            <v>214953.93</v>
          </cell>
          <cell r="I128">
            <v>214953.93</v>
          </cell>
          <cell r="J128">
            <v>214953.93</v>
          </cell>
          <cell r="L128">
            <v>214953.93</v>
          </cell>
        </row>
        <row r="129">
          <cell r="A129" t="str">
            <v>9871000</v>
          </cell>
          <cell r="B129" t="str">
            <v>Dis Op Load Dispatch</v>
          </cell>
          <cell r="D129">
            <v>21885.46</v>
          </cell>
          <cell r="I129">
            <v>21885.46</v>
          </cell>
          <cell r="J129">
            <v>21885.46</v>
          </cell>
          <cell r="L129">
            <v>21885.46</v>
          </cell>
        </row>
        <row r="130">
          <cell r="A130" t="str">
            <v>9874000</v>
          </cell>
          <cell r="B130" t="str">
            <v>Dis Op Mains &amp; Serv</v>
          </cell>
          <cell r="D130">
            <v>1978064.21</v>
          </cell>
          <cell r="I130">
            <v>1978064.21</v>
          </cell>
          <cell r="J130">
            <v>1978064.21</v>
          </cell>
          <cell r="L130">
            <v>1978064.21</v>
          </cell>
        </row>
        <row r="131">
          <cell r="A131" t="str">
            <v>9875000</v>
          </cell>
          <cell r="B131" t="str">
            <v>Dis Op M &amp; R Stn-Gen</v>
          </cell>
          <cell r="D131">
            <v>219758.93</v>
          </cell>
          <cell r="I131">
            <v>219758.93</v>
          </cell>
          <cell r="J131">
            <v>219758.93</v>
          </cell>
          <cell r="L131">
            <v>219758.93</v>
          </cell>
        </row>
        <row r="132">
          <cell r="A132" t="str">
            <v>9876000</v>
          </cell>
          <cell r="B132" t="str">
            <v>Dis Op M &amp; R Stn-Ind</v>
          </cell>
          <cell r="D132">
            <v>24170.85</v>
          </cell>
          <cell r="I132">
            <v>24170.85</v>
          </cell>
          <cell r="J132">
            <v>24170.85</v>
          </cell>
          <cell r="L132">
            <v>24170.85</v>
          </cell>
        </row>
        <row r="133">
          <cell r="A133" t="str">
            <v>9878000</v>
          </cell>
          <cell r="B133" t="str">
            <v>Dis Op Mtr &amp; Hou Reg</v>
          </cell>
          <cell r="D133">
            <v>171113.15</v>
          </cell>
          <cell r="I133">
            <v>171113.15</v>
          </cell>
          <cell r="J133">
            <v>171113.15</v>
          </cell>
          <cell r="L133">
            <v>171113.15</v>
          </cell>
        </row>
        <row r="134">
          <cell r="A134" t="str">
            <v>9879000</v>
          </cell>
          <cell r="B134" t="str">
            <v>Dis Op Cust Install</v>
          </cell>
          <cell r="D134">
            <v>176396</v>
          </cell>
          <cell r="I134">
            <v>176396</v>
          </cell>
          <cell r="J134">
            <v>176396</v>
          </cell>
          <cell r="L134">
            <v>176396</v>
          </cell>
        </row>
        <row r="135">
          <cell r="A135" t="str">
            <v>9880000</v>
          </cell>
          <cell r="B135" t="str">
            <v>Dis Op Other Expense</v>
          </cell>
          <cell r="D135">
            <v>1453158.12</v>
          </cell>
          <cell r="I135">
            <v>1453158.12</v>
          </cell>
          <cell r="J135">
            <v>1453158.12</v>
          </cell>
          <cell r="L135">
            <v>1453158.12</v>
          </cell>
        </row>
        <row r="136">
          <cell r="A136" t="str">
            <v>9881000</v>
          </cell>
          <cell r="B136" t="str">
            <v>Dis Op Rents</v>
          </cell>
          <cell r="D136">
            <v>46709.25</v>
          </cell>
          <cell r="I136">
            <v>46709.25</v>
          </cell>
          <cell r="J136">
            <v>46709.25</v>
          </cell>
          <cell r="L136">
            <v>46709.25</v>
          </cell>
        </row>
        <row r="137">
          <cell r="A137" t="str">
            <v>9885000</v>
          </cell>
          <cell r="B137" t="str">
            <v>Dis Mn Supv &amp; Eng</v>
          </cell>
          <cell r="D137">
            <v>3264.78</v>
          </cell>
          <cell r="I137">
            <v>3264.78</v>
          </cell>
          <cell r="J137">
            <v>3264.78</v>
          </cell>
          <cell r="L137">
            <v>3264.78</v>
          </cell>
        </row>
        <row r="138">
          <cell r="A138" t="str">
            <v>9886000</v>
          </cell>
          <cell r="B138" t="str">
            <v>Dis Mn Structures</v>
          </cell>
          <cell r="D138">
            <v>23210.25</v>
          </cell>
          <cell r="I138">
            <v>23210.25</v>
          </cell>
          <cell r="J138">
            <v>23210.25</v>
          </cell>
          <cell r="L138">
            <v>23210.25</v>
          </cell>
        </row>
        <row r="139">
          <cell r="A139" t="str">
            <v>9887000</v>
          </cell>
          <cell r="B139" t="str">
            <v>Dis Mn Mains</v>
          </cell>
          <cell r="D139">
            <v>751544.39</v>
          </cell>
          <cell r="I139">
            <v>751544.39</v>
          </cell>
          <cell r="J139">
            <v>751544.39</v>
          </cell>
          <cell r="L139">
            <v>751544.39</v>
          </cell>
        </row>
        <row r="140">
          <cell r="A140" t="str">
            <v>9889000</v>
          </cell>
          <cell r="B140" t="str">
            <v>Dis Mn M &amp; R Stn-Gen</v>
          </cell>
          <cell r="D140">
            <v>67716.23</v>
          </cell>
          <cell r="I140">
            <v>67716.23</v>
          </cell>
          <cell r="J140">
            <v>67716.23</v>
          </cell>
          <cell r="L140">
            <v>67716.23</v>
          </cell>
        </row>
        <row r="141">
          <cell r="A141" t="str">
            <v>9890000</v>
          </cell>
          <cell r="B141" t="str">
            <v>Dis Mn M &amp; R Stn-Ind</v>
          </cell>
          <cell r="D141">
            <v>10048.19</v>
          </cell>
          <cell r="I141">
            <v>10048.19</v>
          </cell>
          <cell r="J141">
            <v>10048.19</v>
          </cell>
          <cell r="L141">
            <v>10048.19</v>
          </cell>
        </row>
        <row r="142">
          <cell r="A142" t="str">
            <v>9892000</v>
          </cell>
          <cell r="B142" t="str">
            <v>Dis Mn Services</v>
          </cell>
          <cell r="D142">
            <v>489961.43</v>
          </cell>
          <cell r="I142">
            <v>489961.43</v>
          </cell>
          <cell r="J142">
            <v>489961.43</v>
          </cell>
          <cell r="L142">
            <v>489961.43</v>
          </cell>
        </row>
        <row r="143">
          <cell r="A143" t="str">
            <v>9893000</v>
          </cell>
          <cell r="B143" t="str">
            <v>Dis Mn Mtr &amp; Hou Reg</v>
          </cell>
          <cell r="D143">
            <v>58046.54</v>
          </cell>
          <cell r="I143">
            <v>58046.54</v>
          </cell>
          <cell r="J143">
            <v>58046.54</v>
          </cell>
          <cell r="L143">
            <v>58046.54</v>
          </cell>
        </row>
        <row r="144">
          <cell r="A144" t="str">
            <v>9894000</v>
          </cell>
          <cell r="B144" t="str">
            <v>Dis Mn Other Equipm</v>
          </cell>
          <cell r="D144">
            <v>63094.31</v>
          </cell>
          <cell r="I144">
            <v>63094.31</v>
          </cell>
          <cell r="J144">
            <v>63094.31</v>
          </cell>
          <cell r="L144">
            <v>63094.31</v>
          </cell>
        </row>
        <row r="145">
          <cell r="A145" t="str">
            <v>ZW_CUSTOMER_ACCTS_EXP</v>
          </cell>
          <cell r="B145" t="str">
            <v>WUTC Customer Accoun</v>
          </cell>
          <cell r="C145">
            <v>2640211.64</v>
          </cell>
          <cell r="D145">
            <v>1015608.2</v>
          </cell>
          <cell r="E145">
            <v>3143415.59</v>
          </cell>
          <cell r="F145">
            <v>1842011.5</v>
          </cell>
          <cell r="G145">
            <v>1301404.0900000001</v>
          </cell>
          <cell r="H145">
            <v>4482223.1399999997</v>
          </cell>
          <cell r="I145">
            <v>2317012.29</v>
          </cell>
          <cell r="J145">
            <v>6799235.4299999997</v>
          </cell>
          <cell r="L145">
            <v>6799235.4299999997</v>
          </cell>
        </row>
        <row r="146">
          <cell r="A146" t="str">
            <v>9901000</v>
          </cell>
          <cell r="B146" t="str">
            <v>Customer Accts Supv</v>
          </cell>
          <cell r="C146">
            <v>0</v>
          </cell>
          <cell r="D146">
            <v>0</v>
          </cell>
          <cell r="E146">
            <v>22441.03</v>
          </cell>
          <cell r="F146">
            <v>13033.77</v>
          </cell>
          <cell r="G146">
            <v>9407.26</v>
          </cell>
          <cell r="H146">
            <v>13033.77</v>
          </cell>
          <cell r="I146">
            <v>9407.26</v>
          </cell>
          <cell r="J146">
            <v>22441.03</v>
          </cell>
          <cell r="L146">
            <v>22441.03</v>
          </cell>
        </row>
        <row r="147">
          <cell r="A147" t="str">
            <v>9902000</v>
          </cell>
          <cell r="B147" t="str">
            <v>Meter Reading Exp</v>
          </cell>
          <cell r="C147">
            <v>889856.61</v>
          </cell>
          <cell r="D147">
            <v>734237.88</v>
          </cell>
          <cell r="E147">
            <v>251518.8</v>
          </cell>
          <cell r="F147">
            <v>157450.79</v>
          </cell>
          <cell r="G147">
            <v>94068.01</v>
          </cell>
          <cell r="H147">
            <v>1047307.4</v>
          </cell>
          <cell r="I147">
            <v>828305.89</v>
          </cell>
          <cell r="J147">
            <v>1875613.29</v>
          </cell>
          <cell r="L147">
            <v>1875613.29</v>
          </cell>
        </row>
        <row r="148">
          <cell r="A148" t="str">
            <v>9902100</v>
          </cell>
          <cell r="B148" t="str">
            <v>Meter Reading Exp-E</v>
          </cell>
          <cell r="C148">
            <v>7241.64</v>
          </cell>
          <cell r="H148">
            <v>7241.64</v>
          </cell>
          <cell r="J148">
            <v>7241.64</v>
          </cell>
          <cell r="L148">
            <v>7241.64</v>
          </cell>
        </row>
        <row r="149">
          <cell r="A149" t="str">
            <v>9902200</v>
          </cell>
          <cell r="B149" t="str">
            <v>Meter Reading Exp-G</v>
          </cell>
          <cell r="D149">
            <v>2223.9899999999998</v>
          </cell>
          <cell r="I149">
            <v>2223.9899999999998</v>
          </cell>
          <cell r="J149">
            <v>2223.9899999999998</v>
          </cell>
          <cell r="L149">
            <v>2223.9899999999998</v>
          </cell>
        </row>
        <row r="150">
          <cell r="A150" t="str">
            <v>9903000</v>
          </cell>
          <cell r="B150" t="str">
            <v>Customer Rec &amp; Coll</v>
          </cell>
          <cell r="C150">
            <v>84877.05</v>
          </cell>
          <cell r="D150">
            <v>69361.91</v>
          </cell>
          <cell r="E150">
            <v>2809638.43</v>
          </cell>
          <cell r="F150">
            <v>1631838.14</v>
          </cell>
          <cell r="G150">
            <v>1177800.29</v>
          </cell>
          <cell r="H150">
            <v>1716715.19</v>
          </cell>
          <cell r="I150">
            <v>1247162.2</v>
          </cell>
          <cell r="J150">
            <v>2963877.39</v>
          </cell>
          <cell r="L150">
            <v>2963877.39</v>
          </cell>
        </row>
        <row r="151">
          <cell r="A151" t="str">
            <v>9903100</v>
          </cell>
          <cell r="B151" t="str">
            <v>Cust Rec Col Exp-E</v>
          </cell>
          <cell r="C151">
            <v>24720.5</v>
          </cell>
          <cell r="H151">
            <v>24720.5</v>
          </cell>
          <cell r="J151">
            <v>24720.5</v>
          </cell>
          <cell r="L151">
            <v>24720.5</v>
          </cell>
        </row>
        <row r="152">
          <cell r="A152" t="str">
            <v>9903200</v>
          </cell>
          <cell r="B152" t="str">
            <v>Cust Rec Col Exp-G</v>
          </cell>
          <cell r="D152">
            <v>9158.4</v>
          </cell>
          <cell r="I152">
            <v>9158.4</v>
          </cell>
          <cell r="J152">
            <v>9158.4</v>
          </cell>
          <cell r="L152">
            <v>9158.4</v>
          </cell>
        </row>
        <row r="153">
          <cell r="A153" t="str">
            <v>9904000</v>
          </cell>
          <cell r="B153" t="str">
            <v>Uncollectible Accts</v>
          </cell>
          <cell r="C153">
            <v>1633515.84</v>
          </cell>
          <cell r="D153">
            <v>200626.02</v>
          </cell>
          <cell r="E153">
            <v>59817.33</v>
          </cell>
          <cell r="F153">
            <v>39688.800000000003</v>
          </cell>
          <cell r="G153">
            <v>20128.53</v>
          </cell>
          <cell r="H153">
            <v>1673204.64</v>
          </cell>
          <cell r="I153">
            <v>220754.55</v>
          </cell>
          <cell r="J153">
            <v>1893959.19</v>
          </cell>
          <cell r="L153">
            <v>1893959.19</v>
          </cell>
        </row>
        <row r="154">
          <cell r="A154" t="str">
            <v>ZW_CUSTOMER_SERV_EXP</v>
          </cell>
          <cell r="B154" t="str">
            <v>WUTC Customer Servic</v>
          </cell>
          <cell r="C154">
            <v>1691225.89</v>
          </cell>
          <cell r="D154">
            <v>233176.09</v>
          </cell>
          <cell r="E154">
            <v>275372.7</v>
          </cell>
          <cell r="F154">
            <v>159936.42000000001</v>
          </cell>
          <cell r="G154">
            <v>115436.28</v>
          </cell>
          <cell r="H154">
            <v>1851162.31</v>
          </cell>
          <cell r="I154">
            <v>348612.37</v>
          </cell>
          <cell r="J154">
            <v>2199774.6800000002</v>
          </cell>
          <cell r="L154">
            <v>2199774.6800000002</v>
          </cell>
        </row>
        <row r="155">
          <cell r="A155" t="str">
            <v>9908010</v>
          </cell>
          <cell r="B155" t="str">
            <v>Customer Serv Exp</v>
          </cell>
          <cell r="C155">
            <v>1558470.95</v>
          </cell>
          <cell r="D155">
            <v>193251.98</v>
          </cell>
          <cell r="E155">
            <v>80051.42</v>
          </cell>
          <cell r="F155">
            <v>46493.87</v>
          </cell>
          <cell r="G155">
            <v>33557.550000000003</v>
          </cell>
          <cell r="H155">
            <v>1604964.82</v>
          </cell>
          <cell r="I155">
            <v>226809.53</v>
          </cell>
          <cell r="J155">
            <v>1831774.35</v>
          </cell>
          <cell r="L155">
            <v>1831774.35</v>
          </cell>
        </row>
        <row r="156">
          <cell r="A156" t="str">
            <v>9909000</v>
          </cell>
          <cell r="B156" t="str">
            <v>Infor &amp; Inst Adv Exp</v>
          </cell>
          <cell r="C156">
            <v>68132.23</v>
          </cell>
          <cell r="D156">
            <v>39924.11</v>
          </cell>
          <cell r="E156">
            <v>209294.14</v>
          </cell>
          <cell r="F156">
            <v>121558</v>
          </cell>
          <cell r="G156">
            <v>87736.14</v>
          </cell>
          <cell r="H156">
            <v>189690.23</v>
          </cell>
          <cell r="I156">
            <v>127660.25</v>
          </cell>
          <cell r="J156">
            <v>317350.48</v>
          </cell>
          <cell r="L156">
            <v>317350.48</v>
          </cell>
        </row>
        <row r="157">
          <cell r="A157" t="str">
            <v>9912000</v>
          </cell>
          <cell r="B157" t="str">
            <v>Demonstr &amp; Sell Exp</v>
          </cell>
          <cell r="C157">
            <v>64622.71</v>
          </cell>
          <cell r="D157">
            <v>0</v>
          </cell>
          <cell r="E157">
            <v>-13972.86</v>
          </cell>
          <cell r="F157">
            <v>-8115.45</v>
          </cell>
          <cell r="G157">
            <v>-5857.41</v>
          </cell>
          <cell r="H157">
            <v>56507.26</v>
          </cell>
          <cell r="I157">
            <v>-5857.41</v>
          </cell>
          <cell r="J157">
            <v>50649.85</v>
          </cell>
          <cell r="L157">
            <v>50649.85</v>
          </cell>
        </row>
        <row r="158">
          <cell r="A158" t="str">
            <v>ZW_CONSERV_AMORTIZATION</v>
          </cell>
          <cell r="B158" t="str">
            <v>WUTC Conservation Am</v>
          </cell>
          <cell r="C158">
            <v>5947975.9500000002</v>
          </cell>
          <cell r="D158">
            <v>802479.67</v>
          </cell>
          <cell r="H158">
            <v>5947975.9500000002</v>
          </cell>
          <cell r="I158">
            <v>802479.67</v>
          </cell>
          <cell r="J158">
            <v>6750455.6200000001</v>
          </cell>
          <cell r="L158">
            <v>6750455.6200000001</v>
          </cell>
        </row>
        <row r="159">
          <cell r="A159" t="str">
            <v>9908020</v>
          </cell>
          <cell r="B159" t="str">
            <v>Conserv Amortization</v>
          </cell>
          <cell r="C159">
            <v>5947975.9500000002</v>
          </cell>
          <cell r="D159">
            <v>802479.67</v>
          </cell>
          <cell r="H159">
            <v>5947975.9500000002</v>
          </cell>
          <cell r="I159">
            <v>802479.67</v>
          </cell>
          <cell r="J159">
            <v>6750455.6200000001</v>
          </cell>
          <cell r="L159">
            <v>6750455.6200000001</v>
          </cell>
        </row>
        <row r="160">
          <cell r="A160" t="str">
            <v>ZW_ADMIN_GEN_EXP</v>
          </cell>
          <cell r="B160" t="str">
            <v>WUTC Admin &amp; General</v>
          </cell>
          <cell r="C160">
            <v>3255913.33</v>
          </cell>
          <cell r="D160">
            <v>855568.34</v>
          </cell>
          <cell r="E160">
            <v>11731679.59</v>
          </cell>
          <cell r="F160">
            <v>7714301</v>
          </cell>
          <cell r="G160">
            <v>4017378.59</v>
          </cell>
          <cell r="H160">
            <v>10970214.33</v>
          </cell>
          <cell r="I160">
            <v>4872946.93</v>
          </cell>
          <cell r="J160">
            <v>15843161.26</v>
          </cell>
          <cell r="L160">
            <v>15843161.26</v>
          </cell>
        </row>
        <row r="161">
          <cell r="A161" t="str">
            <v>9920000</v>
          </cell>
          <cell r="B161" t="str">
            <v>Admin &amp; Gen Salaries</v>
          </cell>
          <cell r="C161">
            <v>574128.73</v>
          </cell>
          <cell r="D161">
            <v>59806.8</v>
          </cell>
          <cell r="E161">
            <v>7592678.0999999996</v>
          </cell>
          <cell r="F161">
            <v>5037741.75</v>
          </cell>
          <cell r="G161">
            <v>2554936.35</v>
          </cell>
          <cell r="H161">
            <v>5611870.4800000004</v>
          </cell>
          <cell r="I161">
            <v>2614743.15</v>
          </cell>
          <cell r="J161">
            <v>8226613.6299999999</v>
          </cell>
          <cell r="L161">
            <v>8226613.6299999999</v>
          </cell>
        </row>
        <row r="162">
          <cell r="A162" t="str">
            <v>9921000</v>
          </cell>
          <cell r="B162" t="str">
            <v>Office Suppies &amp; Exp</v>
          </cell>
          <cell r="C162">
            <v>149025.97</v>
          </cell>
          <cell r="D162">
            <v>19514.79</v>
          </cell>
          <cell r="E162">
            <v>1078286.0900000001</v>
          </cell>
          <cell r="F162">
            <v>715442.87</v>
          </cell>
          <cell r="G162">
            <v>362843.22</v>
          </cell>
          <cell r="H162">
            <v>864468.84</v>
          </cell>
          <cell r="I162">
            <v>382358.01</v>
          </cell>
          <cell r="J162">
            <v>1246826.8500000001</v>
          </cell>
          <cell r="L162">
            <v>1246826.8500000001</v>
          </cell>
        </row>
        <row r="163">
          <cell r="A163" t="str">
            <v>9922000</v>
          </cell>
          <cell r="B163" t="str">
            <v>Admin Exp Transf-Cr</v>
          </cell>
          <cell r="C163">
            <v>-14475.97</v>
          </cell>
          <cell r="D163">
            <v>-7341.6</v>
          </cell>
          <cell r="E163">
            <v>-2934918.08</v>
          </cell>
          <cell r="F163">
            <v>-1947318.15</v>
          </cell>
          <cell r="G163">
            <v>-987599.93</v>
          </cell>
          <cell r="H163">
            <v>-1961794.12</v>
          </cell>
          <cell r="I163">
            <v>-994941.53</v>
          </cell>
          <cell r="J163">
            <v>-2956735.65</v>
          </cell>
          <cell r="L163">
            <v>-2956735.65</v>
          </cell>
        </row>
        <row r="164">
          <cell r="A164" t="str">
            <v>9923000</v>
          </cell>
          <cell r="B164" t="str">
            <v>Outside Svc Employed</v>
          </cell>
          <cell r="C164">
            <v>141545.04999999999</v>
          </cell>
          <cell r="D164">
            <v>3415.42</v>
          </cell>
          <cell r="E164">
            <v>1117384</v>
          </cell>
          <cell r="F164">
            <v>741384.31</v>
          </cell>
          <cell r="G164">
            <v>375999.69</v>
          </cell>
          <cell r="H164">
            <v>882929.36</v>
          </cell>
          <cell r="I164">
            <v>379415.11</v>
          </cell>
          <cell r="J164">
            <v>1262344.47</v>
          </cell>
          <cell r="L164">
            <v>1262344.47</v>
          </cell>
        </row>
        <row r="165">
          <cell r="A165" t="str">
            <v>9924000</v>
          </cell>
          <cell r="B165" t="str">
            <v>Property Insurance</v>
          </cell>
          <cell r="C165">
            <v>471553.9</v>
          </cell>
          <cell r="D165">
            <v>13035.22</v>
          </cell>
          <cell r="E165">
            <v>-54171.7</v>
          </cell>
          <cell r="F165">
            <v>-32551.759999999998</v>
          </cell>
          <cell r="G165">
            <v>-21619.94</v>
          </cell>
          <cell r="H165">
            <v>439002.14</v>
          </cell>
          <cell r="I165">
            <v>-8584.7199999999993</v>
          </cell>
          <cell r="J165">
            <v>430417.42</v>
          </cell>
          <cell r="L165">
            <v>430417.42</v>
          </cell>
        </row>
        <row r="166">
          <cell r="A166" t="str">
            <v>9925000</v>
          </cell>
          <cell r="B166" t="str">
            <v>Injuries and Damages</v>
          </cell>
          <cell r="C166">
            <v>56974.55</v>
          </cell>
          <cell r="D166">
            <v>39942.33</v>
          </cell>
          <cell r="E166">
            <v>482689.76</v>
          </cell>
          <cell r="F166">
            <v>280346.21000000002</v>
          </cell>
          <cell r="G166">
            <v>202343.55</v>
          </cell>
          <cell r="H166">
            <v>337320.76</v>
          </cell>
          <cell r="I166">
            <v>242285.88</v>
          </cell>
          <cell r="J166">
            <v>579606.64</v>
          </cell>
          <cell r="L166">
            <v>579606.64</v>
          </cell>
        </row>
        <row r="167">
          <cell r="A167" t="str">
            <v>9926000</v>
          </cell>
          <cell r="B167" t="str">
            <v>Employee Pen &amp; Ben</v>
          </cell>
          <cell r="C167">
            <v>1085174.3899999999</v>
          </cell>
          <cell r="D167">
            <v>490384.86</v>
          </cell>
          <cell r="E167">
            <v>953308.57</v>
          </cell>
          <cell r="F167">
            <v>599379.22</v>
          </cell>
          <cell r="G167">
            <v>353929.35</v>
          </cell>
          <cell r="H167">
            <v>1684553.61</v>
          </cell>
          <cell r="I167">
            <v>844314.21</v>
          </cell>
          <cell r="J167">
            <v>2528867.8199999998</v>
          </cell>
          <cell r="L167">
            <v>2528867.8199999998</v>
          </cell>
        </row>
        <row r="168">
          <cell r="A168" t="str">
            <v>9928000</v>
          </cell>
          <cell r="B168" t="str">
            <v>Reg Commission Exp</v>
          </cell>
          <cell r="C168">
            <v>591432.72</v>
          </cell>
          <cell r="D168">
            <v>95645.75</v>
          </cell>
          <cell r="E168">
            <v>13958.2</v>
          </cell>
          <cell r="F168">
            <v>9261.26</v>
          </cell>
          <cell r="G168">
            <v>4696.9399999999996</v>
          </cell>
          <cell r="H168">
            <v>600693.98</v>
          </cell>
          <cell r="I168">
            <v>100342.69</v>
          </cell>
          <cell r="J168">
            <v>701036.67</v>
          </cell>
          <cell r="L168">
            <v>701036.67</v>
          </cell>
        </row>
        <row r="169">
          <cell r="A169" t="str">
            <v>9930100</v>
          </cell>
          <cell r="B169" t="str">
            <v>Gen Advertising Exp</v>
          </cell>
          <cell r="C169">
            <v>4739.7700000000004</v>
          </cell>
          <cell r="H169">
            <v>4739.7700000000004</v>
          </cell>
          <cell r="J169">
            <v>4739.7700000000004</v>
          </cell>
          <cell r="L169">
            <v>4739.7700000000004</v>
          </cell>
        </row>
        <row r="170">
          <cell r="A170" t="str">
            <v>9930200</v>
          </cell>
          <cell r="B170" t="str">
            <v>Misc General Exp</v>
          </cell>
          <cell r="C170">
            <v>92123.520000000004</v>
          </cell>
          <cell r="D170">
            <v>55179.11</v>
          </cell>
          <cell r="E170">
            <v>790243.86</v>
          </cell>
          <cell r="F170">
            <v>524326.80000000005</v>
          </cell>
          <cell r="G170">
            <v>265917.06</v>
          </cell>
          <cell r="H170">
            <v>616450.31999999995</v>
          </cell>
          <cell r="I170">
            <v>321096.17</v>
          </cell>
          <cell r="J170">
            <v>937546.49</v>
          </cell>
          <cell r="L170">
            <v>937546.49</v>
          </cell>
        </row>
        <row r="171">
          <cell r="A171" t="str">
            <v>9931000</v>
          </cell>
          <cell r="B171" t="str">
            <v>Rents</v>
          </cell>
          <cell r="C171">
            <v>44546.25</v>
          </cell>
          <cell r="D171">
            <v>0</v>
          </cell>
          <cell r="E171">
            <v>758435</v>
          </cell>
          <cell r="F171">
            <v>503221.66</v>
          </cell>
          <cell r="G171">
            <v>255213.34</v>
          </cell>
          <cell r="H171">
            <v>547767.91</v>
          </cell>
          <cell r="I171">
            <v>255213.34</v>
          </cell>
          <cell r="J171">
            <v>802981.25</v>
          </cell>
          <cell r="L171">
            <v>802981.25</v>
          </cell>
        </row>
        <row r="172">
          <cell r="A172" t="str">
            <v>9932000</v>
          </cell>
          <cell r="B172" t="str">
            <v>Gas Maint of Gen Plt</v>
          </cell>
          <cell r="D172">
            <v>85985.66</v>
          </cell>
          <cell r="I172">
            <v>85985.66</v>
          </cell>
          <cell r="J172">
            <v>85985.66</v>
          </cell>
          <cell r="L172">
            <v>85985.66</v>
          </cell>
        </row>
        <row r="173">
          <cell r="A173" t="str">
            <v>9935000</v>
          </cell>
          <cell r="B173" t="str">
            <v>Ele Maint of Gen Plt</v>
          </cell>
          <cell r="C173">
            <v>59144.45</v>
          </cell>
          <cell r="D173">
            <v>0</v>
          </cell>
          <cell r="E173">
            <v>1933785.79</v>
          </cell>
          <cell r="F173">
            <v>1283066.83</v>
          </cell>
          <cell r="G173">
            <v>650718.96</v>
          </cell>
          <cell r="H173">
            <v>1342211.28</v>
          </cell>
          <cell r="I173">
            <v>650718.96</v>
          </cell>
          <cell r="J173">
            <v>1992930.24</v>
          </cell>
          <cell r="L173">
            <v>1992930.24</v>
          </cell>
        </row>
        <row r="174">
          <cell r="A174" t="str">
            <v>ZW_DEPR_DEPL_AMORTIZ</v>
          </cell>
          <cell r="B174" t="str">
            <v>WUTC Depreciation, D</v>
          </cell>
          <cell r="C174">
            <v>44382687.600000001</v>
          </cell>
          <cell r="D174">
            <v>10851315.52</v>
          </cell>
          <cell r="E174">
            <v>8471375.9399999995</v>
          </cell>
          <cell r="F174">
            <v>5620757.9400000004</v>
          </cell>
          <cell r="G174">
            <v>2850618</v>
          </cell>
          <cell r="H174">
            <v>50003445.539999999</v>
          </cell>
          <cell r="I174">
            <v>13701933.52</v>
          </cell>
          <cell r="J174">
            <v>63705379.060000002</v>
          </cell>
          <cell r="L174">
            <v>63705379.060000002</v>
          </cell>
        </row>
        <row r="175">
          <cell r="A175" t="str">
            <v>ZW_DEPRECIATION</v>
          </cell>
          <cell r="B175" t="str">
            <v>WUTC Depreciation</v>
          </cell>
          <cell r="C175">
            <v>28741247.050000001</v>
          </cell>
          <cell r="D175">
            <v>10296239.800000001</v>
          </cell>
          <cell r="E175">
            <v>2357859.5699999998</v>
          </cell>
          <cell r="F175">
            <v>1564439.83</v>
          </cell>
          <cell r="G175">
            <v>793419.74</v>
          </cell>
          <cell r="H175">
            <v>30305686.879999999</v>
          </cell>
          <cell r="I175">
            <v>11089659.539999999</v>
          </cell>
          <cell r="J175">
            <v>41395346.420000002</v>
          </cell>
          <cell r="L175">
            <v>41395346.420000002</v>
          </cell>
        </row>
        <row r="176">
          <cell r="A176" t="str">
            <v>9403000</v>
          </cell>
          <cell r="B176" t="str">
            <v>Depreciation Expense</v>
          </cell>
          <cell r="C176">
            <v>28095000.350000001</v>
          </cell>
          <cell r="D176">
            <v>10285154.550000001</v>
          </cell>
          <cell r="E176">
            <v>2353412.9900000002</v>
          </cell>
          <cell r="F176">
            <v>1561489.52</v>
          </cell>
          <cell r="G176">
            <v>791923.47</v>
          </cell>
          <cell r="H176">
            <v>29656489.870000001</v>
          </cell>
          <cell r="I176">
            <v>11077078.02</v>
          </cell>
          <cell r="J176">
            <v>40733567.890000001</v>
          </cell>
          <cell r="L176">
            <v>40733567.890000001</v>
          </cell>
        </row>
        <row r="177">
          <cell r="A177" t="str">
            <v>9403100</v>
          </cell>
          <cell r="B177" t="str">
            <v>Dep Exp Asset Retire</v>
          </cell>
          <cell r="C177">
            <v>646246.69999999995</v>
          </cell>
          <cell r="D177">
            <v>11085.25</v>
          </cell>
          <cell r="E177">
            <v>4446.58</v>
          </cell>
          <cell r="F177">
            <v>2950.31</v>
          </cell>
          <cell r="G177">
            <v>1496.27</v>
          </cell>
          <cell r="H177">
            <v>649197.01</v>
          </cell>
          <cell r="I177">
            <v>12581.52</v>
          </cell>
          <cell r="J177">
            <v>661778.53</v>
          </cell>
          <cell r="L177">
            <v>661778.53</v>
          </cell>
        </row>
        <row r="178">
          <cell r="A178" t="str">
            <v>ZW_AMORTIZATION</v>
          </cell>
          <cell r="B178" t="str">
            <v>WUTC Amortization</v>
          </cell>
          <cell r="C178">
            <v>2366124.69</v>
          </cell>
          <cell r="D178">
            <v>317426.88</v>
          </cell>
          <cell r="E178">
            <v>9388049.3699999992</v>
          </cell>
          <cell r="F178">
            <v>6228970.7599999998</v>
          </cell>
          <cell r="G178">
            <v>3159078.61</v>
          </cell>
          <cell r="H178">
            <v>8595095.4499999993</v>
          </cell>
          <cell r="I178">
            <v>3476505.49</v>
          </cell>
          <cell r="J178">
            <v>12071600.939999999</v>
          </cell>
          <cell r="L178">
            <v>12071600.939999999</v>
          </cell>
        </row>
        <row r="179">
          <cell r="A179" t="str">
            <v>9404000</v>
          </cell>
          <cell r="B179" t="str">
            <v>Amort of Limitd-Term</v>
          </cell>
          <cell r="C179">
            <v>1063344.3</v>
          </cell>
          <cell r="D179">
            <v>0</v>
          </cell>
          <cell r="E179">
            <v>9386230.4900000002</v>
          </cell>
          <cell r="F179">
            <v>6227763.9299999997</v>
          </cell>
          <cell r="G179">
            <v>3158466.5600000001</v>
          </cell>
          <cell r="H179">
            <v>7291108.2300000004</v>
          </cell>
          <cell r="I179">
            <v>3158466.5600000001</v>
          </cell>
          <cell r="J179">
            <v>10449574.789999999</v>
          </cell>
          <cell r="L179">
            <v>10449574.789999999</v>
          </cell>
        </row>
        <row r="180">
          <cell r="A180" t="str">
            <v>9406000</v>
          </cell>
          <cell r="B180" t="str">
            <v>Amor of Plnt Acq Adj</v>
          </cell>
          <cell r="C180">
            <v>997431.78</v>
          </cell>
          <cell r="H180">
            <v>997431.78</v>
          </cell>
          <cell r="J180">
            <v>997431.78</v>
          </cell>
          <cell r="L180">
            <v>997431.78</v>
          </cell>
        </row>
        <row r="181">
          <cell r="A181" t="str">
            <v>9411000</v>
          </cell>
          <cell r="B181" t="str">
            <v>Accretion Expense</v>
          </cell>
          <cell r="C181">
            <v>305348.61</v>
          </cell>
          <cell r="D181">
            <v>19066.259999999998</v>
          </cell>
          <cell r="E181">
            <v>1818.88</v>
          </cell>
          <cell r="F181">
            <v>1206.83</v>
          </cell>
          <cell r="G181">
            <v>612.04999999999995</v>
          </cell>
          <cell r="H181">
            <v>306555.44</v>
          </cell>
          <cell r="I181">
            <v>19678.310000000001</v>
          </cell>
          <cell r="J181">
            <v>326233.75</v>
          </cell>
          <cell r="L181">
            <v>326233.75</v>
          </cell>
        </row>
        <row r="182">
          <cell r="A182" t="str">
            <v>9404300</v>
          </cell>
          <cell r="B182" t="str">
            <v>Amort of Lim-Ter Gas</v>
          </cell>
          <cell r="D182">
            <v>298360.62</v>
          </cell>
          <cell r="I182">
            <v>298360.62</v>
          </cell>
          <cell r="J182">
            <v>298360.62</v>
          </cell>
          <cell r="L182">
            <v>298360.62</v>
          </cell>
        </row>
        <row r="183">
          <cell r="A183" t="str">
            <v>ZW_AMORTIZ_PROP_LOSS</v>
          </cell>
          <cell r="B183" t="str">
            <v>WUTC Amortization of</v>
          </cell>
          <cell r="C183">
            <v>2656379.71</v>
          </cell>
          <cell r="H183">
            <v>2656379.71</v>
          </cell>
          <cell r="J183">
            <v>2656379.71</v>
          </cell>
          <cell r="L183">
            <v>2656379.71</v>
          </cell>
        </row>
        <row r="184">
          <cell r="A184" t="str">
            <v>9407000</v>
          </cell>
          <cell r="B184" t="str">
            <v>Amor of Prop Loss Un</v>
          </cell>
          <cell r="C184">
            <v>2656379.71</v>
          </cell>
          <cell r="H184">
            <v>2656379.71</v>
          </cell>
          <cell r="J184">
            <v>2656379.71</v>
          </cell>
          <cell r="L184">
            <v>2656379.71</v>
          </cell>
        </row>
        <row r="185">
          <cell r="A185" t="str">
            <v>ZW_OTHER_OPERATING_EXP</v>
          </cell>
          <cell r="B185" t="str">
            <v>WUTC Other Operating</v>
          </cell>
          <cell r="C185">
            <v>-4443095.46</v>
          </cell>
          <cell r="D185">
            <v>237648.84</v>
          </cell>
          <cell r="E185">
            <v>-3274533</v>
          </cell>
          <cell r="F185">
            <v>-2172652.65</v>
          </cell>
          <cell r="G185">
            <v>-1101880.3500000001</v>
          </cell>
          <cell r="H185">
            <v>-6615748.1100000003</v>
          </cell>
          <cell r="I185">
            <v>-864231.51</v>
          </cell>
          <cell r="J185">
            <v>-7479979.6200000001</v>
          </cell>
          <cell r="L185">
            <v>-7479979.6200000001</v>
          </cell>
        </row>
        <row r="186">
          <cell r="A186" t="str">
            <v>9407300</v>
          </cell>
          <cell r="B186" t="str">
            <v>Regulatory Debits</v>
          </cell>
          <cell r="C186">
            <v>416354.75</v>
          </cell>
          <cell r="D186">
            <v>716939.46</v>
          </cell>
          <cell r="H186">
            <v>416354.75</v>
          </cell>
          <cell r="I186">
            <v>716939.46</v>
          </cell>
          <cell r="J186">
            <v>1133294.21</v>
          </cell>
          <cell r="L186">
            <v>1133294.21</v>
          </cell>
        </row>
        <row r="187">
          <cell r="A187" t="str">
            <v>9407400</v>
          </cell>
          <cell r="B187" t="str">
            <v>Regulatory Credits</v>
          </cell>
          <cell r="C187">
            <v>-4796494.3899999997</v>
          </cell>
          <cell r="D187">
            <v>-488982.82</v>
          </cell>
          <cell r="E187">
            <v>-3274533</v>
          </cell>
          <cell r="F187">
            <v>-2172652.65</v>
          </cell>
          <cell r="G187">
            <v>-1101880.3500000001</v>
          </cell>
          <cell r="H187">
            <v>-6969147.04</v>
          </cell>
          <cell r="I187">
            <v>-1590863.17</v>
          </cell>
          <cell r="J187">
            <v>-8560010.2100000009</v>
          </cell>
          <cell r="L187">
            <v>-8560010.2100000009</v>
          </cell>
        </row>
        <row r="188">
          <cell r="A188" t="str">
            <v>9411600</v>
          </cell>
          <cell r="B188" t="str">
            <v>Gns from Disposition</v>
          </cell>
          <cell r="C188">
            <v>-62949.08</v>
          </cell>
          <cell r="D188">
            <v>2165.42</v>
          </cell>
          <cell r="H188">
            <v>-62949.08</v>
          </cell>
          <cell r="I188">
            <v>2165.42</v>
          </cell>
          <cell r="J188">
            <v>-60783.66</v>
          </cell>
          <cell r="L188">
            <v>-60783.66</v>
          </cell>
        </row>
        <row r="189">
          <cell r="A189" t="str">
            <v>9411700</v>
          </cell>
          <cell r="B189" t="str">
            <v>Lss from Disposition</v>
          </cell>
          <cell r="D189">
            <v>7526.78</v>
          </cell>
          <cell r="I189">
            <v>7526.78</v>
          </cell>
          <cell r="J189">
            <v>7526.78</v>
          </cell>
          <cell r="L189">
            <v>7526.78</v>
          </cell>
        </row>
        <row r="190">
          <cell r="A190" t="str">
            <v>9411800</v>
          </cell>
          <cell r="B190" t="str">
            <v>Gns from Dispo Allw</v>
          </cell>
          <cell r="C190">
            <v>-6.74</v>
          </cell>
          <cell r="H190">
            <v>-6.74</v>
          </cell>
          <cell r="J190">
            <v>-6.74</v>
          </cell>
          <cell r="L190">
            <v>-6.74</v>
          </cell>
        </row>
        <row r="191">
          <cell r="A191" t="str">
            <v>ZW_ASC_815</v>
          </cell>
          <cell r="B191" t="str">
            <v>WUTC ASC 815</v>
          </cell>
          <cell r="C191">
            <v>15062031.609999999</v>
          </cell>
          <cell r="H191">
            <v>15062031.609999999</v>
          </cell>
          <cell r="J191">
            <v>15062031.609999999</v>
          </cell>
          <cell r="L191">
            <v>15062031.609999999</v>
          </cell>
        </row>
        <row r="192">
          <cell r="A192" t="str">
            <v>9421010</v>
          </cell>
          <cell r="B192" t="str">
            <v>Msc NonOp FAS 133 Gn</v>
          </cell>
          <cell r="C192">
            <v>6201261.6600000001</v>
          </cell>
          <cell r="H192">
            <v>6201261.6600000001</v>
          </cell>
          <cell r="J192">
            <v>6201261.6600000001</v>
          </cell>
          <cell r="L192">
            <v>6201261.6600000001</v>
          </cell>
        </row>
        <row r="193">
          <cell r="A193" t="str">
            <v>9426510</v>
          </cell>
          <cell r="B193" t="str">
            <v>FAS 133 Loss</v>
          </cell>
          <cell r="C193">
            <v>8860769.9499999993</v>
          </cell>
          <cell r="H193">
            <v>8860769.9499999993</v>
          </cell>
          <cell r="J193">
            <v>8860769.9499999993</v>
          </cell>
          <cell r="L193">
            <v>8860769.9499999993</v>
          </cell>
        </row>
        <row r="194">
          <cell r="A194" t="str">
            <v>ZW_TAXES_OTHER_INC_TAX</v>
          </cell>
          <cell r="B194" t="str">
            <v>WUTC Taxes Other Tha</v>
          </cell>
          <cell r="C194">
            <v>15135404.18</v>
          </cell>
          <cell r="D194">
            <v>4573517.49</v>
          </cell>
          <cell r="E194">
            <v>399275.87</v>
          </cell>
          <cell r="F194">
            <v>254859.05</v>
          </cell>
          <cell r="G194">
            <v>144416.82</v>
          </cell>
          <cell r="H194">
            <v>15390263.23</v>
          </cell>
          <cell r="I194">
            <v>4717934.3099999996</v>
          </cell>
          <cell r="J194">
            <v>20108197.539999999</v>
          </cell>
          <cell r="L194">
            <v>20108197.539999999</v>
          </cell>
        </row>
        <row r="195">
          <cell r="A195" t="str">
            <v>9408100</v>
          </cell>
          <cell r="B195" t="str">
            <v>Other Taxes-Utl Oper</v>
          </cell>
          <cell r="C195">
            <v>15135404.18</v>
          </cell>
          <cell r="D195">
            <v>4573517.49</v>
          </cell>
          <cell r="E195">
            <v>399275.87</v>
          </cell>
          <cell r="F195">
            <v>254859.05</v>
          </cell>
          <cell r="G195">
            <v>144416.82</v>
          </cell>
          <cell r="H195">
            <v>15390263.23</v>
          </cell>
          <cell r="I195">
            <v>4717934.3099999996</v>
          </cell>
          <cell r="J195">
            <v>20108197.539999999</v>
          </cell>
          <cell r="L195">
            <v>20108197.539999999</v>
          </cell>
        </row>
        <row r="196">
          <cell r="A196" t="str">
            <v>ZW_INCOME_TAXES</v>
          </cell>
          <cell r="B196" t="str">
            <v>WUTC Income Taxes</v>
          </cell>
          <cell r="C196">
            <v>9370558.1699999999</v>
          </cell>
          <cell r="D196">
            <v>-688938.39</v>
          </cell>
          <cell r="H196">
            <v>9370558.1699999999</v>
          </cell>
          <cell r="I196">
            <v>-688938.39</v>
          </cell>
          <cell r="J196">
            <v>8681619.7799999993</v>
          </cell>
          <cell r="L196">
            <v>8681619.7799999993</v>
          </cell>
        </row>
        <row r="197">
          <cell r="A197" t="str">
            <v>9409110</v>
          </cell>
          <cell r="B197" t="str">
            <v>State Income Taxes</v>
          </cell>
          <cell r="C197">
            <v>-54450.31</v>
          </cell>
          <cell r="H197">
            <v>-54450.31</v>
          </cell>
          <cell r="J197">
            <v>-54450.31</v>
          </cell>
          <cell r="L197">
            <v>-54450.31</v>
          </cell>
        </row>
        <row r="198">
          <cell r="A198" t="str">
            <v>9409120</v>
          </cell>
          <cell r="B198" t="str">
            <v>Federal Income Taxes</v>
          </cell>
          <cell r="C198">
            <v>9425008.4800000004</v>
          </cell>
          <cell r="D198">
            <v>-688938.39</v>
          </cell>
          <cell r="H198">
            <v>9425008.4800000004</v>
          </cell>
          <cell r="I198">
            <v>-688938.39</v>
          </cell>
          <cell r="J198">
            <v>8736070.0899999999</v>
          </cell>
          <cell r="L198">
            <v>8736070.0899999999</v>
          </cell>
        </row>
        <row r="199">
          <cell r="A199" t="str">
            <v>ZW_DEFERRED_INC_TAXES</v>
          </cell>
          <cell r="B199" t="str">
            <v>WUTC Deferred Income</v>
          </cell>
          <cell r="C199">
            <v>-6829751.6900000004</v>
          </cell>
          <cell r="D199">
            <v>10696.96</v>
          </cell>
          <cell r="H199">
            <v>-6829751.6900000004</v>
          </cell>
          <cell r="I199">
            <v>10696.96</v>
          </cell>
          <cell r="J199">
            <v>-6819054.7300000004</v>
          </cell>
          <cell r="L199">
            <v>-6819054.7300000004</v>
          </cell>
        </row>
        <row r="200">
          <cell r="A200" t="str">
            <v>9410100</v>
          </cell>
          <cell r="B200" t="str">
            <v>Prov Def Taxes-Utl</v>
          </cell>
          <cell r="C200">
            <v>5965812.5599999996</v>
          </cell>
          <cell r="D200">
            <v>2614293.91</v>
          </cell>
          <cell r="H200">
            <v>5965812.5599999996</v>
          </cell>
          <cell r="I200">
            <v>2614293.91</v>
          </cell>
          <cell r="J200">
            <v>8580106.4700000007</v>
          </cell>
          <cell r="L200">
            <v>8580106.4700000007</v>
          </cell>
        </row>
        <row r="201">
          <cell r="A201" t="str">
            <v>9411100</v>
          </cell>
          <cell r="B201" t="str">
            <v>Prov Def Tx-Cr Util</v>
          </cell>
          <cell r="C201">
            <v>-12795564.25</v>
          </cell>
          <cell r="D201">
            <v>-2603596.9500000002</v>
          </cell>
          <cell r="H201">
            <v>-12795564.25</v>
          </cell>
          <cell r="I201">
            <v>-2603596.9500000002</v>
          </cell>
          <cell r="J201">
            <v>-15399161.199999999</v>
          </cell>
          <cell r="L201">
            <v>-15399161.199999999</v>
          </cell>
        </row>
        <row r="202">
          <cell r="A202" t="str">
            <v>ZW_NON-OPERATING_INCOME</v>
          </cell>
          <cell r="B202" t="str">
            <v>WUTC Non-Operating I</v>
          </cell>
          <cell r="C202">
            <v>-877543.48</v>
          </cell>
          <cell r="D202">
            <v>-1447922.28</v>
          </cell>
          <cell r="E202">
            <v>25131651.82</v>
          </cell>
          <cell r="F202">
            <v>16674850.939999999</v>
          </cell>
          <cell r="G202">
            <v>8456800.8800000008</v>
          </cell>
          <cell r="H202">
            <v>15797307.460000001</v>
          </cell>
          <cell r="I202">
            <v>7008878.5999999996</v>
          </cell>
          <cell r="J202">
            <v>22806186.059999999</v>
          </cell>
          <cell r="L202">
            <v>22806186.059999999</v>
          </cell>
        </row>
        <row r="203">
          <cell r="A203" t="str">
            <v>ZW_OTHER_INCOME</v>
          </cell>
          <cell r="B203" t="str">
            <v>WUTC Other Income</v>
          </cell>
          <cell r="C203">
            <v>-1165971.08</v>
          </cell>
          <cell r="D203">
            <v>-877788.75</v>
          </cell>
          <cell r="E203">
            <v>4793034.03</v>
          </cell>
          <cell r="F203">
            <v>3180178.05</v>
          </cell>
          <cell r="G203">
            <v>1612855.98</v>
          </cell>
          <cell r="H203">
            <v>2014206.97</v>
          </cell>
          <cell r="I203">
            <v>735067.23</v>
          </cell>
          <cell r="J203">
            <v>2749274.2</v>
          </cell>
          <cell r="L203">
            <v>2749274.2</v>
          </cell>
        </row>
        <row r="204">
          <cell r="A204" t="str">
            <v>9408200</v>
          </cell>
          <cell r="B204" t="str">
            <v>Other Taxes-Oth Inc</v>
          </cell>
          <cell r="C204">
            <v>25670.59</v>
          </cell>
          <cell r="D204">
            <v>0</v>
          </cell>
          <cell r="E204">
            <v>-4.17</v>
          </cell>
          <cell r="F204">
            <v>-2.77</v>
          </cell>
          <cell r="G204">
            <v>-1.4</v>
          </cell>
          <cell r="H204">
            <v>25667.82</v>
          </cell>
          <cell r="I204">
            <v>-1.4</v>
          </cell>
          <cell r="J204">
            <v>25666.42</v>
          </cell>
          <cell r="L204">
            <v>25666.42</v>
          </cell>
        </row>
        <row r="205">
          <cell r="A205" t="str">
            <v>9409200</v>
          </cell>
          <cell r="B205" t="str">
            <v>Inc Taxes-Other Inc</v>
          </cell>
          <cell r="C205">
            <v>0</v>
          </cell>
          <cell r="D205">
            <v>0</v>
          </cell>
          <cell r="E205">
            <v>-5311184.8899999997</v>
          </cell>
          <cell r="F205">
            <v>-3523971.17</v>
          </cell>
          <cell r="G205">
            <v>-1787213.72</v>
          </cell>
          <cell r="H205">
            <v>-3523971.17</v>
          </cell>
          <cell r="I205">
            <v>-1787213.72</v>
          </cell>
          <cell r="J205">
            <v>-5311184.8899999997</v>
          </cell>
          <cell r="L205">
            <v>-5311184.8899999997</v>
          </cell>
        </row>
        <row r="206">
          <cell r="A206" t="str">
            <v>9410200</v>
          </cell>
          <cell r="B206" t="str">
            <v>Prov Def Taxes-Oth</v>
          </cell>
          <cell r="C206">
            <v>0</v>
          </cell>
          <cell r="D206">
            <v>0</v>
          </cell>
          <cell r="E206">
            <v>49558.64</v>
          </cell>
          <cell r="F206">
            <v>32882.160000000003</v>
          </cell>
          <cell r="G206">
            <v>16676.48</v>
          </cell>
          <cell r="H206">
            <v>32882.160000000003</v>
          </cell>
          <cell r="I206">
            <v>16676.48</v>
          </cell>
          <cell r="J206">
            <v>49558.64</v>
          </cell>
          <cell r="L206">
            <v>49558.64</v>
          </cell>
        </row>
        <row r="207">
          <cell r="A207" t="str">
            <v>9411200</v>
          </cell>
          <cell r="B207" t="str">
            <v>Prov Def Tx-Cr Oth</v>
          </cell>
          <cell r="C207">
            <v>0</v>
          </cell>
          <cell r="D207">
            <v>0</v>
          </cell>
          <cell r="E207">
            <v>-1791123</v>
          </cell>
          <cell r="F207">
            <v>-1188410.1100000001</v>
          </cell>
          <cell r="G207">
            <v>-602712.89</v>
          </cell>
          <cell r="H207">
            <v>-1188410.1100000001</v>
          </cell>
          <cell r="I207">
            <v>-602712.89</v>
          </cell>
          <cell r="J207">
            <v>-1791123</v>
          </cell>
          <cell r="L207">
            <v>-1791123</v>
          </cell>
        </row>
        <row r="208">
          <cell r="A208" t="str">
            <v>9415000</v>
          </cell>
          <cell r="B208" t="str">
            <v>Rev frm Merch &amp; Job</v>
          </cell>
          <cell r="C208">
            <v>0</v>
          </cell>
          <cell r="D208">
            <v>0</v>
          </cell>
          <cell r="E208">
            <v>31634.22</v>
          </cell>
          <cell r="F208">
            <v>20989.3</v>
          </cell>
          <cell r="G208">
            <v>10644.92</v>
          </cell>
          <cell r="H208">
            <v>20989.3</v>
          </cell>
          <cell r="I208">
            <v>10644.92</v>
          </cell>
          <cell r="J208">
            <v>31634.22</v>
          </cell>
          <cell r="L208">
            <v>31634.22</v>
          </cell>
        </row>
        <row r="209">
          <cell r="A209" t="str">
            <v>9416000</v>
          </cell>
          <cell r="B209" t="str">
            <v>Exp frm Merch &amp; Job</v>
          </cell>
          <cell r="C209">
            <v>0</v>
          </cell>
          <cell r="D209">
            <v>0</v>
          </cell>
          <cell r="E209">
            <v>4335.8599999999997</v>
          </cell>
          <cell r="F209">
            <v>2876.87</v>
          </cell>
          <cell r="G209">
            <v>1458.99</v>
          </cell>
          <cell r="H209">
            <v>2876.87</v>
          </cell>
          <cell r="I209">
            <v>1458.99</v>
          </cell>
          <cell r="J209">
            <v>4335.8599999999997</v>
          </cell>
          <cell r="L209">
            <v>4335.8599999999997</v>
          </cell>
        </row>
        <row r="210">
          <cell r="A210" t="str">
            <v>9417000</v>
          </cell>
          <cell r="B210" t="str">
            <v>Rev frm Nonutil Oper</v>
          </cell>
          <cell r="C210">
            <v>0</v>
          </cell>
          <cell r="D210">
            <v>0</v>
          </cell>
          <cell r="E210">
            <v>-2791865.04</v>
          </cell>
          <cell r="F210">
            <v>-1852402.45</v>
          </cell>
          <cell r="G210">
            <v>-939462.59</v>
          </cell>
          <cell r="H210">
            <v>-1852402.45</v>
          </cell>
          <cell r="I210">
            <v>-939462.59</v>
          </cell>
          <cell r="J210">
            <v>-2791865.04</v>
          </cell>
          <cell r="L210">
            <v>-2791865.04</v>
          </cell>
        </row>
        <row r="211">
          <cell r="A211" t="str">
            <v>9417100</v>
          </cell>
          <cell r="B211" t="str">
            <v>Exp frm Nonutil Oper</v>
          </cell>
          <cell r="C211">
            <v>0</v>
          </cell>
          <cell r="D211">
            <v>0</v>
          </cell>
          <cell r="E211">
            <v>9901436.3300000001</v>
          </cell>
          <cell r="F211">
            <v>6569603</v>
          </cell>
          <cell r="G211">
            <v>3331833.33</v>
          </cell>
          <cell r="H211">
            <v>6569603</v>
          </cell>
          <cell r="I211">
            <v>3331833.33</v>
          </cell>
          <cell r="J211">
            <v>9901436.3300000001</v>
          </cell>
          <cell r="L211">
            <v>9901436.3300000001</v>
          </cell>
        </row>
        <row r="212">
          <cell r="A212" t="str">
            <v>9418100</v>
          </cell>
          <cell r="B212" t="str">
            <v>Equity in Earn Subs</v>
          </cell>
          <cell r="C212">
            <v>0</v>
          </cell>
          <cell r="D212">
            <v>0</v>
          </cell>
          <cell r="E212">
            <v>109828.04</v>
          </cell>
          <cell r="F212">
            <v>72870.899999999994</v>
          </cell>
          <cell r="G212">
            <v>36957.14</v>
          </cell>
          <cell r="H212">
            <v>72870.899999999994</v>
          </cell>
          <cell r="I212">
            <v>36957.14</v>
          </cell>
          <cell r="J212">
            <v>109828.04</v>
          </cell>
          <cell r="L212">
            <v>109828.04</v>
          </cell>
        </row>
        <row r="213">
          <cell r="A213" t="str">
            <v>9419000</v>
          </cell>
          <cell r="B213" t="str">
            <v>Inter &amp; Dividend Inc</v>
          </cell>
          <cell r="C213">
            <v>66744.95</v>
          </cell>
          <cell r="D213">
            <v>25652</v>
          </cell>
          <cell r="E213">
            <v>-955770.36</v>
          </cell>
          <cell r="F213">
            <v>-634153.64</v>
          </cell>
          <cell r="G213">
            <v>-321616.71999999997</v>
          </cell>
          <cell r="H213">
            <v>-567408.68999999994</v>
          </cell>
          <cell r="I213">
            <v>-295964.71999999997</v>
          </cell>
          <cell r="J213">
            <v>-863373.41</v>
          </cell>
          <cell r="L213">
            <v>-863373.41</v>
          </cell>
        </row>
        <row r="214">
          <cell r="A214" t="str">
            <v>9419100</v>
          </cell>
          <cell r="B214" t="str">
            <v>Allow for Oth FUDC</v>
          </cell>
          <cell r="C214">
            <v>-1077193.01</v>
          </cell>
          <cell r="D214">
            <v>-904637.27</v>
          </cell>
          <cell r="E214">
            <v>-208948.55</v>
          </cell>
          <cell r="F214">
            <v>-138637.35999999999</v>
          </cell>
          <cell r="G214">
            <v>-70311.19</v>
          </cell>
          <cell r="H214">
            <v>-1215830.3700000001</v>
          </cell>
          <cell r="I214">
            <v>-974948.46</v>
          </cell>
          <cell r="J214">
            <v>-2190778.83</v>
          </cell>
          <cell r="L214">
            <v>-2190778.83</v>
          </cell>
        </row>
        <row r="215">
          <cell r="A215" t="str">
            <v>9421020</v>
          </cell>
          <cell r="B215" t="str">
            <v>Misc NonOper Income</v>
          </cell>
          <cell r="C215">
            <v>-85.27</v>
          </cell>
          <cell r="D215">
            <v>0</v>
          </cell>
          <cell r="E215">
            <v>-10.8</v>
          </cell>
          <cell r="F215">
            <v>-7.17</v>
          </cell>
          <cell r="G215">
            <v>-3.63</v>
          </cell>
          <cell r="H215">
            <v>-92.44</v>
          </cell>
          <cell r="I215">
            <v>-3.63</v>
          </cell>
          <cell r="J215">
            <v>-96.07</v>
          </cell>
          <cell r="L215">
            <v>-96.07</v>
          </cell>
        </row>
        <row r="216">
          <cell r="A216" t="str">
            <v>9421030</v>
          </cell>
          <cell r="B216" t="str">
            <v>Misc NonOp Inc-AFUDC</v>
          </cell>
          <cell r="C216">
            <v>-183467.65</v>
          </cell>
          <cell r="H216">
            <v>-183467.65</v>
          </cell>
          <cell r="J216">
            <v>-183467.65</v>
          </cell>
          <cell r="L216">
            <v>-183467.65</v>
          </cell>
        </row>
        <row r="217">
          <cell r="A217" t="str">
            <v>9426100</v>
          </cell>
          <cell r="B217" t="str">
            <v>Donations</v>
          </cell>
          <cell r="C217">
            <v>0</v>
          </cell>
          <cell r="D217">
            <v>0</v>
          </cell>
          <cell r="E217">
            <v>26750</v>
          </cell>
          <cell r="F217">
            <v>17748.63</v>
          </cell>
          <cell r="G217">
            <v>9001.3700000000008</v>
          </cell>
          <cell r="H217">
            <v>17748.63</v>
          </cell>
          <cell r="I217">
            <v>9001.3700000000008</v>
          </cell>
          <cell r="J217">
            <v>26750</v>
          </cell>
          <cell r="L217">
            <v>26750</v>
          </cell>
        </row>
        <row r="218">
          <cell r="A218" t="str">
            <v>9426200</v>
          </cell>
          <cell r="B218" t="str">
            <v>Life insurance</v>
          </cell>
          <cell r="C218">
            <v>0</v>
          </cell>
          <cell r="D218">
            <v>0</v>
          </cell>
          <cell r="E218">
            <v>-1046424.07</v>
          </cell>
          <cell r="F218">
            <v>-694302.37</v>
          </cell>
          <cell r="G218">
            <v>-352121.7</v>
          </cell>
          <cell r="H218">
            <v>-694302.37</v>
          </cell>
          <cell r="I218">
            <v>-352121.7</v>
          </cell>
          <cell r="J218">
            <v>-1046424.07</v>
          </cell>
          <cell r="L218">
            <v>-1046424.07</v>
          </cell>
        </row>
        <row r="219">
          <cell r="A219" t="str">
            <v>9426300</v>
          </cell>
          <cell r="B219" t="str">
            <v>Penalties</v>
          </cell>
          <cell r="C219">
            <v>0</v>
          </cell>
          <cell r="D219">
            <v>0</v>
          </cell>
          <cell r="E219">
            <v>-119561.92</v>
          </cell>
          <cell r="F219">
            <v>-79329.33</v>
          </cell>
          <cell r="G219">
            <v>-40232.589999999997</v>
          </cell>
          <cell r="H219">
            <v>-79329.33</v>
          </cell>
          <cell r="I219">
            <v>-40232.589999999997</v>
          </cell>
          <cell r="J219">
            <v>-119561.92</v>
          </cell>
          <cell r="L219">
            <v>-119561.92</v>
          </cell>
        </row>
        <row r="220">
          <cell r="A220" t="str">
            <v>9426400</v>
          </cell>
          <cell r="B220" t="str">
            <v>Exp Civic Politi Act</v>
          </cell>
          <cell r="C220">
            <v>2359.31</v>
          </cell>
          <cell r="D220">
            <v>1196.52</v>
          </cell>
          <cell r="E220">
            <v>504038.87</v>
          </cell>
          <cell r="F220">
            <v>334429.75</v>
          </cell>
          <cell r="G220">
            <v>169609.12</v>
          </cell>
          <cell r="H220">
            <v>336789.06</v>
          </cell>
          <cell r="I220">
            <v>170805.64</v>
          </cell>
          <cell r="J220">
            <v>507594.7</v>
          </cell>
          <cell r="L220">
            <v>507594.7</v>
          </cell>
        </row>
        <row r="221">
          <cell r="A221" t="str">
            <v>9426520</v>
          </cell>
          <cell r="B221" t="str">
            <v>Other Deductions</v>
          </cell>
          <cell r="C221">
            <v>0</v>
          </cell>
          <cell r="D221">
            <v>0</v>
          </cell>
          <cell r="E221">
            <v>6390344.8700000001</v>
          </cell>
          <cell r="F221">
            <v>4239993.8099999996</v>
          </cell>
          <cell r="G221">
            <v>2150351.06</v>
          </cell>
          <cell r="H221">
            <v>4239993.8099999996</v>
          </cell>
          <cell r="I221">
            <v>2150351.06</v>
          </cell>
          <cell r="J221">
            <v>6390344.8700000001</v>
          </cell>
          <cell r="L221">
            <v>6390344.8700000001</v>
          </cell>
        </row>
        <row r="222">
          <cell r="A222" t="str">
            <v>ZW_INTEREST</v>
          </cell>
          <cell r="B222" t="str">
            <v>WUTC Interest</v>
          </cell>
          <cell r="C222">
            <v>288427.59999999998</v>
          </cell>
          <cell r="D222">
            <v>-570133.53</v>
          </cell>
          <cell r="E222">
            <v>20338617.789999999</v>
          </cell>
          <cell r="F222">
            <v>13494672.890000001</v>
          </cell>
          <cell r="G222">
            <v>6843944.9000000004</v>
          </cell>
          <cell r="H222">
            <v>13783100.49</v>
          </cell>
          <cell r="I222">
            <v>6273811.3700000001</v>
          </cell>
          <cell r="J222">
            <v>20056911.859999999</v>
          </cell>
          <cell r="L222">
            <v>20056911.859999999</v>
          </cell>
        </row>
        <row r="223">
          <cell r="A223" t="str">
            <v>9427000</v>
          </cell>
          <cell r="B223" t="str">
            <v>Interest on LT Debt</v>
          </cell>
          <cell r="C223">
            <v>0</v>
          </cell>
          <cell r="D223">
            <v>0</v>
          </cell>
          <cell r="E223">
            <v>18932069.5</v>
          </cell>
          <cell r="F223">
            <v>12561428.109999999</v>
          </cell>
          <cell r="G223">
            <v>6370641.3899999997</v>
          </cell>
          <cell r="H223">
            <v>12561428.109999999</v>
          </cell>
          <cell r="I223">
            <v>6370641.3899999997</v>
          </cell>
          <cell r="J223">
            <v>18932069.5</v>
          </cell>
          <cell r="L223">
            <v>18932069.5</v>
          </cell>
        </row>
        <row r="224">
          <cell r="A224" t="str">
            <v>9428000</v>
          </cell>
          <cell r="B224" t="str">
            <v>Amort Debt Disp&amp;Exp</v>
          </cell>
          <cell r="C224">
            <v>0</v>
          </cell>
          <cell r="D224">
            <v>0</v>
          </cell>
          <cell r="E224">
            <v>206805.33</v>
          </cell>
          <cell r="F224">
            <v>137215.34</v>
          </cell>
          <cell r="G224">
            <v>69589.990000000005</v>
          </cell>
          <cell r="H224">
            <v>137215.34</v>
          </cell>
          <cell r="I224">
            <v>69589.990000000005</v>
          </cell>
          <cell r="J224">
            <v>206805.33</v>
          </cell>
          <cell r="L224">
            <v>206805.33</v>
          </cell>
        </row>
        <row r="225">
          <cell r="A225" t="str">
            <v>9428100</v>
          </cell>
          <cell r="B225" t="str">
            <v>Amort Lss Reacq Debt</v>
          </cell>
          <cell r="C225">
            <v>505.3</v>
          </cell>
          <cell r="D225">
            <v>296.77</v>
          </cell>
          <cell r="E225">
            <v>181389.08</v>
          </cell>
          <cell r="F225">
            <v>120351.64</v>
          </cell>
          <cell r="G225">
            <v>61037.440000000002</v>
          </cell>
          <cell r="H225">
            <v>120856.94</v>
          </cell>
          <cell r="I225">
            <v>61334.21</v>
          </cell>
          <cell r="J225">
            <v>182191.15</v>
          </cell>
          <cell r="L225">
            <v>182191.15</v>
          </cell>
        </row>
        <row r="226">
          <cell r="A226" t="str">
            <v>9431000</v>
          </cell>
          <cell r="B226" t="str">
            <v>Oth Interest Expense</v>
          </cell>
          <cell r="C226">
            <v>940371.94</v>
          </cell>
          <cell r="D226">
            <v>16488.150000000001</v>
          </cell>
          <cell r="E226">
            <v>1147770.6200000001</v>
          </cell>
          <cell r="F226">
            <v>761545.81</v>
          </cell>
          <cell r="G226">
            <v>386224.81</v>
          </cell>
          <cell r="H226">
            <v>1701917.75</v>
          </cell>
          <cell r="I226">
            <v>402712.96</v>
          </cell>
          <cell r="J226">
            <v>2104630.71</v>
          </cell>
          <cell r="L226">
            <v>2104630.71</v>
          </cell>
        </row>
        <row r="227">
          <cell r="A227" t="str">
            <v>9432000</v>
          </cell>
          <cell r="B227" t="str">
            <v>Allow for Borr FUDC</v>
          </cell>
          <cell r="C227">
            <v>-652449.64</v>
          </cell>
          <cell r="D227">
            <v>-586918.44999999995</v>
          </cell>
          <cell r="E227">
            <v>-129416.74</v>
          </cell>
          <cell r="F227">
            <v>-85868.01</v>
          </cell>
          <cell r="G227">
            <v>-43548.73</v>
          </cell>
          <cell r="H227">
            <v>-738317.65</v>
          </cell>
          <cell r="I227">
            <v>-630467.18000000005</v>
          </cell>
          <cell r="J227">
            <v>-1368784.83</v>
          </cell>
          <cell r="L227">
            <v>-1368784.83</v>
          </cell>
        </row>
        <row r="228">
          <cell r="A228" t="str">
            <v>Not Assigned Reg Account (s)</v>
          </cell>
          <cell r="B228" t="str">
            <v/>
          </cell>
          <cell r="C228">
            <v>0</v>
          </cell>
          <cell r="D228">
            <v>-0.03</v>
          </cell>
          <cell r="H228">
            <v>0</v>
          </cell>
          <cell r="I228">
            <v>-0.03</v>
          </cell>
          <cell r="J228">
            <v>183684739.59999999</v>
          </cell>
          <cell r="K228">
            <v>183684739.63</v>
          </cell>
          <cell r="L228">
            <v>183684739.59999999</v>
          </cell>
          <cell r="M228">
            <v>0</v>
          </cell>
        </row>
        <row r="229">
          <cell r="A229" t="str">
            <v>#</v>
          </cell>
          <cell r="B229" t="str">
            <v>PSE/Not assigned</v>
          </cell>
          <cell r="J229">
            <v>210385822.46000001</v>
          </cell>
          <cell r="K229">
            <v>210385822.46000001</v>
          </cell>
          <cell r="L229">
            <v>210385822.46000001</v>
          </cell>
        </row>
        <row r="230">
          <cell r="A230" t="str">
            <v>9101000</v>
          </cell>
          <cell r="B230" t="str">
            <v>Plant in Service</v>
          </cell>
          <cell r="J230">
            <v>55327607.18</v>
          </cell>
          <cell r="K230">
            <v>55327607.18</v>
          </cell>
          <cell r="L230">
            <v>55327607.18</v>
          </cell>
        </row>
        <row r="231">
          <cell r="A231" t="str">
            <v>9101100</v>
          </cell>
          <cell r="B231" t="str">
            <v>Property-Cap Leases</v>
          </cell>
          <cell r="J231">
            <v>-50589.63</v>
          </cell>
          <cell r="K231">
            <v>-50589.63</v>
          </cell>
          <cell r="L231">
            <v>-50589.63</v>
          </cell>
        </row>
        <row r="232">
          <cell r="A232" t="str">
            <v>9105000</v>
          </cell>
          <cell r="B232" t="str">
            <v>Plant Held for Futur</v>
          </cell>
          <cell r="J232">
            <v>1182.07</v>
          </cell>
          <cell r="K232">
            <v>1182.07</v>
          </cell>
          <cell r="L232">
            <v>1182.07</v>
          </cell>
        </row>
        <row r="233">
          <cell r="A233" t="str">
            <v>9106000</v>
          </cell>
          <cell r="B233" t="str">
            <v>Const not Classified</v>
          </cell>
          <cell r="J233">
            <v>-13940128.710000001</v>
          </cell>
          <cell r="K233">
            <v>-13940128.710000001</v>
          </cell>
          <cell r="L233">
            <v>-13940128.710000001</v>
          </cell>
        </row>
        <row r="234">
          <cell r="A234" t="str">
            <v>9107000</v>
          </cell>
          <cell r="B234" t="str">
            <v>Const Work in Prog</v>
          </cell>
          <cell r="J234">
            <v>18813138.719999999</v>
          </cell>
          <cell r="K234">
            <v>18813138.719999999</v>
          </cell>
          <cell r="L234">
            <v>18813138.719999999</v>
          </cell>
        </row>
        <row r="235">
          <cell r="A235" t="str">
            <v>9108000</v>
          </cell>
          <cell r="B235" t="str">
            <v>Accum Prov Depreciat</v>
          </cell>
          <cell r="J235">
            <v>-27440710.879999999</v>
          </cell>
          <cell r="K235">
            <v>-27440710.879999999</v>
          </cell>
          <cell r="L235">
            <v>-27440710.879999999</v>
          </cell>
        </row>
        <row r="236">
          <cell r="A236" t="str">
            <v>9111000</v>
          </cell>
          <cell r="B236" t="str">
            <v>Accum Prov Amortizat</v>
          </cell>
          <cell r="J236">
            <v>-10141130.82</v>
          </cell>
          <cell r="K236">
            <v>-10141130.82</v>
          </cell>
          <cell r="L236">
            <v>-10141130.82</v>
          </cell>
        </row>
        <row r="237">
          <cell r="A237" t="str">
            <v>9115000</v>
          </cell>
          <cell r="B237" t="str">
            <v>Amort of Plt Acq Adj</v>
          </cell>
          <cell r="J237">
            <v>-701199.43</v>
          </cell>
          <cell r="K237">
            <v>-701199.43</v>
          </cell>
          <cell r="L237">
            <v>-701199.43</v>
          </cell>
        </row>
        <row r="238">
          <cell r="A238" t="str">
            <v>9121000</v>
          </cell>
          <cell r="B238" t="str">
            <v>Nonutility Property</v>
          </cell>
          <cell r="J238">
            <v>-116877.74</v>
          </cell>
          <cell r="K238">
            <v>-116877.74</v>
          </cell>
          <cell r="L238">
            <v>-116877.74</v>
          </cell>
        </row>
        <row r="239">
          <cell r="A239" t="str">
            <v>9122000</v>
          </cell>
          <cell r="B239" t="str">
            <v>Deprec &amp; Amort-Non</v>
          </cell>
          <cell r="J239">
            <v>4764.7</v>
          </cell>
          <cell r="K239">
            <v>4764.7</v>
          </cell>
          <cell r="L239">
            <v>4764.7</v>
          </cell>
        </row>
        <row r="240">
          <cell r="A240" t="str">
            <v>9123100</v>
          </cell>
          <cell r="B240" t="str">
            <v>Invsmnt in Subs Comp</v>
          </cell>
          <cell r="J240">
            <v>340171.96</v>
          </cell>
          <cell r="K240">
            <v>340171.96</v>
          </cell>
          <cell r="L240">
            <v>340171.96</v>
          </cell>
        </row>
        <row r="241">
          <cell r="A241" t="str">
            <v>9124000</v>
          </cell>
          <cell r="B241" t="str">
            <v>Other Investments</v>
          </cell>
          <cell r="J241">
            <v>1018047.41</v>
          </cell>
          <cell r="K241">
            <v>1018047.41</v>
          </cell>
          <cell r="L241">
            <v>1018047.41</v>
          </cell>
        </row>
        <row r="242">
          <cell r="A242" t="str">
            <v>9128000</v>
          </cell>
          <cell r="B242" t="str">
            <v>Other Special Funds</v>
          </cell>
          <cell r="J242">
            <v>13.84</v>
          </cell>
          <cell r="K242">
            <v>13.84</v>
          </cell>
          <cell r="L242">
            <v>13.84</v>
          </cell>
        </row>
        <row r="243">
          <cell r="A243" t="str">
            <v>9131000</v>
          </cell>
          <cell r="B243" t="str">
            <v>Cash</v>
          </cell>
          <cell r="J243">
            <v>30547823.940000001</v>
          </cell>
          <cell r="K243">
            <v>30547823.940000001</v>
          </cell>
          <cell r="L243">
            <v>30547823.940000001</v>
          </cell>
        </row>
        <row r="244">
          <cell r="A244" t="str">
            <v>9134000</v>
          </cell>
          <cell r="B244" t="str">
            <v>Other Special Dep</v>
          </cell>
          <cell r="J244">
            <v>2745739.11</v>
          </cell>
          <cell r="K244">
            <v>2745739.11</v>
          </cell>
          <cell r="L244">
            <v>2745739.11</v>
          </cell>
        </row>
        <row r="245">
          <cell r="A245" t="str">
            <v>9135000</v>
          </cell>
          <cell r="B245" t="str">
            <v>Working Funds</v>
          </cell>
          <cell r="J245">
            <v>-187375.68</v>
          </cell>
          <cell r="K245">
            <v>-187375.68</v>
          </cell>
          <cell r="L245">
            <v>-187375.68</v>
          </cell>
        </row>
        <row r="246">
          <cell r="A246" t="str">
            <v>9142000</v>
          </cell>
          <cell r="B246" t="str">
            <v>Cust Accounts Receiv</v>
          </cell>
          <cell r="J246">
            <v>-6033397.2300000004</v>
          </cell>
          <cell r="K246">
            <v>-6033397.2300000004</v>
          </cell>
          <cell r="L246">
            <v>-6033397.2300000004</v>
          </cell>
        </row>
        <row r="247">
          <cell r="A247" t="str">
            <v>9143000</v>
          </cell>
          <cell r="B247" t="str">
            <v>Oth Accounts Receiv</v>
          </cell>
          <cell r="J247">
            <v>552571.76</v>
          </cell>
          <cell r="K247">
            <v>552571.76</v>
          </cell>
          <cell r="L247">
            <v>552571.76</v>
          </cell>
        </row>
        <row r="248">
          <cell r="A248" t="str">
            <v>9144000</v>
          </cell>
          <cell r="B248" t="str">
            <v>Accum Prov Uncollect</v>
          </cell>
          <cell r="J248">
            <v>-2033519.49</v>
          </cell>
          <cell r="K248">
            <v>-2033519.49</v>
          </cell>
          <cell r="L248">
            <v>-2033519.49</v>
          </cell>
        </row>
        <row r="249">
          <cell r="A249" t="str">
            <v>9146000</v>
          </cell>
          <cell r="B249" t="str">
            <v>Accts Rec Assoc Comp</v>
          </cell>
          <cell r="J249">
            <v>314411.78999999998</v>
          </cell>
          <cell r="K249">
            <v>314411.78999999998</v>
          </cell>
          <cell r="L249">
            <v>314411.78999999998</v>
          </cell>
        </row>
        <row r="250">
          <cell r="A250" t="str">
            <v>9151000</v>
          </cell>
          <cell r="B250" t="str">
            <v>Fuel Stock</v>
          </cell>
          <cell r="J250">
            <v>-120007.64</v>
          </cell>
          <cell r="K250">
            <v>-120007.64</v>
          </cell>
          <cell r="L250">
            <v>-120007.64</v>
          </cell>
        </row>
        <row r="251">
          <cell r="A251" t="str">
            <v>9154000</v>
          </cell>
          <cell r="B251" t="str">
            <v>Plnt Mat &amp; Oper Supp</v>
          </cell>
          <cell r="J251">
            <v>-1821173.42</v>
          </cell>
          <cell r="K251">
            <v>-1821173.42</v>
          </cell>
          <cell r="L251">
            <v>-1821173.42</v>
          </cell>
        </row>
        <row r="252">
          <cell r="A252" t="str">
            <v>9156000</v>
          </cell>
          <cell r="B252" t="str">
            <v>Oth Mat &amp; Oper Supp</v>
          </cell>
          <cell r="J252">
            <v>-37510.61</v>
          </cell>
          <cell r="K252">
            <v>-37510.61</v>
          </cell>
          <cell r="L252">
            <v>-37510.61</v>
          </cell>
        </row>
        <row r="253">
          <cell r="A253" t="str">
            <v>9163000</v>
          </cell>
          <cell r="B253" t="str">
            <v>Stores Exp Undistrib</v>
          </cell>
          <cell r="J253">
            <v>-29552.05</v>
          </cell>
          <cell r="K253">
            <v>-29552.05</v>
          </cell>
          <cell r="L253">
            <v>-29552.05</v>
          </cell>
        </row>
        <row r="254">
          <cell r="A254" t="str">
            <v>9164100</v>
          </cell>
          <cell r="B254" t="str">
            <v>Gas Stored-Current</v>
          </cell>
          <cell r="J254">
            <v>4343318.87</v>
          </cell>
          <cell r="K254">
            <v>4343318.87</v>
          </cell>
          <cell r="L254">
            <v>4343318.87</v>
          </cell>
        </row>
        <row r="255">
          <cell r="A255" t="str">
            <v>9164200</v>
          </cell>
          <cell r="B255" t="str">
            <v>Liquef Nat Gas Store</v>
          </cell>
          <cell r="J255">
            <v>-5499.35</v>
          </cell>
          <cell r="K255">
            <v>-5499.35</v>
          </cell>
          <cell r="L255">
            <v>-5499.35</v>
          </cell>
        </row>
        <row r="256">
          <cell r="A256" t="str">
            <v>9165000</v>
          </cell>
          <cell r="B256" t="str">
            <v>Prepayments</v>
          </cell>
          <cell r="J256">
            <v>-5227991.5599999996</v>
          </cell>
          <cell r="K256">
            <v>-5227991.5599999996</v>
          </cell>
          <cell r="L256">
            <v>-5227991.5599999996</v>
          </cell>
        </row>
        <row r="257">
          <cell r="A257" t="str">
            <v>9173000</v>
          </cell>
          <cell r="B257" t="str">
            <v>Accrued Utility Rev</v>
          </cell>
          <cell r="J257">
            <v>-13766250.82</v>
          </cell>
          <cell r="K257">
            <v>-13766250.82</v>
          </cell>
          <cell r="L257">
            <v>-13766250.82</v>
          </cell>
        </row>
        <row r="258">
          <cell r="A258" t="str">
            <v>9175000</v>
          </cell>
          <cell r="B258" t="str">
            <v>LT Deriv Instr Asset</v>
          </cell>
          <cell r="J258">
            <v>-4167810.28</v>
          </cell>
          <cell r="K258">
            <v>-4167810.28</v>
          </cell>
          <cell r="L258">
            <v>-4167810.28</v>
          </cell>
        </row>
        <row r="259">
          <cell r="A259" t="str">
            <v>9175100</v>
          </cell>
          <cell r="B259" t="str">
            <v>Deriv Instrum Assets</v>
          </cell>
          <cell r="J259">
            <v>-8297079.7300000004</v>
          </cell>
          <cell r="K259">
            <v>-8297079.7300000004</v>
          </cell>
          <cell r="L259">
            <v>-8297079.7300000004</v>
          </cell>
        </row>
        <row r="260">
          <cell r="A260" t="str">
            <v>9181000</v>
          </cell>
          <cell r="B260" t="str">
            <v>Unamortiz Debt Exp</v>
          </cell>
          <cell r="J260">
            <v>-167842.65</v>
          </cell>
          <cell r="K260">
            <v>-167842.65</v>
          </cell>
          <cell r="L260">
            <v>-167842.65</v>
          </cell>
        </row>
        <row r="261">
          <cell r="A261" t="str">
            <v>9182100</v>
          </cell>
          <cell r="B261" t="str">
            <v>Extraord Prop Losses</v>
          </cell>
          <cell r="J261">
            <v>-2110243</v>
          </cell>
          <cell r="K261">
            <v>-2110243</v>
          </cell>
          <cell r="L261">
            <v>-2110243</v>
          </cell>
        </row>
        <row r="262">
          <cell r="A262" t="str">
            <v>9182200</v>
          </cell>
          <cell r="B262" t="str">
            <v>Unrecov Plt &amp; Reg St</v>
          </cell>
          <cell r="J262">
            <v>-1541666.67</v>
          </cell>
          <cell r="K262">
            <v>-1541666.67</v>
          </cell>
          <cell r="L262">
            <v>-1541666.67</v>
          </cell>
        </row>
        <row r="263">
          <cell r="A263" t="str">
            <v>9182300</v>
          </cell>
          <cell r="B263" t="str">
            <v>Oth Regulatory Asset</v>
          </cell>
          <cell r="J263">
            <v>9702022.6199999992</v>
          </cell>
          <cell r="K263">
            <v>9702022.6199999992</v>
          </cell>
          <cell r="L263">
            <v>9702022.6199999992</v>
          </cell>
        </row>
        <row r="264">
          <cell r="A264" t="str">
            <v>9183000</v>
          </cell>
          <cell r="B264" t="str">
            <v>Prelim Srvy &amp; Inv-EL</v>
          </cell>
          <cell r="J264">
            <v>14023.6</v>
          </cell>
          <cell r="K264">
            <v>14023.6</v>
          </cell>
          <cell r="L264">
            <v>14023.6</v>
          </cell>
        </row>
        <row r="265">
          <cell r="A265" t="str">
            <v>9184000</v>
          </cell>
          <cell r="B265" t="str">
            <v>Clearing Accounts</v>
          </cell>
          <cell r="J265">
            <v>216330.65</v>
          </cell>
          <cell r="K265">
            <v>216330.65</v>
          </cell>
          <cell r="L265">
            <v>216330.65</v>
          </cell>
        </row>
        <row r="266">
          <cell r="A266" t="str">
            <v>9185000</v>
          </cell>
          <cell r="B266" t="str">
            <v>Temporary Facilities</v>
          </cell>
          <cell r="J266">
            <v>10525.01</v>
          </cell>
          <cell r="K266">
            <v>10525.01</v>
          </cell>
          <cell r="L266">
            <v>10525.01</v>
          </cell>
        </row>
        <row r="267">
          <cell r="A267" t="str">
            <v>9186000</v>
          </cell>
          <cell r="B267" t="str">
            <v>Misc Deferred Debits</v>
          </cell>
          <cell r="J267">
            <v>16492996.609999999</v>
          </cell>
          <cell r="K267">
            <v>16492996.609999999</v>
          </cell>
          <cell r="L267">
            <v>16492996.609999999</v>
          </cell>
        </row>
        <row r="268">
          <cell r="A268" t="str">
            <v>9187000</v>
          </cell>
          <cell r="B268" t="str">
            <v>Defrrd Loss frm Disp</v>
          </cell>
          <cell r="J268">
            <v>-7526.78</v>
          </cell>
          <cell r="K268">
            <v>-7526.78</v>
          </cell>
          <cell r="L268">
            <v>-7526.78</v>
          </cell>
        </row>
        <row r="269">
          <cell r="A269" t="str">
            <v>9189000</v>
          </cell>
          <cell r="B269" t="str">
            <v>Unamor Loss Reac Dbt</v>
          </cell>
          <cell r="J269">
            <v>-182191.15</v>
          </cell>
          <cell r="K269">
            <v>-182191.15</v>
          </cell>
          <cell r="L269">
            <v>-182191.15</v>
          </cell>
        </row>
        <row r="270">
          <cell r="A270" t="str">
            <v>9190000</v>
          </cell>
          <cell r="B270" t="str">
            <v>Accum Defrrd Inc Tax</v>
          </cell>
          <cell r="J270">
            <v>2669535.65</v>
          </cell>
          <cell r="K270">
            <v>2669535.65</v>
          </cell>
          <cell r="L270">
            <v>2669535.65</v>
          </cell>
        </row>
        <row r="271">
          <cell r="A271" t="str">
            <v>9191000</v>
          </cell>
          <cell r="B271" t="str">
            <v>Unrecov Purch Gas</v>
          </cell>
          <cell r="J271">
            <v>1916233.13</v>
          </cell>
          <cell r="K271">
            <v>1916233.13</v>
          </cell>
          <cell r="L271">
            <v>1916233.13</v>
          </cell>
        </row>
        <row r="272">
          <cell r="A272" t="str">
            <v>9216000</v>
          </cell>
          <cell r="B272" t="str">
            <v>Unappro Ret Earnings</v>
          </cell>
          <cell r="J272">
            <v>-109828.04</v>
          </cell>
          <cell r="K272">
            <v>-109828.04</v>
          </cell>
          <cell r="L272">
            <v>-109828.04</v>
          </cell>
        </row>
        <row r="273">
          <cell r="A273" t="str">
            <v>9216100</v>
          </cell>
          <cell r="B273" t="str">
            <v>Unappro Subs Earning</v>
          </cell>
          <cell r="J273">
            <v>109828.04</v>
          </cell>
          <cell r="K273">
            <v>109828.04</v>
          </cell>
          <cell r="L273">
            <v>109828.04</v>
          </cell>
        </row>
        <row r="274">
          <cell r="A274" t="str">
            <v>9219000</v>
          </cell>
          <cell r="B274" t="str">
            <v>Accum Oth Compr Inc</v>
          </cell>
          <cell r="J274">
            <v>-995578.73</v>
          </cell>
          <cell r="K274">
            <v>-995578.73</v>
          </cell>
          <cell r="L274">
            <v>-995578.73</v>
          </cell>
        </row>
        <row r="275">
          <cell r="A275" t="str">
            <v>9226000</v>
          </cell>
          <cell r="B275" t="str">
            <v>Unarmot Disc LT Debt</v>
          </cell>
          <cell r="J275">
            <v>-38962.68</v>
          </cell>
          <cell r="K275">
            <v>-38962.68</v>
          </cell>
          <cell r="L275">
            <v>-38962.68</v>
          </cell>
        </row>
        <row r="276">
          <cell r="A276" t="str">
            <v>9227000</v>
          </cell>
          <cell r="B276" t="str">
            <v>Oblig Undr Cap Ls-Nc</v>
          </cell>
          <cell r="J276">
            <v>32867.370000000003</v>
          </cell>
          <cell r="K276">
            <v>32867.370000000003</v>
          </cell>
          <cell r="L276">
            <v>32867.370000000003</v>
          </cell>
        </row>
        <row r="277">
          <cell r="A277" t="str">
            <v>9228200</v>
          </cell>
          <cell r="B277" t="str">
            <v>Accum Prov Inj &amp; Dam</v>
          </cell>
          <cell r="J277">
            <v>-1500</v>
          </cell>
          <cell r="K277">
            <v>-1500</v>
          </cell>
          <cell r="L277">
            <v>-1500</v>
          </cell>
        </row>
        <row r="278">
          <cell r="A278" t="str">
            <v>9228300</v>
          </cell>
          <cell r="B278" t="str">
            <v>Accum Prov Pen &amp; Ben</v>
          </cell>
          <cell r="J278">
            <v>693072.19</v>
          </cell>
          <cell r="K278">
            <v>693072.19</v>
          </cell>
          <cell r="L278">
            <v>693072.19</v>
          </cell>
        </row>
        <row r="279">
          <cell r="A279" t="str">
            <v>9228400</v>
          </cell>
          <cell r="B279" t="str">
            <v>Accum Prov Misc Oper</v>
          </cell>
          <cell r="J279">
            <v>184708.46</v>
          </cell>
          <cell r="K279">
            <v>184708.46</v>
          </cell>
          <cell r="L279">
            <v>184708.46</v>
          </cell>
        </row>
        <row r="280">
          <cell r="A280" t="str">
            <v>9230000</v>
          </cell>
          <cell r="B280" t="str">
            <v>Asset Retirem Obliga</v>
          </cell>
          <cell r="J280">
            <v>-3235098.42</v>
          </cell>
          <cell r="K280">
            <v>-3235098.42</v>
          </cell>
          <cell r="L280">
            <v>-3235098.42</v>
          </cell>
        </row>
        <row r="281">
          <cell r="A281" t="str">
            <v>9231000</v>
          </cell>
          <cell r="B281" t="str">
            <v>Notes Payable</v>
          </cell>
          <cell r="J281">
            <v>-105000000</v>
          </cell>
          <cell r="K281">
            <v>-105000000</v>
          </cell>
          <cell r="L281">
            <v>-105000000</v>
          </cell>
        </row>
        <row r="282">
          <cell r="A282" t="str">
            <v>9232000</v>
          </cell>
          <cell r="B282" t="str">
            <v>Accounts Payable</v>
          </cell>
          <cell r="J282">
            <v>-4265990.4800000004</v>
          </cell>
          <cell r="K282">
            <v>-4265990.4800000004</v>
          </cell>
          <cell r="L282">
            <v>-4265990.4800000004</v>
          </cell>
        </row>
        <row r="283">
          <cell r="A283" t="str">
            <v>9234000</v>
          </cell>
          <cell r="B283" t="str">
            <v>Accts Payable Assoc</v>
          </cell>
          <cell r="J283">
            <v>4820428.4000000004</v>
          </cell>
          <cell r="K283">
            <v>4820428.4000000004</v>
          </cell>
          <cell r="L283">
            <v>4820428.4000000004</v>
          </cell>
        </row>
        <row r="284">
          <cell r="A284" t="str">
            <v>9235000</v>
          </cell>
          <cell r="B284" t="str">
            <v>Customer Deposits</v>
          </cell>
          <cell r="J284">
            <v>402905.48</v>
          </cell>
          <cell r="K284">
            <v>402905.48</v>
          </cell>
          <cell r="L284">
            <v>402905.48</v>
          </cell>
        </row>
        <row r="285">
          <cell r="A285" t="str">
            <v>9236000</v>
          </cell>
          <cell r="B285" t="str">
            <v>Taxes Accrued</v>
          </cell>
          <cell r="J285">
            <v>1762954.87</v>
          </cell>
          <cell r="K285">
            <v>1762954.87</v>
          </cell>
          <cell r="L285">
            <v>1762954.87</v>
          </cell>
        </row>
        <row r="286">
          <cell r="A286" t="str">
            <v>9237000</v>
          </cell>
          <cell r="B286" t="str">
            <v>Interest Accrued</v>
          </cell>
          <cell r="J286">
            <v>9759038.0199999996</v>
          </cell>
          <cell r="K286">
            <v>9759038.0199999996</v>
          </cell>
          <cell r="L286">
            <v>9759038.0199999996</v>
          </cell>
        </row>
        <row r="287">
          <cell r="A287" t="str">
            <v>9241000</v>
          </cell>
          <cell r="B287" t="str">
            <v>Tax Collect Payable</v>
          </cell>
          <cell r="J287">
            <v>-152649.79</v>
          </cell>
          <cell r="K287">
            <v>-152649.79</v>
          </cell>
          <cell r="L287">
            <v>-152649.79</v>
          </cell>
        </row>
        <row r="288">
          <cell r="A288" t="str">
            <v>9242000</v>
          </cell>
          <cell r="B288" t="str">
            <v>Misc Cur &amp; Acc Liab</v>
          </cell>
          <cell r="J288">
            <v>807253.08</v>
          </cell>
          <cell r="K288">
            <v>807253.08</v>
          </cell>
          <cell r="L288">
            <v>807253.08</v>
          </cell>
        </row>
        <row r="289">
          <cell r="A289" t="str">
            <v>9243000</v>
          </cell>
          <cell r="B289" t="str">
            <v>Oblig Under Cap Leas</v>
          </cell>
          <cell r="J289">
            <v>23315.42</v>
          </cell>
          <cell r="K289">
            <v>23315.42</v>
          </cell>
          <cell r="L289">
            <v>23315.42</v>
          </cell>
        </row>
        <row r="290">
          <cell r="A290" t="str">
            <v>9244000</v>
          </cell>
          <cell r="B290" t="str">
            <v>LT Deriv Instr Liab</v>
          </cell>
          <cell r="J290">
            <v>-6525835.4900000002</v>
          </cell>
          <cell r="K290">
            <v>-6525835.4900000002</v>
          </cell>
          <cell r="L290">
            <v>-6525835.4900000002</v>
          </cell>
        </row>
        <row r="291">
          <cell r="A291" t="str">
            <v>9244100</v>
          </cell>
          <cell r="B291" t="str">
            <v>Deriv Instrum Liab</v>
          </cell>
          <cell r="J291">
            <v>-4434959.22</v>
          </cell>
          <cell r="K291">
            <v>-4434959.22</v>
          </cell>
          <cell r="L291">
            <v>-4434959.22</v>
          </cell>
        </row>
        <row r="292">
          <cell r="A292" t="str">
            <v>9252000</v>
          </cell>
          <cell r="B292" t="str">
            <v>Customer Adv Constr</v>
          </cell>
          <cell r="J292">
            <v>-2636846.9300000002</v>
          </cell>
          <cell r="K292">
            <v>-2636846.9300000002</v>
          </cell>
          <cell r="L292">
            <v>-2636846.9300000002</v>
          </cell>
        </row>
        <row r="293">
          <cell r="A293" t="str">
            <v>9253000</v>
          </cell>
          <cell r="B293" t="str">
            <v>Oth Deferred Credits</v>
          </cell>
          <cell r="J293">
            <v>-4206360</v>
          </cell>
          <cell r="K293">
            <v>-4206360</v>
          </cell>
          <cell r="L293">
            <v>-4206360</v>
          </cell>
        </row>
        <row r="294">
          <cell r="A294" t="str">
            <v>9254000</v>
          </cell>
          <cell r="B294" t="str">
            <v>Oth Regulatory Liab</v>
          </cell>
          <cell r="J294">
            <v>-1215356.45</v>
          </cell>
          <cell r="K294">
            <v>-1215356.45</v>
          </cell>
          <cell r="L294">
            <v>-1215356.45</v>
          </cell>
        </row>
        <row r="295">
          <cell r="A295" t="str">
            <v>9256000</v>
          </cell>
          <cell r="B295" t="str">
            <v>Defrrd Gns from Disp</v>
          </cell>
          <cell r="J295">
            <v>54973.46</v>
          </cell>
          <cell r="K295">
            <v>54973.46</v>
          </cell>
          <cell r="L295">
            <v>54973.46</v>
          </cell>
        </row>
        <row r="296">
          <cell r="A296" t="str">
            <v>9282000</v>
          </cell>
          <cell r="B296" t="str">
            <v>Acc Defrd Inc Tax-Pr</v>
          </cell>
          <cell r="J296">
            <v>1828035.82</v>
          </cell>
          <cell r="K296">
            <v>1828035.82</v>
          </cell>
          <cell r="L296">
            <v>1828035.82</v>
          </cell>
        </row>
        <row r="297">
          <cell r="A297" t="str">
            <v>9283000</v>
          </cell>
          <cell r="B297" t="str">
            <v>Acc Defrd Inc Tax-Ot</v>
          </cell>
          <cell r="J297">
            <v>832037.9</v>
          </cell>
          <cell r="K297">
            <v>832037.9</v>
          </cell>
          <cell r="L297">
            <v>832037.9</v>
          </cell>
        </row>
        <row r="298">
          <cell r="A298" t="str">
            <v>9438000</v>
          </cell>
          <cell r="B298" t="str">
            <v>Divid Declrd-Common</v>
          </cell>
          <cell r="J298">
            <v>37903281.579999998</v>
          </cell>
          <cell r="K298">
            <v>37903281.579999998</v>
          </cell>
          <cell r="L298">
            <v>37903281.579999998</v>
          </cell>
        </row>
        <row r="299">
          <cell r="A299" t="str">
            <v>9991070</v>
          </cell>
          <cell r="B299" t="str">
            <v>CO-Construction WIP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-0.02</v>
          </cell>
          <cell r="K299">
            <v>-0.02</v>
          </cell>
          <cell r="L299">
            <v>-0.02</v>
          </cell>
          <cell r="M299">
            <v>0</v>
          </cell>
        </row>
        <row r="300">
          <cell r="A300" t="str">
            <v>9991080</v>
          </cell>
          <cell r="B300" t="str">
            <v>CO-Retirement WIP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A301" t="str">
            <v>9991210</v>
          </cell>
          <cell r="B301" t="str">
            <v>CO-Nonutility Proper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</row>
        <row r="302">
          <cell r="A302" t="str">
            <v>9991240</v>
          </cell>
          <cell r="B302" t="str">
            <v>CO-Other Investments</v>
          </cell>
          <cell r="L302">
            <v>0</v>
          </cell>
          <cell r="M302">
            <v>0</v>
          </cell>
        </row>
        <row r="303">
          <cell r="A303" t="str">
            <v>9991430</v>
          </cell>
          <cell r="B303" t="str">
            <v>CO-Other Accts Rcvbl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L303">
            <v>0</v>
          </cell>
          <cell r="M303">
            <v>0</v>
          </cell>
        </row>
        <row r="304">
          <cell r="A304" t="str">
            <v>9991540</v>
          </cell>
          <cell r="B304" t="str">
            <v>CO-Plnt Mtls Op Supp</v>
          </cell>
          <cell r="L304">
            <v>0</v>
          </cell>
          <cell r="M304">
            <v>0</v>
          </cell>
        </row>
        <row r="305">
          <cell r="A305" t="str">
            <v>9991630</v>
          </cell>
          <cell r="B305" t="str">
            <v>CO-Stores Exp Undist</v>
          </cell>
          <cell r="L305">
            <v>0</v>
          </cell>
          <cell r="M305">
            <v>0</v>
          </cell>
        </row>
        <row r="306">
          <cell r="A306" t="str">
            <v>9991650</v>
          </cell>
          <cell r="B306" t="str">
            <v>CO-Prepayments</v>
          </cell>
          <cell r="L306">
            <v>0</v>
          </cell>
          <cell r="M306">
            <v>0</v>
          </cell>
        </row>
        <row r="307">
          <cell r="A307" t="str">
            <v>9991823</v>
          </cell>
          <cell r="B307" t="str">
            <v>CO-Other Reg Assets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L307">
            <v>0</v>
          </cell>
          <cell r="M307">
            <v>0</v>
          </cell>
        </row>
        <row r="308">
          <cell r="A308" t="str">
            <v>9991830</v>
          </cell>
          <cell r="B308" t="str">
            <v>CO-PrelimSrvyInvstgt</v>
          </cell>
          <cell r="C308">
            <v>0</v>
          </cell>
          <cell r="H308">
            <v>0</v>
          </cell>
          <cell r="J308">
            <v>0</v>
          </cell>
          <cell r="L308">
            <v>0</v>
          </cell>
        </row>
        <row r="309">
          <cell r="A309" t="str">
            <v>9991840</v>
          </cell>
          <cell r="B309" t="str">
            <v>CO-Clearing Accounts</v>
          </cell>
          <cell r="C309">
            <v>0</v>
          </cell>
          <cell r="D309">
            <v>-0.03</v>
          </cell>
          <cell r="H309">
            <v>0</v>
          </cell>
          <cell r="I309">
            <v>-0.03</v>
          </cell>
          <cell r="J309">
            <v>-0.03</v>
          </cell>
          <cell r="L309">
            <v>-0.03</v>
          </cell>
          <cell r="M309">
            <v>0</v>
          </cell>
        </row>
        <row r="310">
          <cell r="A310" t="str">
            <v>9991850</v>
          </cell>
          <cell r="B310" t="str">
            <v>CO-Temporary Facilit</v>
          </cell>
          <cell r="L310">
            <v>0</v>
          </cell>
          <cell r="M310">
            <v>0</v>
          </cell>
        </row>
        <row r="311">
          <cell r="A311" t="str">
            <v>9991860</v>
          </cell>
          <cell r="B311" t="str">
            <v>CO-Misc Def Debits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L311">
            <v>0</v>
          </cell>
          <cell r="M311">
            <v>0</v>
          </cell>
        </row>
        <row r="312">
          <cell r="A312" t="str">
            <v>9991861</v>
          </cell>
          <cell r="B312" t="str">
            <v>Misc Deferd Debit-C</v>
          </cell>
          <cell r="C312">
            <v>0</v>
          </cell>
          <cell r="H312">
            <v>0</v>
          </cell>
          <cell r="J312">
            <v>0</v>
          </cell>
          <cell r="L312">
            <v>0</v>
          </cell>
        </row>
        <row r="313">
          <cell r="A313" t="str">
            <v>9992270</v>
          </cell>
          <cell r="B313" t="str">
            <v>CO-Obligations Under</v>
          </cell>
          <cell r="L313">
            <v>0</v>
          </cell>
          <cell r="M313">
            <v>0</v>
          </cell>
        </row>
        <row r="314">
          <cell r="A314" t="str">
            <v>9992283</v>
          </cell>
          <cell r="B314" t="str">
            <v>CO-Accum Prov Pensio</v>
          </cell>
          <cell r="L314">
            <v>0</v>
          </cell>
          <cell r="M314">
            <v>0</v>
          </cell>
        </row>
        <row r="315">
          <cell r="A315" t="str">
            <v>9992320</v>
          </cell>
          <cell r="B315" t="str">
            <v>CO-Accounts Payable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L315">
            <v>0</v>
          </cell>
          <cell r="M315">
            <v>0</v>
          </cell>
        </row>
        <row r="316">
          <cell r="A316" t="str">
            <v>9992520</v>
          </cell>
          <cell r="B316" t="str">
            <v>CO-Cust Adv for Cons</v>
          </cell>
          <cell r="C316">
            <v>0</v>
          </cell>
          <cell r="H316">
            <v>0</v>
          </cell>
          <cell r="J316">
            <v>0</v>
          </cell>
          <cell r="L316">
            <v>0</v>
          </cell>
        </row>
        <row r="317">
          <cell r="A317" t="str">
            <v>9992530</v>
          </cell>
          <cell r="B317" t="str">
            <v>CO-Other Deferred Cr</v>
          </cell>
          <cell r="C317">
            <v>0</v>
          </cell>
          <cell r="H317">
            <v>0</v>
          </cell>
          <cell r="J317">
            <v>0</v>
          </cell>
          <cell r="L317">
            <v>0</v>
          </cell>
          <cell r="M317">
            <v>0</v>
          </cell>
        </row>
        <row r="318">
          <cell r="A318" t="str">
            <v>9999990</v>
          </cell>
          <cell r="B318" t="str">
            <v>Balance Sheet Offset</v>
          </cell>
          <cell r="J318">
            <v>31836241</v>
          </cell>
          <cell r="K318">
            <v>31836241</v>
          </cell>
          <cell r="L318">
            <v>31836241</v>
          </cell>
        </row>
        <row r="319">
          <cell r="A319" t="str">
            <v>9999991</v>
          </cell>
          <cell r="B319" t="str">
            <v>P&amp;L Sheet Offset</v>
          </cell>
          <cell r="J319">
            <v>-31836241</v>
          </cell>
          <cell r="K319">
            <v>-31836241</v>
          </cell>
          <cell r="L319">
            <v>-31836241</v>
          </cell>
        </row>
        <row r="320">
          <cell r="A320" t="str">
            <v>9999992</v>
          </cell>
          <cell r="B320" t="str">
            <v>Inter Payable Offset</v>
          </cell>
          <cell r="J320">
            <v>-5135158.16</v>
          </cell>
          <cell r="K320">
            <v>-5135158.16</v>
          </cell>
          <cell r="L320">
            <v>-5135158.16</v>
          </cell>
        </row>
        <row r="321">
          <cell r="A321" t="str">
            <v>9999993</v>
          </cell>
          <cell r="B321" t="str">
            <v>Inter Receiv Offset</v>
          </cell>
          <cell r="J321">
            <v>5135158.1900000004</v>
          </cell>
          <cell r="K321">
            <v>5135158.1900000004</v>
          </cell>
          <cell r="L321">
            <v>5135158.1900000004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20" activePane="bottomRight" state="frozen"/>
      <selection activeCell="C13" sqref="C13"/>
      <selection pane="topRight" activeCell="C13" sqref="C13"/>
      <selection pane="bottomLeft" activeCell="C13" sqref="C13"/>
      <selection pane="bottomRight" activeCell="A46" sqref="A46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330</v>
      </c>
      <c r="B1" s="39"/>
      <c r="C1" s="39"/>
      <c r="D1" s="39"/>
    </row>
    <row r="2" spans="1:4" x14ac:dyDescent="0.25">
      <c r="A2" s="40" t="s">
        <v>329</v>
      </c>
      <c r="B2" s="39"/>
      <c r="C2" s="39"/>
      <c r="D2" s="39"/>
    </row>
    <row r="3" spans="1:4" x14ac:dyDescent="0.25">
      <c r="A3" s="171" t="s">
        <v>694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668</v>
      </c>
      <c r="B6" s="156"/>
      <c r="C6" s="156"/>
      <c r="D6" s="156"/>
    </row>
    <row r="7" spans="1:4" x14ac:dyDescent="0.25">
      <c r="A7" s="1"/>
      <c r="B7" s="38" t="s">
        <v>30</v>
      </c>
      <c r="C7" s="37" t="s">
        <v>29</v>
      </c>
      <c r="D7" s="36" t="s">
        <v>328</v>
      </c>
    </row>
    <row r="8" spans="1:4" x14ac:dyDescent="0.25">
      <c r="A8" s="34" t="s">
        <v>327</v>
      </c>
      <c r="B8" s="33"/>
      <c r="C8" s="33"/>
      <c r="D8" s="9"/>
    </row>
    <row r="9" spans="1:4" x14ac:dyDescent="0.25">
      <c r="A9" s="26" t="s">
        <v>27</v>
      </c>
      <c r="B9" s="28">
        <f>+'Unallocated Detail'!G18</f>
        <v>142037020.5</v>
      </c>
      <c r="C9" s="28">
        <f>+'Unallocated Detail'!H18</f>
        <v>44927456.899999999</v>
      </c>
      <c r="D9" s="18">
        <f>SUM(B9:C9)</f>
        <v>186964477.40000001</v>
      </c>
    </row>
    <row r="10" spans="1:4" x14ac:dyDescent="0.25">
      <c r="A10" s="26" t="s">
        <v>26</v>
      </c>
      <c r="B10" s="32">
        <f>+'Unallocated Detail'!G21</f>
        <v>19020.62</v>
      </c>
      <c r="C10" s="32">
        <f>+'Unallocated Detail'!H21</f>
        <v>0</v>
      </c>
      <c r="D10" s="9">
        <f>SUM(B10:C10)</f>
        <v>19020.62</v>
      </c>
    </row>
    <row r="11" spans="1:4" x14ac:dyDescent="0.25">
      <c r="A11" s="26" t="s">
        <v>25</v>
      </c>
      <c r="B11" s="32">
        <f>+'Unallocated Detail'!G25</f>
        <v>3235124.09</v>
      </c>
      <c r="C11" s="32">
        <f>+'Unallocated Detail'!H25</f>
        <v>0</v>
      </c>
      <c r="D11" s="9">
        <f>SUM(B11:C11)</f>
        <v>3235124.09</v>
      </c>
    </row>
    <row r="12" spans="1:4" x14ac:dyDescent="0.25">
      <c r="A12" s="26" t="s">
        <v>24</v>
      </c>
      <c r="B12" s="31">
        <f>+'Unallocated Detail'!G40</f>
        <v>6273356.9199999999</v>
      </c>
      <c r="C12" s="30">
        <f>+'Unallocated Detail'!H40</f>
        <v>-524077.93000000011</v>
      </c>
      <c r="D12" s="35">
        <f>SUM(B12:C12)</f>
        <v>5749278.9900000002</v>
      </c>
    </row>
    <row r="13" spans="1:4" x14ac:dyDescent="0.25">
      <c r="A13" s="26" t="s">
        <v>23</v>
      </c>
      <c r="B13" s="19">
        <f>SUM(B9:B12)</f>
        <v>151564522.13</v>
      </c>
      <c r="C13" s="19">
        <f>SUM(C9:C12)</f>
        <v>44403378.969999999</v>
      </c>
      <c r="D13" s="18">
        <f>SUM(D9:D12)</f>
        <v>195967901.10000002</v>
      </c>
    </row>
    <row r="14" spans="1:4" x14ac:dyDescent="0.25">
      <c r="A14" s="34" t="s">
        <v>326</v>
      </c>
      <c r="B14" s="33"/>
      <c r="C14" s="33"/>
      <c r="D14" s="9"/>
    </row>
    <row r="15" spans="1:4" x14ac:dyDescent="0.25">
      <c r="A15" s="34" t="s">
        <v>325</v>
      </c>
      <c r="B15" s="33"/>
      <c r="C15" s="33"/>
      <c r="D15" s="9"/>
    </row>
    <row r="16" spans="1:4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7285561.46</v>
      </c>
      <c r="C18" s="28">
        <f>+'Unallocated Detail'!H47</f>
        <v>0</v>
      </c>
      <c r="D18" s="18">
        <f>B18+C18</f>
        <v>7285561.46</v>
      </c>
    </row>
    <row r="19" spans="1:4" x14ac:dyDescent="0.25">
      <c r="A19" s="26" t="s">
        <v>21</v>
      </c>
      <c r="B19" s="32">
        <f>+'Unallocated Detail'!G56</f>
        <v>31188599.5</v>
      </c>
      <c r="C19" s="32">
        <f>+'Unallocated Detail'!H56</f>
        <v>14575509.48</v>
      </c>
      <c r="D19" s="27">
        <f>B19+C19</f>
        <v>45764108.980000004</v>
      </c>
    </row>
    <row r="20" spans="1:4" x14ac:dyDescent="0.25">
      <c r="A20" s="26" t="s">
        <v>20</v>
      </c>
      <c r="B20" s="32">
        <f>+'Unallocated Detail'!G59</f>
        <v>10324043.91</v>
      </c>
      <c r="C20" s="32">
        <f>+'Unallocated Detail'!H59</f>
        <v>0</v>
      </c>
      <c r="D20" s="27">
        <f>B20+C20</f>
        <v>10324043.91</v>
      </c>
    </row>
    <row r="21" spans="1:4" x14ac:dyDescent="0.25">
      <c r="A21" s="26" t="s">
        <v>19</v>
      </c>
      <c r="B21" s="31">
        <f>+'Unallocated Detail'!G62</f>
        <v>-4990471.2699999996</v>
      </c>
      <c r="C21" s="30">
        <f>+'Unallocated Detail'!H62</f>
        <v>0</v>
      </c>
      <c r="D21" s="29">
        <f>B21+C21</f>
        <v>-4990471.2699999996</v>
      </c>
    </row>
    <row r="22" spans="1:4" x14ac:dyDescent="0.25">
      <c r="A22" s="26" t="s">
        <v>18</v>
      </c>
      <c r="B22" s="19">
        <f>SUM(B18:B21)</f>
        <v>43807733.600000009</v>
      </c>
      <c r="C22" s="19">
        <f>SUM(C18:C21)</f>
        <v>14575509.48</v>
      </c>
      <c r="D22" s="18">
        <f>SUM(D18:D21)</f>
        <v>58383243.080000013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Detail'!G138</f>
        <v>9521788.2599999998</v>
      </c>
      <c r="C24" s="28">
        <f>+'Unallocated Detail'!H138</f>
        <v>598215.16999999993</v>
      </c>
      <c r="D24" s="18">
        <f t="shared" ref="D24:D37" si="0">B24+C24</f>
        <v>10120003.43</v>
      </c>
    </row>
    <row r="25" spans="1:4" x14ac:dyDescent="0.25">
      <c r="A25" s="26" t="s">
        <v>16</v>
      </c>
      <c r="B25" s="25">
        <f>+'Unallocated Detail'!G168</f>
        <v>1867216.06</v>
      </c>
      <c r="C25" s="25">
        <f>+'Unallocated Detail'!H168</f>
        <v>0</v>
      </c>
      <c r="D25" s="27">
        <f t="shared" si="0"/>
        <v>1867216.06</v>
      </c>
    </row>
    <row r="26" spans="1:4" x14ac:dyDescent="0.25">
      <c r="A26" s="26" t="s">
        <v>15</v>
      </c>
      <c r="B26" s="25">
        <f>+'Unallocated Detail'!G206</f>
        <v>6450470.669999999</v>
      </c>
      <c r="C26" s="25">
        <f>+'Unallocated Detail'!H206</f>
        <v>5773096.0200000005</v>
      </c>
      <c r="D26" s="27">
        <f t="shared" si="0"/>
        <v>12223566.689999999</v>
      </c>
    </row>
    <row r="27" spans="1:4" x14ac:dyDescent="0.25">
      <c r="A27" s="26" t="s">
        <v>14</v>
      </c>
      <c r="B27" s="25">
        <f>+'Unallocated Detail'!G213</f>
        <v>4482223.1400000006</v>
      </c>
      <c r="C27" s="25">
        <f>+'Unallocated Detail'!H213</f>
        <v>2317012.29</v>
      </c>
      <c r="D27" s="27">
        <f t="shared" si="0"/>
        <v>6799235.4300000006</v>
      </c>
    </row>
    <row r="28" spans="1:4" x14ac:dyDescent="0.25">
      <c r="A28" s="26" t="s">
        <v>13</v>
      </c>
      <c r="B28" s="25">
        <f>+'Unallocated Detail'!G222</f>
        <v>1851162.31</v>
      </c>
      <c r="C28" s="25">
        <f>+'Unallocated Detail'!H222</f>
        <v>348612.37000000005</v>
      </c>
      <c r="D28" s="27">
        <f t="shared" si="0"/>
        <v>2199774.6800000002</v>
      </c>
    </row>
    <row r="29" spans="1:4" x14ac:dyDescent="0.25">
      <c r="A29" s="26" t="s">
        <v>12</v>
      </c>
      <c r="B29" s="25">
        <f>+'Unallocated Detail'!G225</f>
        <v>5947975.9500000002</v>
      </c>
      <c r="C29" s="25">
        <f>+'Unallocated Detail'!H225</f>
        <v>802479.67</v>
      </c>
      <c r="D29" s="27">
        <f t="shared" si="0"/>
        <v>6750455.6200000001</v>
      </c>
    </row>
    <row r="30" spans="1:4" x14ac:dyDescent="0.25">
      <c r="A30" s="26" t="s">
        <v>11</v>
      </c>
      <c r="B30" s="25">
        <f>+'Unallocated Detail'!G240</f>
        <v>10970214.33</v>
      </c>
      <c r="C30" s="25">
        <f>+'Unallocated Detail'!H240</f>
        <v>4872946.9299999988</v>
      </c>
      <c r="D30" s="27">
        <f t="shared" si="0"/>
        <v>15843161.259999998</v>
      </c>
    </row>
    <row r="31" spans="1:4" x14ac:dyDescent="0.25">
      <c r="A31" s="26" t="s">
        <v>10</v>
      </c>
      <c r="B31" s="25">
        <f>+'Unallocated Detail'!G247</f>
        <v>30305686.880000003</v>
      </c>
      <c r="C31" s="25">
        <f>+'Unallocated Detail'!H247</f>
        <v>11089659.540000001</v>
      </c>
      <c r="D31" s="27">
        <f t="shared" si="0"/>
        <v>41395346.420000002</v>
      </c>
    </row>
    <row r="32" spans="1:4" x14ac:dyDescent="0.25">
      <c r="A32" s="26" t="s">
        <v>9</v>
      </c>
      <c r="B32" s="25">
        <f>+'Unallocated Detail'!G252</f>
        <v>8595095.4499999993</v>
      </c>
      <c r="C32" s="25">
        <f>+'Unallocated Detail'!H252</f>
        <v>3476505.49</v>
      </c>
      <c r="D32" s="27">
        <f t="shared" si="0"/>
        <v>12071600.939999999</v>
      </c>
    </row>
    <row r="33" spans="1:4" x14ac:dyDescent="0.25">
      <c r="A33" s="26" t="s">
        <v>8</v>
      </c>
      <c r="B33" s="25">
        <f>+'Unallocated Detail'!G255</f>
        <v>2656379.71</v>
      </c>
      <c r="C33" s="25">
        <f>+'Unallocated Detail'!H255</f>
        <v>0</v>
      </c>
      <c r="D33" s="27">
        <f t="shared" si="0"/>
        <v>2656379.71</v>
      </c>
    </row>
    <row r="34" spans="1:4" x14ac:dyDescent="0.25">
      <c r="A34" s="17" t="s">
        <v>7</v>
      </c>
      <c r="B34" s="25">
        <f>+'Unallocated Detail'!G263</f>
        <v>-6615748.1099999994</v>
      </c>
      <c r="C34" s="25">
        <f>+'Unallocated Detail'!H263</f>
        <v>-864231.51000000013</v>
      </c>
      <c r="D34" s="24">
        <f t="shared" si="0"/>
        <v>-7479979.6199999992</v>
      </c>
    </row>
    <row r="35" spans="1:4" x14ac:dyDescent="0.25">
      <c r="A35" s="17" t="s">
        <v>690</v>
      </c>
      <c r="B35" s="25">
        <f>+'Unallocated Detail'!G268</f>
        <v>15390263.23</v>
      </c>
      <c r="C35" s="25">
        <f>+'Unallocated Detail'!H268</f>
        <v>4717934.3100000005</v>
      </c>
      <c r="D35" s="24">
        <f t="shared" si="0"/>
        <v>20108197.539999999</v>
      </c>
    </row>
    <row r="36" spans="1:4" x14ac:dyDescent="0.25">
      <c r="A36" s="17" t="s">
        <v>691</v>
      </c>
      <c r="B36" s="25">
        <f>+'Unallocated Detail'!G273</f>
        <v>9370558.1699999999</v>
      </c>
      <c r="C36" s="25">
        <f>+'Unallocated Detail'!H273</f>
        <v>-688938.39</v>
      </c>
      <c r="D36" s="24">
        <f t="shared" si="0"/>
        <v>8681619.7799999993</v>
      </c>
    </row>
    <row r="37" spans="1:4" x14ac:dyDescent="0.25">
      <c r="A37" s="17" t="s">
        <v>692</v>
      </c>
      <c r="B37" s="23">
        <f>+'Unallocated Detail'!G278</f>
        <v>-6829751.6900000004</v>
      </c>
      <c r="C37" s="22">
        <f>+'Unallocated Detail'!H278</f>
        <v>10696.959999999963</v>
      </c>
      <c r="D37" s="21">
        <f t="shared" si="0"/>
        <v>-6819054.7300000004</v>
      </c>
    </row>
    <row r="38" spans="1:4" x14ac:dyDescent="0.25">
      <c r="A38" s="20" t="s">
        <v>693</v>
      </c>
      <c r="B38" s="19">
        <f>SUM(B22:B37)</f>
        <v>137771267.96000001</v>
      </c>
      <c r="C38" s="19">
        <f>SUM(C22:C37)</f>
        <v>47029498.330000013</v>
      </c>
      <c r="D38" s="18">
        <f>SUM(D22:D37)</f>
        <v>184800766.29000002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13793254.169999987</v>
      </c>
      <c r="C40" s="13">
        <f>C13-C38</f>
        <v>-2626119.3600000143</v>
      </c>
      <c r="D40" s="12">
        <f>D13-D38</f>
        <v>11167134.810000002</v>
      </c>
    </row>
    <row r="41" spans="1:4" x14ac:dyDescent="0.25">
      <c r="A41" s="11"/>
      <c r="B41" s="10"/>
      <c r="C41" s="10"/>
      <c r="D41" s="9"/>
    </row>
    <row r="42" spans="1:4" x14ac:dyDescent="0.25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3" activePane="bottomRight" state="frozen"/>
      <selection activeCell="C13" sqref="C13"/>
      <selection pane="topRight" activeCell="C13" sqref="C13"/>
      <selection pane="bottomLeft" activeCell="C13" sqref="C13"/>
      <selection pane="bottomRight" activeCell="A51" sqref="A51:XFD51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16384" width="9.140625" style="4"/>
  </cols>
  <sheetData>
    <row r="1" spans="1:6" ht="18" customHeight="1" x14ac:dyDescent="0.25">
      <c r="A1" s="40" t="s">
        <v>330</v>
      </c>
      <c r="B1" s="58"/>
      <c r="C1" s="58"/>
      <c r="D1" s="58"/>
      <c r="E1" s="58"/>
      <c r="F1" s="58"/>
    </row>
    <row r="2" spans="1:6" ht="18" customHeight="1" x14ac:dyDescent="0.25">
      <c r="A2" s="40" t="s">
        <v>332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June 30, 2020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25">
      <c r="A6" s="55" t="s">
        <v>28</v>
      </c>
      <c r="B6" s="54"/>
      <c r="C6" s="54"/>
      <c r="D6" s="54"/>
      <c r="E6" s="54"/>
      <c r="F6" s="53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142037020.5</v>
      </c>
      <c r="C8" s="19">
        <f>+'Unallocated Detail'!C18</f>
        <v>44927456.899999999</v>
      </c>
      <c r="D8" s="19">
        <f>+'Unallocated Detail'!D18</f>
        <v>0</v>
      </c>
      <c r="E8" s="19">
        <v>0</v>
      </c>
      <c r="F8" s="18">
        <f>SUM(B8:E8)</f>
        <v>186964477.40000001</v>
      </c>
    </row>
    <row r="9" spans="1:6" ht="18" customHeight="1" x14ac:dyDescent="0.25">
      <c r="A9" s="17" t="s">
        <v>26</v>
      </c>
      <c r="B9" s="122">
        <f>+'Unallocated Detail'!B21</f>
        <v>19020.62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19020.62</v>
      </c>
    </row>
    <row r="10" spans="1:6" ht="18" customHeight="1" x14ac:dyDescent="0.25">
      <c r="A10" s="17" t="s">
        <v>25</v>
      </c>
      <c r="B10" s="122">
        <f>+'Unallocated Detail'!B25</f>
        <v>3235124.09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3235124.09</v>
      </c>
    </row>
    <row r="11" spans="1:6" ht="18" customHeight="1" x14ac:dyDescent="0.25">
      <c r="A11" s="17" t="s">
        <v>24</v>
      </c>
      <c r="B11" s="31">
        <f>+'Unallocated Detail'!B40</f>
        <v>6273356.9199999999</v>
      </c>
      <c r="C11" s="52">
        <f>+'Unallocated Detail'!C40</f>
        <v>-524077.93000000011</v>
      </c>
      <c r="D11" s="52">
        <f>+'Unallocated Detail'!D40</f>
        <v>0</v>
      </c>
      <c r="E11" s="30">
        <v>0</v>
      </c>
      <c r="F11" s="29">
        <f>SUM(B11:E11)</f>
        <v>5749278.9900000002</v>
      </c>
    </row>
    <row r="12" spans="1:6" ht="18" customHeight="1" x14ac:dyDescent="0.25">
      <c r="A12" s="17" t="s">
        <v>23</v>
      </c>
      <c r="B12" s="19">
        <f>SUM(B8:B11)</f>
        <v>151564522.13</v>
      </c>
      <c r="C12" s="19">
        <f>SUM(C8:C11)</f>
        <v>44403378.969999999</v>
      </c>
      <c r="D12" s="19">
        <f>SUM(D8:D11)</f>
        <v>0</v>
      </c>
      <c r="E12" s="19">
        <f>SUM(E8:E11)</f>
        <v>0</v>
      </c>
      <c r="F12" s="18">
        <f>SUM(F8:F11)</f>
        <v>195967901.10000002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7285561.46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7285561.46</v>
      </c>
    </row>
    <row r="18" spans="1:6" ht="18" customHeight="1" x14ac:dyDescent="0.25">
      <c r="A18" s="17" t="s">
        <v>21</v>
      </c>
      <c r="B18" s="122">
        <f>+'Unallocated Detail'!B56</f>
        <v>31188599.5</v>
      </c>
      <c r="C18" s="122">
        <f>+'Unallocated Detail'!C56</f>
        <v>14575509.48</v>
      </c>
      <c r="D18" s="122">
        <f>+'Unallocated Detail'!D56</f>
        <v>0</v>
      </c>
      <c r="E18" s="50">
        <v>0</v>
      </c>
      <c r="F18" s="27">
        <f>SUM(B18:E18)</f>
        <v>45764108.980000004</v>
      </c>
    </row>
    <row r="19" spans="1:6" ht="18" customHeight="1" x14ac:dyDescent="0.25">
      <c r="A19" s="17" t="s">
        <v>20</v>
      </c>
      <c r="B19" s="122">
        <f>+'Unallocated Detail'!B59</f>
        <v>10324043.91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10324043.91</v>
      </c>
    </row>
    <row r="20" spans="1:6" ht="18" customHeight="1" x14ac:dyDescent="0.25">
      <c r="A20" s="17" t="s">
        <v>19</v>
      </c>
      <c r="B20" s="31">
        <f>+'Unallocated Detail'!B62</f>
        <v>-4990471.2699999996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-4990471.2699999996</v>
      </c>
    </row>
    <row r="21" spans="1:6" ht="18" customHeight="1" x14ac:dyDescent="0.25">
      <c r="A21" s="17" t="s">
        <v>18</v>
      </c>
      <c r="B21" s="19">
        <f>SUM(B17:B20)</f>
        <v>43807733.600000009</v>
      </c>
      <c r="C21" s="19">
        <f>SUM(C17:C20)</f>
        <v>14575509.48</v>
      </c>
      <c r="D21" s="19">
        <f>SUM(D17:D20)</f>
        <v>0</v>
      </c>
      <c r="E21" s="19">
        <f>SUM(E17:E20)</f>
        <v>0</v>
      </c>
      <c r="F21" s="18">
        <f>SUM(F17:F20)</f>
        <v>58383243.080000013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Detail'!B138</f>
        <v>9521788.2599999998</v>
      </c>
      <c r="C23" s="19">
        <f>+'Unallocated Detail'!C138</f>
        <v>598215.16999999993</v>
      </c>
      <c r="D23" s="19">
        <f>+'Unallocated Detail'!D138</f>
        <v>0</v>
      </c>
      <c r="E23" s="19">
        <v>0</v>
      </c>
      <c r="F23" s="18">
        <f t="shared" ref="F23:F36" si="0">SUM(B23:E23)</f>
        <v>10120003.43</v>
      </c>
    </row>
    <row r="24" spans="1:6" ht="18" customHeight="1" x14ac:dyDescent="0.25">
      <c r="A24" s="17" t="s">
        <v>16</v>
      </c>
      <c r="B24" s="51">
        <f>+'Unallocated Detail'!B168</f>
        <v>1867216.06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1867216.06</v>
      </c>
    </row>
    <row r="25" spans="1:6" ht="18" customHeight="1" x14ac:dyDescent="0.25">
      <c r="A25" s="17" t="s">
        <v>15</v>
      </c>
      <c r="B25" s="51">
        <f>+'Unallocated Detail'!B206</f>
        <v>6450470.669999999</v>
      </c>
      <c r="C25" s="33">
        <f>+'Unallocated Detail'!C206</f>
        <v>5773096.0200000005</v>
      </c>
      <c r="D25" s="33">
        <f>+'Unallocated Detail'!D206</f>
        <v>0</v>
      </c>
      <c r="E25" s="50">
        <v>0</v>
      </c>
      <c r="F25" s="27">
        <f t="shared" si="0"/>
        <v>12223566.689999999</v>
      </c>
    </row>
    <row r="26" spans="1:6" ht="18" customHeight="1" x14ac:dyDescent="0.25">
      <c r="A26" s="26" t="s">
        <v>14</v>
      </c>
      <c r="B26" s="51">
        <f>+'Unallocated Detail'!B213</f>
        <v>2640211.64</v>
      </c>
      <c r="C26" s="33">
        <f>+'Unallocated Detail'!C213</f>
        <v>1015608.2</v>
      </c>
      <c r="D26" s="33">
        <f>+'Unallocated Detail'!D213</f>
        <v>3143415.5900000003</v>
      </c>
      <c r="E26" s="50">
        <v>0</v>
      </c>
      <c r="F26" s="27">
        <f t="shared" si="0"/>
        <v>6799235.4299999997</v>
      </c>
    </row>
    <row r="27" spans="1:6" ht="18" customHeight="1" x14ac:dyDescent="0.25">
      <c r="A27" s="17" t="s">
        <v>13</v>
      </c>
      <c r="B27" s="51">
        <f>+'Unallocated Detail'!B222</f>
        <v>1691225.89</v>
      </c>
      <c r="C27" s="33">
        <f>+'Unallocated Detail'!C222</f>
        <v>233176.09000000003</v>
      </c>
      <c r="D27" s="33">
        <f>+'Unallocated Detail'!D222</f>
        <v>275372.7</v>
      </c>
      <c r="E27" s="50">
        <v>0</v>
      </c>
      <c r="F27" s="27">
        <f t="shared" si="0"/>
        <v>2199774.6800000002</v>
      </c>
    </row>
    <row r="28" spans="1:6" ht="18" customHeight="1" x14ac:dyDescent="0.25">
      <c r="A28" s="17" t="s">
        <v>12</v>
      </c>
      <c r="B28" s="51">
        <f>+'Unallocated Detail'!B225</f>
        <v>5947975.9500000002</v>
      </c>
      <c r="C28" s="33">
        <f>+'Unallocated Detail'!C225</f>
        <v>802479.67</v>
      </c>
      <c r="D28" s="33">
        <f>+'Unallocated Detail'!D225</f>
        <v>0</v>
      </c>
      <c r="E28" s="50">
        <v>0</v>
      </c>
      <c r="F28" s="27">
        <f t="shared" si="0"/>
        <v>6750455.6200000001</v>
      </c>
    </row>
    <row r="29" spans="1:6" ht="18" customHeight="1" x14ac:dyDescent="0.25">
      <c r="A29" s="26" t="s">
        <v>11</v>
      </c>
      <c r="B29" s="51">
        <f>+'Unallocated Detail'!B240</f>
        <v>3255913.33</v>
      </c>
      <c r="C29" s="33">
        <f>+'Unallocated Detail'!C240</f>
        <v>855568.34</v>
      </c>
      <c r="D29" s="33">
        <f>+'Unallocated Detail'!D240</f>
        <v>11731679.59</v>
      </c>
      <c r="E29" s="50">
        <v>0</v>
      </c>
      <c r="F29" s="27">
        <f t="shared" si="0"/>
        <v>15843161.26</v>
      </c>
    </row>
    <row r="30" spans="1:6" ht="18" customHeight="1" x14ac:dyDescent="0.25">
      <c r="A30" s="17" t="s">
        <v>10</v>
      </c>
      <c r="B30" s="51">
        <f>+'Unallocated Detail'!B247</f>
        <v>28741247.050000001</v>
      </c>
      <c r="C30" s="33">
        <f>+'Unallocated Detail'!C247</f>
        <v>10296239.800000001</v>
      </c>
      <c r="D30" s="33">
        <f>+'Unallocated Detail'!D247</f>
        <v>2357859.5700000003</v>
      </c>
      <c r="E30" s="50">
        <v>0</v>
      </c>
      <c r="F30" s="27">
        <f t="shared" si="0"/>
        <v>41395346.420000002</v>
      </c>
    </row>
    <row r="31" spans="1:6" ht="18" customHeight="1" x14ac:dyDescent="0.25">
      <c r="A31" s="17" t="s">
        <v>9</v>
      </c>
      <c r="B31" s="51">
        <f>+'Unallocated Detail'!B252</f>
        <v>2366124.69</v>
      </c>
      <c r="C31" s="33">
        <f>+'Unallocated Detail'!C252</f>
        <v>317426.88</v>
      </c>
      <c r="D31" s="33">
        <f>+'Unallocated Detail'!D252</f>
        <v>9388049.370000001</v>
      </c>
      <c r="E31" s="50">
        <v>0</v>
      </c>
      <c r="F31" s="27">
        <f t="shared" si="0"/>
        <v>12071600.940000001</v>
      </c>
    </row>
    <row r="32" spans="1:6" ht="18" customHeight="1" x14ac:dyDescent="0.25">
      <c r="A32" s="17" t="s">
        <v>8</v>
      </c>
      <c r="B32" s="51">
        <f>+'Unallocated Detail'!B255</f>
        <v>2656379.71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2656379.71</v>
      </c>
    </row>
    <row r="33" spans="1:6" ht="18" customHeight="1" x14ac:dyDescent="0.25">
      <c r="A33" s="26" t="s">
        <v>7</v>
      </c>
      <c r="B33" s="51">
        <f>+'Unallocated Detail'!B263</f>
        <v>-4443095.46</v>
      </c>
      <c r="C33" s="33">
        <f>+'Unallocated Detail'!C263</f>
        <v>237648.83999999997</v>
      </c>
      <c r="D33" s="33">
        <f>+'Unallocated Detail'!D263</f>
        <v>-3274533</v>
      </c>
      <c r="E33" s="50">
        <v>0</v>
      </c>
      <c r="F33" s="27">
        <f t="shared" si="0"/>
        <v>-7479979.6200000001</v>
      </c>
    </row>
    <row r="34" spans="1:6" ht="18" customHeight="1" x14ac:dyDescent="0.25">
      <c r="A34" s="17" t="s">
        <v>690</v>
      </c>
      <c r="B34" s="51">
        <f>+'Unallocated Detail'!B268</f>
        <v>15135404.18</v>
      </c>
      <c r="C34" s="33">
        <f>+'Unallocated Detail'!C268</f>
        <v>4573517.49</v>
      </c>
      <c r="D34" s="33">
        <f>+'Unallocated Detail'!D268</f>
        <v>399275.87</v>
      </c>
      <c r="E34" s="50">
        <v>0</v>
      </c>
      <c r="F34" s="27">
        <f t="shared" si="0"/>
        <v>20108197.540000003</v>
      </c>
    </row>
    <row r="35" spans="1:6" ht="18" customHeight="1" x14ac:dyDescent="0.25">
      <c r="A35" s="17" t="s">
        <v>691</v>
      </c>
      <c r="B35" s="51">
        <f>+'Unallocated Detail'!B273</f>
        <v>9370558.1699999999</v>
      </c>
      <c r="C35" s="50">
        <f>+'Unallocated Detail'!C273</f>
        <v>-688938.39</v>
      </c>
      <c r="D35" s="50">
        <f>+'Unallocated Detail'!D273</f>
        <v>0</v>
      </c>
      <c r="E35" s="50">
        <v>0</v>
      </c>
      <c r="F35" s="27">
        <f t="shared" si="0"/>
        <v>8681619.7799999993</v>
      </c>
    </row>
    <row r="36" spans="1:6" ht="18" customHeight="1" x14ac:dyDescent="0.25">
      <c r="A36" s="17" t="s">
        <v>692</v>
      </c>
      <c r="B36" s="31">
        <f>+'Unallocated Detail'!B278</f>
        <v>-6829751.6900000004</v>
      </c>
      <c r="C36" s="52">
        <f>+'Unallocated Detail'!C278</f>
        <v>10696.959999999963</v>
      </c>
      <c r="D36" s="52">
        <f>+'Unallocated Detail'!D278</f>
        <v>0</v>
      </c>
      <c r="E36" s="30">
        <v>0</v>
      </c>
      <c r="F36" s="29">
        <f t="shared" si="0"/>
        <v>-6819054.7300000004</v>
      </c>
    </row>
    <row r="37" spans="1:6" ht="18" customHeight="1" x14ac:dyDescent="0.25">
      <c r="A37" s="20" t="s">
        <v>693</v>
      </c>
      <c r="B37" s="19">
        <f>SUM(B21:B36)</f>
        <v>122179402.05</v>
      </c>
      <c r="C37" s="19">
        <f>SUM(C21:C36)</f>
        <v>38600244.550000012</v>
      </c>
      <c r="D37" s="19">
        <f>SUM(D21:D36)</f>
        <v>24021119.690000005</v>
      </c>
      <c r="E37" s="19">
        <f>SUM(E21:E36)</f>
        <v>0</v>
      </c>
      <c r="F37" s="18">
        <f>SUM(F21:F36)</f>
        <v>184800766.29000005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29385120.079999998</v>
      </c>
      <c r="C39" s="19">
        <f>C12-C37</f>
        <v>5803134.4199999869</v>
      </c>
      <c r="D39" s="19">
        <f>D12-D37</f>
        <v>-24021119.690000005</v>
      </c>
      <c r="E39" s="19">
        <f>E12-E37</f>
        <v>0</v>
      </c>
      <c r="F39" s="159">
        <f>F12-F37</f>
        <v>11167134.809999973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689</v>
      </c>
      <c r="B42" s="19">
        <f>+'Unallocated Detail'!B286</f>
        <v>15062031.609999999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15062031.609999999</v>
      </c>
    </row>
    <row r="43" spans="1:6" ht="18" customHeight="1" x14ac:dyDescent="0.25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2749274.2</v>
      </c>
      <c r="F43" s="89">
        <f>SUM(B43:E43)</f>
        <v>2749274.2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20056911.859999999</v>
      </c>
      <c r="F44" s="27">
        <f>SUM(B44:E44)</f>
        <v>20056911.859999999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15062031.609999999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22806186.059999999</v>
      </c>
      <c r="F46" s="19">
        <f t="shared" si="1"/>
        <v>37868217.670000002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B39-B46</f>
        <v>14323088.469999999</v>
      </c>
      <c r="C48" s="47">
        <f>C39-C46</f>
        <v>5803134.4199999869</v>
      </c>
      <c r="D48" s="47">
        <f>D39-D46</f>
        <v>-24021119.690000005</v>
      </c>
      <c r="E48" s="47">
        <f>E39-E46</f>
        <v>-22806186.059999999</v>
      </c>
      <c r="F48" s="46">
        <f>F39-F46</f>
        <v>-26701082.860000029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>
      <c r="A51" s="167"/>
      <c r="B51" s="168"/>
      <c r="C51" s="168"/>
      <c r="D51" s="168"/>
      <c r="E51" s="168"/>
      <c r="F51" s="168"/>
    </row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297" activePane="bottomRight" state="frozen"/>
      <selection activeCell="C228" sqref="C228"/>
      <selection pane="topRight" activeCell="C228" sqref="C228"/>
      <selection pane="bottomLeft" activeCell="C228" sqref="C228"/>
      <selection pane="bottomRight" activeCell="F334" sqref="F334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7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tr">
        <f>Allocated!A3</f>
        <v>FOR THE MONTH ENDED June 30, 2020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607</v>
      </c>
    </row>
    <row r="6" spans="1:10" x14ac:dyDescent="0.25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34</v>
      </c>
      <c r="B12" s="134">
        <v>73987989.420000002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73987989.420000002</v>
      </c>
      <c r="H12" s="134">
        <f>C12+F12</f>
        <v>0</v>
      </c>
      <c r="I12" s="134">
        <f>SUM(G12:H12)</f>
        <v>73987989.420000002</v>
      </c>
      <c r="J12" s="142" t="s">
        <v>390</v>
      </c>
    </row>
    <row r="13" spans="1:10" x14ac:dyDescent="0.25">
      <c r="A13" s="64" t="s">
        <v>35</v>
      </c>
      <c r="B13" s="63">
        <v>66564384.82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66564384.82</v>
      </c>
      <c r="H13" s="63">
        <f t="shared" si="0"/>
        <v>0</v>
      </c>
      <c r="I13" s="63">
        <f t="shared" ref="I13:I17" si="1">SUM(G13:H13)</f>
        <v>66564384.82</v>
      </c>
      <c r="J13" s="142" t="s">
        <v>391</v>
      </c>
    </row>
    <row r="14" spans="1:10" x14ac:dyDescent="0.25">
      <c r="A14" s="64" t="s">
        <v>36</v>
      </c>
      <c r="B14" s="63">
        <v>1484646.26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1484646.26</v>
      </c>
      <c r="H14" s="63">
        <f t="shared" si="0"/>
        <v>0</v>
      </c>
      <c r="I14" s="63">
        <f t="shared" si="1"/>
        <v>1484646.26</v>
      </c>
      <c r="J14" s="142" t="s">
        <v>392</v>
      </c>
    </row>
    <row r="15" spans="1:10" x14ac:dyDescent="0.25">
      <c r="A15" s="64" t="s">
        <v>37</v>
      </c>
      <c r="B15" s="63">
        <v>0</v>
      </c>
      <c r="C15" s="63">
        <v>28966781.16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28966781.16</v>
      </c>
      <c r="I15" s="63">
        <f t="shared" si="1"/>
        <v>28966781.16</v>
      </c>
      <c r="J15" s="142" t="s">
        <v>393</v>
      </c>
    </row>
    <row r="16" spans="1:10" x14ac:dyDescent="0.25">
      <c r="A16" s="64" t="s">
        <v>38</v>
      </c>
      <c r="B16" s="63">
        <v>0</v>
      </c>
      <c r="C16" s="63">
        <v>14411816.699999999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14411816.699999999</v>
      </c>
      <c r="I16" s="63">
        <f t="shared" si="1"/>
        <v>14411816.699999999</v>
      </c>
      <c r="J16" s="142" t="s">
        <v>394</v>
      </c>
    </row>
    <row r="17" spans="1:11" x14ac:dyDescent="0.25">
      <c r="A17" s="64" t="s">
        <v>39</v>
      </c>
      <c r="B17" s="61">
        <v>0</v>
      </c>
      <c r="C17" s="61">
        <v>1548859.04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1548859.04</v>
      </c>
      <c r="I17" s="61">
        <f t="shared" si="1"/>
        <v>1548859.04</v>
      </c>
      <c r="J17" s="142" t="s">
        <v>395</v>
      </c>
    </row>
    <row r="18" spans="1:11" x14ac:dyDescent="0.25">
      <c r="A18" s="64" t="s">
        <v>40</v>
      </c>
      <c r="B18" s="63">
        <f>SUM(B12:B17)</f>
        <v>142037020.5</v>
      </c>
      <c r="C18" s="63">
        <f t="shared" ref="C18:I18" si="2">SUM(C12:C17)</f>
        <v>44927456.899999999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142037020.5</v>
      </c>
      <c r="H18" s="63">
        <f t="shared" si="2"/>
        <v>44927456.899999999</v>
      </c>
      <c r="I18" s="63">
        <f t="shared" si="2"/>
        <v>186964477.39999998</v>
      </c>
      <c r="J18" s="143" t="s">
        <v>389</v>
      </c>
    </row>
    <row r="19" spans="1:11" x14ac:dyDescent="0.25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42</v>
      </c>
      <c r="B20" s="61">
        <v>19020.62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19020.62</v>
      </c>
      <c r="H20" s="61">
        <f>C20+F20</f>
        <v>0</v>
      </c>
      <c r="I20" s="61">
        <f>SUM(G20:H20)</f>
        <v>19020.62</v>
      </c>
      <c r="J20" s="142" t="s">
        <v>397</v>
      </c>
    </row>
    <row r="21" spans="1:11" x14ac:dyDescent="0.25">
      <c r="A21" s="64" t="s">
        <v>43</v>
      </c>
      <c r="B21" s="63">
        <f>SUM(B20)</f>
        <v>19020.62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19020.62</v>
      </c>
      <c r="H21" s="63">
        <f t="shared" si="3"/>
        <v>0</v>
      </c>
      <c r="I21" s="63">
        <f t="shared" si="3"/>
        <v>19020.62</v>
      </c>
      <c r="J21" s="143" t="s">
        <v>396</v>
      </c>
    </row>
    <row r="22" spans="1:11" x14ac:dyDescent="0.25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45</v>
      </c>
      <c r="B23" s="63">
        <v>1933966.29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1933966.29</v>
      </c>
      <c r="H23" s="63">
        <f>C23+F23</f>
        <v>0</v>
      </c>
      <c r="I23" s="63">
        <f t="shared" ref="I23:I24" si="4">SUM(G23:H23)</f>
        <v>1933966.29</v>
      </c>
      <c r="J23" s="142" t="s">
        <v>399</v>
      </c>
      <c r="K23" s="5"/>
    </row>
    <row r="24" spans="1:11" x14ac:dyDescent="0.25">
      <c r="A24" s="64" t="s">
        <v>46</v>
      </c>
      <c r="B24" s="61">
        <v>1301157.8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1301157.8</v>
      </c>
      <c r="H24" s="61">
        <f>C24+F24</f>
        <v>0</v>
      </c>
      <c r="I24" s="61">
        <f t="shared" si="4"/>
        <v>1301157.8</v>
      </c>
      <c r="J24" s="142" t="s">
        <v>400</v>
      </c>
    </row>
    <row r="25" spans="1:11" x14ac:dyDescent="0.25">
      <c r="A25" s="64" t="s">
        <v>47</v>
      </c>
      <c r="B25" s="63">
        <f>SUM(B23:B24)</f>
        <v>3235124.09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3235124.09</v>
      </c>
      <c r="H25" s="63">
        <f t="shared" si="5"/>
        <v>0</v>
      </c>
      <c r="I25" s="63">
        <f t="shared" si="5"/>
        <v>3235124.09</v>
      </c>
      <c r="J25" s="143" t="s">
        <v>398</v>
      </c>
    </row>
    <row r="26" spans="1:11" x14ac:dyDescent="0.25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608</v>
      </c>
    </row>
    <row r="28" spans="1:11" x14ac:dyDescent="0.25">
      <c r="A28" s="64" t="s">
        <v>383</v>
      </c>
      <c r="B28" s="63">
        <v>43048.11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43048.11</v>
      </c>
      <c r="H28" s="63">
        <f>C28+F28</f>
        <v>0</v>
      </c>
      <c r="I28" s="63">
        <f t="shared" si="6"/>
        <v>43048.11</v>
      </c>
      <c r="J28" s="142" t="s">
        <v>609</v>
      </c>
    </row>
    <row r="29" spans="1:11" ht="13.9" customHeight="1" x14ac:dyDescent="0.25">
      <c r="A29" s="64" t="s">
        <v>50</v>
      </c>
      <c r="B29" s="63">
        <v>-1341.69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-1341.69</v>
      </c>
      <c r="H29" s="63">
        <f t="shared" si="7"/>
        <v>0</v>
      </c>
      <c r="I29" s="63">
        <f t="shared" si="6"/>
        <v>-1341.69</v>
      </c>
      <c r="J29" s="142" t="s">
        <v>402</v>
      </c>
    </row>
    <row r="30" spans="1:11" x14ac:dyDescent="0.25">
      <c r="A30" s="64" t="s">
        <v>51</v>
      </c>
      <c r="B30" s="63">
        <v>1214339.77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1214339.77</v>
      </c>
      <c r="H30" s="63">
        <f>C30+F30</f>
        <v>0</v>
      </c>
      <c r="I30" s="63">
        <f t="shared" si="6"/>
        <v>1214339.77</v>
      </c>
      <c r="J30" s="142" t="s">
        <v>403</v>
      </c>
    </row>
    <row r="31" spans="1:11" x14ac:dyDescent="0.25">
      <c r="A31" s="64" t="s">
        <v>52</v>
      </c>
      <c r="B31" s="63">
        <v>1033169.69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1033169.69</v>
      </c>
      <c r="H31" s="63">
        <f t="shared" si="7"/>
        <v>0</v>
      </c>
      <c r="I31" s="63">
        <f t="shared" si="6"/>
        <v>1033169.69</v>
      </c>
      <c r="J31" s="142" t="s">
        <v>404</v>
      </c>
    </row>
    <row r="32" spans="1:11" x14ac:dyDescent="0.25">
      <c r="A32" s="64" t="s">
        <v>384</v>
      </c>
      <c r="B32" s="63">
        <v>2105968.4500000002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2105968.4500000002</v>
      </c>
      <c r="H32" s="63">
        <f t="shared" si="7"/>
        <v>0</v>
      </c>
      <c r="I32" s="63">
        <f t="shared" si="6"/>
        <v>2105968.4500000002</v>
      </c>
      <c r="J32" s="142" t="s">
        <v>406</v>
      </c>
    </row>
    <row r="33" spans="1:11" x14ac:dyDescent="0.25">
      <c r="A33" s="64" t="s">
        <v>385</v>
      </c>
      <c r="B33" s="63">
        <v>1878172.59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1878172.59</v>
      </c>
      <c r="H33" s="63">
        <f t="shared" si="7"/>
        <v>0</v>
      </c>
      <c r="I33" s="63">
        <f t="shared" si="6"/>
        <v>1878172.59</v>
      </c>
      <c r="J33" s="142" t="s">
        <v>405</v>
      </c>
    </row>
    <row r="34" spans="1:11" x14ac:dyDescent="0.25">
      <c r="A34" s="64" t="s">
        <v>53</v>
      </c>
      <c r="B34" s="63">
        <v>0</v>
      </c>
      <c r="C34" s="63">
        <v>-373.77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-373.77</v>
      </c>
      <c r="I34" s="63">
        <f t="shared" si="6"/>
        <v>-373.77</v>
      </c>
      <c r="J34" s="142" t="s">
        <v>407</v>
      </c>
    </row>
    <row r="35" spans="1:11" x14ac:dyDescent="0.25">
      <c r="A35" s="64" t="s">
        <v>54</v>
      </c>
      <c r="B35" s="63">
        <v>0</v>
      </c>
      <c r="C35" s="63">
        <v>181432.06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181432.06</v>
      </c>
      <c r="I35" s="63">
        <f t="shared" si="6"/>
        <v>181432.06</v>
      </c>
      <c r="J35" s="142" t="s">
        <v>408</v>
      </c>
    </row>
    <row r="36" spans="1:11" x14ac:dyDescent="0.25">
      <c r="A36" s="64" t="s">
        <v>55</v>
      </c>
      <c r="B36" s="63">
        <v>0</v>
      </c>
      <c r="C36" s="63">
        <v>131601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131601</v>
      </c>
      <c r="I36" s="63">
        <f t="shared" si="6"/>
        <v>131601</v>
      </c>
      <c r="J36" s="142" t="s">
        <v>409</v>
      </c>
    </row>
    <row r="37" spans="1:11" x14ac:dyDescent="0.25">
      <c r="A37" s="64" t="s">
        <v>56</v>
      </c>
      <c r="B37" s="63">
        <v>0</v>
      </c>
      <c r="C37" s="63">
        <v>399208.16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399208.16</v>
      </c>
      <c r="I37" s="63">
        <f t="shared" si="6"/>
        <v>399208.16</v>
      </c>
      <c r="J37" s="142" t="s">
        <v>410</v>
      </c>
    </row>
    <row r="38" spans="1:11" x14ac:dyDescent="0.25">
      <c r="A38" s="64" t="s">
        <v>57</v>
      </c>
      <c r="B38" s="63">
        <v>0</v>
      </c>
      <c r="C38" s="63">
        <v>-1240253.54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-1240253.54</v>
      </c>
      <c r="I38" s="63">
        <f t="shared" si="6"/>
        <v>-1240253.54</v>
      </c>
      <c r="J38" s="142" t="s">
        <v>411</v>
      </c>
    </row>
    <row r="39" spans="1:11" x14ac:dyDescent="0.25">
      <c r="A39" s="64" t="s">
        <v>665</v>
      </c>
      <c r="B39" s="61">
        <v>0</v>
      </c>
      <c r="C39" s="61">
        <v>4308.16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4308.16</v>
      </c>
      <c r="I39" s="61">
        <f t="shared" si="6"/>
        <v>4308.16</v>
      </c>
      <c r="J39" s="142" t="s">
        <v>610</v>
      </c>
    </row>
    <row r="40" spans="1:11" x14ac:dyDescent="0.25">
      <c r="A40" s="64" t="s">
        <v>58</v>
      </c>
      <c r="B40" s="63">
        <f t="shared" ref="B40:I40" si="8">SUM(B27:B39)</f>
        <v>6273356.9199999999</v>
      </c>
      <c r="C40" s="63">
        <f t="shared" si="8"/>
        <v>-524077.93000000011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6273356.9199999999</v>
      </c>
      <c r="H40" s="63">
        <f t="shared" si="8"/>
        <v>-524077.93000000011</v>
      </c>
      <c r="I40" s="63">
        <f t="shared" si="8"/>
        <v>5749278.9900000002</v>
      </c>
      <c r="J40" s="143" t="s">
        <v>401</v>
      </c>
    </row>
    <row r="41" spans="1:11" x14ac:dyDescent="0.25">
      <c r="A41" s="60" t="s">
        <v>59</v>
      </c>
      <c r="B41" s="73">
        <f t="shared" ref="B41:I41" si="9">B18+B21+B25+B40</f>
        <v>151564522.13</v>
      </c>
      <c r="C41" s="73">
        <f t="shared" si="9"/>
        <v>44403378.969999999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151564522.13</v>
      </c>
      <c r="H41" s="73">
        <f t="shared" si="9"/>
        <v>44403378.969999999</v>
      </c>
      <c r="I41" s="73">
        <f t="shared" si="9"/>
        <v>195967901.09999999</v>
      </c>
      <c r="J41" s="151" t="s">
        <v>388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62</v>
      </c>
      <c r="B45" s="63">
        <v>1379776.22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1379776.22</v>
      </c>
      <c r="H45" s="63">
        <f>C45+F45</f>
        <v>0</v>
      </c>
      <c r="I45" s="63">
        <f t="shared" ref="I45:I46" si="10">SUM(G45:H45)</f>
        <v>1379776.22</v>
      </c>
      <c r="J45" s="145" t="s">
        <v>414</v>
      </c>
    </row>
    <row r="46" spans="1:11" x14ac:dyDescent="0.25">
      <c r="A46" s="64" t="s">
        <v>63</v>
      </c>
      <c r="B46" s="61">
        <v>5905785.2400000002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5905785.2400000002</v>
      </c>
      <c r="H46" s="61">
        <f>C46+F46</f>
        <v>0</v>
      </c>
      <c r="I46" s="61">
        <f t="shared" si="10"/>
        <v>5905785.2400000002</v>
      </c>
      <c r="J46" s="145" t="s">
        <v>415</v>
      </c>
      <c r="K46" s="3"/>
    </row>
    <row r="47" spans="1:11" x14ac:dyDescent="0.25">
      <c r="A47" s="64" t="s">
        <v>64</v>
      </c>
      <c r="B47" s="63">
        <f>SUM(B45:B46)</f>
        <v>7285561.46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7285561.46</v>
      </c>
      <c r="H47" s="63">
        <f t="shared" si="11"/>
        <v>0</v>
      </c>
      <c r="I47" s="63">
        <f t="shared" si="11"/>
        <v>7285561.46</v>
      </c>
      <c r="J47" s="143" t="s">
        <v>413</v>
      </c>
    </row>
    <row r="48" spans="1:11" x14ac:dyDescent="0.25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66</v>
      </c>
      <c r="B49" s="78">
        <v>36044443.719999999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36044443.719999999</v>
      </c>
      <c r="H49" s="78">
        <f t="shared" si="12"/>
        <v>0</v>
      </c>
      <c r="I49" s="78">
        <f t="shared" ref="I49:I55" si="13">SUM(G49:H49)</f>
        <v>36044443.719999999</v>
      </c>
      <c r="J49" s="145" t="s">
        <v>417</v>
      </c>
    </row>
    <row r="50" spans="1:12" x14ac:dyDescent="0.25">
      <c r="A50" s="64" t="s">
        <v>67</v>
      </c>
      <c r="B50" s="78">
        <v>-4855844.22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-4855844.22</v>
      </c>
      <c r="H50" s="78">
        <f t="shared" si="12"/>
        <v>0</v>
      </c>
      <c r="I50" s="78">
        <f t="shared" si="13"/>
        <v>-4855844.22</v>
      </c>
      <c r="J50" s="145" t="s">
        <v>418</v>
      </c>
    </row>
    <row r="51" spans="1:12" x14ac:dyDescent="0.25">
      <c r="A51" s="64" t="s">
        <v>68</v>
      </c>
      <c r="B51" s="63">
        <v>0</v>
      </c>
      <c r="C51" s="63">
        <v>20499752.199999999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20499752.199999999</v>
      </c>
      <c r="I51" s="63">
        <f t="shared" si="13"/>
        <v>20499752.199999999</v>
      </c>
      <c r="J51" s="145" t="s">
        <v>419</v>
      </c>
    </row>
    <row r="52" spans="1:12" x14ac:dyDescent="0.25">
      <c r="A52" s="64" t="s">
        <v>69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0</v>
      </c>
      <c r="I52" s="63">
        <f t="shared" si="13"/>
        <v>0</v>
      </c>
      <c r="J52" s="145" t="s">
        <v>420</v>
      </c>
    </row>
    <row r="53" spans="1:12" x14ac:dyDescent="0.25">
      <c r="A53" s="64" t="s">
        <v>70</v>
      </c>
      <c r="B53" s="63">
        <v>0</v>
      </c>
      <c r="C53" s="63">
        <v>-1586423.2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-1586423.2</v>
      </c>
      <c r="I53" s="63">
        <f t="shared" si="13"/>
        <v>-1586423.2</v>
      </c>
      <c r="J53" s="145" t="s">
        <v>421</v>
      </c>
    </row>
    <row r="54" spans="1:12" x14ac:dyDescent="0.25">
      <c r="A54" s="64" t="s">
        <v>71</v>
      </c>
      <c r="B54" s="63">
        <v>0</v>
      </c>
      <c r="C54" s="63">
        <v>121621.14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121621.14</v>
      </c>
      <c r="I54" s="63">
        <f t="shared" si="13"/>
        <v>121621.14</v>
      </c>
      <c r="J54" s="145" t="s">
        <v>422</v>
      </c>
    </row>
    <row r="55" spans="1:12" x14ac:dyDescent="0.25">
      <c r="A55" s="64" t="s">
        <v>72</v>
      </c>
      <c r="B55" s="61">
        <v>0</v>
      </c>
      <c r="C55" s="61">
        <v>-4459440.66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-4459440.66</v>
      </c>
      <c r="I55" s="61">
        <f t="shared" si="13"/>
        <v>-4459440.66</v>
      </c>
      <c r="J55" s="145" t="s">
        <v>423</v>
      </c>
      <c r="K55" s="2"/>
    </row>
    <row r="56" spans="1:12" x14ac:dyDescent="0.25">
      <c r="A56" s="64" t="s">
        <v>73</v>
      </c>
      <c r="B56" s="63">
        <f>SUM(B49:B55)</f>
        <v>31188599.5</v>
      </c>
      <c r="C56" s="63">
        <f t="shared" ref="C56:I56" si="14">SUM(C49:C55)</f>
        <v>14575509.48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31188599.5</v>
      </c>
      <c r="H56" s="63">
        <f t="shared" si="14"/>
        <v>14575509.48</v>
      </c>
      <c r="I56" s="63">
        <f t="shared" si="14"/>
        <v>45764108.980000004</v>
      </c>
      <c r="J56" s="143" t="s">
        <v>416</v>
      </c>
      <c r="K56" s="2"/>
    </row>
    <row r="57" spans="1:12" x14ac:dyDescent="0.25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75</v>
      </c>
      <c r="B58" s="61">
        <v>10324043.91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10324043.91</v>
      </c>
      <c r="H58" s="61">
        <f>C58+F58</f>
        <v>0</v>
      </c>
      <c r="I58" s="61">
        <f t="shared" ref="I58" si="15">SUM(G58:H58)</f>
        <v>10324043.91</v>
      </c>
      <c r="J58" s="145" t="s">
        <v>425</v>
      </c>
    </row>
    <row r="59" spans="1:12" x14ac:dyDescent="0.25">
      <c r="A59" s="64" t="s">
        <v>76</v>
      </c>
      <c r="B59" s="63">
        <f>SUM(B58)</f>
        <v>10324043.91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10324043.91</v>
      </c>
      <c r="H59" s="63">
        <f t="shared" si="16"/>
        <v>0</v>
      </c>
      <c r="I59" s="63">
        <f t="shared" si="16"/>
        <v>10324043.91</v>
      </c>
      <c r="J59" s="143" t="s">
        <v>424</v>
      </c>
    </row>
    <row r="60" spans="1:12" x14ac:dyDescent="0.25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78</v>
      </c>
      <c r="B61" s="61">
        <v>-4990471.2699999996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-4990471.2699999996</v>
      </c>
      <c r="H61" s="61">
        <f>C61+F61</f>
        <v>0</v>
      </c>
      <c r="I61" s="61">
        <f t="shared" ref="I61" si="17">SUM(G61:H61)</f>
        <v>-4990471.2699999996</v>
      </c>
      <c r="J61" s="145" t="s">
        <v>427</v>
      </c>
    </row>
    <row r="62" spans="1:12" x14ac:dyDescent="0.25">
      <c r="A62" s="64" t="s">
        <v>79</v>
      </c>
      <c r="B62" s="63">
        <f>SUM(B61)</f>
        <v>-4990471.2699999996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-4990471.2699999996</v>
      </c>
      <c r="H62" s="63">
        <f t="shared" si="18"/>
        <v>0</v>
      </c>
      <c r="I62" s="63">
        <f t="shared" si="18"/>
        <v>-4990471.2699999996</v>
      </c>
      <c r="J62" s="143" t="s">
        <v>426</v>
      </c>
    </row>
    <row r="63" spans="1:12" x14ac:dyDescent="0.25">
      <c r="A63" s="60" t="s">
        <v>80</v>
      </c>
      <c r="B63" s="71">
        <f>B47+B56+B59+B62</f>
        <v>43807733.600000009</v>
      </c>
      <c r="C63" s="71">
        <f t="shared" ref="C63:I63" si="19">C47+C56+C59+C62</f>
        <v>14575509.48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43807733.600000009</v>
      </c>
      <c r="H63" s="71">
        <f t="shared" si="19"/>
        <v>14575509.48</v>
      </c>
      <c r="I63" s="71">
        <f t="shared" si="19"/>
        <v>58383243.080000013</v>
      </c>
      <c r="J63" s="143" t="s">
        <v>412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81</v>
      </c>
      <c r="B65" s="59">
        <f>B41-B63</f>
        <v>107756788.52999999</v>
      </c>
      <c r="C65" s="59">
        <f t="shared" ref="C65:I65" si="20">C41-C63</f>
        <v>29827869.489999998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107756788.52999999</v>
      </c>
      <c r="H65" s="59">
        <f t="shared" si="20"/>
        <v>29827869.489999998</v>
      </c>
      <c r="I65" s="59">
        <f t="shared" si="20"/>
        <v>137584658.01999998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85</v>
      </c>
      <c r="B70" s="63">
        <v>131784.81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131784.81</v>
      </c>
      <c r="H70" s="63">
        <f t="shared" si="21"/>
        <v>0</v>
      </c>
      <c r="I70" s="63">
        <f t="shared" ref="I70:I134" si="22">SUM(G70:H70)</f>
        <v>131784.81</v>
      </c>
      <c r="J70" s="145" t="s">
        <v>430</v>
      </c>
    </row>
    <row r="71" spans="1:10" x14ac:dyDescent="0.25">
      <c r="A71" s="64" t="s">
        <v>86</v>
      </c>
      <c r="B71" s="63">
        <v>422472.39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422472.39</v>
      </c>
      <c r="H71" s="63">
        <f t="shared" si="21"/>
        <v>0</v>
      </c>
      <c r="I71" s="63">
        <f t="shared" si="22"/>
        <v>422472.39</v>
      </c>
      <c r="J71" s="145" t="s">
        <v>431</v>
      </c>
    </row>
    <row r="72" spans="1:10" x14ac:dyDescent="0.25">
      <c r="A72" s="64" t="s">
        <v>87</v>
      </c>
      <c r="B72" s="63">
        <v>125636.23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125636.23</v>
      </c>
      <c r="H72" s="63">
        <f t="shared" si="21"/>
        <v>0</v>
      </c>
      <c r="I72" s="63">
        <f t="shared" si="22"/>
        <v>125636.23</v>
      </c>
      <c r="J72" s="145" t="s">
        <v>432</v>
      </c>
    </row>
    <row r="73" spans="1:10" x14ac:dyDescent="0.25">
      <c r="A73" s="64" t="s">
        <v>88</v>
      </c>
      <c r="B73" s="63">
        <v>260707.31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260707.31</v>
      </c>
      <c r="H73" s="63">
        <f t="shared" si="21"/>
        <v>0</v>
      </c>
      <c r="I73" s="63">
        <f t="shared" si="22"/>
        <v>260707.31</v>
      </c>
      <c r="J73" s="145" t="s">
        <v>433</v>
      </c>
    </row>
    <row r="74" spans="1:10" x14ac:dyDescent="0.25">
      <c r="A74" s="64" t="s">
        <v>89</v>
      </c>
      <c r="B74" s="63">
        <v>-44.32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-44.32</v>
      </c>
      <c r="H74" s="63">
        <f t="shared" si="21"/>
        <v>0</v>
      </c>
      <c r="I74" s="63">
        <f t="shared" si="22"/>
        <v>-44.32</v>
      </c>
      <c r="J74" s="145" t="s">
        <v>434</v>
      </c>
    </row>
    <row r="75" spans="1:10" x14ac:dyDescent="0.25">
      <c r="A75" s="64" t="s">
        <v>90</v>
      </c>
      <c r="B75" s="63">
        <v>131675.12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131675.12</v>
      </c>
      <c r="H75" s="63">
        <f t="shared" si="21"/>
        <v>0</v>
      </c>
      <c r="I75" s="63">
        <f t="shared" si="22"/>
        <v>131675.12</v>
      </c>
      <c r="J75" s="145" t="s">
        <v>435</v>
      </c>
    </row>
    <row r="76" spans="1:10" x14ac:dyDescent="0.25">
      <c r="A76" s="64" t="s">
        <v>91</v>
      </c>
      <c r="B76" s="63">
        <v>65941.25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65941.25</v>
      </c>
      <c r="H76" s="63">
        <f t="shared" si="21"/>
        <v>0</v>
      </c>
      <c r="I76" s="63">
        <f t="shared" si="22"/>
        <v>65941.25</v>
      </c>
      <c r="J76" s="145" t="s">
        <v>436</v>
      </c>
    </row>
    <row r="77" spans="1:10" x14ac:dyDescent="0.25">
      <c r="A77" s="64" t="s">
        <v>92</v>
      </c>
      <c r="B77" s="63">
        <v>820570.69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820570.69</v>
      </c>
      <c r="H77" s="63">
        <f t="shared" si="21"/>
        <v>0</v>
      </c>
      <c r="I77" s="63">
        <f t="shared" si="22"/>
        <v>820570.69</v>
      </c>
      <c r="J77" s="145" t="s">
        <v>437</v>
      </c>
    </row>
    <row r="78" spans="1:10" x14ac:dyDescent="0.25">
      <c r="A78" s="64" t="s">
        <v>93</v>
      </c>
      <c r="B78" s="63">
        <v>717094.93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717094.93</v>
      </c>
      <c r="H78" s="63">
        <f t="shared" si="21"/>
        <v>0</v>
      </c>
      <c r="I78" s="63">
        <f t="shared" si="22"/>
        <v>717094.93</v>
      </c>
      <c r="J78" s="145" t="s">
        <v>438</v>
      </c>
    </row>
    <row r="79" spans="1:10" x14ac:dyDescent="0.25">
      <c r="A79" s="64" t="s">
        <v>94</v>
      </c>
      <c r="B79" s="63">
        <v>120030.26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120030.26</v>
      </c>
      <c r="H79" s="63">
        <f t="shared" si="21"/>
        <v>0</v>
      </c>
      <c r="I79" s="63">
        <f t="shared" si="22"/>
        <v>120030.26</v>
      </c>
      <c r="J79" s="145" t="s">
        <v>439</v>
      </c>
    </row>
    <row r="80" spans="1:10" x14ac:dyDescent="0.25">
      <c r="A80" s="64" t="s">
        <v>95</v>
      </c>
      <c r="B80" s="63">
        <v>166479.23000000001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166479.23000000001</v>
      </c>
      <c r="H80" s="63">
        <f t="shared" si="21"/>
        <v>0</v>
      </c>
      <c r="I80" s="63">
        <f t="shared" si="22"/>
        <v>166479.23000000001</v>
      </c>
      <c r="J80" s="145" t="s">
        <v>440</v>
      </c>
    </row>
    <row r="81" spans="1:10" x14ac:dyDescent="0.25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611</v>
      </c>
    </row>
    <row r="82" spans="1:10" x14ac:dyDescent="0.25">
      <c r="A82" s="64" t="s">
        <v>97</v>
      </c>
      <c r="B82" s="63">
        <v>261599.74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261599.74</v>
      </c>
      <c r="H82" s="63">
        <f t="shared" si="21"/>
        <v>0</v>
      </c>
      <c r="I82" s="63">
        <f t="shared" si="22"/>
        <v>261599.74</v>
      </c>
      <c r="J82" s="145" t="s">
        <v>441</v>
      </c>
    </row>
    <row r="83" spans="1:10" x14ac:dyDescent="0.25">
      <c r="A83" s="64" t="s">
        <v>98</v>
      </c>
      <c r="B83" s="63">
        <v>23799.64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23799.64</v>
      </c>
      <c r="H83" s="63">
        <f t="shared" si="21"/>
        <v>0</v>
      </c>
      <c r="I83" s="63">
        <f t="shared" si="22"/>
        <v>23799.64</v>
      </c>
      <c r="J83" s="145" t="s">
        <v>442</v>
      </c>
    </row>
    <row r="84" spans="1:10" x14ac:dyDescent="0.25">
      <c r="A84" s="64" t="s">
        <v>99</v>
      </c>
      <c r="B84" s="63">
        <v>285707.36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285707.36</v>
      </c>
      <c r="H84" s="63">
        <f t="shared" si="21"/>
        <v>0</v>
      </c>
      <c r="I84" s="63">
        <f t="shared" si="22"/>
        <v>285707.36</v>
      </c>
      <c r="J84" s="145" t="s">
        <v>443</v>
      </c>
    </row>
    <row r="85" spans="1:10" x14ac:dyDescent="0.25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612</v>
      </c>
    </row>
    <row r="86" spans="1:10" x14ac:dyDescent="0.25">
      <c r="A86" s="64" t="s">
        <v>101</v>
      </c>
      <c r="B86" s="63">
        <v>19951.099999999999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19951.099999999999</v>
      </c>
      <c r="H86" s="63">
        <f t="shared" si="21"/>
        <v>0</v>
      </c>
      <c r="I86" s="63">
        <f t="shared" si="22"/>
        <v>19951.099999999999</v>
      </c>
      <c r="J86" s="145" t="s">
        <v>444</v>
      </c>
    </row>
    <row r="87" spans="1:10" x14ac:dyDescent="0.25">
      <c r="A87" s="64" t="s">
        <v>102</v>
      </c>
      <c r="B87" s="63">
        <v>13717.9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13717.9</v>
      </c>
      <c r="H87" s="63">
        <f t="shared" si="21"/>
        <v>0</v>
      </c>
      <c r="I87" s="63">
        <f t="shared" si="22"/>
        <v>13717.9</v>
      </c>
      <c r="J87" s="145" t="s">
        <v>445</v>
      </c>
    </row>
    <row r="88" spans="1:10" x14ac:dyDescent="0.25">
      <c r="A88" s="64" t="s">
        <v>103</v>
      </c>
      <c r="B88" s="63">
        <v>21315.55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21315.55</v>
      </c>
      <c r="H88" s="63">
        <f t="shared" si="21"/>
        <v>0</v>
      </c>
      <c r="I88" s="63">
        <f t="shared" si="22"/>
        <v>21315.55</v>
      </c>
      <c r="J88" s="145" t="s">
        <v>446</v>
      </c>
    </row>
    <row r="89" spans="1:10" x14ac:dyDescent="0.25">
      <c r="A89" s="64" t="s">
        <v>104</v>
      </c>
      <c r="B89" s="63">
        <v>92021.18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92021.18</v>
      </c>
      <c r="H89" s="63">
        <f t="shared" si="21"/>
        <v>0</v>
      </c>
      <c r="I89" s="63">
        <f t="shared" si="22"/>
        <v>92021.18</v>
      </c>
      <c r="J89" s="145" t="s">
        <v>447</v>
      </c>
    </row>
    <row r="90" spans="1:10" x14ac:dyDescent="0.25">
      <c r="A90" s="64" t="s">
        <v>105</v>
      </c>
      <c r="B90" s="63">
        <v>255876.8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255876.8</v>
      </c>
      <c r="H90" s="63">
        <f t="shared" si="21"/>
        <v>0</v>
      </c>
      <c r="I90" s="63">
        <f t="shared" si="22"/>
        <v>255876.8</v>
      </c>
      <c r="J90" s="145" t="s">
        <v>448</v>
      </c>
    </row>
    <row r="91" spans="1:10" x14ac:dyDescent="0.25">
      <c r="A91" s="64" t="s">
        <v>106</v>
      </c>
      <c r="B91" s="63">
        <v>425317.38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425317.38</v>
      </c>
      <c r="H91" s="63">
        <f t="shared" si="21"/>
        <v>0</v>
      </c>
      <c r="I91" s="63">
        <f t="shared" si="22"/>
        <v>425317.38</v>
      </c>
      <c r="J91" s="145" t="s">
        <v>449</v>
      </c>
    </row>
    <row r="92" spans="1:10" x14ac:dyDescent="0.25">
      <c r="A92" s="64" t="s">
        <v>107</v>
      </c>
      <c r="B92" s="63">
        <v>850007.4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850007.4</v>
      </c>
      <c r="H92" s="63">
        <f t="shared" si="21"/>
        <v>0</v>
      </c>
      <c r="I92" s="63">
        <f t="shared" si="22"/>
        <v>850007.4</v>
      </c>
      <c r="J92" s="145" t="s">
        <v>450</v>
      </c>
    </row>
    <row r="93" spans="1:10" x14ac:dyDescent="0.25">
      <c r="A93" s="64" t="s">
        <v>108</v>
      </c>
      <c r="B93" s="63">
        <v>274934.99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274934.99</v>
      </c>
      <c r="H93" s="63">
        <f t="shared" si="21"/>
        <v>0</v>
      </c>
      <c r="I93" s="63">
        <f t="shared" si="22"/>
        <v>274934.99</v>
      </c>
      <c r="J93" s="145" t="s">
        <v>451</v>
      </c>
    </row>
    <row r="94" spans="1:10" x14ac:dyDescent="0.25">
      <c r="A94" s="64" t="s">
        <v>109</v>
      </c>
      <c r="B94" s="63">
        <v>719272.35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719272.35</v>
      </c>
      <c r="H94" s="63">
        <f t="shared" si="21"/>
        <v>0</v>
      </c>
      <c r="I94" s="63">
        <f t="shared" si="22"/>
        <v>719272.35</v>
      </c>
      <c r="J94" s="145" t="s">
        <v>452</v>
      </c>
    </row>
    <row r="95" spans="1:10" x14ac:dyDescent="0.25">
      <c r="A95" s="64" t="s">
        <v>110</v>
      </c>
      <c r="B95" s="63">
        <v>38708.129999999997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38708.129999999997</v>
      </c>
      <c r="H95" s="63">
        <f t="shared" si="21"/>
        <v>0</v>
      </c>
      <c r="I95" s="63">
        <f t="shared" si="22"/>
        <v>38708.129999999997</v>
      </c>
      <c r="J95" s="145" t="s">
        <v>453</v>
      </c>
    </row>
    <row r="96" spans="1:10" x14ac:dyDescent="0.25">
      <c r="A96" s="64" t="s">
        <v>111</v>
      </c>
      <c r="B96" s="63">
        <v>48505.45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48505.45</v>
      </c>
      <c r="H96" s="63">
        <f t="shared" si="21"/>
        <v>0</v>
      </c>
      <c r="I96" s="63">
        <f t="shared" si="22"/>
        <v>48505.45</v>
      </c>
      <c r="J96" s="145" t="s">
        <v>454</v>
      </c>
    </row>
    <row r="97" spans="1:10" x14ac:dyDescent="0.25">
      <c r="A97" s="64" t="s">
        <v>112</v>
      </c>
      <c r="B97" s="63">
        <v>3176530.36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3176530.36</v>
      </c>
      <c r="H97" s="63">
        <f t="shared" si="21"/>
        <v>0</v>
      </c>
      <c r="I97" s="63">
        <f t="shared" si="22"/>
        <v>3176530.36</v>
      </c>
      <c r="J97" s="145" t="s">
        <v>455</v>
      </c>
    </row>
    <row r="98" spans="1:10" x14ac:dyDescent="0.25">
      <c r="A98" s="64" t="s">
        <v>113</v>
      </c>
      <c r="B98" s="63">
        <v>52175.03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52175.03</v>
      </c>
      <c r="H98" s="63">
        <f t="shared" si="21"/>
        <v>0</v>
      </c>
      <c r="I98" s="63">
        <f t="shared" si="22"/>
        <v>52175.03</v>
      </c>
      <c r="J98" s="145" t="s">
        <v>456</v>
      </c>
    </row>
    <row r="99" spans="1:10" x14ac:dyDescent="0.25">
      <c r="A99" s="64" t="s">
        <v>114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457</v>
      </c>
    </row>
    <row r="100" spans="1:10" x14ac:dyDescent="0.25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613</v>
      </c>
    </row>
    <row r="101" spans="1:10" x14ac:dyDescent="0.25">
      <c r="A101" s="64" t="s">
        <v>116</v>
      </c>
      <c r="B101" s="63">
        <v>0</v>
      </c>
      <c r="C101" s="63">
        <v>30395.95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30395.95</v>
      </c>
      <c r="I101" s="63">
        <f t="shared" si="22"/>
        <v>30395.95</v>
      </c>
      <c r="J101" s="145" t="s">
        <v>458</v>
      </c>
    </row>
    <row r="102" spans="1:10" x14ac:dyDescent="0.25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614</v>
      </c>
    </row>
    <row r="103" spans="1:10" x14ac:dyDescent="0.25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615</v>
      </c>
    </row>
    <row r="104" spans="1:10" x14ac:dyDescent="0.25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616</v>
      </c>
    </row>
    <row r="105" spans="1:10" x14ac:dyDescent="0.25">
      <c r="A105" s="64" t="s">
        <v>667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ref="G105" si="23">B105+E105</f>
        <v>0</v>
      </c>
      <c r="H105" s="63">
        <f t="shared" ref="H105" si="24">C105+F105</f>
        <v>0</v>
      </c>
      <c r="I105" s="63">
        <f t="shared" ref="I105" si="25">SUM(G105:H105)</f>
        <v>0</v>
      </c>
      <c r="J105" s="145" t="s">
        <v>666</v>
      </c>
    </row>
    <row r="106" spans="1:10" x14ac:dyDescent="0.25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617</v>
      </c>
    </row>
    <row r="107" spans="1:10" x14ac:dyDescent="0.25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618</v>
      </c>
    </row>
    <row r="108" spans="1:10" x14ac:dyDescent="0.25">
      <c r="A108" s="64" t="s">
        <v>122</v>
      </c>
      <c r="B108" s="63">
        <v>0</v>
      </c>
      <c r="C108" s="63">
        <v>227612.63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227612.63</v>
      </c>
      <c r="I108" s="63">
        <f t="shared" si="22"/>
        <v>227612.63</v>
      </c>
      <c r="J108" s="145" t="s">
        <v>459</v>
      </c>
    </row>
    <row r="109" spans="1:10" x14ac:dyDescent="0.25">
      <c r="A109" s="64" t="s">
        <v>123</v>
      </c>
      <c r="B109" s="63">
        <v>0</v>
      </c>
      <c r="C109" s="63">
        <v>1473.94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1473.94</v>
      </c>
      <c r="I109" s="63">
        <f t="shared" si="22"/>
        <v>1473.94</v>
      </c>
      <c r="J109" s="145" t="s">
        <v>460</v>
      </c>
    </row>
    <row r="110" spans="1:10" x14ac:dyDescent="0.25">
      <c r="A110" s="64" t="s">
        <v>124</v>
      </c>
      <c r="B110" s="63">
        <v>0</v>
      </c>
      <c r="C110" s="63">
        <v>43382.44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43382.44</v>
      </c>
      <c r="I110" s="63">
        <f t="shared" si="22"/>
        <v>43382.44</v>
      </c>
      <c r="J110" s="145" t="s">
        <v>461</v>
      </c>
    </row>
    <row r="111" spans="1:10" x14ac:dyDescent="0.25">
      <c r="A111" s="64" t="s">
        <v>125</v>
      </c>
      <c r="B111" s="63">
        <v>0</v>
      </c>
      <c r="C111" s="63">
        <v>14246.63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14246.63</v>
      </c>
      <c r="I111" s="63">
        <f t="shared" si="22"/>
        <v>14246.63</v>
      </c>
      <c r="J111" s="145" t="s">
        <v>462</v>
      </c>
    </row>
    <row r="112" spans="1:10" x14ac:dyDescent="0.25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619</v>
      </c>
    </row>
    <row r="113" spans="1:10" x14ac:dyDescent="0.25">
      <c r="A113" s="64" t="s">
        <v>127</v>
      </c>
      <c r="B113" s="63">
        <v>0</v>
      </c>
      <c r="C113" s="63">
        <v>703.66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703.66</v>
      </c>
      <c r="I113" s="63">
        <f t="shared" si="22"/>
        <v>703.66</v>
      </c>
      <c r="J113" s="145" t="s">
        <v>463</v>
      </c>
    </row>
    <row r="114" spans="1:10" x14ac:dyDescent="0.25">
      <c r="A114" s="64" t="s">
        <v>128</v>
      </c>
      <c r="B114" s="63">
        <v>0</v>
      </c>
      <c r="C114" s="63">
        <v>2.58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2.58</v>
      </c>
      <c r="I114" s="63">
        <f t="shared" si="22"/>
        <v>2.58</v>
      </c>
      <c r="J114" s="145" t="s">
        <v>464</v>
      </c>
    </row>
    <row r="115" spans="1:10" x14ac:dyDescent="0.25">
      <c r="A115" s="64" t="s">
        <v>129</v>
      </c>
      <c r="B115" s="63">
        <v>0</v>
      </c>
      <c r="C115" s="63">
        <v>36713.269999999997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36713.269999999997</v>
      </c>
      <c r="I115" s="63">
        <f t="shared" si="22"/>
        <v>36713.269999999997</v>
      </c>
      <c r="J115" s="145" t="s">
        <v>465</v>
      </c>
    </row>
    <row r="116" spans="1:10" x14ac:dyDescent="0.25">
      <c r="A116" s="64" t="s">
        <v>130</v>
      </c>
      <c r="B116" s="63">
        <v>0</v>
      </c>
      <c r="C116" s="63">
        <v>3239.51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3239.51</v>
      </c>
      <c r="I116" s="63">
        <f t="shared" si="22"/>
        <v>3239.51</v>
      </c>
      <c r="J116" s="145" t="s">
        <v>466</v>
      </c>
    </row>
    <row r="117" spans="1:10" x14ac:dyDescent="0.25">
      <c r="A117" s="64" t="s">
        <v>131</v>
      </c>
      <c r="B117" s="63">
        <v>0</v>
      </c>
      <c r="C117" s="63">
        <v>0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0</v>
      </c>
      <c r="I117" s="63">
        <f t="shared" si="22"/>
        <v>0</v>
      </c>
      <c r="J117" s="145" t="s">
        <v>467</v>
      </c>
    </row>
    <row r="118" spans="1:10" x14ac:dyDescent="0.25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620</v>
      </c>
    </row>
    <row r="119" spans="1:10" x14ac:dyDescent="0.25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621</v>
      </c>
    </row>
    <row r="120" spans="1:10" x14ac:dyDescent="0.25">
      <c r="A120" s="64" t="s">
        <v>134</v>
      </c>
      <c r="B120" s="63">
        <v>0</v>
      </c>
      <c r="C120" s="63">
        <v>1047.72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1047.72</v>
      </c>
      <c r="I120" s="63">
        <f t="shared" si="22"/>
        <v>1047.72</v>
      </c>
      <c r="J120" s="145" t="s">
        <v>468</v>
      </c>
    </row>
    <row r="121" spans="1:10" x14ac:dyDescent="0.25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469</v>
      </c>
    </row>
    <row r="122" spans="1:10" x14ac:dyDescent="0.25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622</v>
      </c>
    </row>
    <row r="123" spans="1:10" x14ac:dyDescent="0.25">
      <c r="A123" s="64" t="s">
        <v>137</v>
      </c>
      <c r="B123" s="63">
        <v>0</v>
      </c>
      <c r="C123" s="63">
        <v>12986.23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12986.23</v>
      </c>
      <c r="I123" s="63">
        <f t="shared" si="22"/>
        <v>12986.23</v>
      </c>
      <c r="J123" s="145" t="s">
        <v>470</v>
      </c>
    </row>
    <row r="124" spans="1:10" x14ac:dyDescent="0.25">
      <c r="A124" s="64" t="s">
        <v>138</v>
      </c>
      <c r="B124" s="63">
        <v>0</v>
      </c>
      <c r="C124" s="63">
        <v>20938.36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20938.36</v>
      </c>
      <c r="I124" s="63">
        <f t="shared" si="22"/>
        <v>20938.36</v>
      </c>
      <c r="J124" s="145" t="s">
        <v>471</v>
      </c>
    </row>
    <row r="125" spans="1:10" x14ac:dyDescent="0.25">
      <c r="A125" s="64" t="s">
        <v>139</v>
      </c>
      <c r="B125" s="63">
        <v>0</v>
      </c>
      <c r="C125" s="63">
        <v>78484.05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78484.05</v>
      </c>
      <c r="I125" s="63">
        <f t="shared" si="22"/>
        <v>78484.05</v>
      </c>
      <c r="J125" s="145" t="s">
        <v>472</v>
      </c>
    </row>
    <row r="126" spans="1:10" x14ac:dyDescent="0.25">
      <c r="A126" s="64" t="s">
        <v>140</v>
      </c>
      <c r="B126" s="63">
        <v>0</v>
      </c>
      <c r="C126" s="63">
        <v>2077.2800000000002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2077.2800000000002</v>
      </c>
      <c r="I126" s="63">
        <f t="shared" si="22"/>
        <v>2077.2800000000002</v>
      </c>
      <c r="J126" s="145" t="s">
        <v>473</v>
      </c>
    </row>
    <row r="127" spans="1:10" x14ac:dyDescent="0.25">
      <c r="A127" s="64" t="s">
        <v>141</v>
      </c>
      <c r="B127" s="63">
        <v>0</v>
      </c>
      <c r="C127" s="63">
        <v>38972.81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38972.81</v>
      </c>
      <c r="I127" s="63">
        <f t="shared" si="22"/>
        <v>38972.81</v>
      </c>
      <c r="J127" s="145" t="s">
        <v>474</v>
      </c>
    </row>
    <row r="128" spans="1:10" x14ac:dyDescent="0.25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623</v>
      </c>
    </row>
    <row r="129" spans="1:10" x14ac:dyDescent="0.25">
      <c r="A129" s="64" t="s">
        <v>143</v>
      </c>
      <c r="B129" s="63">
        <v>0</v>
      </c>
      <c r="C129" s="63">
        <v>6701.57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6701.57</v>
      </c>
      <c r="I129" s="63">
        <f t="shared" si="22"/>
        <v>6701.57</v>
      </c>
      <c r="J129" s="145" t="s">
        <v>475</v>
      </c>
    </row>
    <row r="130" spans="1:10" x14ac:dyDescent="0.25">
      <c r="A130" s="64" t="s">
        <v>144</v>
      </c>
      <c r="B130" s="63">
        <v>0</v>
      </c>
      <c r="C130" s="63">
        <v>3713.92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3713.92</v>
      </c>
      <c r="I130" s="63">
        <f t="shared" si="22"/>
        <v>3713.92</v>
      </c>
      <c r="J130" s="145" t="s">
        <v>476</v>
      </c>
    </row>
    <row r="131" spans="1:10" x14ac:dyDescent="0.25">
      <c r="A131" s="64" t="s">
        <v>145</v>
      </c>
      <c r="B131" s="63">
        <v>0</v>
      </c>
      <c r="C131" s="63">
        <v>75522.62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75522.62</v>
      </c>
      <c r="I131" s="63">
        <f t="shared" si="22"/>
        <v>75522.62</v>
      </c>
      <c r="J131" s="145" t="s">
        <v>477</v>
      </c>
    </row>
    <row r="132" spans="1:10" x14ac:dyDescent="0.25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624</v>
      </c>
    </row>
    <row r="133" spans="1:10" x14ac:dyDescent="0.25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625</v>
      </c>
    </row>
    <row r="134" spans="1:10" x14ac:dyDescent="0.25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626</v>
      </c>
    </row>
    <row r="135" spans="1:10" x14ac:dyDescent="0.25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6">B135+E135</f>
        <v>0</v>
      </c>
      <c r="H135" s="63">
        <f t="shared" si="26"/>
        <v>0</v>
      </c>
      <c r="I135" s="63">
        <f t="shared" ref="I135:I137" si="27">SUM(G135:H135)</f>
        <v>0</v>
      </c>
      <c r="J135" s="145" t="s">
        <v>627</v>
      </c>
    </row>
    <row r="136" spans="1:10" x14ac:dyDescent="0.25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6"/>
        <v>0</v>
      </c>
      <c r="H136" s="63">
        <f t="shared" si="26"/>
        <v>0</v>
      </c>
      <c r="I136" s="63">
        <f t="shared" si="27"/>
        <v>0</v>
      </c>
      <c r="J136" s="145" t="s">
        <v>628</v>
      </c>
    </row>
    <row r="137" spans="1:10" x14ac:dyDescent="0.25">
      <c r="A137" s="64" t="s">
        <v>664</v>
      </c>
      <c r="B137" s="61">
        <v>0</v>
      </c>
      <c r="C137" s="61">
        <v>0</v>
      </c>
      <c r="D137" s="61">
        <v>0</v>
      </c>
      <c r="E137" s="61">
        <v>0</v>
      </c>
      <c r="F137" s="61">
        <v>0</v>
      </c>
      <c r="G137" s="61">
        <f t="shared" si="26"/>
        <v>0</v>
      </c>
      <c r="H137" s="61">
        <f t="shared" si="26"/>
        <v>0</v>
      </c>
      <c r="I137" s="61">
        <f t="shared" si="27"/>
        <v>0</v>
      </c>
      <c r="J137" s="145" t="s">
        <v>478</v>
      </c>
    </row>
    <row r="138" spans="1:10" x14ac:dyDescent="0.25">
      <c r="A138" s="64" t="s">
        <v>151</v>
      </c>
      <c r="B138" s="63">
        <f>SUM(B70:B137)</f>
        <v>9521788.2599999998</v>
      </c>
      <c r="C138" s="63">
        <f t="shared" ref="C138:I138" si="28">SUM(C70:C137)</f>
        <v>598215.16999999993</v>
      </c>
      <c r="D138" s="63">
        <f t="shared" si="28"/>
        <v>0</v>
      </c>
      <c r="E138" s="63">
        <f t="shared" si="28"/>
        <v>0</v>
      </c>
      <c r="F138" s="63">
        <f t="shared" si="28"/>
        <v>0</v>
      </c>
      <c r="G138" s="63">
        <f t="shared" si="28"/>
        <v>9521788.2599999998</v>
      </c>
      <c r="H138" s="63">
        <f t="shared" si="28"/>
        <v>598215.16999999993</v>
      </c>
      <c r="I138" s="63">
        <f t="shared" si="28"/>
        <v>10120003.43</v>
      </c>
      <c r="J138" s="151" t="s">
        <v>429</v>
      </c>
    </row>
    <row r="139" spans="1:10" x14ac:dyDescent="0.25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153</v>
      </c>
      <c r="B140" s="63">
        <v>203156.11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9">B140+E140</f>
        <v>203156.11</v>
      </c>
      <c r="H140" s="63">
        <f t="shared" si="29"/>
        <v>0</v>
      </c>
      <c r="I140" s="63">
        <f t="shared" ref="I140:I167" si="30">SUM(G140:H140)</f>
        <v>203156.11</v>
      </c>
      <c r="J140" s="145" t="s">
        <v>480</v>
      </c>
    </row>
    <row r="141" spans="1:10" x14ac:dyDescent="0.25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9"/>
        <v>0</v>
      </c>
      <c r="H141" s="63">
        <f t="shared" si="29"/>
        <v>0</v>
      </c>
      <c r="I141" s="63">
        <f t="shared" si="30"/>
        <v>0</v>
      </c>
      <c r="J141" s="147"/>
    </row>
    <row r="142" spans="1:10" x14ac:dyDescent="0.25">
      <c r="A142" s="64" t="s">
        <v>155</v>
      </c>
      <c r="B142" s="63">
        <v>3357.39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9"/>
        <v>3357.39</v>
      </c>
      <c r="H142" s="63">
        <f t="shared" si="29"/>
        <v>0</v>
      </c>
      <c r="I142" s="63">
        <f t="shared" si="30"/>
        <v>3357.39</v>
      </c>
      <c r="J142" s="145" t="s">
        <v>481</v>
      </c>
    </row>
    <row r="143" spans="1:10" x14ac:dyDescent="0.25">
      <c r="A143" s="64" t="s">
        <v>156</v>
      </c>
      <c r="B143" s="63">
        <v>158515.15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9"/>
        <v>158515.15</v>
      </c>
      <c r="H143" s="63">
        <f t="shared" si="29"/>
        <v>0</v>
      </c>
      <c r="I143" s="63">
        <f t="shared" si="30"/>
        <v>158515.15</v>
      </c>
      <c r="J143" s="145" t="s">
        <v>482</v>
      </c>
    </row>
    <row r="144" spans="1:10" x14ac:dyDescent="0.25">
      <c r="A144" s="64" t="s">
        <v>157</v>
      </c>
      <c r="B144" s="63">
        <v>46167.08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9"/>
        <v>46167.08</v>
      </c>
      <c r="H144" s="63">
        <f t="shared" si="29"/>
        <v>0</v>
      </c>
      <c r="I144" s="63">
        <f t="shared" si="30"/>
        <v>46167.08</v>
      </c>
      <c r="J144" s="145" t="s">
        <v>483</v>
      </c>
    </row>
    <row r="145" spans="1:10" x14ac:dyDescent="0.25">
      <c r="A145" s="64" t="s">
        <v>158</v>
      </c>
      <c r="B145" s="63">
        <v>158661.18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9"/>
        <v>158661.18</v>
      </c>
      <c r="H145" s="63">
        <f t="shared" si="29"/>
        <v>0</v>
      </c>
      <c r="I145" s="63">
        <f t="shared" si="30"/>
        <v>158661.18</v>
      </c>
      <c r="J145" s="145" t="s">
        <v>484</v>
      </c>
    </row>
    <row r="146" spans="1:10" x14ac:dyDescent="0.25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9"/>
        <v>0</v>
      </c>
      <c r="H146" s="63">
        <f t="shared" si="29"/>
        <v>0</v>
      </c>
      <c r="I146" s="63">
        <f t="shared" si="30"/>
        <v>0</v>
      </c>
      <c r="J146" s="145" t="s">
        <v>629</v>
      </c>
    </row>
    <row r="147" spans="1:10" x14ac:dyDescent="0.25">
      <c r="A147" s="64" t="s">
        <v>160</v>
      </c>
      <c r="B147" s="63">
        <v>191834.13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9"/>
        <v>191834.13</v>
      </c>
      <c r="H147" s="63">
        <f t="shared" si="29"/>
        <v>0</v>
      </c>
      <c r="I147" s="63">
        <f t="shared" si="30"/>
        <v>191834.13</v>
      </c>
      <c r="J147" s="145" t="s">
        <v>485</v>
      </c>
    </row>
    <row r="148" spans="1:10" x14ac:dyDescent="0.25">
      <c r="A148" s="64" t="s">
        <v>161</v>
      </c>
      <c r="B148" s="63">
        <v>6829.49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9"/>
        <v>6829.49</v>
      </c>
      <c r="H148" s="63">
        <f t="shared" si="29"/>
        <v>0</v>
      </c>
      <c r="I148" s="63">
        <f t="shared" si="30"/>
        <v>6829.49</v>
      </c>
      <c r="J148" s="145" t="s">
        <v>486</v>
      </c>
    </row>
    <row r="149" spans="1:10" x14ac:dyDescent="0.25">
      <c r="A149" s="64" t="s">
        <v>162</v>
      </c>
      <c r="B149" s="63">
        <v>106409.23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9"/>
        <v>106409.23</v>
      </c>
      <c r="H149" s="63">
        <f t="shared" si="29"/>
        <v>0</v>
      </c>
      <c r="I149" s="63">
        <f t="shared" si="30"/>
        <v>106409.23</v>
      </c>
      <c r="J149" s="145" t="s">
        <v>487</v>
      </c>
    </row>
    <row r="150" spans="1:10" x14ac:dyDescent="0.25">
      <c r="A150" s="64" t="s">
        <v>163</v>
      </c>
      <c r="B150" s="63">
        <v>17447.169999999998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9"/>
        <v>17447.169999999998</v>
      </c>
      <c r="H150" s="63">
        <f t="shared" si="29"/>
        <v>0</v>
      </c>
      <c r="I150" s="63">
        <f t="shared" si="30"/>
        <v>17447.169999999998</v>
      </c>
      <c r="J150" s="145" t="s">
        <v>488</v>
      </c>
    </row>
    <row r="151" spans="1:10" x14ac:dyDescent="0.25">
      <c r="A151" s="64" t="s">
        <v>164</v>
      </c>
      <c r="B151" s="63">
        <v>245208.06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9"/>
        <v>245208.06</v>
      </c>
      <c r="H151" s="63">
        <f t="shared" si="29"/>
        <v>0</v>
      </c>
      <c r="I151" s="63">
        <f t="shared" si="30"/>
        <v>245208.06</v>
      </c>
      <c r="J151" s="145" t="s">
        <v>489</v>
      </c>
    </row>
    <row r="152" spans="1:10" x14ac:dyDescent="0.25">
      <c r="A152" s="64" t="s">
        <v>165</v>
      </c>
      <c r="B152" s="63">
        <v>34441.58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9"/>
        <v>34441.58</v>
      </c>
      <c r="H152" s="63">
        <f t="shared" si="29"/>
        <v>0</v>
      </c>
      <c r="I152" s="63">
        <f t="shared" si="30"/>
        <v>34441.58</v>
      </c>
      <c r="J152" s="145" t="s">
        <v>490</v>
      </c>
    </row>
    <row r="153" spans="1:10" x14ac:dyDescent="0.25">
      <c r="A153" s="64" t="s">
        <v>166</v>
      </c>
      <c r="B153" s="63">
        <v>2165.34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9"/>
        <v>2165.34</v>
      </c>
      <c r="H153" s="63">
        <f t="shared" si="29"/>
        <v>0</v>
      </c>
      <c r="I153" s="63">
        <f t="shared" si="30"/>
        <v>2165.34</v>
      </c>
      <c r="J153" s="145" t="s">
        <v>491</v>
      </c>
    </row>
    <row r="154" spans="1:10" x14ac:dyDescent="0.25">
      <c r="A154" s="64" t="s">
        <v>167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9"/>
        <v>0</v>
      </c>
      <c r="H154" s="63">
        <f t="shared" si="29"/>
        <v>0</v>
      </c>
      <c r="I154" s="63">
        <f t="shared" si="30"/>
        <v>0</v>
      </c>
      <c r="J154" s="145" t="s">
        <v>492</v>
      </c>
    </row>
    <row r="155" spans="1:10" x14ac:dyDescent="0.25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9"/>
        <v>0</v>
      </c>
      <c r="H155" s="63">
        <f t="shared" si="29"/>
        <v>0</v>
      </c>
      <c r="I155" s="63">
        <f t="shared" si="30"/>
        <v>0</v>
      </c>
      <c r="J155" s="145" t="s">
        <v>630</v>
      </c>
    </row>
    <row r="156" spans="1:10" x14ac:dyDescent="0.25">
      <c r="A156" s="64" t="s">
        <v>169</v>
      </c>
      <c r="B156" s="63">
        <v>15426.15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9"/>
        <v>15426.15</v>
      </c>
      <c r="H156" s="63">
        <f t="shared" si="29"/>
        <v>0</v>
      </c>
      <c r="I156" s="63">
        <f t="shared" si="30"/>
        <v>15426.15</v>
      </c>
      <c r="J156" s="145" t="s">
        <v>493</v>
      </c>
    </row>
    <row r="157" spans="1:10" x14ac:dyDescent="0.25">
      <c r="A157" s="64" t="s">
        <v>170</v>
      </c>
      <c r="B157" s="63">
        <v>152302.92000000001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9"/>
        <v>152302.92000000001</v>
      </c>
      <c r="H157" s="63">
        <f t="shared" si="29"/>
        <v>0</v>
      </c>
      <c r="I157" s="63">
        <f t="shared" si="30"/>
        <v>152302.92000000001</v>
      </c>
      <c r="J157" s="145" t="s">
        <v>494</v>
      </c>
    </row>
    <row r="158" spans="1:10" x14ac:dyDescent="0.25">
      <c r="A158" s="64" t="s">
        <v>171</v>
      </c>
      <c r="B158" s="63">
        <v>520150.1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9"/>
        <v>520150.1</v>
      </c>
      <c r="H158" s="63">
        <f t="shared" si="29"/>
        <v>0</v>
      </c>
      <c r="I158" s="63">
        <f t="shared" si="30"/>
        <v>520150.1</v>
      </c>
      <c r="J158" s="145" t="s">
        <v>495</v>
      </c>
    </row>
    <row r="159" spans="1:10" x14ac:dyDescent="0.25">
      <c r="A159" s="64" t="s">
        <v>172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9"/>
        <v>0</v>
      </c>
      <c r="H159" s="63">
        <f t="shared" si="29"/>
        <v>0</v>
      </c>
      <c r="I159" s="63">
        <f t="shared" si="30"/>
        <v>0</v>
      </c>
      <c r="J159" s="145" t="s">
        <v>631</v>
      </c>
    </row>
    <row r="160" spans="1:10" x14ac:dyDescent="0.25">
      <c r="A160" s="64" t="s">
        <v>173</v>
      </c>
      <c r="B160" s="63">
        <v>5144.9799999999996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9"/>
        <v>5144.9799999999996</v>
      </c>
      <c r="H160" s="63">
        <f t="shared" si="29"/>
        <v>0</v>
      </c>
      <c r="I160" s="63">
        <f t="shared" si="30"/>
        <v>5144.9799999999996</v>
      </c>
      <c r="J160" s="145" t="s">
        <v>496</v>
      </c>
    </row>
    <row r="161" spans="1:10" x14ac:dyDescent="0.25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9"/>
        <v>0</v>
      </c>
      <c r="H161" s="63">
        <f t="shared" si="29"/>
        <v>0</v>
      </c>
      <c r="I161" s="63">
        <f t="shared" si="30"/>
        <v>0</v>
      </c>
      <c r="J161" s="145" t="s">
        <v>632</v>
      </c>
    </row>
    <row r="162" spans="1:10" x14ac:dyDescent="0.25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9"/>
        <v>0</v>
      </c>
      <c r="H162" s="63">
        <f t="shared" si="29"/>
        <v>0</v>
      </c>
      <c r="I162" s="63">
        <f t="shared" si="30"/>
        <v>0</v>
      </c>
      <c r="J162" s="145" t="s">
        <v>633</v>
      </c>
    </row>
    <row r="163" spans="1:10" x14ac:dyDescent="0.25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9"/>
        <v>0</v>
      </c>
      <c r="H163" s="63">
        <f t="shared" si="29"/>
        <v>0</v>
      </c>
      <c r="I163" s="63">
        <f t="shared" si="30"/>
        <v>0</v>
      </c>
      <c r="J163" s="145" t="s">
        <v>634</v>
      </c>
    </row>
    <row r="164" spans="1:10" x14ac:dyDescent="0.25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9"/>
        <v>0</v>
      </c>
      <c r="H164" s="63">
        <f t="shared" si="29"/>
        <v>0</v>
      </c>
      <c r="I164" s="63">
        <f t="shared" si="30"/>
        <v>0</v>
      </c>
      <c r="J164" s="145" t="s">
        <v>497</v>
      </c>
    </row>
    <row r="165" spans="1:10" x14ac:dyDescent="0.25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9"/>
        <v>0</v>
      </c>
      <c r="H165" s="63">
        <f t="shared" si="29"/>
        <v>0</v>
      </c>
      <c r="I165" s="63">
        <f t="shared" si="30"/>
        <v>0</v>
      </c>
      <c r="J165" s="145" t="s">
        <v>635</v>
      </c>
    </row>
    <row r="166" spans="1:10" x14ac:dyDescent="0.25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9"/>
        <v>0</v>
      </c>
      <c r="H166" s="63">
        <f t="shared" si="29"/>
        <v>0</v>
      </c>
      <c r="I166" s="63">
        <f t="shared" si="30"/>
        <v>0</v>
      </c>
      <c r="J166" s="145" t="s">
        <v>636</v>
      </c>
    </row>
    <row r="167" spans="1:10" x14ac:dyDescent="0.25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9"/>
        <v>0</v>
      </c>
      <c r="H167" s="61">
        <f t="shared" si="29"/>
        <v>0</v>
      </c>
      <c r="I167" s="61">
        <f t="shared" si="30"/>
        <v>0</v>
      </c>
      <c r="J167" s="145" t="s">
        <v>637</v>
      </c>
    </row>
    <row r="168" spans="1:10" x14ac:dyDescent="0.25">
      <c r="A168" s="64" t="s">
        <v>181</v>
      </c>
      <c r="B168" s="63">
        <f>SUM(B139:B167)</f>
        <v>1867216.06</v>
      </c>
      <c r="C168" s="63">
        <f t="shared" ref="C168:I168" si="31">SUM(C139:C167)</f>
        <v>0</v>
      </c>
      <c r="D168" s="63">
        <f t="shared" si="31"/>
        <v>0</v>
      </c>
      <c r="E168" s="63">
        <f t="shared" si="31"/>
        <v>0</v>
      </c>
      <c r="F168" s="63">
        <f t="shared" si="31"/>
        <v>0</v>
      </c>
      <c r="G168" s="63">
        <f t="shared" si="31"/>
        <v>1867216.06</v>
      </c>
      <c r="H168" s="63">
        <f t="shared" si="31"/>
        <v>0</v>
      </c>
      <c r="I168" s="63">
        <f t="shared" si="31"/>
        <v>1867216.06</v>
      </c>
      <c r="J168" s="151" t="s">
        <v>479</v>
      </c>
    </row>
    <row r="169" spans="1:10" x14ac:dyDescent="0.25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183</v>
      </c>
      <c r="B170" s="63">
        <v>226660.04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32">B170+E170</f>
        <v>226660.04</v>
      </c>
      <c r="H170" s="63">
        <f t="shared" si="32"/>
        <v>0</v>
      </c>
      <c r="I170" s="63">
        <f t="shared" ref="I170:I205" si="33">SUM(G170:H170)</f>
        <v>226660.04</v>
      </c>
      <c r="J170" s="145" t="s">
        <v>499</v>
      </c>
    </row>
    <row r="171" spans="1:10" x14ac:dyDescent="0.25">
      <c r="A171" s="64" t="s">
        <v>184</v>
      </c>
      <c r="B171" s="63">
        <v>131128.99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32"/>
        <v>131128.99</v>
      </c>
      <c r="H171" s="63">
        <f t="shared" si="32"/>
        <v>0</v>
      </c>
      <c r="I171" s="63">
        <f t="shared" si="33"/>
        <v>131128.99</v>
      </c>
      <c r="J171" s="145" t="s">
        <v>500</v>
      </c>
    </row>
    <row r="172" spans="1:10" x14ac:dyDescent="0.25">
      <c r="A172" s="64" t="s">
        <v>185</v>
      </c>
      <c r="B172" s="63">
        <v>145494.81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32"/>
        <v>145494.81</v>
      </c>
      <c r="H172" s="63">
        <f t="shared" si="32"/>
        <v>0</v>
      </c>
      <c r="I172" s="63">
        <f t="shared" si="33"/>
        <v>145494.81</v>
      </c>
      <c r="J172" s="145" t="s">
        <v>501</v>
      </c>
    </row>
    <row r="173" spans="1:10" x14ac:dyDescent="0.25">
      <c r="A173" s="64" t="s">
        <v>186</v>
      </c>
      <c r="B173" s="63">
        <v>221601.47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32"/>
        <v>221601.47</v>
      </c>
      <c r="H173" s="63">
        <f t="shared" si="32"/>
        <v>0</v>
      </c>
      <c r="I173" s="63">
        <f t="shared" si="33"/>
        <v>221601.47</v>
      </c>
      <c r="J173" s="145" t="s">
        <v>502</v>
      </c>
    </row>
    <row r="174" spans="1:10" x14ac:dyDescent="0.25">
      <c r="A174" s="64" t="s">
        <v>187</v>
      </c>
      <c r="B174" s="63">
        <v>373576.55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32"/>
        <v>373576.55</v>
      </c>
      <c r="H174" s="63">
        <f t="shared" si="32"/>
        <v>0</v>
      </c>
      <c r="I174" s="63">
        <f t="shared" si="33"/>
        <v>373576.55</v>
      </c>
      <c r="J174" s="145" t="s">
        <v>503</v>
      </c>
    </row>
    <row r="175" spans="1:10" x14ac:dyDescent="0.25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32"/>
        <v>0</v>
      </c>
      <c r="H175" s="63">
        <f t="shared" si="32"/>
        <v>0</v>
      </c>
      <c r="I175" s="63">
        <f t="shared" si="33"/>
        <v>0</v>
      </c>
      <c r="J175" s="145" t="s">
        <v>504</v>
      </c>
    </row>
    <row r="176" spans="1:10" x14ac:dyDescent="0.25">
      <c r="A176" s="64" t="s">
        <v>189</v>
      </c>
      <c r="B176" s="63">
        <v>42106.879999999997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32"/>
        <v>42106.879999999997</v>
      </c>
      <c r="H176" s="63">
        <f t="shared" si="32"/>
        <v>0</v>
      </c>
      <c r="I176" s="63">
        <f t="shared" si="33"/>
        <v>42106.879999999997</v>
      </c>
      <c r="J176" s="145" t="s">
        <v>505</v>
      </c>
    </row>
    <row r="177" spans="1:10" x14ac:dyDescent="0.25">
      <c r="A177" s="64" t="s">
        <v>190</v>
      </c>
      <c r="B177" s="63">
        <v>287832.71999999997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32"/>
        <v>287832.71999999997</v>
      </c>
      <c r="H177" s="63">
        <f t="shared" si="32"/>
        <v>0</v>
      </c>
      <c r="I177" s="63">
        <f t="shared" si="33"/>
        <v>287832.71999999997</v>
      </c>
      <c r="J177" s="145" t="s">
        <v>506</v>
      </c>
    </row>
    <row r="178" spans="1:10" x14ac:dyDescent="0.25">
      <c r="A178" s="64" t="s">
        <v>191</v>
      </c>
      <c r="B178" s="63">
        <v>963182.69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32"/>
        <v>963182.69</v>
      </c>
      <c r="H178" s="63">
        <f t="shared" si="32"/>
        <v>0</v>
      </c>
      <c r="I178" s="63">
        <f t="shared" si="33"/>
        <v>963182.69</v>
      </c>
      <c r="J178" s="145" t="s">
        <v>507</v>
      </c>
    </row>
    <row r="179" spans="1:10" x14ac:dyDescent="0.25">
      <c r="A179" s="64" t="s">
        <v>192</v>
      </c>
      <c r="B179" s="63">
        <v>138384.79999999999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32"/>
        <v>138384.79999999999</v>
      </c>
      <c r="H179" s="63">
        <f t="shared" si="32"/>
        <v>0</v>
      </c>
      <c r="I179" s="63">
        <f t="shared" si="33"/>
        <v>138384.79999999999</v>
      </c>
      <c r="J179" s="145" t="s">
        <v>508</v>
      </c>
    </row>
    <row r="180" spans="1:10" x14ac:dyDescent="0.25">
      <c r="A180" s="64" t="s">
        <v>193</v>
      </c>
      <c r="B180" s="63">
        <v>42641.97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32"/>
        <v>42641.97</v>
      </c>
      <c r="H180" s="63">
        <f t="shared" si="32"/>
        <v>0</v>
      </c>
      <c r="I180" s="63">
        <f t="shared" si="33"/>
        <v>42641.97</v>
      </c>
      <c r="J180" s="145" t="s">
        <v>509</v>
      </c>
    </row>
    <row r="181" spans="1:10" x14ac:dyDescent="0.25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32"/>
        <v>0</v>
      </c>
      <c r="H181" s="63">
        <f t="shared" si="32"/>
        <v>0</v>
      </c>
      <c r="I181" s="63">
        <f t="shared" si="33"/>
        <v>0</v>
      </c>
      <c r="J181" s="145" t="s">
        <v>638</v>
      </c>
    </row>
    <row r="182" spans="1:10" x14ac:dyDescent="0.25">
      <c r="A182" s="64" t="s">
        <v>195</v>
      </c>
      <c r="B182" s="63">
        <v>203684.48000000001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32"/>
        <v>203684.48000000001</v>
      </c>
      <c r="H182" s="63">
        <f t="shared" si="32"/>
        <v>0</v>
      </c>
      <c r="I182" s="63">
        <f t="shared" si="33"/>
        <v>203684.48000000001</v>
      </c>
      <c r="J182" s="145" t="s">
        <v>510</v>
      </c>
    </row>
    <row r="183" spans="1:10" x14ac:dyDescent="0.25">
      <c r="A183" s="64" t="s">
        <v>196</v>
      </c>
      <c r="B183" s="63">
        <v>2392627.2000000002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32"/>
        <v>2392627.2000000002</v>
      </c>
      <c r="H183" s="63">
        <f t="shared" si="32"/>
        <v>0</v>
      </c>
      <c r="I183" s="63">
        <f t="shared" si="33"/>
        <v>2392627.2000000002</v>
      </c>
      <c r="J183" s="145" t="s">
        <v>511</v>
      </c>
    </row>
    <row r="184" spans="1:10" x14ac:dyDescent="0.25">
      <c r="A184" s="64" t="s">
        <v>197</v>
      </c>
      <c r="B184" s="63">
        <v>1012646.05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32"/>
        <v>1012646.05</v>
      </c>
      <c r="H184" s="63">
        <f t="shared" si="32"/>
        <v>0</v>
      </c>
      <c r="I184" s="63">
        <f t="shared" si="33"/>
        <v>1012646.05</v>
      </c>
      <c r="J184" s="145" t="s">
        <v>512</v>
      </c>
    </row>
    <row r="185" spans="1:10" x14ac:dyDescent="0.25">
      <c r="A185" s="64" t="s">
        <v>198</v>
      </c>
      <c r="B185" s="63">
        <v>21739.88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32"/>
        <v>21739.88</v>
      </c>
      <c r="H185" s="63">
        <f t="shared" si="32"/>
        <v>0</v>
      </c>
      <c r="I185" s="63">
        <f t="shared" si="33"/>
        <v>21739.88</v>
      </c>
      <c r="J185" s="145" t="s">
        <v>513</v>
      </c>
    </row>
    <row r="186" spans="1:10" x14ac:dyDescent="0.25">
      <c r="A186" s="64" t="s">
        <v>199</v>
      </c>
      <c r="B186" s="63">
        <v>166105.13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32"/>
        <v>166105.13</v>
      </c>
      <c r="H186" s="63">
        <f t="shared" si="32"/>
        <v>0</v>
      </c>
      <c r="I186" s="63">
        <f t="shared" si="33"/>
        <v>166105.13</v>
      </c>
      <c r="J186" s="145" t="s">
        <v>514</v>
      </c>
    </row>
    <row r="187" spans="1:10" x14ac:dyDescent="0.25">
      <c r="A187" s="64" t="s">
        <v>200</v>
      </c>
      <c r="B187" s="63">
        <v>81057.009999999995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32"/>
        <v>81057.009999999995</v>
      </c>
      <c r="H187" s="63">
        <f t="shared" si="32"/>
        <v>0</v>
      </c>
      <c r="I187" s="63">
        <f t="shared" si="33"/>
        <v>81057.009999999995</v>
      </c>
      <c r="J187" s="145" t="s">
        <v>515</v>
      </c>
    </row>
    <row r="188" spans="1:10" x14ac:dyDescent="0.25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32"/>
        <v>0</v>
      </c>
      <c r="H188" s="63">
        <f t="shared" si="32"/>
        <v>0</v>
      </c>
      <c r="I188" s="63">
        <f t="shared" si="33"/>
        <v>0</v>
      </c>
      <c r="J188" s="145" t="s">
        <v>639</v>
      </c>
    </row>
    <row r="189" spans="1:10" x14ac:dyDescent="0.25">
      <c r="A189" s="64" t="s">
        <v>202</v>
      </c>
      <c r="B189" s="63">
        <v>0</v>
      </c>
      <c r="C189" s="63">
        <v>214953.93</v>
      </c>
      <c r="D189" s="63">
        <v>0</v>
      </c>
      <c r="E189" s="63">
        <v>0</v>
      </c>
      <c r="F189" s="63">
        <v>0</v>
      </c>
      <c r="G189" s="63">
        <f t="shared" si="32"/>
        <v>0</v>
      </c>
      <c r="H189" s="63">
        <f t="shared" si="32"/>
        <v>214953.93</v>
      </c>
      <c r="I189" s="63">
        <f t="shared" si="33"/>
        <v>214953.93</v>
      </c>
      <c r="J189" s="145" t="s">
        <v>516</v>
      </c>
    </row>
    <row r="190" spans="1:10" x14ac:dyDescent="0.25">
      <c r="A190" s="64" t="s">
        <v>203</v>
      </c>
      <c r="B190" s="63">
        <v>0</v>
      </c>
      <c r="C190" s="63">
        <v>21885.46</v>
      </c>
      <c r="D190" s="63">
        <v>0</v>
      </c>
      <c r="E190" s="63">
        <v>0</v>
      </c>
      <c r="F190" s="63">
        <v>0</v>
      </c>
      <c r="G190" s="63">
        <f t="shared" si="32"/>
        <v>0</v>
      </c>
      <c r="H190" s="63">
        <f t="shared" si="32"/>
        <v>21885.46</v>
      </c>
      <c r="I190" s="63">
        <f t="shared" si="33"/>
        <v>21885.46</v>
      </c>
      <c r="J190" s="145" t="s">
        <v>517</v>
      </c>
    </row>
    <row r="191" spans="1:10" x14ac:dyDescent="0.25">
      <c r="A191" s="64" t="s">
        <v>204</v>
      </c>
      <c r="B191" s="63">
        <v>0</v>
      </c>
      <c r="C191" s="63">
        <v>1978064.21</v>
      </c>
      <c r="D191" s="63">
        <v>0</v>
      </c>
      <c r="E191" s="63">
        <v>0</v>
      </c>
      <c r="F191" s="63">
        <v>0</v>
      </c>
      <c r="G191" s="63">
        <f t="shared" si="32"/>
        <v>0</v>
      </c>
      <c r="H191" s="63">
        <f t="shared" si="32"/>
        <v>1978064.21</v>
      </c>
      <c r="I191" s="63">
        <f t="shared" si="33"/>
        <v>1978064.21</v>
      </c>
      <c r="J191" s="145" t="s">
        <v>518</v>
      </c>
    </row>
    <row r="192" spans="1:10" x14ac:dyDescent="0.25">
      <c r="A192" s="64" t="s">
        <v>205</v>
      </c>
      <c r="B192" s="63">
        <v>0</v>
      </c>
      <c r="C192" s="63">
        <v>219758.93</v>
      </c>
      <c r="D192" s="63">
        <v>0</v>
      </c>
      <c r="E192" s="63">
        <v>0</v>
      </c>
      <c r="F192" s="63">
        <v>0</v>
      </c>
      <c r="G192" s="63">
        <f t="shared" si="32"/>
        <v>0</v>
      </c>
      <c r="H192" s="63">
        <f t="shared" si="32"/>
        <v>219758.93</v>
      </c>
      <c r="I192" s="63">
        <f t="shared" si="33"/>
        <v>219758.93</v>
      </c>
      <c r="J192" s="145" t="s">
        <v>519</v>
      </c>
    </row>
    <row r="193" spans="1:10" x14ac:dyDescent="0.25">
      <c r="A193" s="64" t="s">
        <v>206</v>
      </c>
      <c r="B193" s="63">
        <v>0</v>
      </c>
      <c r="C193" s="63">
        <v>24170.85</v>
      </c>
      <c r="D193" s="63">
        <v>0</v>
      </c>
      <c r="E193" s="63">
        <v>0</v>
      </c>
      <c r="F193" s="63">
        <v>0</v>
      </c>
      <c r="G193" s="63">
        <f t="shared" si="32"/>
        <v>0</v>
      </c>
      <c r="H193" s="63">
        <f t="shared" si="32"/>
        <v>24170.85</v>
      </c>
      <c r="I193" s="63">
        <f t="shared" si="33"/>
        <v>24170.85</v>
      </c>
      <c r="J193" s="145" t="s">
        <v>520</v>
      </c>
    </row>
    <row r="194" spans="1:10" x14ac:dyDescent="0.25">
      <c r="A194" s="64" t="s">
        <v>207</v>
      </c>
      <c r="B194" s="63">
        <v>0</v>
      </c>
      <c r="C194" s="63">
        <v>171113.15</v>
      </c>
      <c r="D194" s="63">
        <v>0</v>
      </c>
      <c r="E194" s="63">
        <v>0</v>
      </c>
      <c r="F194" s="63">
        <v>0</v>
      </c>
      <c r="G194" s="63">
        <f t="shared" si="32"/>
        <v>0</v>
      </c>
      <c r="H194" s="63">
        <f t="shared" si="32"/>
        <v>171113.15</v>
      </c>
      <c r="I194" s="63">
        <f t="shared" si="33"/>
        <v>171113.15</v>
      </c>
      <c r="J194" s="145" t="s">
        <v>521</v>
      </c>
    </row>
    <row r="195" spans="1:10" x14ac:dyDescent="0.25">
      <c r="A195" s="64" t="s">
        <v>208</v>
      </c>
      <c r="B195" s="63">
        <v>0</v>
      </c>
      <c r="C195" s="63">
        <v>176396</v>
      </c>
      <c r="D195" s="63">
        <v>0</v>
      </c>
      <c r="E195" s="63">
        <v>0</v>
      </c>
      <c r="F195" s="63">
        <v>0</v>
      </c>
      <c r="G195" s="63">
        <f t="shared" si="32"/>
        <v>0</v>
      </c>
      <c r="H195" s="63">
        <f t="shared" si="32"/>
        <v>176396</v>
      </c>
      <c r="I195" s="63">
        <f t="shared" si="33"/>
        <v>176396</v>
      </c>
      <c r="J195" s="145" t="s">
        <v>522</v>
      </c>
    </row>
    <row r="196" spans="1:10" x14ac:dyDescent="0.25">
      <c r="A196" s="64" t="s">
        <v>209</v>
      </c>
      <c r="B196" s="63">
        <v>0</v>
      </c>
      <c r="C196" s="63">
        <v>1453158.12</v>
      </c>
      <c r="D196" s="63">
        <v>0</v>
      </c>
      <c r="E196" s="63">
        <v>0</v>
      </c>
      <c r="F196" s="63">
        <v>0</v>
      </c>
      <c r="G196" s="63">
        <f t="shared" si="32"/>
        <v>0</v>
      </c>
      <c r="H196" s="63">
        <f t="shared" si="32"/>
        <v>1453158.12</v>
      </c>
      <c r="I196" s="63">
        <f t="shared" si="33"/>
        <v>1453158.12</v>
      </c>
      <c r="J196" s="145" t="s">
        <v>523</v>
      </c>
    </row>
    <row r="197" spans="1:10" x14ac:dyDescent="0.25">
      <c r="A197" s="64" t="s">
        <v>210</v>
      </c>
      <c r="B197" s="63">
        <v>0</v>
      </c>
      <c r="C197" s="63">
        <v>46709.25</v>
      </c>
      <c r="D197" s="63">
        <v>0</v>
      </c>
      <c r="E197" s="63">
        <v>0</v>
      </c>
      <c r="F197" s="63">
        <v>0</v>
      </c>
      <c r="G197" s="63">
        <f t="shared" si="32"/>
        <v>0</v>
      </c>
      <c r="H197" s="63">
        <f t="shared" si="32"/>
        <v>46709.25</v>
      </c>
      <c r="I197" s="63">
        <f t="shared" si="33"/>
        <v>46709.25</v>
      </c>
      <c r="J197" s="145" t="s">
        <v>524</v>
      </c>
    </row>
    <row r="198" spans="1:10" x14ac:dyDescent="0.25">
      <c r="A198" s="64" t="s">
        <v>211</v>
      </c>
      <c r="B198" s="63">
        <v>0</v>
      </c>
      <c r="C198" s="63">
        <v>3264.78</v>
      </c>
      <c r="D198" s="63">
        <v>0</v>
      </c>
      <c r="E198" s="63">
        <v>0</v>
      </c>
      <c r="F198" s="63">
        <v>0</v>
      </c>
      <c r="G198" s="63">
        <f t="shared" si="32"/>
        <v>0</v>
      </c>
      <c r="H198" s="63">
        <f t="shared" si="32"/>
        <v>3264.78</v>
      </c>
      <c r="I198" s="63">
        <f t="shared" si="33"/>
        <v>3264.78</v>
      </c>
      <c r="J198" s="145" t="s">
        <v>525</v>
      </c>
    </row>
    <row r="199" spans="1:10" x14ac:dyDescent="0.25">
      <c r="A199" s="64" t="s">
        <v>212</v>
      </c>
      <c r="B199" s="63">
        <v>0</v>
      </c>
      <c r="C199" s="63">
        <v>23210.25</v>
      </c>
      <c r="D199" s="63">
        <v>0</v>
      </c>
      <c r="E199" s="63">
        <v>0</v>
      </c>
      <c r="F199" s="63">
        <v>0</v>
      </c>
      <c r="G199" s="63">
        <f t="shared" si="32"/>
        <v>0</v>
      </c>
      <c r="H199" s="63">
        <f t="shared" si="32"/>
        <v>23210.25</v>
      </c>
      <c r="I199" s="63">
        <f t="shared" si="33"/>
        <v>23210.25</v>
      </c>
      <c r="J199" s="145" t="s">
        <v>526</v>
      </c>
    </row>
    <row r="200" spans="1:10" x14ac:dyDescent="0.25">
      <c r="A200" s="64" t="s">
        <v>213</v>
      </c>
      <c r="B200" s="63">
        <v>0</v>
      </c>
      <c r="C200" s="63">
        <v>751544.39</v>
      </c>
      <c r="D200" s="63">
        <v>0</v>
      </c>
      <c r="E200" s="63">
        <v>0</v>
      </c>
      <c r="F200" s="63">
        <v>0</v>
      </c>
      <c r="G200" s="63">
        <f t="shared" si="32"/>
        <v>0</v>
      </c>
      <c r="H200" s="63">
        <f t="shared" si="32"/>
        <v>751544.39</v>
      </c>
      <c r="I200" s="63">
        <f t="shared" si="33"/>
        <v>751544.39</v>
      </c>
      <c r="J200" s="145" t="s">
        <v>527</v>
      </c>
    </row>
    <row r="201" spans="1:10" x14ac:dyDescent="0.25">
      <c r="A201" s="64" t="s">
        <v>214</v>
      </c>
      <c r="B201" s="63">
        <v>0</v>
      </c>
      <c r="C201" s="63">
        <v>67716.23</v>
      </c>
      <c r="D201" s="63">
        <v>0</v>
      </c>
      <c r="E201" s="63">
        <v>0</v>
      </c>
      <c r="F201" s="63">
        <v>0</v>
      </c>
      <c r="G201" s="63">
        <f t="shared" si="32"/>
        <v>0</v>
      </c>
      <c r="H201" s="63">
        <f t="shared" si="32"/>
        <v>67716.23</v>
      </c>
      <c r="I201" s="63">
        <f t="shared" si="33"/>
        <v>67716.23</v>
      </c>
      <c r="J201" s="145" t="s">
        <v>528</v>
      </c>
    </row>
    <row r="202" spans="1:10" x14ac:dyDescent="0.25">
      <c r="A202" s="64" t="s">
        <v>215</v>
      </c>
      <c r="B202" s="63">
        <v>0</v>
      </c>
      <c r="C202" s="63">
        <v>10048.19</v>
      </c>
      <c r="D202" s="63">
        <v>0</v>
      </c>
      <c r="E202" s="63">
        <v>0</v>
      </c>
      <c r="F202" s="63">
        <v>0</v>
      </c>
      <c r="G202" s="63">
        <f t="shared" si="32"/>
        <v>0</v>
      </c>
      <c r="H202" s="63">
        <f t="shared" si="32"/>
        <v>10048.19</v>
      </c>
      <c r="I202" s="63">
        <f t="shared" si="33"/>
        <v>10048.19</v>
      </c>
      <c r="J202" s="145" t="s">
        <v>529</v>
      </c>
    </row>
    <row r="203" spans="1:10" x14ac:dyDescent="0.25">
      <c r="A203" s="64" t="s">
        <v>216</v>
      </c>
      <c r="B203" s="63">
        <v>0</v>
      </c>
      <c r="C203" s="63">
        <v>489961.43</v>
      </c>
      <c r="D203" s="63">
        <v>0</v>
      </c>
      <c r="E203" s="63">
        <v>0</v>
      </c>
      <c r="F203" s="63">
        <v>0</v>
      </c>
      <c r="G203" s="63">
        <f t="shared" si="32"/>
        <v>0</v>
      </c>
      <c r="H203" s="63">
        <f t="shared" si="32"/>
        <v>489961.43</v>
      </c>
      <c r="I203" s="63">
        <f t="shared" si="33"/>
        <v>489961.43</v>
      </c>
      <c r="J203" s="145" t="s">
        <v>530</v>
      </c>
    </row>
    <row r="204" spans="1:10" x14ac:dyDescent="0.25">
      <c r="A204" s="64" t="s">
        <v>217</v>
      </c>
      <c r="B204" s="63">
        <v>0</v>
      </c>
      <c r="C204" s="63">
        <v>58046.54</v>
      </c>
      <c r="D204" s="63">
        <v>0</v>
      </c>
      <c r="E204" s="63">
        <v>0</v>
      </c>
      <c r="F204" s="63">
        <v>0</v>
      </c>
      <c r="G204" s="63">
        <f t="shared" si="32"/>
        <v>0</v>
      </c>
      <c r="H204" s="63">
        <f t="shared" si="32"/>
        <v>58046.54</v>
      </c>
      <c r="I204" s="63">
        <f t="shared" si="33"/>
        <v>58046.54</v>
      </c>
      <c r="J204" s="145" t="s">
        <v>531</v>
      </c>
    </row>
    <row r="205" spans="1:10" x14ac:dyDescent="0.25">
      <c r="A205" s="64" t="s">
        <v>218</v>
      </c>
      <c r="B205" s="61">
        <v>0</v>
      </c>
      <c r="C205" s="61">
        <v>63094.31</v>
      </c>
      <c r="D205" s="61">
        <v>0</v>
      </c>
      <c r="E205" s="61">
        <v>0</v>
      </c>
      <c r="F205" s="61">
        <v>0</v>
      </c>
      <c r="G205" s="61">
        <f t="shared" si="32"/>
        <v>0</v>
      </c>
      <c r="H205" s="61">
        <f t="shared" si="32"/>
        <v>63094.31</v>
      </c>
      <c r="I205" s="61">
        <f t="shared" si="33"/>
        <v>63094.31</v>
      </c>
      <c r="J205" s="145" t="s">
        <v>532</v>
      </c>
    </row>
    <row r="206" spans="1:10" x14ac:dyDescent="0.25">
      <c r="A206" s="64" t="s">
        <v>219</v>
      </c>
      <c r="B206" s="63">
        <f>SUM(B170:B205)</f>
        <v>6450470.669999999</v>
      </c>
      <c r="C206" s="63">
        <f t="shared" ref="C206:I206" si="34">SUM(C170:C205)</f>
        <v>5773096.0200000005</v>
      </c>
      <c r="D206" s="63">
        <f t="shared" si="34"/>
        <v>0</v>
      </c>
      <c r="E206" s="63">
        <f t="shared" si="34"/>
        <v>0</v>
      </c>
      <c r="F206" s="63">
        <f t="shared" si="34"/>
        <v>0</v>
      </c>
      <c r="G206" s="63">
        <f t="shared" si="34"/>
        <v>6450470.669999999</v>
      </c>
      <c r="H206" s="63">
        <f t="shared" si="34"/>
        <v>5773096.0200000005</v>
      </c>
      <c r="I206" s="63">
        <f t="shared" si="34"/>
        <v>12223566.689999999</v>
      </c>
      <c r="J206" s="151" t="s">
        <v>498</v>
      </c>
    </row>
    <row r="207" spans="1:10" x14ac:dyDescent="0.25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221</v>
      </c>
      <c r="B208" s="63">
        <v>0</v>
      </c>
      <c r="C208" s="63">
        <v>0</v>
      </c>
      <c r="D208" s="63">
        <v>22441.03</v>
      </c>
      <c r="E208" s="63">
        <v>13033.77</v>
      </c>
      <c r="F208" s="63">
        <v>9407.26</v>
      </c>
      <c r="G208" s="63">
        <f>B208+E208</f>
        <v>13033.77</v>
      </c>
      <c r="H208" s="63">
        <f t="shared" ref="H208:H212" si="35">C208+F208</f>
        <v>9407.26</v>
      </c>
      <c r="I208" s="63">
        <f t="shared" ref="I208:I211" si="36">SUM(G208:H208)</f>
        <v>22441.03</v>
      </c>
      <c r="J208" s="145" t="s">
        <v>534</v>
      </c>
    </row>
    <row r="209" spans="1:10" x14ac:dyDescent="0.25">
      <c r="A209" s="64" t="s">
        <v>222</v>
      </c>
      <c r="B209" s="78">
        <v>897098.25</v>
      </c>
      <c r="C209" s="78">
        <v>736461.87</v>
      </c>
      <c r="D209" s="78">
        <v>251518.8</v>
      </c>
      <c r="E209" s="78">
        <v>157450.79</v>
      </c>
      <c r="F209" s="78">
        <v>94068.01</v>
      </c>
      <c r="G209" s="63">
        <f t="shared" ref="G209:G212" si="37">B209+E209</f>
        <v>1054549.04</v>
      </c>
      <c r="H209" s="63">
        <f t="shared" si="35"/>
        <v>830529.88</v>
      </c>
      <c r="I209" s="63">
        <f t="shared" si="36"/>
        <v>1885078.92</v>
      </c>
      <c r="J209" s="165" t="s">
        <v>659</v>
      </c>
    </row>
    <row r="210" spans="1:10" x14ac:dyDescent="0.25">
      <c r="A210" s="64" t="s">
        <v>223</v>
      </c>
      <c r="B210" s="78">
        <v>109597.55</v>
      </c>
      <c r="C210" s="78">
        <v>78520.31</v>
      </c>
      <c r="D210" s="78">
        <v>2809638.43</v>
      </c>
      <c r="E210" s="78">
        <v>1631838.14</v>
      </c>
      <c r="F210" s="78">
        <v>1177800.29</v>
      </c>
      <c r="G210" s="63">
        <f t="shared" si="37"/>
        <v>1741435.69</v>
      </c>
      <c r="H210" s="63">
        <f t="shared" si="35"/>
        <v>1256320.6000000001</v>
      </c>
      <c r="I210" s="63">
        <f t="shared" si="36"/>
        <v>2997756.29</v>
      </c>
      <c r="J210" s="165" t="s">
        <v>660</v>
      </c>
    </row>
    <row r="211" spans="1:10" x14ac:dyDescent="0.25">
      <c r="A211" s="64" t="s">
        <v>224</v>
      </c>
      <c r="B211" s="63">
        <v>1633515.84</v>
      </c>
      <c r="C211" s="63">
        <v>200626.02</v>
      </c>
      <c r="D211" s="63">
        <v>59817.33</v>
      </c>
      <c r="E211" s="63">
        <v>39688.800000000003</v>
      </c>
      <c r="F211" s="63">
        <v>20128.53</v>
      </c>
      <c r="G211" s="63">
        <f t="shared" si="37"/>
        <v>1673204.6400000001</v>
      </c>
      <c r="H211" s="63">
        <f t="shared" si="35"/>
        <v>220754.55</v>
      </c>
      <c r="I211" s="63">
        <f t="shared" si="36"/>
        <v>1893959.1900000002</v>
      </c>
      <c r="J211" s="145" t="s">
        <v>535</v>
      </c>
    </row>
    <row r="212" spans="1:10" x14ac:dyDescent="0.25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7"/>
        <v>0</v>
      </c>
      <c r="H212" s="61">
        <f t="shared" si="35"/>
        <v>0</v>
      </c>
      <c r="I212" s="61">
        <f>SUM(G212:H212)</f>
        <v>0</v>
      </c>
      <c r="J212" s="145" t="s">
        <v>640</v>
      </c>
    </row>
    <row r="213" spans="1:10" x14ac:dyDescent="0.25">
      <c r="A213" s="64" t="s">
        <v>226</v>
      </c>
      <c r="B213" s="63">
        <f>SUM(B208:B212)</f>
        <v>2640211.64</v>
      </c>
      <c r="C213" s="63">
        <f t="shared" ref="C213:I213" si="38">SUM(C208:C212)</f>
        <v>1015608.2</v>
      </c>
      <c r="D213" s="63">
        <f t="shared" si="38"/>
        <v>3143415.5900000003</v>
      </c>
      <c r="E213" s="63">
        <f t="shared" si="38"/>
        <v>1842011.5</v>
      </c>
      <c r="F213" s="63">
        <f t="shared" si="38"/>
        <v>1301404.0900000001</v>
      </c>
      <c r="G213" s="63">
        <f t="shared" si="38"/>
        <v>4482223.1400000006</v>
      </c>
      <c r="H213" s="63">
        <f t="shared" si="38"/>
        <v>2317012.29</v>
      </c>
      <c r="I213" s="63">
        <f t="shared" si="38"/>
        <v>6799235.4300000006</v>
      </c>
      <c r="J213" s="151" t="s">
        <v>533</v>
      </c>
    </row>
    <row r="214" spans="1:10" x14ac:dyDescent="0.25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228</v>
      </c>
      <c r="B215" s="63">
        <v>1558470.95</v>
      </c>
      <c r="C215" s="63">
        <v>193251.98</v>
      </c>
      <c r="D215" s="63">
        <v>80051.42</v>
      </c>
      <c r="E215" s="63">
        <v>46493.87</v>
      </c>
      <c r="F215" s="63">
        <v>33557.550000000003</v>
      </c>
      <c r="G215" s="63">
        <f t="shared" ref="G215:H221" si="39">B215+E215</f>
        <v>1604964.82</v>
      </c>
      <c r="H215" s="63">
        <f t="shared" si="39"/>
        <v>226809.53000000003</v>
      </c>
      <c r="I215" s="63">
        <f t="shared" ref="I215:I221" si="40">SUM(G215:H215)</f>
        <v>1831774.35</v>
      </c>
      <c r="J215" s="145" t="s">
        <v>537</v>
      </c>
    </row>
    <row r="216" spans="1:10" x14ac:dyDescent="0.25">
      <c r="A216" s="64" t="s">
        <v>229</v>
      </c>
      <c r="B216" s="63">
        <v>68132.23</v>
      </c>
      <c r="C216" s="63">
        <v>39924.11</v>
      </c>
      <c r="D216" s="63">
        <v>209294.14</v>
      </c>
      <c r="E216" s="63">
        <v>121558</v>
      </c>
      <c r="F216" s="63">
        <v>87736.14</v>
      </c>
      <c r="G216" s="63">
        <f t="shared" si="39"/>
        <v>189690.22999999998</v>
      </c>
      <c r="H216" s="63">
        <f t="shared" si="39"/>
        <v>127660.25</v>
      </c>
      <c r="I216" s="63">
        <f t="shared" si="40"/>
        <v>317350.48</v>
      </c>
      <c r="J216" s="145" t="s">
        <v>538</v>
      </c>
    </row>
    <row r="217" spans="1:10" x14ac:dyDescent="0.25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9"/>
        <v>0</v>
      </c>
      <c r="H217" s="63">
        <f t="shared" si="39"/>
        <v>0</v>
      </c>
      <c r="I217" s="63">
        <f t="shared" si="40"/>
        <v>0</v>
      </c>
      <c r="J217" s="145" t="s">
        <v>539</v>
      </c>
    </row>
    <row r="218" spans="1:10" x14ac:dyDescent="0.25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9"/>
        <v>0</v>
      </c>
      <c r="H218" s="63">
        <f t="shared" si="39"/>
        <v>0</v>
      </c>
      <c r="I218" s="63">
        <f t="shared" si="40"/>
        <v>0</v>
      </c>
      <c r="J218" s="145" t="s">
        <v>641</v>
      </c>
    </row>
    <row r="219" spans="1:10" x14ac:dyDescent="0.25">
      <c r="A219" s="64" t="s">
        <v>232</v>
      </c>
      <c r="B219" s="63">
        <v>64622.71</v>
      </c>
      <c r="C219" s="63">
        <v>0</v>
      </c>
      <c r="D219" s="63">
        <v>-13972.86</v>
      </c>
      <c r="E219" s="63">
        <v>-8115.45</v>
      </c>
      <c r="F219" s="63">
        <v>-5857.41</v>
      </c>
      <c r="G219" s="63">
        <f t="shared" si="39"/>
        <v>56507.26</v>
      </c>
      <c r="H219" s="63">
        <f t="shared" si="39"/>
        <v>-5857.41</v>
      </c>
      <c r="I219" s="63">
        <f t="shared" si="40"/>
        <v>50649.850000000006</v>
      </c>
      <c r="J219" s="145" t="s">
        <v>540</v>
      </c>
    </row>
    <row r="220" spans="1:10" x14ac:dyDescent="0.25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9"/>
        <v>0</v>
      </c>
      <c r="H220" s="63">
        <f t="shared" si="39"/>
        <v>0</v>
      </c>
      <c r="I220" s="63">
        <f t="shared" si="40"/>
        <v>0</v>
      </c>
      <c r="J220" s="145" t="s">
        <v>642</v>
      </c>
    </row>
    <row r="221" spans="1:10" x14ac:dyDescent="0.25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9"/>
        <v>0</v>
      </c>
      <c r="H221" s="61">
        <f t="shared" si="39"/>
        <v>0</v>
      </c>
      <c r="I221" s="61">
        <f t="shared" si="40"/>
        <v>0</v>
      </c>
      <c r="J221" s="145" t="s">
        <v>643</v>
      </c>
    </row>
    <row r="222" spans="1:10" x14ac:dyDescent="0.25">
      <c r="A222" s="64" t="s">
        <v>235</v>
      </c>
      <c r="B222" s="63">
        <f>SUM(B215:B221)</f>
        <v>1691225.89</v>
      </c>
      <c r="C222" s="63">
        <f t="shared" ref="C222:I222" si="41">SUM(C215:C221)</f>
        <v>233176.09000000003</v>
      </c>
      <c r="D222" s="63">
        <f t="shared" si="41"/>
        <v>275372.7</v>
      </c>
      <c r="E222" s="63">
        <f t="shared" si="41"/>
        <v>159936.41999999998</v>
      </c>
      <c r="F222" s="63">
        <f t="shared" si="41"/>
        <v>115436.28</v>
      </c>
      <c r="G222" s="63">
        <f t="shared" si="41"/>
        <v>1851162.31</v>
      </c>
      <c r="H222" s="63">
        <f t="shared" si="41"/>
        <v>348612.37000000005</v>
      </c>
      <c r="I222" s="63">
        <f t="shared" si="41"/>
        <v>2199774.6800000002</v>
      </c>
      <c r="J222" s="151" t="s">
        <v>536</v>
      </c>
    </row>
    <row r="223" spans="1:10" x14ac:dyDescent="0.25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237</v>
      </c>
      <c r="B224" s="61">
        <v>5947975.9500000002</v>
      </c>
      <c r="C224" s="61">
        <v>802479.67</v>
      </c>
      <c r="D224" s="61">
        <v>0</v>
      </c>
      <c r="E224" s="61">
        <v>0</v>
      </c>
      <c r="F224" s="61">
        <v>0</v>
      </c>
      <c r="G224" s="61">
        <f t="shared" ref="G224:H224" si="42">B224+E224</f>
        <v>5947975.9500000002</v>
      </c>
      <c r="H224" s="61">
        <f t="shared" si="42"/>
        <v>802479.67</v>
      </c>
      <c r="I224" s="61">
        <f t="shared" ref="I224" si="43">SUM(G224:H224)</f>
        <v>6750455.6200000001</v>
      </c>
      <c r="J224" s="145" t="s">
        <v>542</v>
      </c>
    </row>
    <row r="225" spans="1:10" x14ac:dyDescent="0.25">
      <c r="A225" s="64" t="s">
        <v>238</v>
      </c>
      <c r="B225" s="63">
        <f>SUM(B224)</f>
        <v>5947975.9500000002</v>
      </c>
      <c r="C225" s="63">
        <f t="shared" ref="C225:I225" si="44">SUM(C224)</f>
        <v>802479.67</v>
      </c>
      <c r="D225" s="63">
        <f t="shared" si="44"/>
        <v>0</v>
      </c>
      <c r="E225" s="63">
        <f t="shared" si="44"/>
        <v>0</v>
      </c>
      <c r="F225" s="63">
        <f t="shared" si="44"/>
        <v>0</v>
      </c>
      <c r="G225" s="63">
        <f t="shared" si="44"/>
        <v>5947975.9500000002</v>
      </c>
      <c r="H225" s="63">
        <f t="shared" si="44"/>
        <v>802479.67</v>
      </c>
      <c r="I225" s="63">
        <f t="shared" si="44"/>
        <v>6750455.6200000001</v>
      </c>
      <c r="J225" s="151" t="s">
        <v>541</v>
      </c>
    </row>
    <row r="226" spans="1:10" x14ac:dyDescent="0.25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240</v>
      </c>
      <c r="B227" s="63">
        <v>574128.73</v>
      </c>
      <c r="C227" s="63">
        <v>59806.8</v>
      </c>
      <c r="D227" s="63">
        <v>7592678.0999999996</v>
      </c>
      <c r="E227" s="63">
        <v>5037741.75</v>
      </c>
      <c r="F227" s="63">
        <v>2554936.35</v>
      </c>
      <c r="G227" s="63">
        <f t="shared" ref="G227:H239" si="45">B227+E227</f>
        <v>5611870.4800000004</v>
      </c>
      <c r="H227" s="63">
        <f t="shared" si="45"/>
        <v>2614743.15</v>
      </c>
      <c r="I227" s="63">
        <f t="shared" ref="I227:I239" si="46">SUM(G227:H227)</f>
        <v>8226613.6300000008</v>
      </c>
      <c r="J227" s="145" t="s">
        <v>544</v>
      </c>
    </row>
    <row r="228" spans="1:10" x14ac:dyDescent="0.25">
      <c r="A228" s="64" t="s">
        <v>241</v>
      </c>
      <c r="B228" s="63">
        <v>149025.97</v>
      </c>
      <c r="C228" s="63">
        <v>19514.79</v>
      </c>
      <c r="D228" s="63">
        <v>1078286.0900000001</v>
      </c>
      <c r="E228" s="63">
        <v>715442.87</v>
      </c>
      <c r="F228" s="63">
        <v>362843.22</v>
      </c>
      <c r="G228" s="63">
        <f t="shared" si="45"/>
        <v>864468.84</v>
      </c>
      <c r="H228" s="63">
        <f t="shared" si="45"/>
        <v>382358.00999999995</v>
      </c>
      <c r="I228" s="63">
        <f t="shared" si="46"/>
        <v>1246826.8499999999</v>
      </c>
      <c r="J228" s="145" t="s">
        <v>545</v>
      </c>
    </row>
    <row r="229" spans="1:10" x14ac:dyDescent="0.25">
      <c r="A229" s="64" t="s">
        <v>242</v>
      </c>
      <c r="B229" s="63">
        <v>-14475.97</v>
      </c>
      <c r="C229" s="63">
        <v>-7341.6</v>
      </c>
      <c r="D229" s="63">
        <v>-2934918.08</v>
      </c>
      <c r="E229" s="63">
        <v>-1947318.15</v>
      </c>
      <c r="F229" s="63">
        <v>-987599.93</v>
      </c>
      <c r="G229" s="63">
        <f t="shared" si="45"/>
        <v>-1961794.1199999999</v>
      </c>
      <c r="H229" s="63">
        <f t="shared" si="45"/>
        <v>-994941.53</v>
      </c>
      <c r="I229" s="63">
        <f t="shared" si="46"/>
        <v>-2956735.65</v>
      </c>
      <c r="J229" s="145" t="s">
        <v>546</v>
      </c>
    </row>
    <row r="230" spans="1:10" x14ac:dyDescent="0.25">
      <c r="A230" s="64" t="s">
        <v>243</v>
      </c>
      <c r="B230" s="63">
        <v>141545.04999999999</v>
      </c>
      <c r="C230" s="63">
        <v>3415.42</v>
      </c>
      <c r="D230" s="63">
        <v>1117384</v>
      </c>
      <c r="E230" s="63">
        <v>741384.31</v>
      </c>
      <c r="F230" s="63">
        <v>375999.69</v>
      </c>
      <c r="G230" s="63">
        <f t="shared" si="45"/>
        <v>882929.3600000001</v>
      </c>
      <c r="H230" s="63">
        <f t="shared" si="45"/>
        <v>379415.11</v>
      </c>
      <c r="I230" s="63">
        <f t="shared" si="46"/>
        <v>1262344.4700000002</v>
      </c>
      <c r="J230" s="145" t="s">
        <v>547</v>
      </c>
    </row>
    <row r="231" spans="1:10" x14ac:dyDescent="0.25">
      <c r="A231" s="64" t="s">
        <v>244</v>
      </c>
      <c r="B231" s="63">
        <v>471553.9</v>
      </c>
      <c r="C231" s="63">
        <v>13035.22</v>
      </c>
      <c r="D231" s="63">
        <v>-54171.7</v>
      </c>
      <c r="E231" s="63">
        <v>-32551.759999999998</v>
      </c>
      <c r="F231" s="63">
        <v>-21619.94</v>
      </c>
      <c r="G231" s="63">
        <f t="shared" si="45"/>
        <v>439002.14</v>
      </c>
      <c r="H231" s="63">
        <f t="shared" si="45"/>
        <v>-8584.7199999999993</v>
      </c>
      <c r="I231" s="63">
        <f t="shared" si="46"/>
        <v>430417.42000000004</v>
      </c>
      <c r="J231" s="145" t="s">
        <v>548</v>
      </c>
    </row>
    <row r="232" spans="1:10" x14ac:dyDescent="0.25">
      <c r="A232" s="64" t="s">
        <v>245</v>
      </c>
      <c r="B232" s="63">
        <v>56974.55</v>
      </c>
      <c r="C232" s="63">
        <v>39942.33</v>
      </c>
      <c r="D232" s="63">
        <v>482689.76</v>
      </c>
      <c r="E232" s="63">
        <v>280346.21000000002</v>
      </c>
      <c r="F232" s="63">
        <v>202343.55</v>
      </c>
      <c r="G232" s="63">
        <f t="shared" si="45"/>
        <v>337320.76</v>
      </c>
      <c r="H232" s="63">
        <f t="shared" si="45"/>
        <v>242285.88</v>
      </c>
      <c r="I232" s="63">
        <f t="shared" si="46"/>
        <v>579606.64</v>
      </c>
      <c r="J232" s="145" t="s">
        <v>549</v>
      </c>
    </row>
    <row r="233" spans="1:10" x14ac:dyDescent="0.25">
      <c r="A233" s="64" t="s">
        <v>246</v>
      </c>
      <c r="B233" s="63">
        <v>1085174.3899999999</v>
      </c>
      <c r="C233" s="63">
        <v>490384.86</v>
      </c>
      <c r="D233" s="63">
        <v>953308.57</v>
      </c>
      <c r="E233" s="63">
        <v>599379.22</v>
      </c>
      <c r="F233" s="63">
        <v>353929.35</v>
      </c>
      <c r="G233" s="63">
        <f t="shared" si="45"/>
        <v>1684553.6099999999</v>
      </c>
      <c r="H233" s="63">
        <f t="shared" si="45"/>
        <v>844314.21</v>
      </c>
      <c r="I233" s="63">
        <f t="shared" si="46"/>
        <v>2528867.8199999998</v>
      </c>
      <c r="J233" s="145" t="s">
        <v>550</v>
      </c>
    </row>
    <row r="234" spans="1:10" x14ac:dyDescent="0.25">
      <c r="A234" s="64" t="s">
        <v>247</v>
      </c>
      <c r="B234" s="63">
        <v>591432.72</v>
      </c>
      <c r="C234" s="63">
        <v>95645.75</v>
      </c>
      <c r="D234" s="63">
        <v>13958.2</v>
      </c>
      <c r="E234" s="63">
        <v>9261.26</v>
      </c>
      <c r="F234" s="63">
        <v>4696.9399999999996</v>
      </c>
      <c r="G234" s="63">
        <f t="shared" si="45"/>
        <v>600693.98</v>
      </c>
      <c r="H234" s="63">
        <f t="shared" si="45"/>
        <v>100342.69</v>
      </c>
      <c r="I234" s="63">
        <f t="shared" si="46"/>
        <v>701036.66999999993</v>
      </c>
      <c r="J234" s="145" t="s">
        <v>551</v>
      </c>
    </row>
    <row r="235" spans="1:10" x14ac:dyDescent="0.25">
      <c r="A235" s="64" t="s">
        <v>248</v>
      </c>
      <c r="B235" s="63">
        <v>4739.7700000000004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5"/>
        <v>4739.7700000000004</v>
      </c>
      <c r="H235" s="63">
        <f t="shared" si="45"/>
        <v>0</v>
      </c>
      <c r="I235" s="63">
        <f t="shared" si="46"/>
        <v>4739.7700000000004</v>
      </c>
      <c r="J235" s="145" t="s">
        <v>644</v>
      </c>
    </row>
    <row r="236" spans="1:10" x14ac:dyDescent="0.25">
      <c r="A236" s="64" t="s">
        <v>249</v>
      </c>
      <c r="B236" s="63">
        <v>92123.520000000004</v>
      </c>
      <c r="C236" s="63">
        <v>55179.11</v>
      </c>
      <c r="D236" s="63">
        <v>790243.86</v>
      </c>
      <c r="E236" s="63">
        <v>524326.80000000005</v>
      </c>
      <c r="F236" s="63">
        <v>265917.06</v>
      </c>
      <c r="G236" s="63">
        <f t="shared" si="45"/>
        <v>616450.32000000007</v>
      </c>
      <c r="H236" s="63">
        <f t="shared" si="45"/>
        <v>321096.17</v>
      </c>
      <c r="I236" s="63">
        <f t="shared" si="46"/>
        <v>937546.49</v>
      </c>
      <c r="J236" s="145" t="s">
        <v>552</v>
      </c>
    </row>
    <row r="237" spans="1:10" x14ac:dyDescent="0.25">
      <c r="A237" s="64" t="s">
        <v>250</v>
      </c>
      <c r="B237" s="63">
        <v>44546.25</v>
      </c>
      <c r="C237" s="63">
        <v>0</v>
      </c>
      <c r="D237" s="63">
        <v>758435</v>
      </c>
      <c r="E237" s="63">
        <v>503221.66</v>
      </c>
      <c r="F237" s="63">
        <v>255213.34</v>
      </c>
      <c r="G237" s="63">
        <f t="shared" si="45"/>
        <v>547767.90999999992</v>
      </c>
      <c r="H237" s="63">
        <f t="shared" si="45"/>
        <v>255213.34</v>
      </c>
      <c r="I237" s="63">
        <f t="shared" si="46"/>
        <v>802981.24999999988</v>
      </c>
      <c r="J237" s="145" t="s">
        <v>553</v>
      </c>
    </row>
    <row r="238" spans="1:10" x14ac:dyDescent="0.25">
      <c r="A238" s="64" t="s">
        <v>251</v>
      </c>
      <c r="B238" s="63">
        <v>0</v>
      </c>
      <c r="C238" s="63">
        <v>85985.66</v>
      </c>
      <c r="D238" s="63">
        <v>0</v>
      </c>
      <c r="E238" s="63">
        <v>0</v>
      </c>
      <c r="F238" s="63">
        <v>0</v>
      </c>
      <c r="G238" s="63">
        <f t="shared" si="45"/>
        <v>0</v>
      </c>
      <c r="H238" s="63">
        <f t="shared" si="45"/>
        <v>85985.66</v>
      </c>
      <c r="I238" s="63">
        <f t="shared" si="46"/>
        <v>85985.66</v>
      </c>
      <c r="J238" s="145" t="s">
        <v>554</v>
      </c>
    </row>
    <row r="239" spans="1:10" x14ac:dyDescent="0.25">
      <c r="A239" s="64" t="s">
        <v>252</v>
      </c>
      <c r="B239" s="61">
        <v>59144.45</v>
      </c>
      <c r="C239" s="61">
        <v>0</v>
      </c>
      <c r="D239" s="61">
        <v>1933785.79</v>
      </c>
      <c r="E239" s="61">
        <v>1283066.83</v>
      </c>
      <c r="F239" s="61">
        <v>650718.96</v>
      </c>
      <c r="G239" s="61">
        <f t="shared" si="45"/>
        <v>1342211.28</v>
      </c>
      <c r="H239" s="61">
        <f t="shared" si="45"/>
        <v>650718.96</v>
      </c>
      <c r="I239" s="61">
        <f t="shared" si="46"/>
        <v>1992930.24</v>
      </c>
      <c r="J239" s="145" t="s">
        <v>555</v>
      </c>
    </row>
    <row r="240" spans="1:10" x14ac:dyDescent="0.25">
      <c r="A240" s="64" t="s">
        <v>253</v>
      </c>
      <c r="B240" s="78">
        <f>SUM(B227:B239)</f>
        <v>3255913.33</v>
      </c>
      <c r="C240" s="78">
        <f t="shared" ref="C240:I240" si="47">SUM(C227:C239)</f>
        <v>855568.34</v>
      </c>
      <c r="D240" s="78">
        <f t="shared" si="47"/>
        <v>11731679.59</v>
      </c>
      <c r="E240" s="78">
        <f t="shared" si="47"/>
        <v>7714301</v>
      </c>
      <c r="F240" s="78">
        <f t="shared" si="47"/>
        <v>4017378.59</v>
      </c>
      <c r="G240" s="78">
        <f t="shared" si="47"/>
        <v>10970214.33</v>
      </c>
      <c r="H240" s="78">
        <f t="shared" si="47"/>
        <v>4872946.9299999988</v>
      </c>
      <c r="I240" s="78">
        <f t="shared" si="47"/>
        <v>15843161.260000002</v>
      </c>
      <c r="J240" s="151" t="s">
        <v>543</v>
      </c>
    </row>
    <row r="241" spans="1:10" ht="15.75" thickBot="1" x14ac:dyDescent="0.3">
      <c r="A241" s="64" t="s">
        <v>254</v>
      </c>
      <c r="B241" s="68">
        <f>B138+B168+B206+B213+B222+B225+B240</f>
        <v>31374801.799999997</v>
      </c>
      <c r="C241" s="68">
        <f t="shared" ref="C241:I241" si="48">C138+C168+C206+C213+C222+C225+C240</f>
        <v>9278143.4900000002</v>
      </c>
      <c r="D241" s="68">
        <f t="shared" si="48"/>
        <v>15150467.880000001</v>
      </c>
      <c r="E241" s="68">
        <f t="shared" si="48"/>
        <v>9716248.9199999999</v>
      </c>
      <c r="F241" s="68">
        <f t="shared" si="48"/>
        <v>5434218.96</v>
      </c>
      <c r="G241" s="68">
        <f t="shared" si="48"/>
        <v>41091050.719999999</v>
      </c>
      <c r="H241" s="68">
        <f t="shared" si="48"/>
        <v>14712362.449999999</v>
      </c>
      <c r="I241" s="68">
        <f t="shared" si="48"/>
        <v>55803413.170000002</v>
      </c>
      <c r="J241" s="151" t="s">
        <v>428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257</v>
      </c>
      <c r="B245" s="63">
        <v>28095000.350000001</v>
      </c>
      <c r="C245" s="63">
        <v>10285154.550000001</v>
      </c>
      <c r="D245" s="63">
        <v>2353412.9900000002</v>
      </c>
      <c r="E245" s="63">
        <v>1561489.52</v>
      </c>
      <c r="F245" s="63">
        <v>791923.47</v>
      </c>
      <c r="G245" s="63">
        <f t="shared" ref="G245:H246" si="49">B245+E245</f>
        <v>29656489.870000001</v>
      </c>
      <c r="H245" s="63">
        <f t="shared" si="49"/>
        <v>11077078.020000001</v>
      </c>
      <c r="I245" s="63">
        <f t="shared" ref="I245" si="50">SUM(G245:H245)</f>
        <v>40733567.890000001</v>
      </c>
      <c r="J245" s="145" t="s">
        <v>558</v>
      </c>
    </row>
    <row r="246" spans="1:10" x14ac:dyDescent="0.25">
      <c r="A246" s="64" t="s">
        <v>258</v>
      </c>
      <c r="B246" s="61">
        <v>646246.69999999995</v>
      </c>
      <c r="C246" s="61">
        <v>11085.25</v>
      </c>
      <c r="D246" s="61">
        <v>4446.58</v>
      </c>
      <c r="E246" s="61">
        <v>2950.31</v>
      </c>
      <c r="F246" s="61">
        <v>1496.27</v>
      </c>
      <c r="G246" s="61">
        <f t="shared" si="49"/>
        <v>649197.01</v>
      </c>
      <c r="H246" s="61">
        <f t="shared" si="49"/>
        <v>12581.52</v>
      </c>
      <c r="I246" s="61">
        <f>SUM(G246:H246)</f>
        <v>661778.53</v>
      </c>
      <c r="J246" s="145" t="s">
        <v>559</v>
      </c>
    </row>
    <row r="247" spans="1:10" x14ac:dyDescent="0.25">
      <c r="A247" s="64" t="s">
        <v>259</v>
      </c>
      <c r="B247" s="63">
        <f>SUM(B245:B246)</f>
        <v>28741247.050000001</v>
      </c>
      <c r="C247" s="63">
        <f t="shared" ref="C247:I247" si="51">SUM(C245:C246)</f>
        <v>10296239.800000001</v>
      </c>
      <c r="D247" s="63">
        <f t="shared" si="51"/>
        <v>2357859.5700000003</v>
      </c>
      <c r="E247" s="63">
        <f t="shared" si="51"/>
        <v>1564439.83</v>
      </c>
      <c r="F247" s="63">
        <f t="shared" si="51"/>
        <v>793419.74</v>
      </c>
      <c r="G247" s="63">
        <f t="shared" si="51"/>
        <v>30305686.880000003</v>
      </c>
      <c r="H247" s="63">
        <f t="shared" si="51"/>
        <v>11089659.540000001</v>
      </c>
      <c r="I247" s="63">
        <f t="shared" si="51"/>
        <v>41395346.420000002</v>
      </c>
      <c r="J247" s="151" t="s">
        <v>557</v>
      </c>
    </row>
    <row r="248" spans="1:10" x14ac:dyDescent="0.25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261</v>
      </c>
      <c r="B249" s="78">
        <v>1063344.3</v>
      </c>
      <c r="C249" s="78">
        <v>298360.62</v>
      </c>
      <c r="D249" s="78">
        <v>9386230.4900000002</v>
      </c>
      <c r="E249" s="78">
        <v>6227763.9299999997</v>
      </c>
      <c r="F249" s="78">
        <v>3158466.5600000001</v>
      </c>
      <c r="G249" s="63">
        <f t="shared" ref="G249" si="52">B249+E249</f>
        <v>7291108.2299999995</v>
      </c>
      <c r="H249" s="63">
        <f t="shared" ref="H249" si="53">C249+F249</f>
        <v>3456827.18</v>
      </c>
      <c r="I249" s="63">
        <f t="shared" ref="I249" si="54">SUM(G249:H249)</f>
        <v>10747935.41</v>
      </c>
      <c r="J249" s="165" t="s">
        <v>663</v>
      </c>
    </row>
    <row r="250" spans="1:10" x14ac:dyDescent="0.25">
      <c r="A250" s="64" t="s">
        <v>262</v>
      </c>
      <c r="B250" s="63">
        <v>997431.78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ref="G250:H251" si="55">B250+E250</f>
        <v>997431.78</v>
      </c>
      <c r="H250" s="63">
        <f t="shared" si="55"/>
        <v>0</v>
      </c>
      <c r="I250" s="63">
        <f t="shared" ref="I250:I251" si="56">SUM(G250:H250)</f>
        <v>997431.78</v>
      </c>
      <c r="J250" s="145" t="s">
        <v>561</v>
      </c>
    </row>
    <row r="251" spans="1:10" x14ac:dyDescent="0.25">
      <c r="A251" s="64" t="s">
        <v>263</v>
      </c>
      <c r="B251" s="61">
        <v>305348.61</v>
      </c>
      <c r="C251" s="61">
        <v>19066.259999999998</v>
      </c>
      <c r="D251" s="61">
        <v>1818.88</v>
      </c>
      <c r="E251" s="61">
        <v>1206.83</v>
      </c>
      <c r="F251" s="61">
        <v>612.04999999999995</v>
      </c>
      <c r="G251" s="61">
        <f t="shared" si="55"/>
        <v>306555.44</v>
      </c>
      <c r="H251" s="61">
        <f t="shared" si="55"/>
        <v>19678.309999999998</v>
      </c>
      <c r="I251" s="61">
        <f t="shared" si="56"/>
        <v>326233.75</v>
      </c>
      <c r="J251" s="145" t="s">
        <v>562</v>
      </c>
    </row>
    <row r="252" spans="1:10" x14ac:dyDescent="0.25">
      <c r="A252" s="64" t="s">
        <v>264</v>
      </c>
      <c r="B252" s="63">
        <f>SUM(B249:B251)</f>
        <v>2366124.69</v>
      </c>
      <c r="C252" s="63">
        <f t="shared" ref="C252:I252" si="57">SUM(C249:C251)</f>
        <v>317426.88</v>
      </c>
      <c r="D252" s="63">
        <f t="shared" si="57"/>
        <v>9388049.370000001</v>
      </c>
      <c r="E252" s="63">
        <f t="shared" si="57"/>
        <v>6228970.7599999998</v>
      </c>
      <c r="F252" s="63">
        <f t="shared" si="57"/>
        <v>3159078.61</v>
      </c>
      <c r="G252" s="63">
        <f t="shared" si="57"/>
        <v>8595095.4499999993</v>
      </c>
      <c r="H252" s="63">
        <f t="shared" si="57"/>
        <v>3476505.49</v>
      </c>
      <c r="I252" s="63">
        <f t="shared" si="57"/>
        <v>12071600.939999999</v>
      </c>
      <c r="J252" s="151" t="s">
        <v>560</v>
      </c>
    </row>
    <row r="253" spans="1:10" x14ac:dyDescent="0.25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266</v>
      </c>
      <c r="B254" s="61">
        <v>2656379.71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8">B254+E254</f>
        <v>2656379.71</v>
      </c>
      <c r="H254" s="61">
        <f t="shared" si="58"/>
        <v>0</v>
      </c>
      <c r="I254" s="61">
        <f t="shared" ref="I254" si="59">SUM(G254:H254)</f>
        <v>2656379.71</v>
      </c>
      <c r="J254" s="145" t="s">
        <v>564</v>
      </c>
    </row>
    <row r="255" spans="1:10" x14ac:dyDescent="0.25">
      <c r="A255" s="64" t="s">
        <v>267</v>
      </c>
      <c r="B255" s="63">
        <f>SUM(B254)</f>
        <v>2656379.71</v>
      </c>
      <c r="C255" s="63">
        <f t="shared" ref="C255:I255" si="60">SUM(C254)</f>
        <v>0</v>
      </c>
      <c r="D255" s="63">
        <f t="shared" si="60"/>
        <v>0</v>
      </c>
      <c r="E255" s="63">
        <f t="shared" si="60"/>
        <v>0</v>
      </c>
      <c r="F255" s="63">
        <f t="shared" si="60"/>
        <v>0</v>
      </c>
      <c r="G255" s="63">
        <f t="shared" si="60"/>
        <v>2656379.71</v>
      </c>
      <c r="H255" s="63">
        <f t="shared" si="60"/>
        <v>0</v>
      </c>
      <c r="I255" s="63">
        <f t="shared" si="60"/>
        <v>2656379.71</v>
      </c>
      <c r="J255" s="151" t="s">
        <v>563</v>
      </c>
    </row>
    <row r="256" spans="1:10" x14ac:dyDescent="0.25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269</v>
      </c>
      <c r="B257" s="63">
        <v>416354.75</v>
      </c>
      <c r="C257" s="63">
        <v>716939.46</v>
      </c>
      <c r="D257" s="63">
        <v>0</v>
      </c>
      <c r="E257" s="63">
        <v>0</v>
      </c>
      <c r="F257" s="63">
        <v>0</v>
      </c>
      <c r="G257" s="63">
        <f t="shared" ref="G257:H262" si="61">B257+E257</f>
        <v>416354.75</v>
      </c>
      <c r="H257" s="63">
        <f t="shared" si="61"/>
        <v>716939.46</v>
      </c>
      <c r="I257" s="63">
        <f t="shared" ref="I257:I262" si="62">SUM(G257:H257)</f>
        <v>1133294.21</v>
      </c>
      <c r="J257" s="145" t="s">
        <v>566</v>
      </c>
    </row>
    <row r="258" spans="1:10" x14ac:dyDescent="0.25">
      <c r="A258" s="64" t="s">
        <v>270</v>
      </c>
      <c r="B258" s="63">
        <v>-4796494.3899999997</v>
      </c>
      <c r="C258" s="63">
        <v>-488982.82</v>
      </c>
      <c r="D258" s="63">
        <v>-3274533</v>
      </c>
      <c r="E258" s="63">
        <v>-2172652.65</v>
      </c>
      <c r="F258" s="63">
        <v>-1101880.3500000001</v>
      </c>
      <c r="G258" s="63">
        <f t="shared" si="61"/>
        <v>-6969147.0399999991</v>
      </c>
      <c r="H258" s="63">
        <f t="shared" si="61"/>
        <v>-1590863.1700000002</v>
      </c>
      <c r="I258" s="63">
        <f t="shared" si="62"/>
        <v>-8560010.209999999</v>
      </c>
      <c r="J258" s="145" t="s">
        <v>567</v>
      </c>
    </row>
    <row r="259" spans="1:10" x14ac:dyDescent="0.25">
      <c r="A259" s="64" t="s">
        <v>271</v>
      </c>
      <c r="B259" s="63">
        <v>-62949.08</v>
      </c>
      <c r="C259" s="63">
        <v>2165.42</v>
      </c>
      <c r="D259" s="63">
        <v>0</v>
      </c>
      <c r="E259" s="63">
        <v>0</v>
      </c>
      <c r="F259" s="63">
        <v>0</v>
      </c>
      <c r="G259" s="63">
        <f t="shared" si="61"/>
        <v>-62949.08</v>
      </c>
      <c r="H259" s="63">
        <f t="shared" si="61"/>
        <v>2165.42</v>
      </c>
      <c r="I259" s="63">
        <f t="shared" si="62"/>
        <v>-60783.66</v>
      </c>
      <c r="J259" s="145" t="s">
        <v>568</v>
      </c>
    </row>
    <row r="260" spans="1:10" x14ac:dyDescent="0.25">
      <c r="A260" s="64" t="s">
        <v>272</v>
      </c>
      <c r="B260" s="63">
        <v>0</v>
      </c>
      <c r="C260" s="63">
        <v>7526.78</v>
      </c>
      <c r="D260" s="63">
        <v>0</v>
      </c>
      <c r="E260" s="63">
        <v>0</v>
      </c>
      <c r="F260" s="63">
        <v>0</v>
      </c>
      <c r="G260" s="63">
        <f t="shared" si="61"/>
        <v>0</v>
      </c>
      <c r="H260" s="63">
        <f t="shared" si="61"/>
        <v>7526.78</v>
      </c>
      <c r="I260" s="63">
        <f t="shared" si="62"/>
        <v>7526.78</v>
      </c>
      <c r="J260" s="145" t="s">
        <v>569</v>
      </c>
    </row>
    <row r="261" spans="1:10" x14ac:dyDescent="0.25">
      <c r="A261" s="64" t="s">
        <v>273</v>
      </c>
      <c r="B261" s="63">
        <v>-6.74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61"/>
        <v>-6.74</v>
      </c>
      <c r="H261" s="63">
        <f t="shared" si="61"/>
        <v>0</v>
      </c>
      <c r="I261" s="63">
        <f t="shared" si="62"/>
        <v>-6.74</v>
      </c>
      <c r="J261" s="145" t="s">
        <v>570</v>
      </c>
    </row>
    <row r="262" spans="1:10" x14ac:dyDescent="0.25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1"/>
        <v>0</v>
      </c>
      <c r="H262" s="61">
        <f t="shared" si="61"/>
        <v>0</v>
      </c>
      <c r="I262" s="61">
        <f t="shared" si="62"/>
        <v>0</v>
      </c>
      <c r="J262" s="138"/>
    </row>
    <row r="263" spans="1:10" x14ac:dyDescent="0.25">
      <c r="A263" s="64" t="s">
        <v>275</v>
      </c>
      <c r="B263" s="63">
        <f>SUM(B257:B262)</f>
        <v>-4443095.46</v>
      </c>
      <c r="C263" s="63">
        <f t="shared" ref="C263:I263" si="63">SUM(C257:C262)</f>
        <v>237648.83999999997</v>
      </c>
      <c r="D263" s="63">
        <f t="shared" si="63"/>
        <v>-3274533</v>
      </c>
      <c r="E263" s="63">
        <f t="shared" si="63"/>
        <v>-2172652.65</v>
      </c>
      <c r="F263" s="63">
        <f t="shared" si="63"/>
        <v>-1101880.3500000001</v>
      </c>
      <c r="G263" s="63">
        <f t="shared" si="63"/>
        <v>-6615748.1099999994</v>
      </c>
      <c r="H263" s="63">
        <f t="shared" si="63"/>
        <v>-864231.51000000013</v>
      </c>
      <c r="I263" s="63">
        <f t="shared" si="63"/>
        <v>-7479979.6199999992</v>
      </c>
      <c r="J263" s="151" t="s">
        <v>565</v>
      </c>
    </row>
    <row r="264" spans="1:10" ht="15.75" thickBot="1" x14ac:dyDescent="0.3">
      <c r="A264" s="64" t="s">
        <v>276</v>
      </c>
      <c r="B264" s="68">
        <f>B247+B252+B255+B263</f>
        <v>29320655.990000002</v>
      </c>
      <c r="C264" s="68">
        <f t="shared" ref="C264:I264" si="64">C247+C252+C255+C263</f>
        <v>10851315.520000001</v>
      </c>
      <c r="D264" s="68">
        <f t="shared" si="64"/>
        <v>8471375.9400000013</v>
      </c>
      <c r="E264" s="68">
        <f t="shared" si="64"/>
        <v>5620757.9399999995</v>
      </c>
      <c r="F264" s="68">
        <f t="shared" si="64"/>
        <v>2850617.9999999995</v>
      </c>
      <c r="G264" s="68">
        <f t="shared" si="64"/>
        <v>34941413.93</v>
      </c>
      <c r="H264" s="68">
        <f t="shared" si="64"/>
        <v>13701933.520000001</v>
      </c>
      <c r="I264" s="68">
        <f t="shared" si="64"/>
        <v>48643347.450000003</v>
      </c>
      <c r="J264" s="151" t="s">
        <v>556</v>
      </c>
    </row>
    <row r="265" spans="1:10" ht="15.75" thickTop="1" x14ac:dyDescent="0.25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25">
      <c r="A266" s="65" t="s">
        <v>673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25">
      <c r="A267" s="64" t="s">
        <v>674</v>
      </c>
      <c r="B267" s="61">
        <v>15135404.18</v>
      </c>
      <c r="C267" s="61">
        <v>4573517.49</v>
      </c>
      <c r="D267" s="61">
        <v>399275.87</v>
      </c>
      <c r="E267" s="61">
        <v>254859.05</v>
      </c>
      <c r="F267" s="61">
        <v>144416.82</v>
      </c>
      <c r="G267" s="61">
        <f t="shared" ref="G267:H267" si="65">B267+E267</f>
        <v>15390263.23</v>
      </c>
      <c r="H267" s="61">
        <f t="shared" si="65"/>
        <v>4717934.3100000005</v>
      </c>
      <c r="I267" s="61">
        <f t="shared" ref="I267" si="66">SUM(G267:H267)</f>
        <v>20108197.539999999</v>
      </c>
      <c r="J267" s="142" t="s">
        <v>575</v>
      </c>
    </row>
    <row r="268" spans="1:10" x14ac:dyDescent="0.25">
      <c r="A268" s="64" t="s">
        <v>675</v>
      </c>
      <c r="B268" s="63">
        <f>SUM(B267)</f>
        <v>15135404.18</v>
      </c>
      <c r="C268" s="63">
        <f t="shared" ref="C268:I268" si="67">SUM(C267)</f>
        <v>4573517.49</v>
      </c>
      <c r="D268" s="63">
        <f t="shared" si="67"/>
        <v>399275.87</v>
      </c>
      <c r="E268" s="63">
        <f t="shared" si="67"/>
        <v>254859.05</v>
      </c>
      <c r="F268" s="63">
        <f t="shared" si="67"/>
        <v>144416.82</v>
      </c>
      <c r="G268" s="63">
        <f>SUM(G267)</f>
        <v>15390263.23</v>
      </c>
      <c r="H268" s="63">
        <f t="shared" si="67"/>
        <v>4717934.3100000005</v>
      </c>
      <c r="I268" s="63">
        <f t="shared" si="67"/>
        <v>20108197.539999999</v>
      </c>
      <c r="J268" s="151" t="s">
        <v>574</v>
      </c>
    </row>
    <row r="269" spans="1:10" x14ac:dyDescent="0.25">
      <c r="A269" s="65" t="s">
        <v>676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25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25">
      <c r="A271" s="64" t="s">
        <v>677</v>
      </c>
      <c r="B271" s="63">
        <v>-54450.31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8">B271+E271</f>
        <v>-54450.31</v>
      </c>
      <c r="H271" s="63">
        <f t="shared" si="68"/>
        <v>0</v>
      </c>
      <c r="I271" s="63">
        <f t="shared" ref="I271:I272" si="69">SUM(G271:H271)</f>
        <v>-54450.31</v>
      </c>
      <c r="J271" s="142" t="s">
        <v>645</v>
      </c>
    </row>
    <row r="272" spans="1:10" x14ac:dyDescent="0.25">
      <c r="A272" s="64" t="s">
        <v>677</v>
      </c>
      <c r="B272" s="61">
        <v>9425008.4800000004</v>
      </c>
      <c r="C272" s="61">
        <v>-688938.39</v>
      </c>
      <c r="D272" s="61">
        <v>0</v>
      </c>
      <c r="E272" s="61">
        <v>0</v>
      </c>
      <c r="F272" s="61">
        <v>0</v>
      </c>
      <c r="G272" s="61">
        <f t="shared" si="68"/>
        <v>9425008.4800000004</v>
      </c>
      <c r="H272" s="61">
        <f t="shared" si="68"/>
        <v>-688938.39</v>
      </c>
      <c r="I272" s="61">
        <f t="shared" si="69"/>
        <v>8736070.0899999999</v>
      </c>
      <c r="J272" s="142" t="s">
        <v>577</v>
      </c>
    </row>
    <row r="273" spans="1:10" x14ac:dyDescent="0.25">
      <c r="A273" s="64" t="s">
        <v>278</v>
      </c>
      <c r="B273" s="63">
        <f>SUM(B270:B272)</f>
        <v>9370558.1699999999</v>
      </c>
      <c r="C273" s="63">
        <f t="shared" ref="C273:H273" si="70">SUM(C270:C272)</f>
        <v>-688938.39</v>
      </c>
      <c r="D273" s="63">
        <f t="shared" si="70"/>
        <v>0</v>
      </c>
      <c r="E273" s="63">
        <f t="shared" si="70"/>
        <v>0</v>
      </c>
      <c r="F273" s="63">
        <f t="shared" si="70"/>
        <v>0</v>
      </c>
      <c r="G273" s="63">
        <f t="shared" si="70"/>
        <v>9370558.1699999999</v>
      </c>
      <c r="H273" s="63">
        <f t="shared" si="70"/>
        <v>-688938.39</v>
      </c>
      <c r="I273" s="63">
        <f>SUM(I270:I272)</f>
        <v>8681619.7799999993</v>
      </c>
      <c r="J273" s="151" t="s">
        <v>576</v>
      </c>
    </row>
    <row r="274" spans="1:10" x14ac:dyDescent="0.25">
      <c r="A274" s="65" t="s">
        <v>678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25">
      <c r="A275" s="64" t="s">
        <v>679</v>
      </c>
      <c r="B275" s="63">
        <v>5965812.5599999996</v>
      </c>
      <c r="C275" s="63">
        <v>2614293.91</v>
      </c>
      <c r="D275" s="63">
        <v>0</v>
      </c>
      <c r="E275" s="63">
        <v>0</v>
      </c>
      <c r="F275" s="63">
        <v>0</v>
      </c>
      <c r="G275" s="63">
        <f t="shared" ref="G275:H277" si="71">B275+E275</f>
        <v>5965812.5599999996</v>
      </c>
      <c r="H275" s="63">
        <f t="shared" si="71"/>
        <v>2614293.91</v>
      </c>
      <c r="I275" s="63">
        <f t="shared" ref="I275:I277" si="72">SUM(G275:H275)</f>
        <v>8580106.4699999988</v>
      </c>
      <c r="J275" s="142" t="s">
        <v>579</v>
      </c>
    </row>
    <row r="276" spans="1:10" x14ac:dyDescent="0.25">
      <c r="A276" s="64" t="s">
        <v>680</v>
      </c>
      <c r="B276" s="63">
        <v>-12795564.25</v>
      </c>
      <c r="C276" s="63">
        <v>-2603596.9500000002</v>
      </c>
      <c r="D276" s="63">
        <v>0</v>
      </c>
      <c r="E276" s="63">
        <v>0</v>
      </c>
      <c r="F276" s="63">
        <v>0</v>
      </c>
      <c r="G276" s="63">
        <f t="shared" si="71"/>
        <v>-12795564.25</v>
      </c>
      <c r="H276" s="63">
        <f t="shared" si="71"/>
        <v>-2603596.9500000002</v>
      </c>
      <c r="I276" s="63">
        <f t="shared" si="72"/>
        <v>-15399161.199999999</v>
      </c>
      <c r="J276" s="142" t="s">
        <v>580</v>
      </c>
    </row>
    <row r="277" spans="1:10" x14ac:dyDescent="0.25">
      <c r="A277" s="64" t="s">
        <v>681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71"/>
        <v>0</v>
      </c>
      <c r="H277" s="61">
        <f t="shared" si="71"/>
        <v>0</v>
      </c>
      <c r="I277" s="61">
        <f t="shared" si="72"/>
        <v>0</v>
      </c>
      <c r="J277" s="142" t="s">
        <v>646</v>
      </c>
    </row>
    <row r="278" spans="1:10" x14ac:dyDescent="0.25">
      <c r="A278" s="64" t="s">
        <v>279</v>
      </c>
      <c r="B278" s="63">
        <f>SUM(B275:B277)</f>
        <v>-6829751.6900000004</v>
      </c>
      <c r="C278" s="63">
        <f t="shared" ref="C278:I278" si="73">SUM(C275:C277)</f>
        <v>10696.959999999963</v>
      </c>
      <c r="D278" s="63">
        <f t="shared" si="73"/>
        <v>0</v>
      </c>
      <c r="E278" s="63">
        <f t="shared" si="73"/>
        <v>0</v>
      </c>
      <c r="F278" s="63">
        <f t="shared" si="73"/>
        <v>0</v>
      </c>
      <c r="G278" s="63">
        <f t="shared" si="73"/>
        <v>-6829751.6900000004</v>
      </c>
      <c r="H278" s="63">
        <f t="shared" si="73"/>
        <v>10696.959999999963</v>
      </c>
      <c r="I278" s="63">
        <f t="shared" si="73"/>
        <v>-6819054.7300000004</v>
      </c>
      <c r="J278" s="151" t="s">
        <v>578</v>
      </c>
    </row>
    <row r="279" spans="1:10" x14ac:dyDescent="0.25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.75" thickBot="1" x14ac:dyDescent="0.3">
      <c r="A280" s="60" t="s">
        <v>6</v>
      </c>
      <c r="B280" s="59">
        <f t="shared" ref="B280:I280" si="74">B65-B241-B264-B268-B273-B278</f>
        <v>29385120.079999987</v>
      </c>
      <c r="C280" s="59">
        <f t="shared" si="74"/>
        <v>5803134.4199999981</v>
      </c>
      <c r="D280" s="59">
        <f t="shared" si="74"/>
        <v>-24021119.690000001</v>
      </c>
      <c r="E280" s="59">
        <f t="shared" si="74"/>
        <v>-15591865.91</v>
      </c>
      <c r="F280" s="59">
        <f t="shared" si="74"/>
        <v>-8429253.7799999993</v>
      </c>
      <c r="G280" s="59">
        <f t="shared" si="74"/>
        <v>13793254.169999987</v>
      </c>
      <c r="H280" s="59">
        <f t="shared" si="74"/>
        <v>-2626119.3600000027</v>
      </c>
      <c r="I280" s="59">
        <f t="shared" si="74"/>
        <v>11167134.809999978</v>
      </c>
      <c r="J280" s="151" t="s">
        <v>387</v>
      </c>
    </row>
    <row r="281" spans="1:10" ht="15.75" thickTop="1" x14ac:dyDescent="0.25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25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25">
      <c r="A283" s="65" t="s">
        <v>669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25">
      <c r="A284" s="64" t="s">
        <v>670</v>
      </c>
      <c r="B284" s="63">
        <v>6201261.6600000001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5">B284+E284</f>
        <v>6201261.6600000001</v>
      </c>
      <c r="H284" s="63">
        <f t="shared" si="75"/>
        <v>0</v>
      </c>
      <c r="I284" s="63">
        <f t="shared" ref="I284:I285" si="76">SUM(G284:H284)</f>
        <v>6201261.6600000001</v>
      </c>
      <c r="J284" s="145" t="s">
        <v>572</v>
      </c>
    </row>
    <row r="285" spans="1:10" x14ac:dyDescent="0.25">
      <c r="A285" s="64" t="s">
        <v>671</v>
      </c>
      <c r="B285" s="61">
        <v>8860769.9499999993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5"/>
        <v>8860769.9499999993</v>
      </c>
      <c r="H285" s="61">
        <f t="shared" si="75"/>
        <v>0</v>
      </c>
      <c r="I285" s="61">
        <f t="shared" si="76"/>
        <v>8860769.9499999993</v>
      </c>
      <c r="J285" s="145" t="s">
        <v>573</v>
      </c>
    </row>
    <row r="286" spans="1:10" x14ac:dyDescent="0.25">
      <c r="A286" s="64" t="s">
        <v>672</v>
      </c>
      <c r="B286" s="63">
        <f>SUM(B284:B285)</f>
        <v>15062031.609999999</v>
      </c>
      <c r="C286" s="63">
        <f t="shared" ref="C286:I286" si="77">SUM(C284:C285)</f>
        <v>0</v>
      </c>
      <c r="D286" s="63">
        <f t="shared" si="77"/>
        <v>0</v>
      </c>
      <c r="E286" s="63">
        <f t="shared" si="77"/>
        <v>0</v>
      </c>
      <c r="F286" s="63">
        <f t="shared" si="77"/>
        <v>0</v>
      </c>
      <c r="G286" s="63">
        <f t="shared" si="77"/>
        <v>15062031.609999999</v>
      </c>
      <c r="H286" s="63">
        <f t="shared" si="77"/>
        <v>0</v>
      </c>
      <c r="I286" s="63">
        <f t="shared" si="77"/>
        <v>15062031.609999999</v>
      </c>
      <c r="J286" s="151" t="s">
        <v>571</v>
      </c>
    </row>
    <row r="287" spans="1:10" x14ac:dyDescent="0.25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281</v>
      </c>
      <c r="B288" s="63">
        <v>25670.59</v>
      </c>
      <c r="C288" s="63">
        <v>0</v>
      </c>
      <c r="D288" s="63">
        <v>-4.17</v>
      </c>
      <c r="E288" s="63">
        <v>-2.77</v>
      </c>
      <c r="F288" s="63">
        <v>-1.4</v>
      </c>
      <c r="G288" s="63">
        <f t="shared" ref="G288:H311" si="78">B288+E288</f>
        <v>25667.82</v>
      </c>
      <c r="H288" s="63">
        <f t="shared" si="78"/>
        <v>-1.4</v>
      </c>
      <c r="I288" s="63">
        <f t="shared" ref="I288:I311" si="79">SUM(G288:H288)</f>
        <v>25666.42</v>
      </c>
      <c r="J288" s="148" t="s">
        <v>583</v>
      </c>
    </row>
    <row r="289" spans="1:10" x14ac:dyDescent="0.25">
      <c r="A289" s="64" t="s">
        <v>282</v>
      </c>
      <c r="B289" s="63">
        <v>0</v>
      </c>
      <c r="C289" s="63">
        <v>0</v>
      </c>
      <c r="D289" s="63">
        <v>-5311184.8899999997</v>
      </c>
      <c r="E289" s="63">
        <v>-3523971.17</v>
      </c>
      <c r="F289" s="63">
        <v>-1787213.72</v>
      </c>
      <c r="G289" s="63">
        <f t="shared" si="78"/>
        <v>-3523971.17</v>
      </c>
      <c r="H289" s="63">
        <f t="shared" si="78"/>
        <v>-1787213.72</v>
      </c>
      <c r="I289" s="63">
        <f t="shared" si="79"/>
        <v>-5311184.8899999997</v>
      </c>
      <c r="J289" s="148" t="s">
        <v>584</v>
      </c>
    </row>
    <row r="290" spans="1:10" x14ac:dyDescent="0.25">
      <c r="A290" s="64" t="s">
        <v>283</v>
      </c>
      <c r="B290" s="63">
        <v>0</v>
      </c>
      <c r="C290" s="63">
        <v>0</v>
      </c>
      <c r="D290" s="63">
        <v>49558.64</v>
      </c>
      <c r="E290" s="63">
        <v>32882.160000000003</v>
      </c>
      <c r="F290" s="63">
        <v>16676.48</v>
      </c>
      <c r="G290" s="63">
        <f t="shared" si="78"/>
        <v>32882.160000000003</v>
      </c>
      <c r="H290" s="63">
        <f t="shared" si="78"/>
        <v>16676.48</v>
      </c>
      <c r="I290" s="63">
        <f t="shared" si="79"/>
        <v>49558.64</v>
      </c>
      <c r="J290" s="148" t="s">
        <v>585</v>
      </c>
    </row>
    <row r="291" spans="1:10" x14ac:dyDescent="0.25">
      <c r="A291" s="64" t="s">
        <v>284</v>
      </c>
      <c r="B291" s="63">
        <v>0</v>
      </c>
      <c r="C291" s="63">
        <v>0</v>
      </c>
      <c r="D291" s="63">
        <v>-1791123</v>
      </c>
      <c r="E291" s="63">
        <v>-1188410.1100000001</v>
      </c>
      <c r="F291" s="63">
        <v>-602712.89</v>
      </c>
      <c r="G291" s="63">
        <f t="shared" si="78"/>
        <v>-1188410.1100000001</v>
      </c>
      <c r="H291" s="63">
        <f t="shared" si="78"/>
        <v>-602712.89</v>
      </c>
      <c r="I291" s="63">
        <f t="shared" si="79"/>
        <v>-1791123</v>
      </c>
      <c r="J291" s="148" t="s">
        <v>647</v>
      </c>
    </row>
    <row r="292" spans="1:10" x14ac:dyDescent="0.25">
      <c r="A292" s="64" t="s">
        <v>285</v>
      </c>
      <c r="B292" s="63">
        <v>0</v>
      </c>
      <c r="C292" s="63">
        <v>0</v>
      </c>
      <c r="D292" s="63">
        <v>31634.22</v>
      </c>
      <c r="E292" s="63">
        <v>20989.3</v>
      </c>
      <c r="F292" s="63">
        <v>10644.92</v>
      </c>
      <c r="G292" s="63">
        <f t="shared" si="78"/>
        <v>20989.3</v>
      </c>
      <c r="H292" s="63">
        <f t="shared" si="78"/>
        <v>10644.92</v>
      </c>
      <c r="I292" s="63">
        <f t="shared" si="79"/>
        <v>31634.22</v>
      </c>
      <c r="J292" s="148" t="s">
        <v>586</v>
      </c>
    </row>
    <row r="293" spans="1:10" x14ac:dyDescent="0.25">
      <c r="A293" s="64" t="s">
        <v>286</v>
      </c>
      <c r="B293" s="63">
        <v>0</v>
      </c>
      <c r="C293" s="63">
        <v>0</v>
      </c>
      <c r="D293" s="63">
        <v>4335.8599999999997</v>
      </c>
      <c r="E293" s="63">
        <v>2876.87</v>
      </c>
      <c r="F293" s="63">
        <v>1458.99</v>
      </c>
      <c r="G293" s="63">
        <f t="shared" si="78"/>
        <v>2876.87</v>
      </c>
      <c r="H293" s="63">
        <f t="shared" si="78"/>
        <v>1458.99</v>
      </c>
      <c r="I293" s="63">
        <f t="shared" si="79"/>
        <v>4335.8599999999997</v>
      </c>
      <c r="J293" s="148" t="s">
        <v>587</v>
      </c>
    </row>
    <row r="294" spans="1:10" x14ac:dyDescent="0.25">
      <c r="A294" s="64" t="s">
        <v>287</v>
      </c>
      <c r="B294" s="63">
        <v>0</v>
      </c>
      <c r="C294" s="63">
        <v>0</v>
      </c>
      <c r="D294" s="63">
        <v>-2791865.04</v>
      </c>
      <c r="E294" s="63">
        <v>-1852402.45</v>
      </c>
      <c r="F294" s="63">
        <v>-939462.59</v>
      </c>
      <c r="G294" s="63">
        <f t="shared" si="78"/>
        <v>-1852402.45</v>
      </c>
      <c r="H294" s="63">
        <f t="shared" si="78"/>
        <v>-939462.59</v>
      </c>
      <c r="I294" s="63">
        <f t="shared" si="79"/>
        <v>-2791865.04</v>
      </c>
      <c r="J294" s="148" t="s">
        <v>588</v>
      </c>
    </row>
    <row r="295" spans="1:10" x14ac:dyDescent="0.25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8"/>
        <v>0</v>
      </c>
      <c r="H295" s="63">
        <f t="shared" si="78"/>
        <v>0</v>
      </c>
      <c r="I295" s="63">
        <f t="shared" si="79"/>
        <v>0</v>
      </c>
      <c r="J295" s="149"/>
    </row>
    <row r="296" spans="1:10" x14ac:dyDescent="0.25">
      <c r="A296" s="64" t="s">
        <v>289</v>
      </c>
      <c r="B296" s="63">
        <v>0</v>
      </c>
      <c r="C296" s="63">
        <v>0</v>
      </c>
      <c r="D296" s="63">
        <v>9901436.3300000001</v>
      </c>
      <c r="E296" s="63">
        <v>6569603</v>
      </c>
      <c r="F296" s="63">
        <v>3331833.33</v>
      </c>
      <c r="G296" s="63">
        <f t="shared" si="78"/>
        <v>6569603</v>
      </c>
      <c r="H296" s="63">
        <f t="shared" si="78"/>
        <v>3331833.33</v>
      </c>
      <c r="I296" s="63">
        <f t="shared" si="79"/>
        <v>9901436.3300000001</v>
      </c>
      <c r="J296" s="148" t="s">
        <v>589</v>
      </c>
    </row>
    <row r="297" spans="1:10" x14ac:dyDescent="0.25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8"/>
        <v>0</v>
      </c>
      <c r="H297" s="63">
        <f t="shared" si="78"/>
        <v>0</v>
      </c>
      <c r="I297" s="63">
        <f t="shared" si="79"/>
        <v>0</v>
      </c>
      <c r="J297" s="148" t="s">
        <v>590</v>
      </c>
    </row>
    <row r="298" spans="1:10" x14ac:dyDescent="0.25">
      <c r="A298" s="64" t="s">
        <v>291</v>
      </c>
      <c r="B298" s="63">
        <v>0</v>
      </c>
      <c r="C298" s="63">
        <v>0</v>
      </c>
      <c r="D298" s="63">
        <v>109828.04</v>
      </c>
      <c r="E298" s="63">
        <v>72870.899999999994</v>
      </c>
      <c r="F298" s="63">
        <v>36957.14</v>
      </c>
      <c r="G298" s="63">
        <f t="shared" si="78"/>
        <v>72870.899999999994</v>
      </c>
      <c r="H298" s="63">
        <f t="shared" si="78"/>
        <v>36957.14</v>
      </c>
      <c r="I298" s="63">
        <f t="shared" si="79"/>
        <v>109828.04</v>
      </c>
      <c r="J298" s="148" t="s">
        <v>591</v>
      </c>
    </row>
    <row r="299" spans="1:10" x14ac:dyDescent="0.25">
      <c r="A299" s="64" t="s">
        <v>292</v>
      </c>
      <c r="B299" s="63">
        <v>66744.95</v>
      </c>
      <c r="C299" s="63">
        <v>25652</v>
      </c>
      <c r="D299" s="63">
        <v>-955770.36</v>
      </c>
      <c r="E299" s="63">
        <v>-634153.64</v>
      </c>
      <c r="F299" s="63">
        <v>-321616.71999999997</v>
      </c>
      <c r="G299" s="63">
        <f t="shared" si="78"/>
        <v>-567408.69000000006</v>
      </c>
      <c r="H299" s="63">
        <f t="shared" si="78"/>
        <v>-295964.71999999997</v>
      </c>
      <c r="I299" s="63">
        <f t="shared" si="79"/>
        <v>-863373.41</v>
      </c>
      <c r="J299" s="148" t="s">
        <v>592</v>
      </c>
    </row>
    <row r="300" spans="1:10" x14ac:dyDescent="0.25">
      <c r="A300" s="64" t="s">
        <v>293</v>
      </c>
      <c r="B300" s="63">
        <v>-1077193.01</v>
      </c>
      <c r="C300" s="63">
        <v>-904637.27</v>
      </c>
      <c r="D300" s="63">
        <v>-208948.55</v>
      </c>
      <c r="E300" s="63">
        <v>-138637.35999999999</v>
      </c>
      <c r="F300" s="63">
        <v>-70311.19</v>
      </c>
      <c r="G300" s="63">
        <f t="shared" si="78"/>
        <v>-1215830.3700000001</v>
      </c>
      <c r="H300" s="63">
        <f t="shared" si="78"/>
        <v>-974948.46</v>
      </c>
      <c r="I300" s="63">
        <f t="shared" si="79"/>
        <v>-2190778.83</v>
      </c>
      <c r="J300" s="148" t="s">
        <v>593</v>
      </c>
    </row>
    <row r="301" spans="1:10" x14ac:dyDescent="0.25">
      <c r="A301" s="64" t="s">
        <v>294</v>
      </c>
      <c r="B301" s="63">
        <v>-85.27</v>
      </c>
      <c r="C301" s="63">
        <v>0</v>
      </c>
      <c r="D301" s="63">
        <v>-10.8</v>
      </c>
      <c r="E301" s="63">
        <v>-7.17</v>
      </c>
      <c r="F301" s="63">
        <v>-3.63</v>
      </c>
      <c r="G301" s="63">
        <f t="shared" si="78"/>
        <v>-92.44</v>
      </c>
      <c r="H301" s="63">
        <f t="shared" si="78"/>
        <v>-3.63</v>
      </c>
      <c r="I301" s="63">
        <f t="shared" si="79"/>
        <v>-96.07</v>
      </c>
      <c r="J301" s="148" t="s">
        <v>594</v>
      </c>
    </row>
    <row r="302" spans="1:10" x14ac:dyDescent="0.25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8"/>
        <v>0</v>
      </c>
      <c r="H302" s="63">
        <f t="shared" si="78"/>
        <v>0</v>
      </c>
      <c r="I302" s="63">
        <f t="shared" si="79"/>
        <v>0</v>
      </c>
      <c r="J302" s="148" t="s">
        <v>648</v>
      </c>
    </row>
    <row r="303" spans="1:10" x14ac:dyDescent="0.25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8"/>
        <v>0</v>
      </c>
      <c r="H303" s="63">
        <f t="shared" si="78"/>
        <v>0</v>
      </c>
      <c r="I303" s="63">
        <f t="shared" si="79"/>
        <v>0</v>
      </c>
      <c r="J303" s="148" t="s">
        <v>649</v>
      </c>
    </row>
    <row r="304" spans="1:10" x14ac:dyDescent="0.25">
      <c r="A304" s="64" t="s">
        <v>297</v>
      </c>
      <c r="B304" s="63">
        <v>-183467.65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8"/>
        <v>-183467.65</v>
      </c>
      <c r="H304" s="63">
        <f t="shared" si="78"/>
        <v>0</v>
      </c>
      <c r="I304" s="63">
        <f t="shared" si="79"/>
        <v>-183467.65</v>
      </c>
      <c r="J304" s="148" t="s">
        <v>595</v>
      </c>
    </row>
    <row r="305" spans="1:10" x14ac:dyDescent="0.25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8"/>
        <v>0</v>
      </c>
      <c r="H305" s="63">
        <f t="shared" si="78"/>
        <v>0</v>
      </c>
      <c r="I305" s="63">
        <f t="shared" si="79"/>
        <v>0</v>
      </c>
      <c r="J305" s="149"/>
    </row>
    <row r="306" spans="1:10" x14ac:dyDescent="0.25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8"/>
        <v>0</v>
      </c>
      <c r="H306" s="63">
        <f t="shared" si="78"/>
        <v>0</v>
      </c>
      <c r="I306" s="63">
        <f t="shared" si="79"/>
        <v>0</v>
      </c>
      <c r="J306" s="148" t="s">
        <v>650</v>
      </c>
    </row>
    <row r="307" spans="1:10" x14ac:dyDescent="0.25">
      <c r="A307" s="64" t="s">
        <v>300</v>
      </c>
      <c r="B307" s="63">
        <v>0</v>
      </c>
      <c r="C307" s="63">
        <v>0</v>
      </c>
      <c r="D307" s="63">
        <v>26750</v>
      </c>
      <c r="E307" s="63">
        <v>17748.63</v>
      </c>
      <c r="F307" s="63">
        <v>9001.3700000000008</v>
      </c>
      <c r="G307" s="63">
        <f t="shared" si="78"/>
        <v>17748.63</v>
      </c>
      <c r="H307" s="63">
        <f t="shared" si="78"/>
        <v>9001.3700000000008</v>
      </c>
      <c r="I307" s="63">
        <f t="shared" si="79"/>
        <v>26750</v>
      </c>
      <c r="J307" s="148" t="s">
        <v>596</v>
      </c>
    </row>
    <row r="308" spans="1:10" x14ac:dyDescent="0.25">
      <c r="A308" s="64" t="s">
        <v>301</v>
      </c>
      <c r="B308" s="63">
        <v>0</v>
      </c>
      <c r="C308" s="63">
        <v>0</v>
      </c>
      <c r="D308" s="63">
        <v>-1046424.07</v>
      </c>
      <c r="E308" s="63">
        <v>-694302.37</v>
      </c>
      <c r="F308" s="63">
        <v>-352121.7</v>
      </c>
      <c r="G308" s="63">
        <f t="shared" si="78"/>
        <v>-694302.37</v>
      </c>
      <c r="H308" s="63">
        <f t="shared" si="78"/>
        <v>-352121.7</v>
      </c>
      <c r="I308" s="63">
        <f t="shared" si="79"/>
        <v>-1046424.0700000001</v>
      </c>
      <c r="J308" s="148" t="s">
        <v>597</v>
      </c>
    </row>
    <row r="309" spans="1:10" x14ac:dyDescent="0.25">
      <c r="A309" s="64" t="s">
        <v>302</v>
      </c>
      <c r="B309" s="63">
        <v>0</v>
      </c>
      <c r="C309" s="63">
        <v>0</v>
      </c>
      <c r="D309" s="63">
        <v>-119561.92</v>
      </c>
      <c r="E309" s="63">
        <v>-79329.33</v>
      </c>
      <c r="F309" s="63">
        <v>-40232.589999999997</v>
      </c>
      <c r="G309" s="63">
        <f t="shared" si="78"/>
        <v>-79329.33</v>
      </c>
      <c r="H309" s="63">
        <f t="shared" si="78"/>
        <v>-40232.589999999997</v>
      </c>
      <c r="I309" s="63">
        <f t="shared" si="79"/>
        <v>-119561.92</v>
      </c>
      <c r="J309" s="148" t="s">
        <v>598</v>
      </c>
    </row>
    <row r="310" spans="1:10" x14ac:dyDescent="0.25">
      <c r="A310" s="64" t="s">
        <v>303</v>
      </c>
      <c r="B310" s="63">
        <v>2359.31</v>
      </c>
      <c r="C310" s="63">
        <v>1196.52</v>
      </c>
      <c r="D310" s="63">
        <v>504038.87</v>
      </c>
      <c r="E310" s="63">
        <v>334429.75</v>
      </c>
      <c r="F310" s="63">
        <v>169609.12</v>
      </c>
      <c r="G310" s="63">
        <f t="shared" si="78"/>
        <v>336789.06</v>
      </c>
      <c r="H310" s="63">
        <f t="shared" si="78"/>
        <v>170805.63999999998</v>
      </c>
      <c r="I310" s="63">
        <f t="shared" si="79"/>
        <v>507594.69999999995</v>
      </c>
      <c r="J310" s="148" t="s">
        <v>599</v>
      </c>
    </row>
    <row r="311" spans="1:10" x14ac:dyDescent="0.25">
      <c r="A311" s="64" t="s">
        <v>304</v>
      </c>
      <c r="B311" s="166">
        <v>0</v>
      </c>
      <c r="C311" s="166">
        <v>0</v>
      </c>
      <c r="D311" s="166">
        <v>6390344.8700000001</v>
      </c>
      <c r="E311" s="166">
        <v>4239993.8099999996</v>
      </c>
      <c r="F311" s="166">
        <v>2150351.06</v>
      </c>
      <c r="G311" s="61">
        <f t="shared" si="78"/>
        <v>4239993.8099999996</v>
      </c>
      <c r="H311" s="61">
        <f t="shared" si="78"/>
        <v>2150351.06</v>
      </c>
      <c r="I311" s="61">
        <f t="shared" si="79"/>
        <v>6390344.8699999992</v>
      </c>
      <c r="J311" s="148" t="s">
        <v>600</v>
      </c>
    </row>
    <row r="312" spans="1:10" x14ac:dyDescent="0.25">
      <c r="A312" s="64" t="s">
        <v>305</v>
      </c>
      <c r="B312" s="63">
        <f>SUM(B288:B311)</f>
        <v>-1165971.0799999998</v>
      </c>
      <c r="C312" s="63">
        <f t="shared" ref="C312:I312" si="80">SUM(C288:C311)</f>
        <v>-877788.75</v>
      </c>
      <c r="D312" s="63">
        <f t="shared" si="80"/>
        <v>4793034.0300000012</v>
      </c>
      <c r="E312" s="63">
        <f t="shared" si="80"/>
        <v>3180178.05</v>
      </c>
      <c r="F312" s="63">
        <f t="shared" si="80"/>
        <v>1612855.9800000007</v>
      </c>
      <c r="G312" s="63">
        <f t="shared" si="80"/>
        <v>2014206.9699999993</v>
      </c>
      <c r="H312" s="63">
        <f t="shared" si="80"/>
        <v>735067.23000000068</v>
      </c>
      <c r="I312" s="63">
        <f t="shared" si="80"/>
        <v>2749274.2</v>
      </c>
      <c r="J312" s="151" t="s">
        <v>582</v>
      </c>
    </row>
    <row r="313" spans="1:10" x14ac:dyDescent="0.25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307</v>
      </c>
      <c r="B314" s="63">
        <v>0</v>
      </c>
      <c r="C314" s="63">
        <v>0</v>
      </c>
      <c r="D314" s="63">
        <v>18932069.5</v>
      </c>
      <c r="E314" s="63">
        <v>12561428.109999999</v>
      </c>
      <c r="F314" s="63">
        <v>6370641.3899999997</v>
      </c>
      <c r="G314" s="63">
        <f t="shared" ref="G314:H322" si="81">B314+E314</f>
        <v>12561428.109999999</v>
      </c>
      <c r="H314" s="63">
        <f t="shared" si="81"/>
        <v>6370641.3899999997</v>
      </c>
      <c r="I314" s="63">
        <f t="shared" ref="I314:I322" si="82">SUM(G314:H314)</f>
        <v>18932069.5</v>
      </c>
      <c r="J314" s="148" t="s">
        <v>602</v>
      </c>
    </row>
    <row r="315" spans="1:10" x14ac:dyDescent="0.25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81"/>
        <v>0</v>
      </c>
      <c r="H315" s="63">
        <f t="shared" si="81"/>
        <v>0</v>
      </c>
      <c r="I315" s="63">
        <f t="shared" si="82"/>
        <v>0</v>
      </c>
      <c r="J315" s="150"/>
    </row>
    <row r="316" spans="1:10" x14ac:dyDescent="0.25">
      <c r="A316" s="64" t="s">
        <v>309</v>
      </c>
      <c r="B316" s="63">
        <v>0</v>
      </c>
      <c r="C316" s="63">
        <v>0</v>
      </c>
      <c r="D316" s="63">
        <v>206805.33</v>
      </c>
      <c r="E316" s="63">
        <v>137215.34</v>
      </c>
      <c r="F316" s="63">
        <v>69589.990000000005</v>
      </c>
      <c r="G316" s="63">
        <f t="shared" si="81"/>
        <v>137215.34</v>
      </c>
      <c r="H316" s="63">
        <f t="shared" si="81"/>
        <v>69589.990000000005</v>
      </c>
      <c r="I316" s="63">
        <f t="shared" si="82"/>
        <v>206805.33000000002</v>
      </c>
      <c r="J316" s="148" t="s">
        <v>603</v>
      </c>
    </row>
    <row r="317" spans="1:10" x14ac:dyDescent="0.25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120351.64</v>
      </c>
      <c r="F317" s="63">
        <v>61037.440000000002</v>
      </c>
      <c r="G317" s="63">
        <f t="shared" si="81"/>
        <v>120856.94</v>
      </c>
      <c r="H317" s="63">
        <f t="shared" si="81"/>
        <v>61334.21</v>
      </c>
      <c r="I317" s="63">
        <f t="shared" si="82"/>
        <v>182191.15</v>
      </c>
      <c r="J317" s="148" t="s">
        <v>604</v>
      </c>
    </row>
    <row r="318" spans="1:10" x14ac:dyDescent="0.25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81"/>
        <v>0</v>
      </c>
      <c r="H318" s="63">
        <f t="shared" si="81"/>
        <v>0</v>
      </c>
      <c r="I318" s="63">
        <f t="shared" si="82"/>
        <v>0</v>
      </c>
      <c r="J318" s="148" t="s">
        <v>651</v>
      </c>
    </row>
    <row r="319" spans="1:10" x14ac:dyDescent="0.25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81"/>
        <v>0</v>
      </c>
      <c r="H319" s="63">
        <f t="shared" si="81"/>
        <v>0</v>
      </c>
      <c r="I319" s="63">
        <f t="shared" si="82"/>
        <v>0</v>
      </c>
      <c r="J319" s="148" t="s">
        <v>652</v>
      </c>
    </row>
    <row r="320" spans="1:10" x14ac:dyDescent="0.25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81"/>
        <v>0</v>
      </c>
      <c r="H320" s="63">
        <f t="shared" si="81"/>
        <v>0</v>
      </c>
      <c r="I320" s="63">
        <f t="shared" si="82"/>
        <v>0</v>
      </c>
      <c r="J320" s="148" t="s">
        <v>653</v>
      </c>
    </row>
    <row r="321" spans="1:10" x14ac:dyDescent="0.25">
      <c r="A321" s="64" t="s">
        <v>314</v>
      </c>
      <c r="B321" s="63">
        <v>940371.94</v>
      </c>
      <c r="C321" s="63">
        <v>16488.150000000001</v>
      </c>
      <c r="D321" s="63">
        <v>1147770.6200000001</v>
      </c>
      <c r="E321" s="63">
        <v>761545.81</v>
      </c>
      <c r="F321" s="63">
        <v>386224.81</v>
      </c>
      <c r="G321" s="63">
        <f t="shared" si="81"/>
        <v>1701917.75</v>
      </c>
      <c r="H321" s="63">
        <f t="shared" si="81"/>
        <v>402712.96</v>
      </c>
      <c r="I321" s="63">
        <f t="shared" si="82"/>
        <v>2104630.71</v>
      </c>
      <c r="J321" s="148" t="s">
        <v>605</v>
      </c>
    </row>
    <row r="322" spans="1:10" x14ac:dyDescent="0.25">
      <c r="A322" s="64" t="s">
        <v>315</v>
      </c>
      <c r="B322" s="61">
        <v>-652449.64</v>
      </c>
      <c r="C322" s="61">
        <v>-586918.44999999995</v>
      </c>
      <c r="D322" s="61">
        <v>-129416.74</v>
      </c>
      <c r="E322" s="61">
        <v>-85868.01</v>
      </c>
      <c r="F322" s="61">
        <v>-43548.73</v>
      </c>
      <c r="G322" s="61">
        <f t="shared" si="81"/>
        <v>-738317.65</v>
      </c>
      <c r="H322" s="61">
        <f t="shared" si="81"/>
        <v>-630467.17999999993</v>
      </c>
      <c r="I322" s="61">
        <f t="shared" si="82"/>
        <v>-1368784.83</v>
      </c>
      <c r="J322" s="148" t="s">
        <v>606</v>
      </c>
    </row>
    <row r="323" spans="1:10" x14ac:dyDescent="0.25">
      <c r="A323" s="64" t="s">
        <v>316</v>
      </c>
      <c r="B323" s="63">
        <f>SUM(B314:B322)</f>
        <v>288427.59999999998</v>
      </c>
      <c r="C323" s="63">
        <f t="shared" ref="C323:I323" si="83">SUM(C314:C322)</f>
        <v>-570133.52999999991</v>
      </c>
      <c r="D323" s="63">
        <f t="shared" si="83"/>
        <v>20338617.789999999</v>
      </c>
      <c r="E323" s="63">
        <f t="shared" si="83"/>
        <v>13494672.890000001</v>
      </c>
      <c r="F323" s="63">
        <f t="shared" si="83"/>
        <v>6843944.8999999994</v>
      </c>
      <c r="G323" s="63">
        <f t="shared" si="83"/>
        <v>13783100.489999998</v>
      </c>
      <c r="H323" s="63">
        <f t="shared" si="83"/>
        <v>6273811.3700000001</v>
      </c>
      <c r="I323" s="63">
        <f t="shared" si="83"/>
        <v>20056911.859999999</v>
      </c>
      <c r="J323" s="152" t="s">
        <v>601</v>
      </c>
    </row>
    <row r="324" spans="1:10" x14ac:dyDescent="0.25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4">B325+E325</f>
        <v>0</v>
      </c>
      <c r="H325" s="63">
        <f t="shared" si="84"/>
        <v>0</v>
      </c>
      <c r="I325" s="63">
        <f t="shared" ref="I325:I326" si="85">SUM(G325:H325)</f>
        <v>0</v>
      </c>
      <c r="J325" s="138"/>
    </row>
    <row r="326" spans="1:10" x14ac:dyDescent="0.25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4"/>
        <v>0</v>
      </c>
      <c r="H326" s="61">
        <f t="shared" si="84"/>
        <v>0</v>
      </c>
      <c r="I326" s="61">
        <f t="shared" si="85"/>
        <v>0</v>
      </c>
      <c r="J326" s="148" t="s">
        <v>654</v>
      </c>
    </row>
    <row r="327" spans="1:10" x14ac:dyDescent="0.25">
      <c r="A327" s="64" t="s">
        <v>320</v>
      </c>
      <c r="B327" s="63">
        <f>SUM(B325:B326)</f>
        <v>0</v>
      </c>
      <c r="C327" s="63">
        <f t="shared" ref="C327:I327" si="86">SUM(C325:C326)</f>
        <v>0</v>
      </c>
      <c r="D327" s="63">
        <f t="shared" si="86"/>
        <v>0</v>
      </c>
      <c r="E327" s="63">
        <f t="shared" si="86"/>
        <v>0</v>
      </c>
      <c r="F327" s="63">
        <f t="shared" si="86"/>
        <v>0</v>
      </c>
      <c r="G327" s="63">
        <f t="shared" si="86"/>
        <v>0</v>
      </c>
      <c r="H327" s="63">
        <f t="shared" si="86"/>
        <v>0</v>
      </c>
      <c r="I327" s="63">
        <f t="shared" si="86"/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f>B286+B312+B323+B327</f>
        <v>14184488.129999999</v>
      </c>
      <c r="C329" s="63">
        <f t="shared" ref="C329:I329" si="87">C286+C312+C323+C327</f>
        <v>-1447922.2799999998</v>
      </c>
      <c r="D329" s="63">
        <f t="shared" si="87"/>
        <v>25131651.82</v>
      </c>
      <c r="E329" s="63">
        <f t="shared" si="87"/>
        <v>16674850.940000001</v>
      </c>
      <c r="F329" s="63">
        <f t="shared" si="87"/>
        <v>8456800.8800000008</v>
      </c>
      <c r="G329" s="63">
        <f t="shared" si="87"/>
        <v>30859339.069999997</v>
      </c>
      <c r="H329" s="63">
        <f t="shared" si="87"/>
        <v>7008878.6000000006</v>
      </c>
      <c r="I329" s="63">
        <f t="shared" si="87"/>
        <v>37868217.670000002</v>
      </c>
      <c r="J329" s="154" t="s">
        <v>581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f>B280-B329</f>
        <v>15200631.949999988</v>
      </c>
      <c r="C331" s="135">
        <f t="shared" ref="C331:I331" si="88">C280-C329</f>
        <v>7251056.6999999974</v>
      </c>
      <c r="D331" s="135">
        <f t="shared" si="88"/>
        <v>-49152771.510000005</v>
      </c>
      <c r="E331" s="135">
        <f t="shared" si="88"/>
        <v>-32266716.850000001</v>
      </c>
      <c r="F331" s="135">
        <f t="shared" si="88"/>
        <v>-16886054.66</v>
      </c>
      <c r="G331" s="135">
        <f t="shared" si="88"/>
        <v>-17066084.90000001</v>
      </c>
      <c r="H331" s="135">
        <f t="shared" si="88"/>
        <v>-9634997.9600000028</v>
      </c>
      <c r="I331" s="135">
        <f t="shared" si="88"/>
        <v>-26701082.860000022</v>
      </c>
      <c r="J331" s="153" t="s">
        <v>386</v>
      </c>
    </row>
    <row r="332" spans="1:10" ht="15.75" thickTop="1" x14ac:dyDescent="0.25"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D81" sqref="D81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9" width="8.85546875" style="79" customWidth="1"/>
    <col min="10" max="10" width="8.85546875" style="169" customWidth="1"/>
    <col min="11" max="11" width="8.85546875" style="169"/>
    <col min="12" max="16384" width="8.85546875" style="79"/>
  </cols>
  <sheetData>
    <row r="1" spans="1:11" ht="15.95" customHeight="1" x14ac:dyDescent="0.2">
      <c r="A1" s="80"/>
      <c r="B1" s="80" t="s">
        <v>330</v>
      </c>
      <c r="C1" s="80"/>
      <c r="D1" s="80"/>
      <c r="E1" s="80"/>
      <c r="F1" s="80"/>
      <c r="G1" s="80"/>
      <c r="H1" s="80"/>
    </row>
    <row r="2" spans="1:11" ht="15.95" customHeight="1" x14ac:dyDescent="0.2">
      <c r="A2" s="80"/>
      <c r="B2" s="80" t="s">
        <v>340</v>
      </c>
      <c r="C2" s="80"/>
      <c r="D2" s="80"/>
      <c r="E2" s="80"/>
      <c r="F2" s="80"/>
      <c r="G2" s="80"/>
      <c r="H2" s="80"/>
    </row>
    <row r="3" spans="1:11" ht="15.95" customHeight="1" x14ac:dyDescent="0.2">
      <c r="B3" s="80" t="str">
        <f>Allocated!A3</f>
        <v>FOR THE MONTH ENDED June 30, 2020</v>
      </c>
      <c r="C3" s="80"/>
      <c r="D3" s="80"/>
      <c r="E3" s="80"/>
      <c r="F3" s="80"/>
      <c r="G3" s="80"/>
      <c r="H3" s="80"/>
    </row>
    <row r="4" spans="1:11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11" ht="15.95" customHeight="1" x14ac:dyDescent="0.2">
      <c r="A5" s="157"/>
      <c r="B5" s="157" t="str">
        <f>Allocated!A6</f>
        <v>(Spread is based on allocation factors developed for the 12 ME 12/31/2019)</v>
      </c>
      <c r="C5" s="157"/>
      <c r="D5" s="157"/>
      <c r="E5" s="157"/>
      <c r="F5" s="157"/>
      <c r="G5" s="157"/>
      <c r="H5" s="157"/>
    </row>
    <row r="6" spans="1:11" ht="10.5" customHeight="1" x14ac:dyDescent="0.2"/>
    <row r="7" spans="1:11" ht="51" x14ac:dyDescent="0.2">
      <c r="A7" s="81"/>
      <c r="B7" s="82" t="s">
        <v>341</v>
      </c>
      <c r="C7" s="83" t="s">
        <v>342</v>
      </c>
      <c r="D7" s="83" t="s">
        <v>343</v>
      </c>
      <c r="E7" s="84" t="s">
        <v>656</v>
      </c>
      <c r="F7" s="163" t="s">
        <v>657</v>
      </c>
      <c r="G7" s="163" t="s">
        <v>658</v>
      </c>
      <c r="H7" s="83" t="s">
        <v>31</v>
      </c>
    </row>
    <row r="8" spans="1:11" ht="15.95" customHeight="1" x14ac:dyDescent="0.2">
      <c r="A8" s="108" t="s">
        <v>14</v>
      </c>
      <c r="B8" s="85"/>
      <c r="C8" s="86"/>
      <c r="D8" s="86"/>
      <c r="E8" s="87"/>
      <c r="F8" s="88"/>
      <c r="G8" s="88"/>
      <c r="H8" s="89"/>
    </row>
    <row r="9" spans="1:11" ht="15.95" customHeight="1" x14ac:dyDescent="0.2">
      <c r="A9" s="108"/>
      <c r="B9" s="90" t="s">
        <v>344</v>
      </c>
      <c r="C9" s="91">
        <f>+'Unallocated Detail'!E208</f>
        <v>13033.77</v>
      </c>
      <c r="D9" s="91">
        <f>+'Unallocated Detail'!F208</f>
        <v>9407.26</v>
      </c>
      <c r="E9" s="94">
        <v>1</v>
      </c>
      <c r="F9" s="92">
        <f>VLOOKUP($E9,$B$68:$G$73,5,FALSE)</f>
        <v>0.58079999999999998</v>
      </c>
      <c r="G9" s="92">
        <f>VLOOKUP($E9,$B$68:$G$73,6,FALSE)</f>
        <v>0.41920000000000002</v>
      </c>
      <c r="H9" s="93">
        <f>C9+D9</f>
        <v>22441.03</v>
      </c>
      <c r="J9" s="170"/>
      <c r="K9" s="170"/>
    </row>
    <row r="10" spans="1:11" ht="15.95" customHeight="1" x14ac:dyDescent="0.2">
      <c r="A10" s="108" t="s">
        <v>345</v>
      </c>
      <c r="B10" s="90" t="s">
        <v>346</v>
      </c>
      <c r="C10" s="105">
        <f>+'Unallocated Detail'!E209</f>
        <v>157450.79</v>
      </c>
      <c r="D10" s="105">
        <f>+'Unallocated Detail'!F209</f>
        <v>94068.01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251518.8</v>
      </c>
      <c r="J10" s="170"/>
      <c r="K10" s="170"/>
    </row>
    <row r="11" spans="1:11" ht="15.95" customHeight="1" x14ac:dyDescent="0.2">
      <c r="A11" s="108" t="s">
        <v>345</v>
      </c>
      <c r="B11" s="90" t="s">
        <v>347</v>
      </c>
      <c r="C11" s="105">
        <f>+'Unallocated Detail'!E210</f>
        <v>1631838.14</v>
      </c>
      <c r="D11" s="105">
        <f>+'Unallocated Detail'!F210</f>
        <v>1177800.29</v>
      </c>
      <c r="E11" s="94">
        <v>1</v>
      </c>
      <c r="F11" s="92">
        <f>VLOOKUP($E11,$B$68:$G$73,5,FALSE)</f>
        <v>0.58079999999999998</v>
      </c>
      <c r="G11" s="92">
        <f>VLOOKUP($E11,$B$68:$G$73,6,FALSE)</f>
        <v>0.41920000000000002</v>
      </c>
      <c r="H11" s="107">
        <f>C11+D11</f>
        <v>2809638.4299999997</v>
      </c>
      <c r="J11" s="170"/>
      <c r="K11" s="170"/>
    </row>
    <row r="12" spans="1:11" ht="15.95" customHeight="1" x14ac:dyDescent="0.2">
      <c r="A12" s="108" t="s">
        <v>345</v>
      </c>
      <c r="B12" s="155" t="s">
        <v>655</v>
      </c>
      <c r="C12" s="105">
        <f>+'Unallocated Detail'!E211</f>
        <v>39688.800000000003</v>
      </c>
      <c r="D12" s="105">
        <f>+'Unallocated Detail'!F211</f>
        <v>20128.53</v>
      </c>
      <c r="E12" s="94">
        <v>4</v>
      </c>
      <c r="F12" s="92">
        <f>VLOOKUP($E12,$B$68:$G$73,5,FALSE)</f>
        <v>0.66349999999999998</v>
      </c>
      <c r="G12" s="92">
        <f>VLOOKUP($E12,$B$68:$G$73,6,FALSE)</f>
        <v>0.33650000000000002</v>
      </c>
      <c r="H12" s="107">
        <f>C12+D12</f>
        <v>59817.33</v>
      </c>
      <c r="J12" s="170"/>
      <c r="K12" s="170"/>
    </row>
    <row r="13" spans="1:11" ht="15.95" customHeight="1" x14ac:dyDescent="0.2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0.58079999999999998</v>
      </c>
      <c r="G13" s="96">
        <f>VLOOKUP($E13,$B$68:$G$73,6,FALSE)</f>
        <v>0.41920000000000002</v>
      </c>
      <c r="H13" s="95">
        <f>C13+D13</f>
        <v>0</v>
      </c>
      <c r="J13" s="170"/>
      <c r="K13" s="170"/>
    </row>
    <row r="14" spans="1:11" ht="15.95" customHeight="1" x14ac:dyDescent="0.2">
      <c r="A14" s="108" t="s">
        <v>345</v>
      </c>
      <c r="B14" s="85" t="s">
        <v>349</v>
      </c>
      <c r="C14" s="105">
        <f>SUM(C9:C13)</f>
        <v>1842011.5</v>
      </c>
      <c r="D14" s="105">
        <f>SUM(D9:D13)</f>
        <v>1301404.0900000001</v>
      </c>
      <c r="E14" s="94"/>
      <c r="F14" s="97"/>
      <c r="G14" s="98"/>
      <c r="H14" s="107">
        <f>SUM(H9:H13)</f>
        <v>3143415.59</v>
      </c>
      <c r="J14" s="170"/>
      <c r="K14" s="170"/>
    </row>
    <row r="15" spans="1:11" ht="15.95" customHeight="1" x14ac:dyDescent="0.2">
      <c r="A15" s="108" t="s">
        <v>13</v>
      </c>
      <c r="B15" s="85"/>
      <c r="C15" s="105"/>
      <c r="D15" s="105"/>
      <c r="E15" s="94"/>
      <c r="F15" s="98"/>
      <c r="G15" s="98"/>
      <c r="H15" s="107"/>
      <c r="J15" s="170"/>
      <c r="K15" s="170"/>
    </row>
    <row r="16" spans="1:11" ht="15.95" customHeight="1" x14ac:dyDescent="0.2">
      <c r="A16" s="108"/>
      <c r="B16" s="90" t="s">
        <v>350</v>
      </c>
      <c r="C16" s="105">
        <f>+'Unallocated Detail'!E215</f>
        <v>46493.87</v>
      </c>
      <c r="D16" s="105">
        <f>+'Unallocated Detail'!F215</f>
        <v>33557.550000000003</v>
      </c>
      <c r="E16" s="94">
        <v>1</v>
      </c>
      <c r="F16" s="92">
        <f t="shared" ref="F16:F22" si="0">VLOOKUP($E16,$B$68:$G$73,5,FALSE)</f>
        <v>0.58079999999999998</v>
      </c>
      <c r="G16" s="92">
        <f t="shared" ref="G16:G22" si="1">VLOOKUP($E16,$B$68:$G$73,6,FALSE)</f>
        <v>0.41920000000000002</v>
      </c>
      <c r="H16" s="107">
        <f t="shared" ref="H16:H22" si="2">C16+D16</f>
        <v>80051.420000000013</v>
      </c>
      <c r="J16" s="170"/>
      <c r="K16" s="170"/>
    </row>
    <row r="17" spans="1:11" ht="15.95" customHeight="1" x14ac:dyDescent="0.2">
      <c r="A17" s="108" t="s">
        <v>345</v>
      </c>
      <c r="B17" s="90" t="s">
        <v>351</v>
      </c>
      <c r="C17" s="105">
        <f>+'Unallocated Detail'!E216</f>
        <v>121558</v>
      </c>
      <c r="D17" s="105">
        <f>+'Unallocated Detail'!F216</f>
        <v>87736.14</v>
      </c>
      <c r="E17" s="94">
        <v>1</v>
      </c>
      <c r="F17" s="92">
        <f t="shared" si="0"/>
        <v>0.58079999999999998</v>
      </c>
      <c r="G17" s="92">
        <f t="shared" si="1"/>
        <v>0.41920000000000002</v>
      </c>
      <c r="H17" s="107">
        <f t="shared" si="2"/>
        <v>209294.14</v>
      </c>
      <c r="J17" s="170"/>
      <c r="K17" s="170"/>
    </row>
    <row r="18" spans="1:11" ht="15.95" customHeight="1" x14ac:dyDescent="0.2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0.58079999999999998</v>
      </c>
      <c r="G18" s="92">
        <f t="shared" si="1"/>
        <v>0.41920000000000002</v>
      </c>
      <c r="H18" s="107">
        <f t="shared" si="2"/>
        <v>0</v>
      </c>
      <c r="J18" s="170"/>
      <c r="K18" s="170"/>
    </row>
    <row r="19" spans="1:11" ht="15.95" customHeight="1" x14ac:dyDescent="0.2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0.58079999999999998</v>
      </c>
      <c r="G19" s="92">
        <f t="shared" si="1"/>
        <v>0.41920000000000002</v>
      </c>
      <c r="H19" s="107">
        <f t="shared" si="2"/>
        <v>0</v>
      </c>
      <c r="J19" s="170"/>
      <c r="K19" s="170"/>
    </row>
    <row r="20" spans="1:11" ht="15.95" customHeight="1" x14ac:dyDescent="0.2">
      <c r="A20" s="108" t="s">
        <v>345</v>
      </c>
      <c r="B20" s="90" t="s">
        <v>354</v>
      </c>
      <c r="C20" s="105">
        <f>+'Unallocated Detail'!E219</f>
        <v>-8115.45</v>
      </c>
      <c r="D20" s="105">
        <f>+'Unallocated Detail'!F219</f>
        <v>-5857.41</v>
      </c>
      <c r="E20" s="94">
        <v>1</v>
      </c>
      <c r="F20" s="92">
        <f t="shared" si="0"/>
        <v>0.58079999999999998</v>
      </c>
      <c r="G20" s="92">
        <f t="shared" si="1"/>
        <v>0.41920000000000002</v>
      </c>
      <c r="H20" s="107">
        <f t="shared" si="2"/>
        <v>-13972.86</v>
      </c>
      <c r="J20" s="170"/>
      <c r="K20" s="170"/>
    </row>
    <row r="21" spans="1:11" ht="15.95" customHeight="1" x14ac:dyDescent="0.2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0.58079999999999998</v>
      </c>
      <c r="G21" s="92">
        <f t="shared" si="1"/>
        <v>0.41920000000000002</v>
      </c>
      <c r="H21" s="107">
        <f t="shared" si="2"/>
        <v>0</v>
      </c>
      <c r="J21" s="170"/>
      <c r="K21" s="170"/>
    </row>
    <row r="22" spans="1:11" ht="15.95" customHeight="1" x14ac:dyDescent="0.2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0.58079999999999998</v>
      </c>
      <c r="G22" s="96">
        <f t="shared" si="1"/>
        <v>0.41920000000000002</v>
      </c>
      <c r="H22" s="95">
        <f t="shared" si="2"/>
        <v>0</v>
      </c>
      <c r="J22" s="170"/>
      <c r="K22" s="170"/>
    </row>
    <row r="23" spans="1:11" ht="15.95" customHeight="1" x14ac:dyDescent="0.2">
      <c r="A23" s="108" t="s">
        <v>345</v>
      </c>
      <c r="B23" s="85" t="s">
        <v>349</v>
      </c>
      <c r="C23" s="105">
        <f>SUM(C16:C21)</f>
        <v>159936.41999999998</v>
      </c>
      <c r="D23" s="105">
        <f>SUM(D16:D21)</f>
        <v>115436.28</v>
      </c>
      <c r="E23" s="94"/>
      <c r="F23" s="97"/>
      <c r="G23" s="98"/>
      <c r="H23" s="107">
        <f>SUM(H16:H21)</f>
        <v>275372.70000000007</v>
      </c>
      <c r="J23" s="170"/>
      <c r="K23" s="170"/>
    </row>
    <row r="24" spans="1:11" ht="15.95" customHeight="1" x14ac:dyDescent="0.2">
      <c r="A24" s="108" t="s">
        <v>11</v>
      </c>
      <c r="B24" s="85"/>
      <c r="C24" s="105"/>
      <c r="D24" s="105"/>
      <c r="E24" s="94"/>
      <c r="F24" s="98"/>
      <c r="G24" s="98"/>
      <c r="H24" s="107"/>
      <c r="J24" s="170"/>
      <c r="K24" s="170"/>
    </row>
    <row r="25" spans="1:11" ht="15.95" customHeight="1" x14ac:dyDescent="0.2">
      <c r="A25" s="108"/>
      <c r="B25" s="90" t="s">
        <v>357</v>
      </c>
      <c r="C25" s="105">
        <f>+'Unallocated Detail'!E227</f>
        <v>5037741.75</v>
      </c>
      <c r="D25" s="105">
        <f>+'Unallocated Detail'!F227</f>
        <v>2554936.35</v>
      </c>
      <c r="E25" s="94">
        <v>4</v>
      </c>
      <c r="F25" s="92">
        <f t="shared" ref="F25:F37" si="3">VLOOKUP($E25,$B$68:$G$73,5,FALSE)</f>
        <v>0.66349999999999998</v>
      </c>
      <c r="G25" s="92">
        <f t="shared" ref="G25:G37" si="4">VLOOKUP($E25,$B$68:$G$73,6,FALSE)</f>
        <v>0.33650000000000002</v>
      </c>
      <c r="H25" s="107">
        <f t="shared" ref="H25:H37" si="5">C25+D25</f>
        <v>7592678.0999999996</v>
      </c>
      <c r="J25" s="170"/>
      <c r="K25" s="170"/>
    </row>
    <row r="26" spans="1:11" ht="15.95" customHeight="1" x14ac:dyDescent="0.2">
      <c r="A26" s="108"/>
      <c r="B26" s="90" t="s">
        <v>358</v>
      </c>
      <c r="C26" s="105">
        <f>+'Unallocated Detail'!E228</f>
        <v>715442.87</v>
      </c>
      <c r="D26" s="105">
        <f>+'Unallocated Detail'!F228</f>
        <v>362843.22</v>
      </c>
      <c r="E26" s="94">
        <v>4</v>
      </c>
      <c r="F26" s="92">
        <f t="shared" si="3"/>
        <v>0.66349999999999998</v>
      </c>
      <c r="G26" s="92">
        <f t="shared" si="4"/>
        <v>0.33650000000000002</v>
      </c>
      <c r="H26" s="107">
        <f t="shared" si="5"/>
        <v>1078286.0899999999</v>
      </c>
      <c r="J26" s="170"/>
      <c r="K26" s="170"/>
    </row>
    <row r="27" spans="1:11" ht="15.95" customHeight="1" x14ac:dyDescent="0.2">
      <c r="A27" s="108" t="s">
        <v>345</v>
      </c>
      <c r="B27" s="90" t="s">
        <v>359</v>
      </c>
      <c r="C27" s="105">
        <f>+'Unallocated Detail'!E229</f>
        <v>-1947318.15</v>
      </c>
      <c r="D27" s="105">
        <f>+'Unallocated Detail'!F229</f>
        <v>-987599.93</v>
      </c>
      <c r="E27" s="94">
        <v>4</v>
      </c>
      <c r="F27" s="92">
        <f t="shared" si="3"/>
        <v>0.66349999999999998</v>
      </c>
      <c r="G27" s="92">
        <f t="shared" si="4"/>
        <v>0.33650000000000002</v>
      </c>
      <c r="H27" s="107">
        <f t="shared" si="5"/>
        <v>-2934918.08</v>
      </c>
      <c r="J27" s="170"/>
      <c r="K27" s="170"/>
    </row>
    <row r="28" spans="1:11" ht="15.95" customHeight="1" x14ac:dyDescent="0.2">
      <c r="A28" s="108" t="s">
        <v>345</v>
      </c>
      <c r="B28" s="90" t="s">
        <v>360</v>
      </c>
      <c r="C28" s="105">
        <f>+'Unallocated Detail'!E230</f>
        <v>741384.31</v>
      </c>
      <c r="D28" s="105">
        <f>+'Unallocated Detail'!F230</f>
        <v>375999.69</v>
      </c>
      <c r="E28" s="94">
        <v>4</v>
      </c>
      <c r="F28" s="92">
        <f t="shared" si="3"/>
        <v>0.66349999999999998</v>
      </c>
      <c r="G28" s="92">
        <f t="shared" si="4"/>
        <v>0.33650000000000002</v>
      </c>
      <c r="H28" s="107">
        <f t="shared" si="5"/>
        <v>1117384</v>
      </c>
      <c r="J28" s="170"/>
      <c r="K28" s="170"/>
    </row>
    <row r="29" spans="1:11" ht="15.95" customHeight="1" x14ac:dyDescent="0.2">
      <c r="A29" s="108" t="s">
        <v>345</v>
      </c>
      <c r="B29" s="90" t="s">
        <v>361</v>
      </c>
      <c r="C29" s="105">
        <f>+'Unallocated Detail'!E231</f>
        <v>-32551.759999999998</v>
      </c>
      <c r="D29" s="105">
        <f>+'Unallocated Detail'!F231</f>
        <v>-21619.94</v>
      </c>
      <c r="E29" s="94">
        <v>3</v>
      </c>
      <c r="F29" s="92">
        <f t="shared" si="3"/>
        <v>0.60089999999999999</v>
      </c>
      <c r="G29" s="92">
        <f t="shared" si="4"/>
        <v>0.39910000000000001</v>
      </c>
      <c r="H29" s="107">
        <f t="shared" si="5"/>
        <v>-54171.7</v>
      </c>
      <c r="J29" s="170"/>
      <c r="K29" s="170"/>
    </row>
    <row r="30" spans="1:11" ht="15.95" customHeight="1" x14ac:dyDescent="0.2">
      <c r="A30" s="108" t="s">
        <v>345</v>
      </c>
      <c r="B30" s="90" t="s">
        <v>362</v>
      </c>
      <c r="C30" s="105">
        <f>+'Unallocated Detail'!E232</f>
        <v>280346.21000000002</v>
      </c>
      <c r="D30" s="105">
        <f>+'Unallocated Detail'!F232</f>
        <v>202343.55</v>
      </c>
      <c r="E30" s="94">
        <v>1</v>
      </c>
      <c r="F30" s="92">
        <f t="shared" si="3"/>
        <v>0.58079999999999998</v>
      </c>
      <c r="G30" s="92">
        <f t="shared" si="4"/>
        <v>0.41920000000000002</v>
      </c>
      <c r="H30" s="107">
        <f t="shared" si="5"/>
        <v>482689.76</v>
      </c>
      <c r="J30" s="170"/>
      <c r="K30" s="170"/>
    </row>
    <row r="31" spans="1:11" ht="15.95" customHeight="1" x14ac:dyDescent="0.2">
      <c r="A31" s="108" t="s">
        <v>345</v>
      </c>
      <c r="B31" s="90" t="s">
        <v>363</v>
      </c>
      <c r="C31" s="105">
        <f>+'Unallocated Detail'!E233</f>
        <v>599379.22</v>
      </c>
      <c r="D31" s="105">
        <f>+'Unallocated Detail'!F233</f>
        <v>353929.35</v>
      </c>
      <c r="E31" s="94">
        <v>5</v>
      </c>
      <c r="F31" s="92">
        <f t="shared" si="3"/>
        <v>0.69820000000000004</v>
      </c>
      <c r="G31" s="92">
        <f t="shared" si="4"/>
        <v>0.30180000000000001</v>
      </c>
      <c r="H31" s="107">
        <f t="shared" si="5"/>
        <v>953308.57</v>
      </c>
      <c r="J31" s="170"/>
      <c r="K31" s="170"/>
    </row>
    <row r="32" spans="1:11" ht="15.95" customHeight="1" x14ac:dyDescent="0.2">
      <c r="A32" s="108"/>
      <c r="B32" s="90" t="s">
        <v>364</v>
      </c>
      <c r="C32" s="105">
        <f>+'Unallocated Detail'!E234</f>
        <v>9261.26</v>
      </c>
      <c r="D32" s="105">
        <f>+'Unallocated Detail'!F234</f>
        <v>4696.9399999999996</v>
      </c>
      <c r="E32" s="94">
        <v>4</v>
      </c>
      <c r="F32" s="92">
        <f t="shared" si="3"/>
        <v>0.66349999999999998</v>
      </c>
      <c r="G32" s="92">
        <f t="shared" si="4"/>
        <v>0.33650000000000002</v>
      </c>
      <c r="H32" s="107">
        <f t="shared" si="5"/>
        <v>13958.2</v>
      </c>
      <c r="J32" s="170"/>
      <c r="K32" s="170"/>
    </row>
    <row r="33" spans="1:11" ht="15.95" customHeight="1" x14ac:dyDescent="0.2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0.66349999999999998</v>
      </c>
      <c r="G33" s="92">
        <f t="shared" si="4"/>
        <v>0.33650000000000002</v>
      </c>
      <c r="H33" s="107">
        <f t="shared" si="5"/>
        <v>0</v>
      </c>
      <c r="J33" s="170"/>
      <c r="K33" s="170"/>
    </row>
    <row r="34" spans="1:11" ht="15.95" customHeight="1" x14ac:dyDescent="0.2">
      <c r="A34" s="108" t="s">
        <v>345</v>
      </c>
      <c r="B34" s="90" t="s">
        <v>366</v>
      </c>
      <c r="C34" s="105">
        <f>+'Unallocated Detail'!E236</f>
        <v>524326.80000000005</v>
      </c>
      <c r="D34" s="105">
        <f>+'Unallocated Detail'!F236</f>
        <v>265917.06</v>
      </c>
      <c r="E34" s="94">
        <v>4</v>
      </c>
      <c r="F34" s="92">
        <f t="shared" si="3"/>
        <v>0.66349999999999998</v>
      </c>
      <c r="G34" s="92">
        <f t="shared" si="4"/>
        <v>0.33650000000000002</v>
      </c>
      <c r="H34" s="107">
        <f t="shared" si="5"/>
        <v>790243.8600000001</v>
      </c>
      <c r="J34" s="170"/>
      <c r="K34" s="170"/>
    </row>
    <row r="35" spans="1:11" ht="15.95" customHeight="1" x14ac:dyDescent="0.2">
      <c r="A35" s="108" t="s">
        <v>345</v>
      </c>
      <c r="B35" s="90" t="s">
        <v>367</v>
      </c>
      <c r="C35" s="105">
        <f>+'Unallocated Detail'!E237</f>
        <v>503221.66</v>
      </c>
      <c r="D35" s="105">
        <f>+'Unallocated Detail'!F237</f>
        <v>255213.34</v>
      </c>
      <c r="E35" s="94">
        <v>4</v>
      </c>
      <c r="F35" s="92">
        <f t="shared" si="3"/>
        <v>0.66349999999999998</v>
      </c>
      <c r="G35" s="92">
        <f t="shared" si="4"/>
        <v>0.33650000000000002</v>
      </c>
      <c r="H35" s="107">
        <f t="shared" si="5"/>
        <v>758435</v>
      </c>
      <c r="J35" s="170"/>
      <c r="K35" s="170"/>
    </row>
    <row r="36" spans="1:11" ht="15.95" customHeight="1" x14ac:dyDescent="0.2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0.66349999999999998</v>
      </c>
      <c r="G36" s="92">
        <f t="shared" si="4"/>
        <v>0.33650000000000002</v>
      </c>
      <c r="H36" s="107">
        <f t="shared" si="5"/>
        <v>0</v>
      </c>
      <c r="J36" s="170"/>
      <c r="K36" s="170"/>
    </row>
    <row r="37" spans="1:11" ht="15.95" customHeight="1" x14ac:dyDescent="0.2">
      <c r="A37" s="108"/>
      <c r="B37" s="90" t="s">
        <v>369</v>
      </c>
      <c r="C37" s="95">
        <f>+'Unallocated Detail'!E239</f>
        <v>1283066.83</v>
      </c>
      <c r="D37" s="95">
        <f>+'Unallocated Detail'!F239</f>
        <v>650718.96</v>
      </c>
      <c r="E37" s="103">
        <v>4</v>
      </c>
      <c r="F37" s="96">
        <f t="shared" si="3"/>
        <v>0.66349999999999998</v>
      </c>
      <c r="G37" s="96">
        <f t="shared" si="4"/>
        <v>0.33650000000000002</v>
      </c>
      <c r="H37" s="95">
        <f t="shared" si="5"/>
        <v>1933785.79</v>
      </c>
      <c r="J37" s="170"/>
      <c r="K37" s="170"/>
    </row>
    <row r="38" spans="1:11" ht="15.95" customHeight="1" x14ac:dyDescent="0.2">
      <c r="A38" s="108" t="s">
        <v>345</v>
      </c>
      <c r="B38" s="85" t="s">
        <v>349</v>
      </c>
      <c r="C38" s="105">
        <f>SUM(C25:C37)</f>
        <v>7714301</v>
      </c>
      <c r="D38" s="105">
        <f>SUM(D25:D37)</f>
        <v>4017378.59</v>
      </c>
      <c r="E38" s="94"/>
      <c r="F38" s="97"/>
      <c r="G38" s="98"/>
      <c r="H38" s="107">
        <f>SUM(H25:H37)</f>
        <v>11731679.59</v>
      </c>
      <c r="J38" s="170"/>
      <c r="K38" s="170"/>
    </row>
    <row r="39" spans="1:11" ht="15.95" customHeight="1" x14ac:dyDescent="0.2">
      <c r="A39" s="108" t="s">
        <v>370</v>
      </c>
      <c r="B39" s="85"/>
      <c r="C39" s="105"/>
      <c r="D39" s="105"/>
      <c r="E39" s="94"/>
      <c r="F39" s="98"/>
      <c r="G39" s="98"/>
      <c r="H39" s="107"/>
      <c r="J39" s="170"/>
      <c r="K39" s="170"/>
    </row>
    <row r="40" spans="1:11" ht="15.95" customHeight="1" x14ac:dyDescent="0.2">
      <c r="A40" s="108"/>
      <c r="B40" s="90" t="s">
        <v>371</v>
      </c>
      <c r="C40" s="105">
        <f>+'Unallocated Detail'!E245</f>
        <v>1561489.52</v>
      </c>
      <c r="D40" s="105">
        <f>+'Unallocated Detail'!F245</f>
        <v>791923.47</v>
      </c>
      <c r="E40" s="94">
        <v>4</v>
      </c>
      <c r="F40" s="92">
        <f>VLOOKUP($E40,$B$68:$G$73,5,FALSE)</f>
        <v>0.66349999999999998</v>
      </c>
      <c r="G40" s="92">
        <f>VLOOKUP($E40,$B$68:$G$73,6,FALSE)</f>
        <v>0.33650000000000002</v>
      </c>
      <c r="H40" s="107">
        <f>C40+D40</f>
        <v>2353412.9900000002</v>
      </c>
      <c r="J40" s="170"/>
      <c r="K40" s="170"/>
    </row>
    <row r="41" spans="1:11" ht="15.95" customHeight="1" x14ac:dyDescent="0.2">
      <c r="A41" s="108"/>
      <c r="B41" s="99" t="s">
        <v>372</v>
      </c>
      <c r="C41" s="95">
        <f>+'Unallocated Detail'!E246</f>
        <v>2950.31</v>
      </c>
      <c r="D41" s="95">
        <f>+'Unallocated Detail'!F246</f>
        <v>1496.27</v>
      </c>
      <c r="E41" s="103">
        <v>4</v>
      </c>
      <c r="F41" s="96">
        <f>VLOOKUP($E41,$B$68:$G$73,5,FALSE)</f>
        <v>0.66349999999999998</v>
      </c>
      <c r="G41" s="96">
        <f>VLOOKUP($E41,$B$68:$G$73,6,FALSE)</f>
        <v>0.33650000000000002</v>
      </c>
      <c r="H41" s="95">
        <f>C41+D41</f>
        <v>4446.58</v>
      </c>
      <c r="J41" s="170"/>
      <c r="K41" s="170"/>
    </row>
    <row r="42" spans="1:11" ht="15.95" customHeight="1" x14ac:dyDescent="0.2">
      <c r="A42" s="108"/>
      <c r="B42" s="85" t="s">
        <v>349</v>
      </c>
      <c r="C42" s="105">
        <f>SUM(C40:C41)</f>
        <v>1564439.83</v>
      </c>
      <c r="D42" s="105">
        <f>SUM(D40:D41)</f>
        <v>793419.74</v>
      </c>
      <c r="E42" s="94"/>
      <c r="F42" s="98"/>
      <c r="G42" s="98"/>
      <c r="H42" s="107">
        <f>SUM(H40:H41)</f>
        <v>2357859.5700000003</v>
      </c>
      <c r="J42" s="170"/>
      <c r="K42" s="170"/>
    </row>
    <row r="43" spans="1:11" ht="15.95" customHeight="1" x14ac:dyDescent="0.2">
      <c r="A43" s="108" t="s">
        <v>9</v>
      </c>
      <c r="B43" s="90"/>
      <c r="C43" s="105"/>
      <c r="D43" s="105"/>
      <c r="E43" s="94"/>
      <c r="F43" s="98"/>
      <c r="G43" s="98"/>
      <c r="H43" s="107"/>
      <c r="J43" s="170"/>
      <c r="K43" s="170"/>
    </row>
    <row r="44" spans="1:11" ht="15.95" customHeight="1" x14ac:dyDescent="0.2">
      <c r="A44" s="108"/>
      <c r="B44" s="90" t="s">
        <v>373</v>
      </c>
      <c r="C44" s="105">
        <f>+'Unallocated Detail'!E249</f>
        <v>6227763.9299999997</v>
      </c>
      <c r="D44" s="105">
        <f>+'Unallocated Detail'!F249</f>
        <v>3158466.5600000001</v>
      </c>
      <c r="E44" s="94">
        <v>4</v>
      </c>
      <c r="F44" s="92">
        <f>VLOOKUP($E44,$B$68:$G$73,5,FALSE)</f>
        <v>0.66349999999999998</v>
      </c>
      <c r="G44" s="92">
        <f>VLOOKUP($E44,$B$68:$G$73,6,FALSE)</f>
        <v>0.33650000000000002</v>
      </c>
      <c r="H44" s="107">
        <f>C44+D44</f>
        <v>9386230.4900000002</v>
      </c>
      <c r="J44" s="170"/>
      <c r="K44" s="170"/>
    </row>
    <row r="45" spans="1:11" ht="15.95" customHeight="1" x14ac:dyDescent="0.2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0.66349999999999998</v>
      </c>
      <c r="G45" s="92">
        <f>VLOOKUP($E45,$B$68:$G$73,6,FALSE)</f>
        <v>0.33650000000000002</v>
      </c>
      <c r="H45" s="107">
        <f>C45+D45</f>
        <v>0</v>
      </c>
      <c r="J45" s="170"/>
      <c r="K45" s="170"/>
    </row>
    <row r="46" spans="1:11" ht="15.95" customHeight="1" x14ac:dyDescent="0.2">
      <c r="A46" s="108"/>
      <c r="B46" s="99" t="s">
        <v>375</v>
      </c>
      <c r="C46" s="95">
        <f>+'Unallocated Detail'!E251</f>
        <v>1206.83</v>
      </c>
      <c r="D46" s="95">
        <f>+'Unallocated Detail'!F251</f>
        <v>612.04999999999995</v>
      </c>
      <c r="E46" s="103">
        <v>4</v>
      </c>
      <c r="F46" s="96">
        <f>VLOOKUP($E46,$B$68:$G$73,5,FALSE)</f>
        <v>0.66349999999999998</v>
      </c>
      <c r="G46" s="96">
        <f>VLOOKUP($E46,$B$68:$G$73,6,FALSE)</f>
        <v>0.33650000000000002</v>
      </c>
      <c r="H46" s="107">
        <f>C46+D46</f>
        <v>1818.8799999999999</v>
      </c>
      <c r="J46" s="170"/>
      <c r="K46" s="170"/>
    </row>
    <row r="47" spans="1:11" ht="15.95" customHeight="1" x14ac:dyDescent="0.2">
      <c r="A47" s="108" t="s">
        <v>345</v>
      </c>
      <c r="B47" s="85" t="s">
        <v>349</v>
      </c>
      <c r="C47" s="105">
        <f>SUM(C44:C46)</f>
        <v>6228970.7599999998</v>
      </c>
      <c r="D47" s="105">
        <f>SUM(D44:D46)</f>
        <v>3159078.61</v>
      </c>
      <c r="E47" s="94"/>
      <c r="F47" s="98"/>
      <c r="G47" s="98"/>
      <c r="H47" s="100">
        <f>SUM(H44:H46)</f>
        <v>9388049.370000001</v>
      </c>
      <c r="J47" s="170"/>
      <c r="K47" s="170"/>
    </row>
    <row r="48" spans="1:11" ht="15.95" customHeight="1" x14ac:dyDescent="0.2">
      <c r="A48" s="108" t="s">
        <v>661</v>
      </c>
      <c r="B48" s="102"/>
      <c r="C48" s="105"/>
      <c r="D48" s="105"/>
      <c r="E48" s="94"/>
      <c r="F48" s="98"/>
      <c r="G48" s="98"/>
      <c r="H48" s="107"/>
      <c r="J48" s="170"/>
      <c r="K48" s="170"/>
    </row>
    <row r="49" spans="1:11" ht="15.95" customHeight="1" x14ac:dyDescent="0.2">
      <c r="A49" s="108"/>
      <c r="B49" s="99" t="s">
        <v>662</v>
      </c>
      <c r="C49" s="95">
        <f>+'Unallocated Detail'!E258</f>
        <v>-2172652.65</v>
      </c>
      <c r="D49" s="95">
        <f>+'Unallocated Detail'!F258</f>
        <v>-1101880.3500000001</v>
      </c>
      <c r="E49" s="103">
        <v>4</v>
      </c>
      <c r="F49" s="96">
        <f>VLOOKUP($E49,$B$68:$G$73,5,FALSE)</f>
        <v>0.66349999999999998</v>
      </c>
      <c r="G49" s="96">
        <f>VLOOKUP($E49,$B$68:$G$73,6,FALSE)</f>
        <v>0.33650000000000002</v>
      </c>
      <c r="H49" s="107">
        <f>C49+D49</f>
        <v>-3274533</v>
      </c>
      <c r="J49" s="170"/>
      <c r="K49" s="170"/>
    </row>
    <row r="50" spans="1:11" ht="15.95" customHeight="1" x14ac:dyDescent="0.2">
      <c r="A50" s="108" t="s">
        <v>345</v>
      </c>
      <c r="B50" s="85" t="s">
        <v>349</v>
      </c>
      <c r="C50" s="105">
        <f>C49</f>
        <v>-2172652.65</v>
      </c>
      <c r="D50" s="105">
        <f>D49</f>
        <v>-1101880.3500000001</v>
      </c>
      <c r="E50" s="94"/>
      <c r="F50" s="98"/>
      <c r="G50" s="98"/>
      <c r="H50" s="100">
        <f>SUM(H49)</f>
        <v>-3274533</v>
      </c>
      <c r="J50" s="170"/>
      <c r="K50" s="170"/>
    </row>
    <row r="51" spans="1:11" ht="15.95" customHeight="1" x14ac:dyDescent="0.2">
      <c r="A51" s="108"/>
      <c r="B51" s="85"/>
      <c r="C51" s="105"/>
      <c r="D51" s="105"/>
      <c r="E51" s="94"/>
      <c r="F51" s="98"/>
      <c r="G51" s="98"/>
      <c r="H51" s="107"/>
      <c r="J51" s="170"/>
      <c r="K51" s="170"/>
    </row>
    <row r="52" spans="1:11" ht="15.95" customHeight="1" x14ac:dyDescent="0.2">
      <c r="A52" s="108" t="s">
        <v>682</v>
      </c>
      <c r="B52" s="102"/>
      <c r="C52" s="105"/>
      <c r="D52" s="105"/>
      <c r="E52" s="94"/>
      <c r="F52" s="98"/>
      <c r="G52" s="98"/>
      <c r="H52" s="107"/>
      <c r="J52" s="170"/>
      <c r="K52" s="170"/>
    </row>
    <row r="53" spans="1:11" ht="15.95" customHeight="1" x14ac:dyDescent="0.2">
      <c r="A53" s="108"/>
      <c r="B53" s="99" t="s">
        <v>683</v>
      </c>
      <c r="C53" s="95">
        <f>+'Unallocated Detail'!E267</f>
        <v>254859.05</v>
      </c>
      <c r="D53" s="95">
        <f>+'Unallocated Detail'!F267</f>
        <v>144416.82</v>
      </c>
      <c r="E53" s="103">
        <v>4</v>
      </c>
      <c r="F53" s="96">
        <f>VLOOKUP($E53,$B$68:$G$73,5,FALSE)</f>
        <v>0.66349999999999998</v>
      </c>
      <c r="G53" s="96">
        <f>VLOOKUP($E53,$B$68:$G$73,6,FALSE)</f>
        <v>0.33650000000000002</v>
      </c>
      <c r="H53" s="107">
        <f>C53+D53</f>
        <v>399275.87</v>
      </c>
      <c r="J53" s="170"/>
      <c r="K53" s="170"/>
    </row>
    <row r="54" spans="1:11" ht="15.95" customHeight="1" x14ac:dyDescent="0.2">
      <c r="A54" s="108" t="s">
        <v>345</v>
      </c>
      <c r="B54" s="85" t="s">
        <v>349</v>
      </c>
      <c r="C54" s="105">
        <f>C53</f>
        <v>254859.05</v>
      </c>
      <c r="D54" s="105">
        <f>D53</f>
        <v>144416.82</v>
      </c>
      <c r="E54" s="94"/>
      <c r="F54" s="98"/>
      <c r="G54" s="98"/>
      <c r="H54" s="100">
        <f>SUM(H53)</f>
        <v>399275.87</v>
      </c>
      <c r="J54" s="170"/>
      <c r="K54" s="170"/>
    </row>
    <row r="55" spans="1:11" ht="15.95" customHeight="1" x14ac:dyDescent="0.2">
      <c r="A55" s="108"/>
      <c r="B55" s="85"/>
      <c r="C55" s="105"/>
      <c r="D55" s="105"/>
      <c r="E55" s="94"/>
      <c r="F55" s="98"/>
      <c r="G55" s="98"/>
      <c r="H55" s="107"/>
      <c r="J55" s="170"/>
      <c r="K55" s="170"/>
    </row>
    <row r="56" spans="1:11" ht="15.95" customHeight="1" x14ac:dyDescent="0.2">
      <c r="A56" s="104" t="s">
        <v>684</v>
      </c>
      <c r="B56" s="102"/>
      <c r="C56" s="105"/>
      <c r="D56" s="105"/>
      <c r="E56" s="106"/>
      <c r="F56" s="106"/>
      <c r="G56" s="106"/>
      <c r="H56" s="107"/>
      <c r="J56" s="170"/>
      <c r="K56" s="170"/>
    </row>
    <row r="57" spans="1:11" ht="15.95" customHeight="1" x14ac:dyDescent="0.2">
      <c r="A57" s="104"/>
      <c r="B57" s="99" t="s">
        <v>685</v>
      </c>
      <c r="C57" s="95">
        <v>0</v>
      </c>
      <c r="D57" s="95">
        <v>0</v>
      </c>
      <c r="E57" s="103">
        <v>4</v>
      </c>
      <c r="F57" s="96">
        <f>VLOOKUP($E57,$B$68:$G$73,5,FALSE)</f>
        <v>0.66349999999999998</v>
      </c>
      <c r="G57" s="96">
        <f>VLOOKUP($E57,$B$68:$G$73,6,FALSE)</f>
        <v>0.33650000000000002</v>
      </c>
      <c r="H57" s="101">
        <v>0</v>
      </c>
      <c r="J57" s="170"/>
      <c r="K57" s="170"/>
    </row>
    <row r="58" spans="1:11" ht="15.95" customHeight="1" x14ac:dyDescent="0.2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  <c r="J58" s="170"/>
      <c r="K58" s="170"/>
    </row>
    <row r="59" spans="1:11" ht="15.95" customHeight="1" x14ac:dyDescent="0.2">
      <c r="A59" s="104"/>
      <c r="B59" s="102"/>
      <c r="C59" s="105"/>
      <c r="D59" s="105"/>
      <c r="E59" s="94"/>
      <c r="F59" s="98"/>
      <c r="G59" s="98"/>
      <c r="H59" s="107"/>
      <c r="J59" s="170"/>
      <c r="K59" s="170"/>
    </row>
    <row r="60" spans="1:11" ht="15.95" customHeight="1" x14ac:dyDescent="0.2">
      <c r="A60" s="108" t="s">
        <v>686</v>
      </c>
      <c r="B60" s="85"/>
      <c r="C60" s="105"/>
      <c r="D60" s="105"/>
      <c r="E60" s="94"/>
      <c r="F60" s="98"/>
      <c r="G60" s="98"/>
      <c r="H60" s="107"/>
      <c r="J60" s="170"/>
      <c r="K60" s="170"/>
    </row>
    <row r="61" spans="1:11" ht="15.95" customHeight="1" x14ac:dyDescent="0.2">
      <c r="A61" s="108"/>
      <c r="B61" s="99" t="s">
        <v>687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0.66349999999999998</v>
      </c>
      <c r="G61" s="92">
        <f t="shared" ref="G61:G62" si="7">VLOOKUP($E61,$B$68:$G$73,6,FALSE)</f>
        <v>0.33650000000000002</v>
      </c>
      <c r="H61" s="107">
        <f>C61+D61</f>
        <v>0</v>
      </c>
      <c r="J61" s="170"/>
      <c r="K61" s="170"/>
    </row>
    <row r="62" spans="1:11" ht="15.95" customHeight="1" x14ac:dyDescent="0.2">
      <c r="A62" s="108"/>
      <c r="B62" s="99" t="s">
        <v>688</v>
      </c>
      <c r="C62" s="95">
        <v>0</v>
      </c>
      <c r="D62" s="95">
        <v>0</v>
      </c>
      <c r="E62" s="109">
        <v>4</v>
      </c>
      <c r="F62" s="96">
        <f t="shared" si="6"/>
        <v>0.66349999999999998</v>
      </c>
      <c r="G62" s="96">
        <f t="shared" si="7"/>
        <v>0.33650000000000002</v>
      </c>
      <c r="H62" s="95">
        <f>C62+D62</f>
        <v>0</v>
      </c>
      <c r="J62" s="170"/>
      <c r="K62" s="170"/>
    </row>
    <row r="63" spans="1:11" ht="15.95" customHeight="1" x14ac:dyDescent="0.2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11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376</v>
      </c>
      <c r="B65" s="111"/>
      <c r="C65" s="114">
        <f>C63+C58+C54+C50+C47+C42+C38+C23+C14</f>
        <v>15591865.91</v>
      </c>
      <c r="D65" s="114">
        <f>D63+D58+D54+D50+D47+D42+D38+D23+D14</f>
        <v>8429253.7800000012</v>
      </c>
      <c r="E65" s="115"/>
      <c r="F65" s="115"/>
      <c r="G65" s="116"/>
      <c r="H65" s="114">
        <f>H63+H58+H54+H50+H47+H42+H38+H23+H14</f>
        <v>24021119.690000001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x14ac:dyDescent="0.2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">
      <c r="B69" s="120">
        <v>1</v>
      </c>
      <c r="C69" s="121" t="s">
        <v>378</v>
      </c>
      <c r="D69" s="122"/>
      <c r="F69" s="123">
        <v>0.58079999999999998</v>
      </c>
      <c r="G69" s="123">
        <v>0.41920000000000002</v>
      </c>
      <c r="H69" s="124">
        <f>SUM(F69,G69)</f>
        <v>1</v>
      </c>
    </row>
    <row r="70" spans="1:8" x14ac:dyDescent="0.2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">
      <c r="B71" s="120">
        <v>3</v>
      </c>
      <c r="C71" s="122" t="s">
        <v>380</v>
      </c>
      <c r="D71" s="122"/>
      <c r="F71" s="126">
        <v>0.60089999999999999</v>
      </c>
      <c r="G71" s="126">
        <v>0.39910000000000001</v>
      </c>
      <c r="H71" s="127">
        <f t="shared" si="8"/>
        <v>1</v>
      </c>
    </row>
    <row r="72" spans="1:8" x14ac:dyDescent="0.2">
      <c r="B72" s="120">
        <v>4</v>
      </c>
      <c r="C72" s="121" t="s">
        <v>381</v>
      </c>
      <c r="D72" s="122"/>
      <c r="F72" s="126">
        <v>0.66349999999999998</v>
      </c>
      <c r="G72" s="126">
        <v>0.33650000000000002</v>
      </c>
      <c r="H72" s="127">
        <f t="shared" si="8"/>
        <v>1</v>
      </c>
    </row>
    <row r="73" spans="1:8" x14ac:dyDescent="0.2">
      <c r="B73" s="109">
        <v>5</v>
      </c>
      <c r="C73" s="128" t="s">
        <v>382</v>
      </c>
      <c r="D73" s="129"/>
      <c r="E73" s="129"/>
      <c r="F73" s="130">
        <v>0.69820000000000004</v>
      </c>
      <c r="G73" s="130">
        <v>0.30180000000000001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22749FC207FB4D8AF54D42E09D32EA" ma:contentTypeVersion="52" ma:contentTypeDescription="" ma:contentTypeScope="" ma:versionID="dd0731219a6fc886a57136194489d0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2020-08-14T07:00:00+00:00</OpenedDate>
    <SignificantOrder xmlns="dc463f71-b30c-4ab2-9473-d307f9d35888">false</SignificantOrder>
    <Date1 xmlns="dc463f71-b30c-4ab2-9473-d307f9d35888">2020-08-14T07:00:00+00:00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200742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E9563FB-B1F2-4FD3-A3EE-208CF9AD6CC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7BA6CE5E-8B83-463E-B096-559DF1493E92}"/>
</file>

<file path=customXml/itemProps3.xml><?xml version="1.0" encoding="utf-8"?>
<ds:datastoreItem xmlns:ds="http://schemas.openxmlformats.org/officeDocument/2006/customXml" ds:itemID="{7C89844D-7FAF-4A9E-A1F5-883251A7CA75}"/>
</file>

<file path=customXml/itemProps4.xml><?xml version="1.0" encoding="utf-8"?>
<ds:datastoreItem xmlns:ds="http://schemas.openxmlformats.org/officeDocument/2006/customXml" ds:itemID="{BEE0DCF1-B923-4345-971D-460931781DBD}"/>
</file>

<file path=customXml/itemProps5.xml><?xml version="1.0" encoding="utf-8"?>
<ds:datastoreItem xmlns:ds="http://schemas.openxmlformats.org/officeDocument/2006/customXml" ds:itemID="{A849EEFD-5EBB-4931-B0B5-C9E84FE0A4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2020-08-07T22:30:33Z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0x0101006E56B4D1795A2E4DB2F0B01679ED314A009722749FC207FB4D8AF54D42E09D32EA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