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0" yWindow="120" windowWidth="22980" windowHeight="10590" activeTab="3"/>
  </bookViews>
  <sheets>
    <sheet name="01-2020 SOE" sheetId="17" r:id="rId1"/>
    <sheet name="02-2020 SOE" sheetId="16" r:id="rId2"/>
    <sheet name="03-2020 SOE" sheetId="20" r:id="rId3"/>
    <sheet name="12ME 03-2020 SOE" sheetId="21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 localSheetId="0">'[3]INPUT TAB'!#REF!</definedName>
    <definedName name="RdSch_CY" localSheetId="1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alcMode="autoNoTable"/>
</workbook>
</file>

<file path=xl/calcChain.xml><?xml version="1.0" encoding="utf-8"?>
<calcChain xmlns="http://schemas.openxmlformats.org/spreadsheetml/2006/main">
  <c r="F57" i="21" l="1"/>
  <c r="H57" i="21" s="1"/>
  <c r="F56" i="21"/>
  <c r="H56" i="21" s="1"/>
  <c r="F51" i="21"/>
  <c r="H51" i="21" s="1"/>
  <c r="F24" i="21"/>
  <c r="H24" i="21" s="1"/>
  <c r="F23" i="21"/>
  <c r="K19" i="21"/>
  <c r="J19" i="21"/>
  <c r="L19" i="21"/>
  <c r="F19" i="21"/>
  <c r="H19" i="21" s="1"/>
  <c r="K18" i="21"/>
  <c r="J18" i="21"/>
  <c r="K15" i="21"/>
  <c r="J15" i="21"/>
  <c r="K14" i="21"/>
  <c r="F14" i="21"/>
  <c r="H14" i="21" s="1"/>
  <c r="K13" i="21"/>
  <c r="K12" i="21"/>
  <c r="F12" i="21"/>
  <c r="H12" i="21" s="1"/>
  <c r="K11" i="21"/>
  <c r="D17" i="21"/>
  <c r="F52" i="20"/>
  <c r="H52" i="20" s="1"/>
  <c r="F49" i="20"/>
  <c r="H49" i="20" s="1"/>
  <c r="F48" i="20"/>
  <c r="F24" i="20"/>
  <c r="F17" i="20"/>
  <c r="H17" i="20" s="1"/>
  <c r="K10" i="20"/>
  <c r="B16" i="20"/>
  <c r="B20" i="20" s="1"/>
  <c r="J13" i="21" l="1"/>
  <c r="L14" i="21"/>
  <c r="J14" i="21"/>
  <c r="B27" i="21"/>
  <c r="J11" i="21"/>
  <c r="D27" i="21"/>
  <c r="L12" i="21"/>
  <c r="F52" i="21"/>
  <c r="H52" i="21" s="1"/>
  <c r="F12" i="20"/>
  <c r="H12" i="20" s="1"/>
  <c r="F55" i="20"/>
  <c r="K12" i="20"/>
  <c r="F14" i="20"/>
  <c r="H14" i="20" s="1"/>
  <c r="K17" i="20"/>
  <c r="H55" i="20"/>
  <c r="F22" i="20"/>
  <c r="H22" i="20" s="1"/>
  <c r="H24" i="20"/>
  <c r="F50" i="20"/>
  <c r="H50" i="20" s="1"/>
  <c r="F10" i="20"/>
  <c r="H10" i="20" s="1"/>
  <c r="K14" i="20"/>
  <c r="F25" i="20"/>
  <c r="H25" i="20" s="1"/>
  <c r="F23" i="20"/>
  <c r="D21" i="21"/>
  <c r="D29" i="21" s="1"/>
  <c r="D16" i="20"/>
  <c r="F18" i="20"/>
  <c r="H23" i="20"/>
  <c r="H48" i="20"/>
  <c r="D54" i="20"/>
  <c r="J11" i="20"/>
  <c r="F11" i="20"/>
  <c r="J13" i="20"/>
  <c r="F51" i="20"/>
  <c r="F54" i="20" s="1"/>
  <c r="J18" i="20"/>
  <c r="K11" i="20"/>
  <c r="F13" i="20"/>
  <c r="H13" i="20" s="1"/>
  <c r="H18" i="20"/>
  <c r="K13" i="20"/>
  <c r="B55" i="21"/>
  <c r="J10" i="20"/>
  <c r="J12" i="20"/>
  <c r="J14" i="20"/>
  <c r="J17" i="20"/>
  <c r="K18" i="20"/>
  <c r="B26" i="20"/>
  <c r="B28" i="20" s="1"/>
  <c r="D26" i="20"/>
  <c r="F56" i="20"/>
  <c r="H56" i="20" s="1"/>
  <c r="F11" i="21"/>
  <c r="L11" i="21"/>
  <c r="J12" i="21"/>
  <c r="F13" i="21"/>
  <c r="H13" i="21" s="1"/>
  <c r="L13" i="21"/>
  <c r="F15" i="21"/>
  <c r="H15" i="21" s="1"/>
  <c r="L15" i="21"/>
  <c r="F18" i="21"/>
  <c r="H18" i="21" s="1"/>
  <c r="L18" i="21"/>
  <c r="H23" i="21"/>
  <c r="F26" i="21"/>
  <c r="H26" i="21" s="1"/>
  <c r="F50" i="21"/>
  <c r="H50" i="21" s="1"/>
  <c r="B54" i="20"/>
  <c r="B17" i="21"/>
  <c r="B21" i="21" s="1"/>
  <c r="F25" i="21"/>
  <c r="F27" i="21" s="1"/>
  <c r="F49" i="21"/>
  <c r="F55" i="21" s="1"/>
  <c r="F59" i="21" s="1"/>
  <c r="F53" i="21"/>
  <c r="H53" i="21" s="1"/>
  <c r="D55" i="21"/>
  <c r="F56" i="17"/>
  <c r="H56" i="17" s="1"/>
  <c r="F50" i="17"/>
  <c r="F48" i="17"/>
  <c r="H48" i="17" s="1"/>
  <c r="B26" i="17"/>
  <c r="K18" i="17"/>
  <c r="J18" i="17"/>
  <c r="J14" i="17"/>
  <c r="J10" i="17"/>
  <c r="F56" i="16"/>
  <c r="H56" i="16" s="1"/>
  <c r="F52" i="16"/>
  <c r="H52" i="16" s="1"/>
  <c r="F48" i="16"/>
  <c r="F23" i="16"/>
  <c r="H23" i="16" s="1"/>
  <c r="K18" i="16"/>
  <c r="F18" i="16"/>
  <c r="H18" i="16" s="1"/>
  <c r="J13" i="16"/>
  <c r="F13" i="16"/>
  <c r="H13" i="16" s="1"/>
  <c r="F11" i="16"/>
  <c r="H11" i="16" s="1"/>
  <c r="B29" i="21" l="1"/>
  <c r="F58" i="20"/>
  <c r="H51" i="20"/>
  <c r="F16" i="20"/>
  <c r="F20" i="20" s="1"/>
  <c r="F26" i="20"/>
  <c r="F28" i="20" s="1"/>
  <c r="H11" i="20"/>
  <c r="H27" i="21"/>
  <c r="L17" i="21"/>
  <c r="H55" i="21"/>
  <c r="D59" i="21"/>
  <c r="H59" i="21" s="1"/>
  <c r="B58" i="20"/>
  <c r="J16" i="20"/>
  <c r="F17" i="21"/>
  <c r="D20" i="20"/>
  <c r="H20" i="20" s="1"/>
  <c r="H16" i="20"/>
  <c r="H11" i="21"/>
  <c r="H25" i="21"/>
  <c r="H49" i="21"/>
  <c r="K17" i="21"/>
  <c r="B59" i="21"/>
  <c r="J17" i="21"/>
  <c r="D58" i="20"/>
  <c r="H58" i="20" s="1"/>
  <c r="K16" i="20"/>
  <c r="H54" i="20"/>
  <c r="K13" i="17"/>
  <c r="J13" i="17"/>
  <c r="J17" i="17"/>
  <c r="F18" i="17"/>
  <c r="H18" i="17" s="1"/>
  <c r="F23" i="17"/>
  <c r="F11" i="17"/>
  <c r="H11" i="17" s="1"/>
  <c r="F13" i="17"/>
  <c r="H13" i="17" s="1"/>
  <c r="D26" i="17"/>
  <c r="F24" i="17"/>
  <c r="H24" i="17" s="1"/>
  <c r="F52" i="17"/>
  <c r="H52" i="17" s="1"/>
  <c r="F22" i="17"/>
  <c r="H22" i="17" s="1"/>
  <c r="H23" i="17"/>
  <c r="D16" i="17"/>
  <c r="D20" i="17" s="1"/>
  <c r="H50" i="17"/>
  <c r="F51" i="17"/>
  <c r="H51" i="17" s="1"/>
  <c r="F55" i="17"/>
  <c r="H55" i="17" s="1"/>
  <c r="J12" i="17"/>
  <c r="K11" i="17"/>
  <c r="B54" i="17"/>
  <c r="D54" i="17"/>
  <c r="F10" i="17"/>
  <c r="H10" i="17" s="1"/>
  <c r="K10" i="17"/>
  <c r="J11" i="17"/>
  <c r="F12" i="17"/>
  <c r="H12" i="17" s="1"/>
  <c r="K12" i="17"/>
  <c r="F14" i="17"/>
  <c r="H14" i="17" s="1"/>
  <c r="K14" i="17"/>
  <c r="F17" i="17"/>
  <c r="H17" i="17" s="1"/>
  <c r="K17" i="17"/>
  <c r="F25" i="17"/>
  <c r="F49" i="17"/>
  <c r="B16" i="17"/>
  <c r="B20" i="17" s="1"/>
  <c r="B28" i="17" s="1"/>
  <c r="K11" i="16"/>
  <c r="K13" i="16"/>
  <c r="J18" i="16"/>
  <c r="F51" i="16"/>
  <c r="H51" i="16" s="1"/>
  <c r="J14" i="16"/>
  <c r="F24" i="16"/>
  <c r="H24" i="16" s="1"/>
  <c r="D16" i="16"/>
  <c r="K10" i="16"/>
  <c r="K12" i="16"/>
  <c r="B16" i="16"/>
  <c r="B20" i="16" s="1"/>
  <c r="F10" i="16"/>
  <c r="B26" i="16"/>
  <c r="H48" i="16"/>
  <c r="D26" i="16"/>
  <c r="F50" i="16"/>
  <c r="H50" i="16" s="1"/>
  <c r="F14" i="16"/>
  <c r="H14" i="16" s="1"/>
  <c r="J10" i="16"/>
  <c r="K17" i="16"/>
  <c r="F12" i="16"/>
  <c r="H12" i="16" s="1"/>
  <c r="J12" i="16"/>
  <c r="K14" i="16"/>
  <c r="F17" i="16"/>
  <c r="H17" i="16" s="1"/>
  <c r="J17" i="16"/>
  <c r="F22" i="16"/>
  <c r="F55" i="16"/>
  <c r="H55" i="16" s="1"/>
  <c r="B54" i="16"/>
  <c r="D54" i="16"/>
  <c r="J11" i="16"/>
  <c r="F25" i="16"/>
  <c r="H25" i="16" s="1"/>
  <c r="F49" i="16"/>
  <c r="H49" i="16" s="1"/>
  <c r="H26" i="20" l="1"/>
  <c r="D28" i="20"/>
  <c r="H28" i="20" s="1"/>
  <c r="F21" i="21"/>
  <c r="H17" i="21"/>
  <c r="F54" i="17"/>
  <c r="F58" i="17" s="1"/>
  <c r="D28" i="17"/>
  <c r="H49" i="17"/>
  <c r="F26" i="17"/>
  <c r="H26" i="17" s="1"/>
  <c r="B58" i="17"/>
  <c r="J16" i="17"/>
  <c r="K16" i="17"/>
  <c r="H54" i="17"/>
  <c r="D58" i="17"/>
  <c r="H58" i="17" s="1"/>
  <c r="H25" i="17"/>
  <c r="F16" i="17"/>
  <c r="D58" i="16"/>
  <c r="K16" i="16"/>
  <c r="B58" i="16"/>
  <c r="J16" i="16"/>
  <c r="F26" i="16"/>
  <c r="H26" i="16" s="1"/>
  <c r="H22" i="16"/>
  <c r="F54" i="16"/>
  <c r="F58" i="16" s="1"/>
  <c r="B28" i="16"/>
  <c r="F16" i="16"/>
  <c r="F20" i="16" s="1"/>
  <c r="H10" i="16"/>
  <c r="D20" i="16"/>
  <c r="H16" i="16"/>
  <c r="F29" i="21" l="1"/>
  <c r="H29" i="21" s="1"/>
  <c r="H21" i="21"/>
  <c r="F20" i="17"/>
  <c r="H16" i="17"/>
  <c r="H58" i="16"/>
  <c r="H54" i="16"/>
  <c r="F28" i="16"/>
  <c r="H20" i="16"/>
  <c r="D28" i="16"/>
  <c r="F28" i="17" l="1"/>
  <c r="H28" i="17" s="1"/>
  <c r="H20" i="17"/>
  <c r="H28" i="16"/>
</calcChain>
</file>

<file path=xl/sharedStrings.xml><?xml version="1.0" encoding="utf-8"?>
<sst xmlns="http://schemas.openxmlformats.org/spreadsheetml/2006/main" count="241" uniqueCount="45">
  <si>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</si>
  <si>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</si>
  <si>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</si>
  <si>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</si>
  <si>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</si>
  <si>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</si>
  <si>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</si>
  <si>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</si>
  <si>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</si>
  <si>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</si>
  <si>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</si>
  <si>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</si>
  <si>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</si>
  <si>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</si>
  <si>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</si>
  <si>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</si>
  <si>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</si>
  <si>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</si>
  <si>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</si>
  <si>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</si>
  <si>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</si>
  <si>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</si>
  <si>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</si>
  <si>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</si>
  <si>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</si>
  <si>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</si>
  <si>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</si>
  <si>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</si>
  <si>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</si>
  <si>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</si>
  <si>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</si>
  <si>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</si>
  <si>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</si>
  <si>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</si>
  <si>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</si>
  <si>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</si>
  <si>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</si>
  <si>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</si>
  <si>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</si>
  <si>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</si>
  <si>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MONTH OF JANUARY 2020</t>
  </si>
  <si>
    <t>VARIANCE FROM 2019</t>
  </si>
  <si>
    <t>MONTH OF FEBRUARY 2020</t>
  </si>
  <si>
    <t>MONTH OF MARCH 2020</t>
  </si>
  <si>
    <t>TWELVE MONTHS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</si>
</sst>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9" fontId="8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8" fillId="0" borderId="0"/>
  </cellStyleXfs>
  <cellXfs count="104">
    <xf numFmtId="0" fontId="0" fillId="0" borderId="0" xfId="0"/>
    <xf numFmtId="39" fontId="1" fillId="0" borderId="0" xfId="2" applyFont="1" applyFill="1" applyAlignment="1" applyProtection="1">
      <alignment horizontal="centerContinuous"/>
    </xf>
    <xf numFmtId="0" fontId="7" fillId="0" borderId="0" xfId="3" applyFill="1" applyProtection="1"/>
    <xf numFmtId="14" fontId="1" fillId="0" borderId="0" xfId="2" applyNumberFormat="1" applyFont="1" applyFill="1" applyAlignment="1" applyProtection="1">
      <alignment horizontal="centerContinuous"/>
    </xf>
    <xf numFmtId="39" fontId="3" fillId="0" borderId="0" xfId="2" applyFont="1" applyFill="1" applyAlignment="1" applyProtection="1">
      <alignment horizontal="centerContinuous"/>
    </xf>
    <xf numFmtId="39" fontId="4" fillId="0" borderId="0" xfId="2" applyFont="1" applyFill="1" applyAlignment="1" applyProtection="1">
      <alignment horizontal="centerContinuous"/>
    </xf>
    <xf numFmtId="39" fontId="4" fillId="0" borderId="0" xfId="2" applyFont="1" applyFill="1" applyAlignment="1" applyProtection="1"/>
    <xf numFmtId="39" fontId="2" fillId="0" borderId="0" xfId="2" applyFont="1" applyFill="1" applyAlignment="1" applyProtection="1"/>
    <xf numFmtId="39" fontId="2" fillId="0" borderId="0" xfId="2" applyFont="1" applyFill="1" applyProtection="1"/>
    <xf numFmtId="39" fontId="4" fillId="0" borderId="0" xfId="2" applyNumberFormat="1" applyFont="1" applyFill="1" applyProtection="1"/>
    <xf numFmtId="39" fontId="2" fillId="0" borderId="0" xfId="2" applyNumberFormat="1" applyFont="1" applyFill="1" applyProtection="1"/>
    <xf numFmtId="43" fontId="2" fillId="0" borderId="1" xfId="2" applyNumberFormat="1" applyFont="1" applyFill="1" applyBorder="1" applyAlignment="1" applyProtection="1">
      <alignment horizontal="centerContinuous"/>
    </xf>
    <xf numFmtId="39" fontId="2" fillId="0" borderId="0" xfId="2" applyNumberFormat="1" applyFont="1" applyFill="1" applyBorder="1" applyProtection="1"/>
    <xf numFmtId="39" fontId="2" fillId="0" borderId="1" xfId="2" applyNumberFormat="1" applyFont="1" applyFill="1" applyBorder="1" applyAlignment="1" applyProtection="1">
      <alignment horizontal="centerContinuous"/>
    </xf>
    <xf numFmtId="39" fontId="2" fillId="0" borderId="1" xfId="2" applyFont="1" applyFill="1" applyBorder="1" applyAlignment="1" applyProtection="1">
      <alignment horizontal="centerContinuous"/>
    </xf>
    <xf numFmtId="39" fontId="2" fillId="0" borderId="0" xfId="2" applyNumberFormat="1" applyFont="1" applyFill="1" applyAlignment="1" applyProtection="1">
      <alignment horizontal="left"/>
    </xf>
    <xf numFmtId="39" fontId="2" fillId="0" borderId="0" xfId="2" applyNumberFormat="1" applyFont="1" applyFill="1" applyAlignment="1" applyProtection="1">
      <alignment horizontal="center"/>
    </xf>
    <xf numFmtId="39" fontId="2" fillId="0" borderId="0" xfId="2" applyFont="1" applyFill="1" applyAlignment="1" applyProtection="1">
      <alignment horizontal="center"/>
    </xf>
    <xf numFmtId="39" fontId="4" fillId="0" borderId="0" xfId="2" applyNumberFormat="1" applyFont="1" applyFill="1" applyAlignment="1" applyProtection="1">
      <alignment horizontal="left"/>
    </xf>
    <xf numFmtId="0" fontId="2" fillId="0" borderId="1" xfId="2" quotePrefix="1" applyNumberFormat="1" applyFont="1" applyFill="1" applyBorder="1" applyAlignment="1" applyProtection="1">
      <alignment horizontal="center"/>
    </xf>
    <xf numFmtId="39" fontId="2" fillId="0" borderId="1" xfId="2" applyNumberFormat="1" applyFont="1" applyFill="1" applyBorder="1" applyAlignment="1" applyProtection="1">
      <alignment horizontal="center"/>
    </xf>
    <xf numFmtId="39" fontId="2" fillId="0" borderId="1" xfId="2" applyFont="1" applyFill="1" applyBorder="1" applyAlignment="1" applyProtection="1">
      <alignment horizontal="center"/>
    </xf>
    <xf numFmtId="39" fontId="2" fillId="0" borderId="0" xfId="2" applyNumberFormat="1" applyFont="1" applyFill="1" applyBorder="1" applyAlignment="1" applyProtection="1">
      <alignment horizontal="center"/>
    </xf>
    <xf numFmtId="39" fontId="5" fillId="0" borderId="0" xfId="2" applyNumberFormat="1" applyFont="1" applyFill="1" applyProtection="1"/>
    <xf numFmtId="39" fontId="5" fillId="0" borderId="0" xfId="2" applyNumberFormat="1" applyFont="1" applyFill="1" applyAlignment="1" applyProtection="1">
      <alignment horizontal="fill"/>
    </xf>
    <xf numFmtId="39" fontId="5" fillId="0" borderId="0" xfId="2" applyFont="1" applyFill="1" applyAlignment="1" applyProtection="1">
      <alignment horizontal="fill"/>
    </xf>
    <xf numFmtId="39" fontId="5" fillId="0" borderId="0" xfId="2" applyFont="1" applyFill="1" applyProtection="1"/>
    <xf numFmtId="39" fontId="5" fillId="0" borderId="0" xfId="2" applyNumberFormat="1" applyFont="1" applyFill="1" applyAlignment="1" applyProtection="1">
      <alignment horizontal="left"/>
    </xf>
    <xf numFmtId="44" fontId="5" fillId="0" borderId="0" xfId="2" applyNumberFormat="1" applyFont="1" applyFill="1" applyAlignment="1" applyProtection="1">
      <alignment horizontal="right"/>
    </xf>
    <xf numFmtId="164" fontId="5" fillId="0" borderId="0" xfId="2" applyNumberFormat="1" applyFont="1" applyFill="1" applyAlignment="1" applyProtection="1">
      <alignment horizontal="right"/>
    </xf>
    <xf numFmtId="39" fontId="5" fillId="0" borderId="0" xfId="2" applyNumberFormat="1" applyFont="1" applyFill="1" applyAlignment="1" applyProtection="1">
      <alignment horizontal="right"/>
    </xf>
    <xf numFmtId="10" fontId="5" fillId="0" borderId="0" xfId="2" applyNumberFormat="1" applyFont="1" applyFill="1" applyAlignment="1" applyProtection="1">
      <alignment horizontal="right"/>
    </xf>
    <xf numFmtId="166" fontId="5" fillId="0" borderId="0" xfId="4" applyNumberFormat="1" applyFont="1" applyFill="1" applyAlignment="1" applyProtection="1">
      <alignment horizontal="right"/>
    </xf>
    <xf numFmtId="166" fontId="5" fillId="0" borderId="0" xfId="5" applyNumberFormat="1" applyFont="1" applyFill="1" applyBorder="1" applyAlignment="1" applyProtection="1">
      <alignment horizontal="right"/>
    </xf>
    <xf numFmtId="166" fontId="7" fillId="0" borderId="0" xfId="3" applyNumberFormat="1" applyFill="1" applyProtection="1"/>
    <xf numFmtId="43" fontId="5" fillId="0" borderId="0" xfId="2" applyNumberFormat="1" applyFont="1" applyFill="1" applyAlignment="1" applyProtection="1">
      <alignment horizontal="right"/>
    </xf>
    <xf numFmtId="168" fontId="5" fillId="0" borderId="0" xfId="5" applyNumberFormat="1" applyFont="1" applyFill="1" applyAlignment="1" applyProtection="1">
      <alignment horizontal="right"/>
    </xf>
    <xf numFmtId="168" fontId="5" fillId="0" borderId="0" xfId="5" applyNumberFormat="1" applyFont="1" applyFill="1" applyBorder="1" applyAlignment="1" applyProtection="1">
      <alignment horizontal="right"/>
    </xf>
    <xf numFmtId="9" fontId="0" fillId="0" borderId="0" xfId="1" applyFont="1" applyFill="1" applyProtection="1"/>
    <xf numFmtId="43" fontId="5" fillId="0" borderId="0" xfId="2" applyNumberFormat="1" applyFont="1" applyFill="1" applyBorder="1" applyAlignment="1" applyProtection="1">
      <alignment horizontal="right"/>
    </xf>
    <xf numFmtId="10" fontId="5" fillId="0" borderId="0" xfId="2" applyNumberFormat="1" applyFont="1" applyFill="1" applyBorder="1" applyAlignment="1" applyProtection="1">
      <alignment horizontal="right"/>
    </xf>
    <xf numFmtId="43" fontId="5" fillId="0" borderId="2" xfId="2" applyNumberFormat="1" applyFont="1" applyFill="1" applyBorder="1" applyAlignment="1" applyProtection="1">
      <alignment horizontal="right"/>
    </xf>
    <xf numFmtId="39" fontId="5" fillId="0" borderId="2" xfId="2" applyFont="1" applyFill="1" applyBorder="1" applyAlignment="1" applyProtection="1">
      <alignment horizontal="right"/>
    </xf>
    <xf numFmtId="169" fontId="5" fillId="0" borderId="2" xfId="2" applyNumberFormat="1" applyFont="1" applyFill="1" applyBorder="1" applyAlignment="1" applyProtection="1">
      <alignment horizontal="right"/>
    </xf>
    <xf numFmtId="39" fontId="5" fillId="0" borderId="0" xfId="2" applyNumberFormat="1" applyFont="1" applyFill="1" applyAlignment="1" applyProtection="1">
      <alignment horizontal="left" indent="1"/>
    </xf>
    <xf numFmtId="43" fontId="5" fillId="0" borderId="1" xfId="2" applyNumberFormat="1" applyFont="1" applyFill="1" applyBorder="1" applyAlignment="1" applyProtection="1">
      <alignment horizontal="right"/>
    </xf>
    <xf numFmtId="41" fontId="5" fillId="0" borderId="0" xfId="2" applyNumberFormat="1" applyFont="1" applyFill="1" applyAlignment="1" applyProtection="1">
      <alignment horizontal="right"/>
    </xf>
    <xf numFmtId="164" fontId="5" fillId="0" borderId="1" xfId="2" applyNumberFormat="1" applyFont="1" applyFill="1" applyBorder="1" applyAlignment="1" applyProtection="1">
      <alignment horizontal="right"/>
    </xf>
    <xf numFmtId="168" fontId="5" fillId="0" borderId="1" xfId="5" applyNumberFormat="1" applyFont="1" applyFill="1" applyBorder="1" applyAlignment="1" applyProtection="1">
      <alignment horizontal="right"/>
    </xf>
    <xf numFmtId="43" fontId="2" fillId="0" borderId="2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Alignment="1" applyProtection="1">
      <alignment horizontal="right"/>
    </xf>
    <xf numFmtId="39" fontId="2" fillId="0" borderId="0" xfId="2" applyFont="1" applyFill="1" applyAlignment="1" applyProtection="1">
      <alignment horizontal="right"/>
    </xf>
    <xf numFmtId="39" fontId="5" fillId="0" borderId="0" xfId="2" applyFont="1" applyFill="1" applyBorder="1" applyAlignment="1" applyProtection="1">
      <alignment horizontal="left" indent="1"/>
    </xf>
    <xf numFmtId="164" fontId="5" fillId="0" borderId="0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right"/>
    </xf>
    <xf numFmtId="39" fontId="5" fillId="0" borderId="0" xfId="2" applyFont="1" applyFill="1" applyBorder="1" applyAlignment="1" applyProtection="1">
      <alignment horizontal="left"/>
    </xf>
    <xf numFmtId="39" fontId="5" fillId="0" borderId="0" xfId="2" applyFont="1" applyFill="1" applyBorder="1" applyAlignment="1" applyProtection="1">
      <alignment horizontal="right"/>
    </xf>
    <xf numFmtId="44" fontId="5" fillId="0" borderId="0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left" indent="1"/>
    </xf>
    <xf numFmtId="44" fontId="5" fillId="0" borderId="3" xfId="2" applyNumberFormat="1" applyFont="1" applyFill="1" applyBorder="1" applyAlignment="1" applyProtection="1">
      <alignment horizontal="right"/>
    </xf>
    <xf numFmtId="164" fontId="5" fillId="0" borderId="3" xfId="2" applyNumberFormat="1" applyFont="1" applyFill="1" applyBorder="1" applyAlignment="1" applyProtection="1">
      <alignment horizontal="right"/>
    </xf>
    <xf numFmtId="39" fontId="5" fillId="0" borderId="0" xfId="2" applyFont="1" applyFill="1" applyAlignment="1" applyProtection="1">
      <alignment horizontal="left"/>
    </xf>
    <xf numFmtId="170" fontId="5" fillId="0" borderId="0" xfId="2" applyNumberFormat="1" applyFont="1" applyFill="1" applyBorder="1" applyAlignment="1" applyProtection="1">
      <alignment horizontal="right"/>
    </xf>
    <xf numFmtId="44" fontId="2" fillId="0" borderId="0" xfId="2" applyNumberFormat="1" applyFont="1" applyFill="1" applyBorder="1" applyAlignment="1" applyProtection="1">
      <alignment horizontal="right"/>
    </xf>
    <xf numFmtId="43" fontId="2" fillId="0" borderId="0" xfId="2" applyNumberFormat="1" applyFont="1" applyFill="1" applyBorder="1" applyAlignment="1" applyProtection="1">
      <alignment horizontal="right"/>
    </xf>
    <xf numFmtId="39" fontId="2" fillId="0" borderId="0" xfId="2" applyFont="1" applyFill="1" applyBorder="1" applyAlignment="1" applyProtection="1">
      <alignment horizontal="right"/>
    </xf>
    <xf numFmtId="167" fontId="0" fillId="0" borderId="0" xfId="5" applyFont="1" applyFill="1" applyProtection="1"/>
    <xf numFmtId="43" fontId="5" fillId="0" borderId="0" xfId="2" applyNumberFormat="1" applyFont="1" applyFill="1" applyProtection="1"/>
    <xf numFmtId="44" fontId="5" fillId="0" borderId="0" xfId="2" applyNumberFormat="1" applyFont="1" applyFill="1" applyProtection="1"/>
    <xf numFmtId="43" fontId="7" fillId="0" borderId="0" xfId="3" applyNumberFormat="1" applyFill="1" applyProtection="1"/>
    <xf numFmtId="39" fontId="5" fillId="0" borderId="0" xfId="6" applyFont="1" applyFill="1" applyAlignment="1" applyProtection="1">
      <alignment horizontal="left"/>
    </xf>
    <xf numFmtId="44" fontId="6" fillId="0" borderId="0" xfId="2" applyNumberFormat="1" applyFont="1" applyFill="1" applyProtection="1"/>
    <xf numFmtId="44" fontId="2" fillId="0" borderId="0" xfId="2" applyNumberFormat="1" applyFont="1" applyFill="1" applyProtection="1"/>
    <xf numFmtId="43" fontId="2" fillId="0" borderId="0" xfId="2" applyNumberFormat="1" applyFont="1" applyFill="1" applyProtection="1"/>
    <xf numFmtId="44" fontId="2" fillId="0" borderId="1" xfId="2" applyNumberFormat="1" applyFont="1" applyFill="1" applyBorder="1" applyAlignment="1" applyProtection="1">
      <alignment horizontal="centerContinuous"/>
    </xf>
    <xf numFmtId="44" fontId="2" fillId="0" borderId="0" xfId="2" applyNumberFormat="1" applyFont="1" applyFill="1" applyAlignment="1" applyProtection="1">
      <alignment horizontal="center"/>
    </xf>
    <xf numFmtId="39" fontId="2" fillId="0" borderId="0" xfId="2" applyNumberFormat="1" applyFont="1" applyFill="1" applyAlignment="1" applyProtection="1">
      <alignment horizontal="fill"/>
    </xf>
    <xf numFmtId="43" fontId="2" fillId="0" borderId="1" xfId="2" applyNumberFormat="1" applyFont="1" applyFill="1" applyBorder="1" applyAlignment="1" applyProtection="1">
      <alignment horizontal="center"/>
    </xf>
    <xf numFmtId="44" fontId="5" fillId="0" borderId="0" xfId="2" applyNumberFormat="1" applyFont="1" applyFill="1" applyAlignment="1" applyProtection="1">
      <alignment horizontal="fill"/>
    </xf>
    <xf numFmtId="43" fontId="5" fillId="0" borderId="0" xfId="2" applyNumberFormat="1" applyFont="1" applyFill="1" applyAlignment="1" applyProtection="1">
      <alignment horizontal="fill"/>
    </xf>
    <xf numFmtId="171" fontId="5" fillId="0" borderId="0" xfId="2" applyNumberFormat="1" applyFont="1" applyFill="1" applyAlignment="1" applyProtection="1">
      <alignment horizontal="right"/>
    </xf>
    <xf numFmtId="10" fontId="5" fillId="0" borderId="0" xfId="2" applyNumberFormat="1" applyFont="1" applyFill="1" applyProtection="1"/>
    <xf numFmtId="165" fontId="5" fillId="0" borderId="0" xfId="4" applyFont="1" applyFill="1" applyProtection="1"/>
    <xf numFmtId="171" fontId="5" fillId="0" borderId="0" xfId="2" applyNumberFormat="1" applyFont="1" applyFill="1" applyBorder="1" applyAlignment="1" applyProtection="1">
      <alignment horizontal="right"/>
    </xf>
    <xf numFmtId="41" fontId="5" fillId="0" borderId="0" xfId="2" applyNumberFormat="1" applyFont="1" applyFill="1" applyBorder="1" applyAlignment="1" applyProtection="1">
      <alignment horizontal="right"/>
    </xf>
    <xf numFmtId="171" fontId="2" fillId="0" borderId="2" xfId="2" applyNumberFormat="1" applyFont="1" applyFill="1" applyBorder="1" applyAlignment="1" applyProtection="1">
      <alignment horizontal="right"/>
    </xf>
    <xf numFmtId="171" fontId="2" fillId="0" borderId="0" xfId="2" applyNumberFormat="1" applyFont="1" applyFill="1" applyAlignment="1" applyProtection="1">
      <alignment horizontal="right"/>
    </xf>
    <xf numFmtId="41" fontId="2" fillId="0" borderId="0" xfId="2" applyNumberFormat="1" applyFont="1" applyFill="1" applyAlignment="1" applyProtection="1">
      <alignment horizontal="right"/>
    </xf>
    <xf numFmtId="41" fontId="2" fillId="0" borderId="2" xfId="2" applyNumberFormat="1" applyFont="1" applyFill="1" applyBorder="1" applyAlignment="1" applyProtection="1">
      <alignment horizontal="right"/>
    </xf>
    <xf numFmtId="171" fontId="5" fillId="0" borderId="1" xfId="2" applyNumberFormat="1" applyFont="1" applyFill="1" applyBorder="1" applyAlignment="1" applyProtection="1">
      <alignment horizontal="right"/>
    </xf>
    <xf numFmtId="171" fontId="5" fillId="0" borderId="2" xfId="2" applyNumberFormat="1" applyFont="1" applyFill="1" applyBorder="1" applyAlignment="1" applyProtection="1">
      <alignment horizontal="right"/>
    </xf>
    <xf numFmtId="41" fontId="5" fillId="0" borderId="2" xfId="2" applyNumberFormat="1" applyFont="1" applyFill="1" applyBorder="1" applyAlignment="1" applyProtection="1">
      <alignment horizontal="right"/>
    </xf>
    <xf numFmtId="171" fontId="5" fillId="0" borderId="3" xfId="2" applyNumberFormat="1" applyFont="1" applyFill="1" applyBorder="1" applyAlignment="1" applyProtection="1">
      <alignment horizontal="right"/>
    </xf>
    <xf numFmtId="41" fontId="2" fillId="0" borderId="0" xfId="2" applyNumberFormat="1" applyFont="1" applyFill="1" applyBorder="1" applyAlignment="1" applyProtection="1">
      <alignment horizontal="fill"/>
    </xf>
    <xf numFmtId="41" fontId="2" fillId="0" borderId="0" xfId="2" applyNumberFormat="1" applyFont="1" applyFill="1" applyProtection="1"/>
    <xf numFmtId="39" fontId="2" fillId="0" borderId="0" xfId="2" applyNumberFormat="1" applyFont="1" applyFill="1" applyBorder="1" applyAlignment="1" applyProtection="1">
      <alignment horizontal="left"/>
    </xf>
    <xf numFmtId="39" fontId="2" fillId="0" borderId="0" xfId="2" applyFont="1" applyFill="1" applyBorder="1" applyProtection="1"/>
    <xf numFmtId="39" fontId="2" fillId="0" borderId="0" xfId="2" applyFont="1" applyFill="1" applyBorder="1" applyAlignment="1" applyProtection="1">
      <alignment horizontal="center"/>
    </xf>
    <xf numFmtId="44" fontId="2" fillId="0" borderId="1" xfId="2" applyNumberFormat="1" applyFont="1" applyFill="1" applyBorder="1" applyAlignment="1" applyProtection="1">
      <alignment horizontal="center"/>
    </xf>
    <xf numFmtId="43" fontId="2" fillId="0" borderId="0" xfId="2" applyNumberFormat="1" applyFont="1" applyFill="1" applyBorder="1" applyAlignment="1" applyProtection="1">
      <alignment horizontal="fill"/>
    </xf>
    <xf numFmtId="39" fontId="2" fillId="0" borderId="0" xfId="2" applyNumberFormat="1" applyFont="1" applyFill="1" applyAlignment="1" applyProtection="1">
      <alignment wrapText="1"/>
    </xf>
    <xf numFmtId="0" fontId="7" fillId="0" borderId="0" xfId="3" applyFill="1" applyAlignment="1">
      <alignment wrapText="1"/>
    </xf>
    <xf numFmtId="39" fontId="2" fillId="0" borderId="0" xfId="2" applyNumberFormat="1" applyFont="1" applyFill="1" applyAlignment="1" applyProtection="1">
      <alignment wrapText="1"/>
    </xf>
    <xf numFmtId="0" fontId="7" fillId="0" borderId="0" xfId="3" applyAlignment="1">
      <alignment wrapText="1"/>
    </xf>
  </cellXfs>
  <cellStyles count="7">
    <cellStyle name="Comma 2" xfId="5"/>
    <cellStyle name="Currency 2" xfId="4"/>
    <cellStyle name="Normal" xfId="0" builtinId="0"/>
    <cellStyle name="Normal 2" xfId="3"/>
    <cellStyle name="Normal_Monthly" xfId="2"/>
    <cellStyle name="Normal_Year To Date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O32" sqref="O32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40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41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122539562.92</v>
      </c>
      <c r="C10" s="28"/>
      <c r="D10" s="28">
        <v>123798418.66</v>
      </c>
      <c r="E10" s="28"/>
      <c r="F10" s="28">
        <f>B10-D10</f>
        <v>-1258855.7399999946</v>
      </c>
      <c r="G10" s="30"/>
      <c r="H10" s="29">
        <f>IF(D10=0,"n/a",IF(AND(F10/D10&lt;1,F10/D10&gt;-1),F10/D10,"n/a"))</f>
        <v>-1.0168593053335491E-2</v>
      </c>
      <c r="I10" s="31"/>
      <c r="J10" s="32">
        <f>IF(B48=0,"n/a",B10/B48)</f>
        <v>0.10521405705868081</v>
      </c>
      <c r="K10" s="33">
        <f>IF(D48=0,"n/a",D10/D48)</f>
        <v>0.10656348940421476</v>
      </c>
      <c r="M10" s="34"/>
    </row>
    <row r="11" spans="1:13" x14ac:dyDescent="0.2">
      <c r="A11" s="27" t="s">
        <v>10</v>
      </c>
      <c r="B11" s="35">
        <v>76816872.200000003</v>
      </c>
      <c r="C11" s="35"/>
      <c r="D11" s="35">
        <v>79913230.280000001</v>
      </c>
      <c r="E11" s="35"/>
      <c r="F11" s="35">
        <f>B11-D11</f>
        <v>-3096358.0799999982</v>
      </c>
      <c r="G11" s="35"/>
      <c r="H11" s="29">
        <f>IF(D11=0,"n/a",IF(AND(F11/D11&lt;1,F11/D11&gt;-1),F11/D11,"n/a"))</f>
        <v>-3.8746501288347099E-2</v>
      </c>
      <c r="I11" s="31"/>
      <c r="J11" s="36">
        <f>IF(B49=0,"n/a",B11/B49)</f>
        <v>9.9515951552979931E-2</v>
      </c>
      <c r="K11" s="37">
        <f>IF(D49=0,"n/a",D11/D49)</f>
        <v>0.10032790549490762</v>
      </c>
    </row>
    <row r="12" spans="1:13" x14ac:dyDescent="0.2">
      <c r="A12" s="27" t="s">
        <v>11</v>
      </c>
      <c r="B12" s="35">
        <v>8282897.5300000003</v>
      </c>
      <c r="C12" s="35"/>
      <c r="D12" s="35">
        <v>9595982.4000000004</v>
      </c>
      <c r="E12" s="35"/>
      <c r="F12" s="35">
        <f>B12-D12</f>
        <v>-1313084.8700000001</v>
      </c>
      <c r="G12" s="35"/>
      <c r="H12" s="29">
        <f>IF(D12=0,"n/a",IF(AND(F12/D12&lt;1,F12/D12&gt;-1),F12/D12,"n/a"))</f>
        <v>-0.13683694021781451</v>
      </c>
      <c r="I12" s="31"/>
      <c r="J12" s="36">
        <f>IF(B50=0,"n/a",B12/B50)</f>
        <v>9.2756405398237124E-2</v>
      </c>
      <c r="K12" s="37">
        <f>IF(D50=0,"n/a",D12/D50)</f>
        <v>9.5139293623739685E-2</v>
      </c>
    </row>
    <row r="13" spans="1:13" x14ac:dyDescent="0.2">
      <c r="A13" s="27" t="s">
        <v>12</v>
      </c>
      <c r="B13" s="35">
        <v>1376230.48</v>
      </c>
      <c r="C13" s="35"/>
      <c r="D13" s="35">
        <v>1528528.39</v>
      </c>
      <c r="E13" s="35"/>
      <c r="F13" s="35">
        <f>B13-D13</f>
        <v>-152297.90999999992</v>
      </c>
      <c r="G13" s="35"/>
      <c r="H13" s="29">
        <f>IF(D13=0,"n/a",IF(AND(F13/D13&lt;1,F13/D13&gt;-1),F13/D13,"n/a"))</f>
        <v>-9.9636952114445135E-2</v>
      </c>
      <c r="I13" s="31"/>
      <c r="J13" s="36">
        <f>IF(B51=0,"n/a",B13/B51)</f>
        <v>0.23201622115211423</v>
      </c>
      <c r="K13" s="37">
        <f>IF(D51=0,"n/a",D13/D51)</f>
        <v>0.22762436562706881</v>
      </c>
      <c r="L13" s="38"/>
    </row>
    <row r="14" spans="1:13" x14ac:dyDescent="0.2">
      <c r="A14" s="27" t="s">
        <v>13</v>
      </c>
      <c r="B14" s="35">
        <v>31453.17</v>
      </c>
      <c r="C14" s="39"/>
      <c r="D14" s="35">
        <v>44053.47</v>
      </c>
      <c r="E14" s="35"/>
      <c r="F14" s="35">
        <f>B14-D14</f>
        <v>-12600.300000000003</v>
      </c>
      <c r="G14" s="39"/>
      <c r="H14" s="29">
        <f>IF(D14=0,"n/a",IF(AND(F14/D14&lt;1,F14/D14&gt;-1),F14/D14,"n/a"))</f>
        <v>-0.28602287175107893</v>
      </c>
      <c r="I14" s="40"/>
      <c r="J14" s="36">
        <f>IF(B52=0,"n/a",B14/B52)</f>
        <v>4.7907469461114321E-2</v>
      </c>
      <c r="K14" s="37">
        <f>IF(D52=0,"n/a",D14/D52)</f>
        <v>4.6643094612908692E-2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209047016.29999998</v>
      </c>
      <c r="C16" s="35"/>
      <c r="D16" s="45">
        <f>SUM(D10:D15)</f>
        <v>214880213.19999999</v>
      </c>
      <c r="E16" s="35"/>
      <c r="F16" s="45">
        <f>SUM(F10:F15)</f>
        <v>-5833196.8999999929</v>
      </c>
      <c r="G16" s="46"/>
      <c r="H16" s="47">
        <f>IF(D16=0,"n/a",IF(AND(F16/D16&lt;1,F16/D16&gt;-1),F16/D16,"n/a"))</f>
        <v>-2.7146272861199829E-2</v>
      </c>
      <c r="I16" s="31"/>
      <c r="J16" s="48">
        <f>IF(B54=0,"n/a",B16/B54)</f>
        <v>0.10285420005067497</v>
      </c>
      <c r="K16" s="48">
        <f>IF(D54=0,"n/a",D16/D54)</f>
        <v>0.10396877428667156</v>
      </c>
    </row>
    <row r="17" spans="1:13" x14ac:dyDescent="0.2">
      <c r="A17" s="27" t="s">
        <v>16</v>
      </c>
      <c r="B17" s="35">
        <v>1709492.35</v>
      </c>
      <c r="C17" s="35"/>
      <c r="D17" s="35">
        <v>1164593.31</v>
      </c>
      <c r="E17" s="35"/>
      <c r="F17" s="35">
        <f>B17-D17</f>
        <v>544899.04</v>
      </c>
      <c r="G17" s="35"/>
      <c r="H17" s="29">
        <f>IF(D17=0,"n/a",IF(AND(F17/D17&lt;1,F17/D17&gt;-1),F17/D17,"n/a"))</f>
        <v>0.4678878328778997</v>
      </c>
      <c r="I17" s="40"/>
      <c r="J17" s="37">
        <f>IF(B55=0,"n/a",B17/B55)</f>
        <v>1.020250411825698E-2</v>
      </c>
      <c r="K17" s="37">
        <f>IF(D55=0,"n/a",D17/D55)</f>
        <v>6.4347221745528734E-3</v>
      </c>
    </row>
    <row r="18" spans="1:13" ht="12.75" customHeight="1" x14ac:dyDescent="0.2">
      <c r="A18" s="27" t="s">
        <v>17</v>
      </c>
      <c r="B18" s="35">
        <v>6636072.9000000004</v>
      </c>
      <c r="C18" s="39"/>
      <c r="D18" s="35">
        <v>7734824.8300000001</v>
      </c>
      <c r="E18" s="35"/>
      <c r="F18" s="35">
        <f>B18-D18</f>
        <v>-1098751.9299999997</v>
      </c>
      <c r="G18" s="39"/>
      <c r="H18" s="29">
        <f>IF(D18=0,"n/a",IF(AND(F18/D18&lt;1,F18/D18&gt;-1),F18/D18,"n/a"))</f>
        <v>-0.1420525938400598</v>
      </c>
      <c r="I18" s="31"/>
      <c r="J18" s="48">
        <f>IF(B56=0,"n/a",B18/B56)</f>
        <v>2.2095773256864418E-2</v>
      </c>
      <c r="K18" s="48">
        <f>IF(D56=0,"n/a",D18/D56)</f>
        <v>3.1308910526676212E-2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217392581.54999998</v>
      </c>
      <c r="C20" s="35"/>
      <c r="D20" s="35">
        <f>SUM(D16:D18)</f>
        <v>223779631.34</v>
      </c>
      <c r="E20" s="35"/>
      <c r="F20" s="35">
        <f>SUM(F16:F18)</f>
        <v>-6387049.7899999926</v>
      </c>
      <c r="G20" s="35"/>
      <c r="H20" s="53">
        <f>IF(D20=0,"n/a",IF(AND(F20/D20&lt;1,F20/D20&gt;-1),F20/D20,"n/a"))</f>
        <v>-2.8541694128970195E-2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-552764.79</v>
      </c>
      <c r="C22" s="35"/>
      <c r="D22" s="35">
        <v>4796881.51</v>
      </c>
      <c r="E22" s="35"/>
      <c r="F22" s="35">
        <f>B22-D22</f>
        <v>-5349646.3</v>
      </c>
      <c r="G22" s="35"/>
      <c r="H22" s="29" t="str">
        <f>IF(D22=0,"n/a",IF(AND(F22/D22&lt;1,F22/D22&gt;-1),F22/D22,"n/a"))</f>
        <v>n/a</v>
      </c>
      <c r="I22" s="40"/>
      <c r="J22" s="56"/>
      <c r="K22" s="56"/>
    </row>
    <row r="23" spans="1:13" x14ac:dyDescent="0.2">
      <c r="A23" s="27" t="s">
        <v>20</v>
      </c>
      <c r="B23" s="35">
        <v>1590913.89</v>
      </c>
      <c r="C23" s="35"/>
      <c r="D23" s="35">
        <v>1537775.41</v>
      </c>
      <c r="E23" s="35"/>
      <c r="F23" s="35">
        <f>B23-D23</f>
        <v>53138.479999999981</v>
      </c>
      <c r="G23" s="35"/>
      <c r="H23" s="29">
        <f>IF(D23=0,"n/a",IF(AND(F23/D23&lt;1,F23/D23&gt;-1),F23/D23,"n/a"))</f>
        <v>3.4555423148559763E-2</v>
      </c>
      <c r="I23" s="40"/>
      <c r="J23" s="56"/>
      <c r="K23" s="56"/>
    </row>
    <row r="24" spans="1:13" x14ac:dyDescent="0.2">
      <c r="A24" s="27" t="s">
        <v>21</v>
      </c>
      <c r="B24" s="35">
        <v>5036028.22</v>
      </c>
      <c r="C24" s="35"/>
      <c r="D24" s="35">
        <v>8412514.1699999999</v>
      </c>
      <c r="E24" s="35"/>
      <c r="F24" s="35">
        <f>B24-D24</f>
        <v>-3376485.95</v>
      </c>
      <c r="G24" s="35"/>
      <c r="H24" s="29">
        <f>IF(D24=0,"n/a",IF(AND(F24/D24&lt;1,F24/D24&gt;-1),F24/D24,"n/a"))</f>
        <v>-0.4013646671812976</v>
      </c>
      <c r="I24" s="40"/>
      <c r="J24" s="56"/>
      <c r="K24" s="56"/>
    </row>
    <row r="25" spans="1:13" x14ac:dyDescent="0.2">
      <c r="A25" s="27" t="s">
        <v>22</v>
      </c>
      <c r="B25" s="45">
        <v>16018819.85</v>
      </c>
      <c r="C25" s="39"/>
      <c r="D25" s="45">
        <v>12270600.42</v>
      </c>
      <c r="E25" s="35"/>
      <c r="F25" s="45">
        <f>B25-D25</f>
        <v>3748219.4299999997</v>
      </c>
      <c r="G25" s="39"/>
      <c r="H25" s="47">
        <f>IF(D25=0,"n/a",IF(AND(F25/D25&lt;1,F25/D25&gt;-1),F25/D25,"n/a"))</f>
        <v>0.30546340861126337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22092997.169999998</v>
      </c>
      <c r="C26" s="35"/>
      <c r="D26" s="45">
        <f>SUM(D22:D25)</f>
        <v>27017771.509999998</v>
      </c>
      <c r="E26" s="35"/>
      <c r="F26" s="45">
        <f>SUM(F22:F25)</f>
        <v>-4924774.34</v>
      </c>
      <c r="G26" s="35"/>
      <c r="H26" s="47">
        <f>IF(D26=0,"n/a",IF(AND(F26/D26&lt;1,F26/D26&gt;-1),F26/D26,"n/a"))</f>
        <v>-0.18227907280129338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239485578.71999997</v>
      </c>
      <c r="C28" s="28"/>
      <c r="D28" s="59">
        <f>+D26+D20</f>
        <v>250797402.84999999</v>
      </c>
      <c r="E28" s="28"/>
      <c r="F28" s="59">
        <f>+F26+F20</f>
        <v>-11311824.129999992</v>
      </c>
      <c r="G28" s="35"/>
      <c r="H28" s="60">
        <f>IF(D28=0,"n/a",IF(AND(F28/D28&lt;1,F28/D28&gt;-1),F28/D28,"n/a"))</f>
        <v>-4.5103434092439575E-2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8060252.5300000003</v>
      </c>
      <c r="C31" s="28"/>
      <c r="D31" s="28">
        <v>8058385.6699999999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-8925884.5600000005</v>
      </c>
      <c r="C32" s="35"/>
      <c r="D32" s="35">
        <v>-8935072.023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7646873.5700000003</v>
      </c>
      <c r="C33" s="35"/>
      <c r="D33" s="35">
        <v>9583112.0810000002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-3705206.14</v>
      </c>
      <c r="C34" s="35"/>
      <c r="D34" s="35">
        <v>-3652910.1090000002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2060327.2</v>
      </c>
      <c r="C35" s="35"/>
      <c r="D35" s="35">
        <v>1793676.0719999999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-103.47</v>
      </c>
      <c r="C36" s="35"/>
      <c r="D36" s="35">
        <v>-400292.33100000001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29</v>
      </c>
      <c r="B37" s="35">
        <v>-12.52</v>
      </c>
      <c r="C37" s="35"/>
      <c r="D37" s="35">
        <v>-12.52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37</v>
      </c>
      <c r="B38" s="35">
        <v>-163500.66</v>
      </c>
      <c r="C38" s="35"/>
      <c r="D38" s="35">
        <v>-86211.062999999995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27" t="s">
        <v>30</v>
      </c>
      <c r="B39" s="35">
        <v>5768123.1399999997</v>
      </c>
      <c r="C39" s="35"/>
      <c r="D39" s="35">
        <v>6252564.75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27" t="s">
        <v>31</v>
      </c>
      <c r="B40" s="35">
        <v>57.03</v>
      </c>
      <c r="C40" s="35"/>
      <c r="D40" s="35">
        <v>57.03</v>
      </c>
      <c r="E40" s="28"/>
      <c r="F40" s="28"/>
      <c r="G40" s="35"/>
      <c r="H40" s="35"/>
      <c r="I40" s="54"/>
      <c r="J40" s="30"/>
      <c r="K40" s="54"/>
    </row>
    <row r="41" spans="1:13" x14ac:dyDescent="0.2">
      <c r="A41" s="70" t="s">
        <v>38</v>
      </c>
      <c r="B41" s="35">
        <v>-2278743.92</v>
      </c>
      <c r="C41" s="35"/>
      <c r="D41" s="35">
        <v>0</v>
      </c>
      <c r="E41" s="28"/>
      <c r="F41" s="28"/>
      <c r="G41" s="35"/>
      <c r="H41" s="35"/>
      <c r="I41" s="54"/>
      <c r="J41" s="30"/>
      <c r="K41" s="54"/>
    </row>
    <row r="42" spans="1:13" x14ac:dyDescent="0.2">
      <c r="A42" s="70"/>
      <c r="B42" s="35"/>
      <c r="C42" s="71"/>
      <c r="D42" s="35"/>
      <c r="E42" s="72"/>
      <c r="F42" s="72"/>
      <c r="G42" s="73"/>
      <c r="H42" s="73"/>
      <c r="I42" s="8"/>
      <c r="J42" s="8"/>
      <c r="K42" s="8"/>
    </row>
    <row r="43" spans="1:13" x14ac:dyDescent="0.2">
      <c r="A43" s="70"/>
      <c r="B43" s="28"/>
      <c r="C43" s="71"/>
      <c r="D43" s="28"/>
      <c r="E43" s="72"/>
      <c r="F43" s="72"/>
      <c r="G43" s="73"/>
      <c r="H43" s="73"/>
      <c r="I43" s="8"/>
      <c r="J43" s="8"/>
      <c r="K43" s="8"/>
    </row>
    <row r="44" spans="1:13" ht="12.75" customHeight="1" x14ac:dyDescent="0.2">
      <c r="A44" s="15"/>
      <c r="B44" s="72"/>
      <c r="C44" s="72"/>
      <c r="D44" s="72"/>
      <c r="E44" s="72"/>
      <c r="F44" s="74" t="s">
        <v>41</v>
      </c>
      <c r="G44" s="11"/>
      <c r="H44" s="11"/>
      <c r="I44" s="10"/>
      <c r="J44" s="10"/>
      <c r="K44" s="8"/>
    </row>
    <row r="45" spans="1:13" x14ac:dyDescent="0.2">
      <c r="A45" s="10"/>
      <c r="B45" s="75" t="s">
        <v>5</v>
      </c>
      <c r="C45" s="72"/>
      <c r="D45" s="75" t="s">
        <v>5</v>
      </c>
      <c r="E45" s="72"/>
      <c r="F45" s="72"/>
      <c r="G45" s="8"/>
      <c r="H45" s="8"/>
      <c r="I45" s="76"/>
      <c r="J45" s="10"/>
      <c r="K45" s="8"/>
    </row>
    <row r="46" spans="1:13" x14ac:dyDescent="0.2">
      <c r="A46" s="18" t="s">
        <v>32</v>
      </c>
      <c r="B46" s="19">
        <v>2020</v>
      </c>
      <c r="C46" s="72"/>
      <c r="D46" s="19">
        <v>2019</v>
      </c>
      <c r="E46" s="73"/>
      <c r="F46" s="77" t="s">
        <v>7</v>
      </c>
      <c r="G46" s="10"/>
      <c r="H46" s="21" t="s">
        <v>8</v>
      </c>
      <c r="I46" s="16"/>
      <c r="J46" s="10"/>
      <c r="K46" s="8"/>
    </row>
    <row r="47" spans="1:13" ht="6" customHeight="1" x14ac:dyDescent="0.2">
      <c r="A47" s="23"/>
      <c r="B47" s="78"/>
      <c r="C47" s="68"/>
      <c r="D47" s="79"/>
      <c r="E47" s="67"/>
      <c r="F47" s="79"/>
      <c r="G47" s="67"/>
      <c r="H47" s="79"/>
      <c r="I47" s="24"/>
      <c r="J47" s="23"/>
      <c r="K47" s="26"/>
    </row>
    <row r="48" spans="1:13" ht="12.75" customHeight="1" x14ac:dyDescent="0.2">
      <c r="A48" s="27" t="s">
        <v>9</v>
      </c>
      <c r="B48" s="80">
        <v>1164669116.9000001</v>
      </c>
      <c r="C48" s="80"/>
      <c r="D48" s="80">
        <v>1161733904.8499999</v>
      </c>
      <c r="E48" s="80"/>
      <c r="F48" s="80">
        <f>+B48-D48</f>
        <v>2935212.0500001907</v>
      </c>
      <c r="G48" s="46"/>
      <c r="H48" s="53">
        <f>IF(D48=0,"n/a",IF(AND(F48/D48&lt;1,F48/D48&gt;-1),F48/D48,"n/a"))</f>
        <v>2.5265786233373104E-3</v>
      </c>
      <c r="I48" s="81"/>
      <c r="J48" s="23"/>
      <c r="K48" s="26"/>
    </row>
    <row r="49" spans="1:11" x14ac:dyDescent="0.2">
      <c r="A49" s="27" t="s">
        <v>10</v>
      </c>
      <c r="B49" s="80">
        <v>771905116.73000002</v>
      </c>
      <c r="C49" s="80"/>
      <c r="D49" s="80">
        <v>796520468.41600001</v>
      </c>
      <c r="E49" s="80"/>
      <c r="F49" s="80">
        <f>+B49-D49</f>
        <v>-24615351.68599999</v>
      </c>
      <c r="G49" s="46"/>
      <c r="H49" s="53">
        <f>IF(D49=0,"n/a",IF(AND(F49/D49&lt;1,F49/D49&gt;-1),F49/D49,"n/a"))</f>
        <v>-3.0903602182315911E-2</v>
      </c>
      <c r="I49" s="81"/>
      <c r="J49" s="23"/>
      <c r="K49" s="26"/>
    </row>
    <row r="50" spans="1:11" ht="12.75" customHeight="1" x14ac:dyDescent="0.2">
      <c r="A50" s="27" t="s">
        <v>11</v>
      </c>
      <c r="B50" s="80">
        <v>89297310.459999993</v>
      </c>
      <c r="C50" s="80"/>
      <c r="D50" s="80">
        <v>100862451.617</v>
      </c>
      <c r="E50" s="80"/>
      <c r="F50" s="80">
        <f>+B50-D50</f>
        <v>-11565141.157000005</v>
      </c>
      <c r="G50" s="46"/>
      <c r="H50" s="53">
        <f>IF(D50=0,"n/a",IF(AND(F50/D50&lt;1,F50/D50&gt;-1),F50/D50,"n/a"))</f>
        <v>-0.11466250295913631</v>
      </c>
      <c r="I50" s="81"/>
      <c r="J50" s="23"/>
      <c r="K50" s="26"/>
    </row>
    <row r="51" spans="1:11" x14ac:dyDescent="0.2">
      <c r="A51" s="27" t="s">
        <v>12</v>
      </c>
      <c r="B51" s="80">
        <v>5931613.2000000002</v>
      </c>
      <c r="C51" s="80"/>
      <c r="D51" s="80">
        <v>6715135.2000000002</v>
      </c>
      <c r="E51" s="80"/>
      <c r="F51" s="80">
        <f>+B51-D51</f>
        <v>-783522</v>
      </c>
      <c r="G51" s="46"/>
      <c r="H51" s="53">
        <f>IF(D51=0,"n/a",IF(AND(F51/D51&lt;1,F51/D51&gt;-1),F51/D51,"n/a"))</f>
        <v>-0.11668000370268047</v>
      </c>
      <c r="I51" s="81"/>
      <c r="J51" s="82"/>
      <c r="K51" s="26"/>
    </row>
    <row r="52" spans="1:11" x14ac:dyDescent="0.2">
      <c r="A52" s="27" t="s">
        <v>13</v>
      </c>
      <c r="B52" s="80">
        <v>656540</v>
      </c>
      <c r="C52" s="83"/>
      <c r="D52" s="80">
        <v>944480</v>
      </c>
      <c r="E52" s="83"/>
      <c r="F52" s="80">
        <f>+B52-D52</f>
        <v>-287940</v>
      </c>
      <c r="G52" s="84"/>
      <c r="H52" s="53">
        <f>IF(D52=0,"n/a",IF(AND(F52/D52&lt;1,F52/D52&gt;-1),F52/D52,"n/a"))</f>
        <v>-0.30486616974419789</v>
      </c>
      <c r="I52" s="81"/>
      <c r="J52" s="23"/>
      <c r="K52" s="26"/>
    </row>
    <row r="53" spans="1:11" ht="6" customHeight="1" x14ac:dyDescent="0.2">
      <c r="A53" s="23"/>
      <c r="B53" s="85"/>
      <c r="C53" s="86"/>
      <c r="D53" s="85"/>
      <c r="E53" s="86"/>
      <c r="F53" s="85"/>
      <c r="G53" s="87"/>
      <c r="H53" s="88"/>
      <c r="I53" s="8"/>
      <c r="J53" s="8"/>
      <c r="K53" s="8"/>
    </row>
    <row r="54" spans="1:11" ht="12.75" customHeight="1" x14ac:dyDescent="0.2">
      <c r="A54" s="44" t="s">
        <v>15</v>
      </c>
      <c r="B54" s="89">
        <f>SUM(B48:B53)</f>
        <v>2032459697.2900002</v>
      </c>
      <c r="C54" s="80"/>
      <c r="D54" s="89">
        <f>SUM(D48:D53)</f>
        <v>2066776440.0829999</v>
      </c>
      <c r="E54" s="80"/>
      <c r="F54" s="89">
        <f>SUM(F48:F53)</f>
        <v>-34316742.792999804</v>
      </c>
      <c r="G54" s="46"/>
      <c r="H54" s="47">
        <f>IF(D54=0,"n/a",IF(AND(F54/D54&lt;1,F54/D54&gt;-1),F54/D54,"n/a"))</f>
        <v>-1.6603993604466322E-2</v>
      </c>
      <c r="I54" s="81"/>
      <c r="J54" s="23"/>
      <c r="K54" s="26"/>
    </row>
    <row r="55" spans="1:11" ht="12.75" customHeight="1" x14ac:dyDescent="0.2">
      <c r="A55" s="27" t="s">
        <v>16</v>
      </c>
      <c r="B55" s="80">
        <v>167556153.88</v>
      </c>
      <c r="C55" s="83"/>
      <c r="D55" s="80">
        <v>180985795.25400001</v>
      </c>
      <c r="E55" s="83"/>
      <c r="F55" s="80">
        <f>+B55-D55</f>
        <v>-13429641.374000013</v>
      </c>
      <c r="G55" s="84"/>
      <c r="H55" s="53">
        <f>IF(D55=0,"n/a",IF(AND(F55/D55&lt;1,F55/D55&gt;-1),F55/D55,"n/a"))</f>
        <v>-7.4202737044376979E-2</v>
      </c>
      <c r="I55" s="81"/>
      <c r="J55" s="23"/>
      <c r="K55" s="26"/>
    </row>
    <row r="56" spans="1:11" x14ac:dyDescent="0.2">
      <c r="A56" s="27" t="s">
        <v>17</v>
      </c>
      <c r="B56" s="80">
        <v>300332232</v>
      </c>
      <c r="C56" s="83"/>
      <c r="D56" s="80">
        <v>247048674</v>
      </c>
      <c r="E56" s="83"/>
      <c r="F56" s="80">
        <f>+B56-D56</f>
        <v>53283558</v>
      </c>
      <c r="G56" s="84"/>
      <c r="H56" s="53">
        <f>IF(D56=0,"n/a",IF(AND(F56/D56&lt;1,F56/D56&gt;-1),F56/D56,"n/a"))</f>
        <v>0.21568040474485606</v>
      </c>
      <c r="I56" s="81"/>
      <c r="J56" s="23"/>
      <c r="K56" s="26"/>
    </row>
    <row r="57" spans="1:11" ht="6" customHeight="1" x14ac:dyDescent="0.2">
      <c r="A57" s="8"/>
      <c r="B57" s="90"/>
      <c r="C57" s="80"/>
      <c r="D57" s="90"/>
      <c r="E57" s="80"/>
      <c r="F57" s="90"/>
      <c r="G57" s="46"/>
      <c r="H57" s="91"/>
      <c r="I57" s="8"/>
      <c r="J57" s="8"/>
      <c r="K57" s="8"/>
    </row>
    <row r="58" spans="1:11" ht="13.5" thickBot="1" x14ac:dyDescent="0.25">
      <c r="A58" s="44" t="s">
        <v>33</v>
      </c>
      <c r="B58" s="92">
        <f>SUM(B54:B56)</f>
        <v>2500348083.1700001</v>
      </c>
      <c r="C58" s="80"/>
      <c r="D58" s="92">
        <f>SUM(D54:D56)</f>
        <v>2494810909.3369999</v>
      </c>
      <c r="E58" s="80"/>
      <c r="F58" s="92">
        <f>SUM(F54:F56)</f>
        <v>5537173.8330001831</v>
      </c>
      <c r="G58" s="46"/>
      <c r="H58" s="60">
        <f>IF(D58=0,"n/a",IF(AND(F58/D58&lt;1,F58/D58&gt;-1),F58/D58,"n/a"))</f>
        <v>2.2194763588201947E-3</v>
      </c>
      <c r="I58" s="81"/>
      <c r="J58" s="26"/>
      <c r="K58" s="26"/>
    </row>
    <row r="59" spans="1:11" ht="12.75" customHeight="1" thickTop="1" x14ac:dyDescent="0.2">
      <c r="A59" s="10"/>
      <c r="B59" s="93"/>
      <c r="C59" s="94"/>
      <c r="D59" s="93"/>
      <c r="E59" s="94"/>
      <c r="F59" s="93"/>
      <c r="G59" s="94"/>
      <c r="H59" s="93"/>
      <c r="I59" s="76"/>
      <c r="J59" s="8"/>
      <c r="K59" s="8"/>
    </row>
    <row r="60" spans="1:11" x14ac:dyDescent="0.2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x14ac:dyDescent="0.2">
      <c r="A61" s="102" t="s">
        <v>34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</sheetData>
  <mergeCells count="2">
    <mergeCell ref="A60:K60"/>
    <mergeCell ref="A61:K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M17" sqref="M1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41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116001219.59999999</v>
      </c>
      <c r="C10" s="28"/>
      <c r="D10" s="28">
        <v>131392582.78</v>
      </c>
      <c r="E10" s="28"/>
      <c r="F10" s="28">
        <f>B10-D10</f>
        <v>-15391363.180000007</v>
      </c>
      <c r="G10" s="30"/>
      <c r="H10" s="29">
        <f>IF(D10=0,"n/a",IF(AND(F10/D10&lt;1,F10/D10&gt;-1),F10/D10,"n/a"))</f>
        <v>-0.11714027424037221</v>
      </c>
      <c r="I10" s="31"/>
      <c r="J10" s="32">
        <f>IF(B48=0,"n/a",B10/B48)</f>
        <v>0.10547841548608107</v>
      </c>
      <c r="K10" s="33">
        <f>IF(D48=0,"n/a",D10/D48)</f>
        <v>0.10691320389598521</v>
      </c>
      <c r="M10" s="34"/>
    </row>
    <row r="11" spans="1:13" x14ac:dyDescent="0.2">
      <c r="A11" s="27" t="s">
        <v>10</v>
      </c>
      <c r="B11" s="35">
        <v>72150162.549999997</v>
      </c>
      <c r="C11" s="35"/>
      <c r="D11" s="35">
        <v>78545282.450000003</v>
      </c>
      <c r="E11" s="35"/>
      <c r="F11" s="35">
        <f>B11-D11</f>
        <v>-6395119.900000006</v>
      </c>
      <c r="G11" s="35"/>
      <c r="H11" s="29">
        <f>IF(D11=0,"n/a",IF(AND(F11/D11&lt;1,F11/D11&gt;-1),F11/D11,"n/a"))</f>
        <v>-8.1419528971341873E-2</v>
      </c>
      <c r="I11" s="31"/>
      <c r="J11" s="36">
        <f>IF(B49=0,"n/a",B11/B49)</f>
        <v>9.8743161363240101E-2</v>
      </c>
      <c r="K11" s="37">
        <f>IF(D49=0,"n/a",D11/D49)</f>
        <v>0.10053716689666722</v>
      </c>
    </row>
    <row r="12" spans="1:13" x14ac:dyDescent="0.2">
      <c r="A12" s="27" t="s">
        <v>11</v>
      </c>
      <c r="B12" s="35">
        <v>9961562.3200000003</v>
      </c>
      <c r="C12" s="35"/>
      <c r="D12" s="35">
        <v>9506827.5999999996</v>
      </c>
      <c r="E12" s="35"/>
      <c r="F12" s="35">
        <f>B12-D12</f>
        <v>454734.72000000067</v>
      </c>
      <c r="G12" s="35"/>
      <c r="H12" s="29">
        <f>IF(D12=0,"n/a",IF(AND(F12/D12&lt;1,F12/D12&gt;-1),F12/D12,"n/a"))</f>
        <v>4.7832435711782625E-2</v>
      </c>
      <c r="I12" s="31"/>
      <c r="J12" s="36">
        <f>IF(B50=0,"n/a",B12/B50)</f>
        <v>9.0610909077007681E-2</v>
      </c>
      <c r="K12" s="37">
        <f>IF(D50=0,"n/a",D12/D50)</f>
        <v>9.6064396279200173E-2</v>
      </c>
    </row>
    <row r="13" spans="1:13" x14ac:dyDescent="0.2">
      <c r="A13" s="27" t="s">
        <v>12</v>
      </c>
      <c r="B13" s="35">
        <v>1309480.42</v>
      </c>
      <c r="C13" s="35"/>
      <c r="D13" s="35">
        <v>1223077.23</v>
      </c>
      <c r="E13" s="35"/>
      <c r="F13" s="35">
        <f>B13-D13</f>
        <v>86403.189999999944</v>
      </c>
      <c r="G13" s="35"/>
      <c r="H13" s="29">
        <f>IF(D13=0,"n/a",IF(AND(F13/D13&lt;1,F13/D13&gt;-1),F13/D13,"n/a"))</f>
        <v>7.0644099882392494E-2</v>
      </c>
      <c r="I13" s="31"/>
      <c r="J13" s="36">
        <f>IF(B51=0,"n/a",B13/B51)</f>
        <v>0.25837578421823981</v>
      </c>
      <c r="K13" s="37">
        <f>IF(D51=0,"n/a",D13/D51)</f>
        <v>0.19801004492332064</v>
      </c>
      <c r="L13" s="38"/>
    </row>
    <row r="14" spans="1:13" x14ac:dyDescent="0.2">
      <c r="A14" s="27" t="s">
        <v>13</v>
      </c>
      <c r="B14" s="35">
        <v>25347.53</v>
      </c>
      <c r="C14" s="39"/>
      <c r="D14" s="35">
        <v>47765.93</v>
      </c>
      <c r="E14" s="35"/>
      <c r="F14" s="35">
        <f>B14-D14</f>
        <v>-22418.400000000001</v>
      </c>
      <c r="G14" s="39"/>
      <c r="H14" s="29">
        <f>IF(D14=0,"n/a",IF(AND(F14/D14&lt;1,F14/D14&gt;-1),F14/D14,"n/a"))</f>
        <v>-0.46933871066678701</v>
      </c>
      <c r="I14" s="40"/>
      <c r="J14" s="36">
        <f>IF(B52=0,"n/a",B14/B52)</f>
        <v>4.5986084905660377E-2</v>
      </c>
      <c r="K14" s="37">
        <f>IF(D52=0,"n/a",D14/D52)</f>
        <v>4.7559048140588443E-2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199447772.41999996</v>
      </c>
      <c r="C16" s="35"/>
      <c r="D16" s="45">
        <f>SUM(D10:D15)</f>
        <v>220715535.99000001</v>
      </c>
      <c r="E16" s="35"/>
      <c r="F16" s="45">
        <f>SUM(F10:F15)</f>
        <v>-21267763.570000011</v>
      </c>
      <c r="G16" s="46"/>
      <c r="H16" s="47">
        <f>IF(D16=0,"n/a",IF(AND(F16/D16&lt;1,F16/D16&gt;-1),F16/D16,"n/a"))</f>
        <v>-9.6358253507644306E-2</v>
      </c>
      <c r="I16" s="31"/>
      <c r="J16" s="48">
        <f>IF(B54=0,"n/a",B16/B54)</f>
        <v>0.10249088944150046</v>
      </c>
      <c r="K16" s="48">
        <f>IF(D54=0,"n/a",D16/D54)</f>
        <v>0.10428989938947215</v>
      </c>
    </row>
    <row r="17" spans="1:13" x14ac:dyDescent="0.2">
      <c r="A17" s="27" t="s">
        <v>16</v>
      </c>
      <c r="B17" s="35">
        <v>2712822.47</v>
      </c>
      <c r="C17" s="35"/>
      <c r="D17" s="35">
        <v>1255804.6299999999</v>
      </c>
      <c r="E17" s="35"/>
      <c r="F17" s="35">
        <f>B17-D17</f>
        <v>1457017.8400000003</v>
      </c>
      <c r="G17" s="35"/>
      <c r="H17" s="29" t="str">
        <f>IF(D17=0,"n/a",IF(AND(F17/D17&lt;1,F17/D17&gt;-1),F17/D17,"n/a"))</f>
        <v>n/a</v>
      </c>
      <c r="I17" s="40"/>
      <c r="J17" s="37">
        <f>IF(B55=0,"n/a",B17/B55)</f>
        <v>1.0870481113485665E-2</v>
      </c>
      <c r="K17" s="37">
        <f>IF(D55=0,"n/a",D17/D55)</f>
        <v>6.4864790741207953E-3</v>
      </c>
    </row>
    <row r="18" spans="1:13" ht="12.75" customHeight="1" x14ac:dyDescent="0.2">
      <c r="A18" s="27" t="s">
        <v>17</v>
      </c>
      <c r="B18" s="35">
        <v>4565988.53</v>
      </c>
      <c r="C18" s="39"/>
      <c r="D18" s="35">
        <v>9925177.6799999997</v>
      </c>
      <c r="E18" s="35"/>
      <c r="F18" s="35">
        <f>B18-D18</f>
        <v>-5359189.1499999994</v>
      </c>
      <c r="G18" s="39"/>
      <c r="H18" s="29">
        <f>IF(D18=0,"n/a",IF(AND(F18/D18&lt;1,F18/D18&gt;-1),F18/D18,"n/a"))</f>
        <v>-0.53995901361032361</v>
      </c>
      <c r="I18" s="31"/>
      <c r="J18" s="48">
        <f>IF(B56=0,"n/a",B18/B56)</f>
        <v>1.9059159587961807E-2</v>
      </c>
      <c r="K18" s="48">
        <f>IF(D56=0,"n/a",D18/D56)</f>
        <v>6.498551130585245E-2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206726583.41999996</v>
      </c>
      <c r="C20" s="35"/>
      <c r="D20" s="35">
        <f>SUM(D16:D18)</f>
        <v>231896518.30000001</v>
      </c>
      <c r="E20" s="35"/>
      <c r="F20" s="35">
        <f>SUM(F16:F18)</f>
        <v>-25169934.88000001</v>
      </c>
      <c r="G20" s="35"/>
      <c r="H20" s="53">
        <f>IF(D20=0,"n/a",IF(AND(F20/D20&lt;1,F20/D20&gt;-1),F20/D20,"n/a"))</f>
        <v>-0.10853951178101844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-1162924.5</v>
      </c>
      <c r="C22" s="35"/>
      <c r="D22" s="35">
        <v>32426458.66</v>
      </c>
      <c r="E22" s="35"/>
      <c r="F22" s="35">
        <f>B22-D22</f>
        <v>-33589383.159999996</v>
      </c>
      <c r="G22" s="35"/>
      <c r="H22" s="29" t="str">
        <f>IF(D22=0,"n/a",IF(AND(F22/D22&lt;1,F22/D22&gt;-1),F22/D22,"n/a"))</f>
        <v>n/a</v>
      </c>
      <c r="I22" s="40"/>
      <c r="J22" s="56"/>
      <c r="K22" s="56"/>
    </row>
    <row r="23" spans="1:13" x14ac:dyDescent="0.2">
      <c r="A23" s="27" t="s">
        <v>20</v>
      </c>
      <c r="B23" s="35">
        <v>1498259.29</v>
      </c>
      <c r="C23" s="35"/>
      <c r="D23" s="35">
        <v>1730102.22</v>
      </c>
      <c r="E23" s="35"/>
      <c r="F23" s="35">
        <f>B23-D23</f>
        <v>-231842.92999999993</v>
      </c>
      <c r="G23" s="35"/>
      <c r="H23" s="29">
        <f>IF(D23=0,"n/a",IF(AND(F23/D23&lt;1,F23/D23&gt;-1),F23/D23,"n/a"))</f>
        <v>-0.1340053364014526</v>
      </c>
      <c r="I23" s="40"/>
      <c r="J23" s="56"/>
      <c r="K23" s="56"/>
    </row>
    <row r="24" spans="1:13" x14ac:dyDescent="0.2">
      <c r="A24" s="27" t="s">
        <v>21</v>
      </c>
      <c r="B24" s="35">
        <v>-1319593.08</v>
      </c>
      <c r="C24" s="35"/>
      <c r="D24" s="35">
        <v>-9157426.0199999996</v>
      </c>
      <c r="E24" s="35"/>
      <c r="F24" s="35">
        <f>B24-D24</f>
        <v>7837832.9399999995</v>
      </c>
      <c r="G24" s="35"/>
      <c r="H24" s="29">
        <f>IF(D24=0,"n/a",IF(AND(F24/D24&lt;1,F24/D24&gt;-1),F24/D24,"n/a"))</f>
        <v>-0.85589912742751262</v>
      </c>
      <c r="I24" s="40"/>
      <c r="J24" s="56"/>
      <c r="K24" s="56"/>
    </row>
    <row r="25" spans="1:13" x14ac:dyDescent="0.2">
      <c r="A25" s="27" t="s">
        <v>22</v>
      </c>
      <c r="B25" s="45">
        <v>15561481.82</v>
      </c>
      <c r="C25" s="39"/>
      <c r="D25" s="45">
        <v>13540100.73</v>
      </c>
      <c r="E25" s="35"/>
      <c r="F25" s="45">
        <f>B25-D25</f>
        <v>2021381.0899999999</v>
      </c>
      <c r="G25" s="39"/>
      <c r="H25" s="47">
        <f>IF(D25=0,"n/a",IF(AND(F25/D25&lt;1,F25/D25&gt;-1),F25/D25,"n/a"))</f>
        <v>0.14928848243509335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14577223.530000001</v>
      </c>
      <c r="C26" s="35"/>
      <c r="D26" s="45">
        <f>SUM(D22:D25)</f>
        <v>38539235.590000004</v>
      </c>
      <c r="E26" s="35"/>
      <c r="F26" s="45">
        <f>SUM(F22:F25)</f>
        <v>-23962012.059999999</v>
      </c>
      <c r="G26" s="35"/>
      <c r="H26" s="47">
        <f>IF(D26=0,"n/a",IF(AND(F26/D26&lt;1,F26/D26&gt;-1),F26/D26,"n/a"))</f>
        <v>-0.6217562879274533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221303806.94999996</v>
      </c>
      <c r="C28" s="28"/>
      <c r="D28" s="59">
        <f>+D26+D20</f>
        <v>270435753.88999999</v>
      </c>
      <c r="E28" s="28"/>
      <c r="F28" s="59">
        <f>+F26+F20</f>
        <v>-49131946.940000013</v>
      </c>
      <c r="G28" s="35"/>
      <c r="H28" s="60">
        <f>IF(D28=0,"n/a",IF(AND(F28/D28&lt;1,F28/D28&gt;-1),F28/D28,"n/a"))</f>
        <v>-0.18167696479950088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8018571.8200000003</v>
      </c>
      <c r="C31" s="28"/>
      <c r="D31" s="28">
        <v>8454419.5899999999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-8415919.0899999999</v>
      </c>
      <c r="C32" s="35"/>
      <c r="D32" s="35">
        <v>-9499278.4440000001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7379858.9199999999</v>
      </c>
      <c r="C33" s="35"/>
      <c r="D33" s="35">
        <v>9804194.0160000008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-3506571.46</v>
      </c>
      <c r="C34" s="35"/>
      <c r="D34" s="35">
        <v>-5301404.7740000002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1977901.79</v>
      </c>
      <c r="C35" s="35"/>
      <c r="D35" s="35">
        <v>1780353.48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-26352.988000000001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29</v>
      </c>
      <c r="B37" s="35">
        <v>0</v>
      </c>
      <c r="C37" s="35"/>
      <c r="D37" s="35">
        <v>-3.74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37</v>
      </c>
      <c r="B38" s="35">
        <v>-150984.76999999999</v>
      </c>
      <c r="C38" s="35"/>
      <c r="D38" s="35">
        <v>-197378.448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27" t="s">
        <v>30</v>
      </c>
      <c r="B39" s="35">
        <v>5508703.3200000003</v>
      </c>
      <c r="C39" s="35"/>
      <c r="D39" s="35">
        <v>6425980.9900000002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27" t="s">
        <v>31</v>
      </c>
      <c r="B40" s="35">
        <v>0</v>
      </c>
      <c r="C40" s="35"/>
      <c r="D40" s="35">
        <v>83.98</v>
      </c>
      <c r="E40" s="28"/>
      <c r="F40" s="28"/>
      <c r="G40" s="35"/>
      <c r="H40" s="35"/>
      <c r="I40" s="54"/>
      <c r="J40" s="30"/>
      <c r="K40" s="54"/>
    </row>
    <row r="41" spans="1:13" x14ac:dyDescent="0.2">
      <c r="A41" s="70" t="s">
        <v>38</v>
      </c>
      <c r="B41" s="35">
        <v>-2183424.4500000002</v>
      </c>
      <c r="C41" s="35"/>
      <c r="D41" s="35">
        <v>0</v>
      </c>
      <c r="E41" s="28"/>
      <c r="F41" s="28"/>
      <c r="G41" s="35"/>
      <c r="H41" s="35"/>
      <c r="I41" s="54"/>
      <c r="J41" s="30"/>
      <c r="K41" s="54"/>
    </row>
    <row r="42" spans="1:13" x14ac:dyDescent="0.2">
      <c r="A42" s="70"/>
      <c r="B42" s="35"/>
      <c r="C42" s="71"/>
      <c r="D42" s="35"/>
      <c r="E42" s="72"/>
      <c r="F42" s="72"/>
      <c r="G42" s="73"/>
      <c r="H42" s="73"/>
      <c r="I42" s="8"/>
      <c r="J42" s="8"/>
      <c r="K42" s="8"/>
    </row>
    <row r="43" spans="1:13" x14ac:dyDescent="0.2">
      <c r="A43" s="70"/>
      <c r="B43" s="28"/>
      <c r="C43" s="71"/>
      <c r="D43" s="28"/>
      <c r="E43" s="72"/>
      <c r="F43" s="72"/>
      <c r="G43" s="73"/>
      <c r="H43" s="73"/>
      <c r="I43" s="8"/>
      <c r="J43" s="8"/>
      <c r="K43" s="8"/>
    </row>
    <row r="44" spans="1:13" ht="12.75" customHeight="1" x14ac:dyDescent="0.2">
      <c r="A44" s="15"/>
      <c r="B44" s="72"/>
      <c r="C44" s="72"/>
      <c r="D44" s="72"/>
      <c r="E44" s="72"/>
      <c r="F44" s="74" t="s">
        <v>41</v>
      </c>
      <c r="G44" s="11"/>
      <c r="H44" s="11"/>
      <c r="I44" s="10"/>
      <c r="J44" s="10"/>
      <c r="K44" s="8"/>
    </row>
    <row r="45" spans="1:13" x14ac:dyDescent="0.2">
      <c r="A45" s="10"/>
      <c r="B45" s="75" t="s">
        <v>5</v>
      </c>
      <c r="C45" s="72"/>
      <c r="D45" s="75" t="s">
        <v>5</v>
      </c>
      <c r="E45" s="72"/>
      <c r="F45" s="72"/>
      <c r="G45" s="8"/>
      <c r="H45" s="8"/>
      <c r="I45" s="76"/>
      <c r="J45" s="10"/>
      <c r="K45" s="8"/>
    </row>
    <row r="46" spans="1:13" x14ac:dyDescent="0.2">
      <c r="A46" s="18" t="s">
        <v>32</v>
      </c>
      <c r="B46" s="19">
        <v>2020</v>
      </c>
      <c r="C46" s="72"/>
      <c r="D46" s="19">
        <v>2019</v>
      </c>
      <c r="E46" s="73"/>
      <c r="F46" s="77" t="s">
        <v>7</v>
      </c>
      <c r="G46" s="10"/>
      <c r="H46" s="21" t="s">
        <v>8</v>
      </c>
      <c r="I46" s="16"/>
      <c r="J46" s="10"/>
      <c r="K46" s="8"/>
    </row>
    <row r="47" spans="1:13" ht="6" customHeight="1" x14ac:dyDescent="0.2">
      <c r="A47" s="23"/>
      <c r="B47" s="78"/>
      <c r="C47" s="68"/>
      <c r="D47" s="79"/>
      <c r="E47" s="67"/>
      <c r="F47" s="79"/>
      <c r="G47" s="67"/>
      <c r="H47" s="79"/>
      <c r="I47" s="24"/>
      <c r="J47" s="23"/>
      <c r="K47" s="26"/>
    </row>
    <row r="48" spans="1:13" ht="12.75" customHeight="1" x14ac:dyDescent="0.2">
      <c r="A48" s="27" t="s">
        <v>9</v>
      </c>
      <c r="B48" s="80">
        <v>1099762629.78</v>
      </c>
      <c r="C48" s="80"/>
      <c r="D48" s="80">
        <v>1228964973.3800001</v>
      </c>
      <c r="E48" s="80"/>
      <c r="F48" s="80">
        <f>+B48-D48</f>
        <v>-129202343.60000014</v>
      </c>
      <c r="G48" s="46"/>
      <c r="H48" s="53">
        <f>IF(D48=0,"n/a",IF(AND(F48/D48&lt;1,F48/D48&gt;-1),F48/D48,"n/a"))</f>
        <v>-0.10513102195635184</v>
      </c>
      <c r="I48" s="81"/>
      <c r="J48" s="23"/>
      <c r="K48" s="26"/>
    </row>
    <row r="49" spans="1:11" x14ac:dyDescent="0.2">
      <c r="A49" s="27" t="s">
        <v>10</v>
      </c>
      <c r="B49" s="80">
        <v>730685158.88999999</v>
      </c>
      <c r="C49" s="80"/>
      <c r="D49" s="80">
        <v>781256174.95000005</v>
      </c>
      <c r="E49" s="80"/>
      <c r="F49" s="80">
        <f>+B49-D49</f>
        <v>-50571016.060000062</v>
      </c>
      <c r="G49" s="46"/>
      <c r="H49" s="53">
        <f>IF(D49=0,"n/a",IF(AND(F49/D49&lt;1,F49/D49&gt;-1),F49/D49,"n/a"))</f>
        <v>-6.4730388931948699E-2</v>
      </c>
      <c r="I49" s="81"/>
      <c r="J49" s="23"/>
      <c r="K49" s="26"/>
    </row>
    <row r="50" spans="1:11" ht="12.75" customHeight="1" x14ac:dyDescent="0.2">
      <c r="A50" s="27" t="s">
        <v>11</v>
      </c>
      <c r="B50" s="80">
        <v>109937781.45999999</v>
      </c>
      <c r="C50" s="80"/>
      <c r="D50" s="80">
        <v>98963070.275999993</v>
      </c>
      <c r="E50" s="80"/>
      <c r="F50" s="80">
        <f>+B50-D50</f>
        <v>10974711.184</v>
      </c>
      <c r="G50" s="46"/>
      <c r="H50" s="53">
        <f>IF(D50=0,"n/a",IF(AND(F50/D50&lt;1,F50/D50&gt;-1),F50/D50,"n/a"))</f>
        <v>0.1108970361710931</v>
      </c>
      <c r="I50" s="81"/>
      <c r="J50" s="23"/>
      <c r="K50" s="26"/>
    </row>
    <row r="51" spans="1:11" x14ac:dyDescent="0.2">
      <c r="A51" s="27" t="s">
        <v>12</v>
      </c>
      <c r="B51" s="80">
        <v>5068123.6399999997</v>
      </c>
      <c r="C51" s="80"/>
      <c r="D51" s="80">
        <v>6176844.3640000001</v>
      </c>
      <c r="E51" s="80"/>
      <c r="F51" s="80">
        <f>+B51-D51</f>
        <v>-1108720.7240000004</v>
      </c>
      <c r="G51" s="46"/>
      <c r="H51" s="53">
        <f>IF(D51=0,"n/a",IF(AND(F51/D51&lt;1,F51/D51&gt;-1),F51/D51,"n/a"))</f>
        <v>-0.17949630242618178</v>
      </c>
      <c r="I51" s="81"/>
      <c r="J51" s="82"/>
      <c r="K51" s="26"/>
    </row>
    <row r="52" spans="1:11" x14ac:dyDescent="0.2">
      <c r="A52" s="27" t="s">
        <v>13</v>
      </c>
      <c r="B52" s="80">
        <v>551200</v>
      </c>
      <c r="C52" s="83"/>
      <c r="D52" s="80">
        <v>1004350</v>
      </c>
      <c r="E52" s="83"/>
      <c r="F52" s="80">
        <f>+B52-D52</f>
        <v>-453150</v>
      </c>
      <c r="G52" s="84"/>
      <c r="H52" s="53">
        <f>IF(D52=0,"n/a",IF(AND(F52/D52&lt;1,F52/D52&gt;-1),F52/D52,"n/a"))</f>
        <v>-0.45118733509234826</v>
      </c>
      <c r="I52" s="81"/>
      <c r="J52" s="23"/>
      <c r="K52" s="26"/>
    </row>
    <row r="53" spans="1:11" ht="6" customHeight="1" x14ac:dyDescent="0.2">
      <c r="A53" s="23"/>
      <c r="B53" s="85"/>
      <c r="C53" s="86"/>
      <c r="D53" s="85"/>
      <c r="E53" s="86"/>
      <c r="F53" s="85"/>
      <c r="G53" s="87"/>
      <c r="H53" s="88"/>
      <c r="I53" s="8"/>
      <c r="J53" s="8"/>
      <c r="K53" s="8"/>
    </row>
    <row r="54" spans="1:11" ht="12.75" customHeight="1" x14ac:dyDescent="0.2">
      <c r="A54" s="44" t="s">
        <v>15</v>
      </c>
      <c r="B54" s="89">
        <f>SUM(B48:B53)</f>
        <v>1946004893.7700002</v>
      </c>
      <c r="C54" s="80"/>
      <c r="D54" s="89">
        <f>SUM(D48:D53)</f>
        <v>2116365412.9700003</v>
      </c>
      <c r="E54" s="80"/>
      <c r="F54" s="89">
        <f>SUM(F48:F53)</f>
        <v>-170360519.2000002</v>
      </c>
      <c r="G54" s="46"/>
      <c r="H54" s="47">
        <f>IF(D54=0,"n/a",IF(AND(F54/D54&lt;1,F54/D54&gt;-1),F54/D54,"n/a"))</f>
        <v>-8.0496741326406787E-2</v>
      </c>
      <c r="I54" s="81"/>
      <c r="J54" s="23"/>
      <c r="K54" s="26"/>
    </row>
    <row r="55" spans="1:11" ht="12.75" customHeight="1" x14ac:dyDescent="0.2">
      <c r="A55" s="27" t="s">
        <v>16</v>
      </c>
      <c r="B55" s="80">
        <v>249558638.81999999</v>
      </c>
      <c r="C55" s="83"/>
      <c r="D55" s="80">
        <v>193603435.03</v>
      </c>
      <c r="E55" s="83"/>
      <c r="F55" s="80">
        <f>+B55-D55</f>
        <v>55955203.789999992</v>
      </c>
      <c r="G55" s="84"/>
      <c r="H55" s="53">
        <f>IF(D55=0,"n/a",IF(AND(F55/D55&lt;1,F55/D55&gt;-1),F55/D55,"n/a"))</f>
        <v>0.28901968491070112</v>
      </c>
      <c r="I55" s="81"/>
      <c r="J55" s="23"/>
      <c r="K55" s="26"/>
    </row>
    <row r="56" spans="1:11" x14ac:dyDescent="0.2">
      <c r="A56" s="27" t="s">
        <v>17</v>
      </c>
      <c r="B56" s="80">
        <v>239569248</v>
      </c>
      <c r="C56" s="83"/>
      <c r="D56" s="80">
        <v>152729085</v>
      </c>
      <c r="E56" s="83"/>
      <c r="F56" s="80">
        <f>+B56-D56</f>
        <v>86840163</v>
      </c>
      <c r="G56" s="84"/>
      <c r="H56" s="53">
        <f>IF(D56=0,"n/a",IF(AND(F56/D56&lt;1,F56/D56&gt;-1),F56/D56,"n/a"))</f>
        <v>0.56858955843282899</v>
      </c>
      <c r="I56" s="81"/>
      <c r="J56" s="23"/>
      <c r="K56" s="26"/>
    </row>
    <row r="57" spans="1:11" ht="6" customHeight="1" x14ac:dyDescent="0.2">
      <c r="A57" s="8"/>
      <c r="B57" s="90"/>
      <c r="C57" s="80"/>
      <c r="D57" s="90"/>
      <c r="E57" s="80"/>
      <c r="F57" s="90"/>
      <c r="G57" s="46"/>
      <c r="H57" s="91"/>
      <c r="I57" s="8"/>
      <c r="J57" s="8"/>
      <c r="K57" s="8"/>
    </row>
    <row r="58" spans="1:11" ht="13.5" thickBot="1" x14ac:dyDescent="0.25">
      <c r="A58" s="44" t="s">
        <v>33</v>
      </c>
      <c r="B58" s="92">
        <f>SUM(B54:B56)</f>
        <v>2435132780.5900002</v>
      </c>
      <c r="C58" s="80"/>
      <c r="D58" s="92">
        <f>SUM(D54:D56)</f>
        <v>2462697933.0000005</v>
      </c>
      <c r="E58" s="80"/>
      <c r="F58" s="92">
        <f>SUM(F54:F56)</f>
        <v>-27565152.410000205</v>
      </c>
      <c r="G58" s="46"/>
      <c r="H58" s="60">
        <f>IF(D58=0,"n/a",IF(AND(F58/D58&lt;1,F58/D58&gt;-1),F58/D58,"n/a"))</f>
        <v>-1.1193070835293627E-2</v>
      </c>
      <c r="I58" s="81"/>
      <c r="J58" s="26"/>
      <c r="K58" s="26"/>
    </row>
    <row r="59" spans="1:11" ht="12.75" customHeight="1" thickTop="1" x14ac:dyDescent="0.2">
      <c r="A59" s="10"/>
      <c r="B59" s="93"/>
      <c r="C59" s="94"/>
      <c r="D59" s="93"/>
      <c r="E59" s="94"/>
      <c r="F59" s="93"/>
      <c r="G59" s="94"/>
      <c r="H59" s="93"/>
      <c r="I59" s="76"/>
      <c r="J59" s="8"/>
      <c r="K59" s="8"/>
    </row>
    <row r="60" spans="1:11" x14ac:dyDescent="0.2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x14ac:dyDescent="0.2">
      <c r="A61" s="102" t="s">
        <v>34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</sheetData>
  <mergeCells count="2">
    <mergeCell ref="A60:K60"/>
    <mergeCell ref="A61:K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Normal="100" workbookViewId="0">
      <pane xSplit="1" ySplit="9" topLeftCell="B34" activePane="bottomRight" state="frozen"/>
      <selection activeCell="A35" sqref="A35"/>
      <selection pane="topRight" activeCell="A35" sqref="A35"/>
      <selection pane="bottomLeft" activeCell="A35" sqref="A35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10"/>
      <c r="C6" s="10"/>
      <c r="D6" s="10"/>
      <c r="E6" s="8"/>
      <c r="F6" s="11" t="s">
        <v>41</v>
      </c>
      <c r="G6" s="11"/>
      <c r="H6" s="11"/>
      <c r="I6" s="12"/>
      <c r="J6" s="13" t="s">
        <v>4</v>
      </c>
      <c r="K6" s="14"/>
    </row>
    <row r="7" spans="1:13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8" t="s">
        <v>6</v>
      </c>
      <c r="B8" s="19">
        <v>2020</v>
      </c>
      <c r="C8" s="10"/>
      <c r="D8" s="19">
        <v>2019</v>
      </c>
      <c r="E8" s="8"/>
      <c r="F8" s="20" t="s">
        <v>7</v>
      </c>
      <c r="G8" s="10"/>
      <c r="H8" s="21" t="s">
        <v>8</v>
      </c>
      <c r="I8" s="22"/>
      <c r="J8" s="19">
        <v>2020</v>
      </c>
      <c r="K8" s="19">
        <v>2019</v>
      </c>
    </row>
    <row r="9" spans="1:13" ht="6.6" customHeight="1" x14ac:dyDescent="0.2">
      <c r="A9" s="23"/>
      <c r="B9" s="24"/>
      <c r="C9" s="23"/>
      <c r="D9" s="24"/>
      <c r="E9" s="26"/>
      <c r="F9" s="24"/>
      <c r="G9" s="23"/>
      <c r="H9" s="25"/>
      <c r="I9" s="24"/>
      <c r="J9" s="24"/>
      <c r="K9" s="24"/>
    </row>
    <row r="10" spans="1:13" x14ac:dyDescent="0.2">
      <c r="A10" s="27" t="s">
        <v>9</v>
      </c>
      <c r="B10" s="28">
        <v>116016554.04000001</v>
      </c>
      <c r="C10" s="28"/>
      <c r="D10" s="28">
        <v>111525127.44</v>
      </c>
      <c r="E10" s="28"/>
      <c r="F10" s="28">
        <f>B10-D10</f>
        <v>4491426.6000000089</v>
      </c>
      <c r="G10" s="30"/>
      <c r="H10" s="29">
        <f>IF(D10=0,"n/a",IF(AND(F10/D10&lt;1,F10/D10&gt;-1),F10/D10,"n/a"))</f>
        <v>4.0272777113986045E-2</v>
      </c>
      <c r="I10" s="31"/>
      <c r="J10" s="32">
        <f>IF(B48=0,"n/a",B10/B48)</f>
        <v>0.10475268778007746</v>
      </c>
      <c r="K10" s="33">
        <f>IF(D48=0,"n/a",D10/D48)</f>
        <v>0.10735237166031149</v>
      </c>
      <c r="M10" s="34"/>
    </row>
    <row r="11" spans="1:13" x14ac:dyDescent="0.2">
      <c r="A11" s="27" t="s">
        <v>10</v>
      </c>
      <c r="B11" s="35">
        <v>66594981.57</v>
      </c>
      <c r="C11" s="35"/>
      <c r="D11" s="35">
        <v>78189856.109999999</v>
      </c>
      <c r="E11" s="35"/>
      <c r="F11" s="35">
        <f>B11-D11</f>
        <v>-11594874.539999999</v>
      </c>
      <c r="G11" s="35"/>
      <c r="H11" s="29">
        <f>IF(D11=0,"n/a",IF(AND(F11/D11&lt;1,F11/D11&gt;-1),F11/D11,"n/a"))</f>
        <v>-0.14829128888136023</v>
      </c>
      <c r="I11" s="31"/>
      <c r="J11" s="36">
        <f>IF(B49=0,"n/a",B11/B49)</f>
        <v>0.10123277523136387</v>
      </c>
      <c r="K11" s="37">
        <f>IF(D49=0,"n/a",D11/D49)</f>
        <v>0.10224210463017021</v>
      </c>
    </row>
    <row r="12" spans="1:13" x14ac:dyDescent="0.2">
      <c r="A12" s="27" t="s">
        <v>11</v>
      </c>
      <c r="B12" s="35">
        <v>8396266.4700000007</v>
      </c>
      <c r="C12" s="35"/>
      <c r="D12" s="35">
        <v>10051682.890000001</v>
      </c>
      <c r="E12" s="35"/>
      <c r="F12" s="35">
        <f>B12-D12</f>
        <v>-1655416.42</v>
      </c>
      <c r="G12" s="35"/>
      <c r="H12" s="29">
        <f>IF(D12=0,"n/a",IF(AND(F12/D12&lt;1,F12/D12&gt;-1),F12/D12,"n/a"))</f>
        <v>-0.16469047403464196</v>
      </c>
      <c r="I12" s="31"/>
      <c r="J12" s="36">
        <f>IF(B50=0,"n/a",B12/B50)</f>
        <v>9.5007324304365717E-2</v>
      </c>
      <c r="K12" s="37">
        <f>IF(D50=0,"n/a",D12/D50)</f>
        <v>9.4571061723706995E-2</v>
      </c>
    </row>
    <row r="13" spans="1:13" x14ac:dyDescent="0.2">
      <c r="A13" s="27" t="s">
        <v>12</v>
      </c>
      <c r="B13" s="35">
        <v>1576304.88</v>
      </c>
      <c r="C13" s="35"/>
      <c r="D13" s="35">
        <v>1794950.29</v>
      </c>
      <c r="E13" s="35"/>
      <c r="F13" s="35">
        <f>B13-D13</f>
        <v>-218645.41000000015</v>
      </c>
      <c r="G13" s="35"/>
      <c r="H13" s="29">
        <f>IF(D13=0,"n/a",IF(AND(F13/D13&lt;1,F13/D13&gt;-1),F13/D13,"n/a"))</f>
        <v>-0.12181140125056061</v>
      </c>
      <c r="I13" s="31"/>
      <c r="J13" s="36">
        <f>IF(B51=0,"n/a",B13/B51)</f>
        <v>0.23588579302725698</v>
      </c>
      <c r="K13" s="37">
        <f>IF(D51=0,"n/a",D13/D51)</f>
        <v>0.25910229342138941</v>
      </c>
      <c r="L13" s="38"/>
    </row>
    <row r="14" spans="1:13" x14ac:dyDescent="0.2">
      <c r="A14" s="27" t="s">
        <v>13</v>
      </c>
      <c r="B14" s="35">
        <v>60220.17</v>
      </c>
      <c r="C14" s="39"/>
      <c r="D14" s="35">
        <v>32118.21</v>
      </c>
      <c r="E14" s="35"/>
      <c r="F14" s="35">
        <f>B14-D14</f>
        <v>28101.96</v>
      </c>
      <c r="G14" s="39"/>
      <c r="H14" s="29">
        <f>IF(D14=0,"n/a",IF(AND(F14/D14&lt;1,F14/D14&gt;-1),F14/D14,"n/a"))</f>
        <v>0.87495411481524032</v>
      </c>
      <c r="I14" s="40"/>
      <c r="J14" s="36">
        <f>IF(B52=0,"n/a",B14/B52)</f>
        <v>4.2774867882713945E-2</v>
      </c>
      <c r="K14" s="37">
        <f>IF(D52=0,"n/a",D14/D52)</f>
        <v>4.4210728444003963E-2</v>
      </c>
    </row>
    <row r="15" spans="1:13" ht="8.4499999999999993" customHeight="1" x14ac:dyDescent="0.2">
      <c r="A15" s="23"/>
      <c r="B15" s="41"/>
      <c r="C15" s="35"/>
      <c r="D15" s="41"/>
      <c r="E15" s="35"/>
      <c r="F15" s="41"/>
      <c r="G15" s="35"/>
      <c r="H15" s="42" t="s">
        <v>3</v>
      </c>
      <c r="I15" s="31"/>
      <c r="J15" s="43"/>
      <c r="K15" s="43" t="s">
        <v>14</v>
      </c>
    </row>
    <row r="16" spans="1:13" x14ac:dyDescent="0.2">
      <c r="A16" s="44" t="s">
        <v>15</v>
      </c>
      <c r="B16" s="45">
        <f>SUM(B10:B15)</f>
        <v>192644327.13</v>
      </c>
      <c r="C16" s="35"/>
      <c r="D16" s="45">
        <f>SUM(D10:D15)</f>
        <v>201593734.94</v>
      </c>
      <c r="E16" s="35"/>
      <c r="F16" s="45">
        <f>SUM(F10:F15)</f>
        <v>-8949407.8099999893</v>
      </c>
      <c r="G16" s="46"/>
      <c r="H16" s="47">
        <f>IF(D16=0,"n/a",IF(AND(F16/D16&lt;1,F16/D16&gt;-1),F16/D16,"n/a"))</f>
        <v>-4.4393283415596153E-2</v>
      </c>
      <c r="I16" s="31"/>
      <c r="J16" s="48">
        <f>IF(B54=0,"n/a",B16/B54)</f>
        <v>0.10347021839528622</v>
      </c>
      <c r="K16" s="48">
        <f>IF(D54=0,"n/a",D16/D54)</f>
        <v>0.10513018241005821</v>
      </c>
    </row>
    <row r="17" spans="1:13" x14ac:dyDescent="0.2">
      <c r="A17" s="27" t="s">
        <v>16</v>
      </c>
      <c r="B17" s="35">
        <v>619589.25</v>
      </c>
      <c r="C17" s="35"/>
      <c r="D17" s="35">
        <v>1196660.08</v>
      </c>
      <c r="E17" s="35"/>
      <c r="F17" s="35">
        <f>B17-D17</f>
        <v>-577070.83000000007</v>
      </c>
      <c r="G17" s="35"/>
      <c r="H17" s="29">
        <f>IF(D17=0,"n/a",IF(AND(F17/D17&lt;1,F17/D17&gt;-1),F17/D17,"n/a"))</f>
        <v>-0.48223454566981128</v>
      </c>
      <c r="I17" s="40"/>
      <c r="J17" s="37">
        <f>IF(B55=0,"n/a",B17/B55)</f>
        <v>4.8642221623880237E-3</v>
      </c>
      <c r="K17" s="37">
        <f>IF(D55=0,"n/a",D17/D55)</f>
        <v>7.0890807025932E-3</v>
      </c>
    </row>
    <row r="18" spans="1:13" ht="12.75" customHeight="1" x14ac:dyDescent="0.2">
      <c r="A18" s="27" t="s">
        <v>17</v>
      </c>
      <c r="B18" s="35">
        <v>5622568.8700000001</v>
      </c>
      <c r="C18" s="39"/>
      <c r="D18" s="35">
        <v>9141668.0800000001</v>
      </c>
      <c r="E18" s="35"/>
      <c r="F18" s="35">
        <f>B18-D18</f>
        <v>-3519099.21</v>
      </c>
      <c r="G18" s="39"/>
      <c r="H18" s="29">
        <f>IF(D18=0,"n/a",IF(AND(F18/D18&lt;1,F18/D18&gt;-1),F18/D18,"n/a"))</f>
        <v>-0.38495154048515834</v>
      </c>
      <c r="I18" s="31"/>
      <c r="J18" s="48">
        <f>IF(B56=0,"n/a",B18/B56)</f>
        <v>2.2313775302459569E-2</v>
      </c>
      <c r="K18" s="48">
        <f>IF(D56=0,"n/a",D18/D56)</f>
        <v>3.962206957458083E-2</v>
      </c>
    </row>
    <row r="19" spans="1:13" ht="6" customHeight="1" x14ac:dyDescent="0.2">
      <c r="A19" s="26"/>
      <c r="B19" s="49"/>
      <c r="C19" s="50"/>
      <c r="D19" s="49"/>
      <c r="E19" s="50"/>
      <c r="F19" s="49"/>
      <c r="G19" s="50"/>
      <c r="H19" s="49" t="s">
        <v>3</v>
      </c>
      <c r="I19" s="51"/>
      <c r="J19" s="51"/>
      <c r="K19" s="51"/>
    </row>
    <row r="20" spans="1:13" x14ac:dyDescent="0.2">
      <c r="A20" s="52" t="s">
        <v>18</v>
      </c>
      <c r="B20" s="35">
        <f>SUM(B16:B18)</f>
        <v>198886485.25</v>
      </c>
      <c r="C20" s="35"/>
      <c r="D20" s="35">
        <f>SUM(D16:D18)</f>
        <v>211932063.10000002</v>
      </c>
      <c r="E20" s="35"/>
      <c r="F20" s="35">
        <f>SUM(F16:F18)</f>
        <v>-13045577.84999999</v>
      </c>
      <c r="G20" s="35"/>
      <c r="H20" s="53">
        <f>IF(D20=0,"n/a",IF(AND(F20/D20&lt;1,F20/D20&gt;-1),F20/D20,"n/a"))</f>
        <v>-6.1555470461515029E-2</v>
      </c>
      <c r="I20" s="31"/>
      <c r="J20" s="30"/>
      <c r="K20" s="54"/>
    </row>
    <row r="21" spans="1:13" ht="6.6" customHeight="1" x14ac:dyDescent="0.2">
      <c r="A21" s="55"/>
      <c r="B21" s="39"/>
      <c r="C21" s="39"/>
      <c r="D21" s="39"/>
      <c r="E21" s="39"/>
      <c r="F21" s="39"/>
      <c r="G21" s="39"/>
      <c r="H21" s="56" t="s">
        <v>3</v>
      </c>
      <c r="I21" s="40"/>
      <c r="J21" s="56"/>
      <c r="K21" s="56"/>
    </row>
    <row r="22" spans="1:13" x14ac:dyDescent="0.2">
      <c r="A22" s="27" t="s">
        <v>19</v>
      </c>
      <c r="B22" s="35">
        <v>-581936.96</v>
      </c>
      <c r="C22" s="35"/>
      <c r="D22" s="35">
        <v>52041346.479999997</v>
      </c>
      <c r="E22" s="35"/>
      <c r="F22" s="35">
        <f>B22-D22</f>
        <v>-52623283.439999998</v>
      </c>
      <c r="G22" s="35"/>
      <c r="H22" s="29" t="str">
        <f>IF(D22=0,"n/a",IF(AND(F22/D22&lt;1,F22/D22&gt;-1),F22/D22,"n/a"))</f>
        <v>n/a</v>
      </c>
      <c r="I22" s="40"/>
      <c r="J22" s="56"/>
      <c r="K22" s="56"/>
    </row>
    <row r="23" spans="1:13" x14ac:dyDescent="0.2">
      <c r="A23" s="27" t="s">
        <v>20</v>
      </c>
      <c r="B23" s="35">
        <v>1645150.77</v>
      </c>
      <c r="C23" s="35"/>
      <c r="D23" s="35">
        <v>1807275.85</v>
      </c>
      <c r="E23" s="35"/>
      <c r="F23" s="35">
        <f>B23-D23</f>
        <v>-162125.08000000007</v>
      </c>
      <c r="G23" s="35"/>
      <c r="H23" s="29">
        <f>IF(D23=0,"n/a",IF(AND(F23/D23&lt;1,F23/D23&gt;-1),F23/D23,"n/a"))</f>
        <v>-8.9706881215725898E-2</v>
      </c>
      <c r="I23" s="40"/>
      <c r="J23" s="56"/>
      <c r="K23" s="56"/>
    </row>
    <row r="24" spans="1:13" x14ac:dyDescent="0.2">
      <c r="A24" s="27" t="s">
        <v>21</v>
      </c>
      <c r="B24" s="35">
        <v>-247680.24</v>
      </c>
      <c r="C24" s="35"/>
      <c r="D24" s="35">
        <v>1572309.95</v>
      </c>
      <c r="E24" s="35"/>
      <c r="F24" s="35">
        <f>B24-D24</f>
        <v>-1819990.19</v>
      </c>
      <c r="G24" s="35"/>
      <c r="H24" s="29" t="str">
        <f>IF(D24=0,"n/a",IF(AND(F24/D24&lt;1,F24/D24&gt;-1),F24/D24,"n/a"))</f>
        <v>n/a</v>
      </c>
      <c r="I24" s="40"/>
      <c r="J24" s="56"/>
      <c r="K24" s="56"/>
    </row>
    <row r="25" spans="1:13" x14ac:dyDescent="0.2">
      <c r="A25" s="27" t="s">
        <v>22</v>
      </c>
      <c r="B25" s="45">
        <v>8597959.9499999993</v>
      </c>
      <c r="C25" s="39"/>
      <c r="D25" s="45">
        <v>10341875.41</v>
      </c>
      <c r="E25" s="35"/>
      <c r="F25" s="45">
        <f>B25-D25</f>
        <v>-1743915.4600000009</v>
      </c>
      <c r="G25" s="39"/>
      <c r="H25" s="47">
        <f>IF(D25=0,"n/a",IF(AND(F25/D25&lt;1,F25/D25&gt;-1),F25/D25,"n/a"))</f>
        <v>-0.16862661663026174</v>
      </c>
      <c r="I25" s="40"/>
      <c r="J25" s="56"/>
      <c r="K25" s="56"/>
    </row>
    <row r="26" spans="1:13" ht="12.75" customHeight="1" x14ac:dyDescent="0.2">
      <c r="A26" s="27" t="s">
        <v>23</v>
      </c>
      <c r="B26" s="45">
        <f>SUM(B22:B25)</f>
        <v>9413493.5199999996</v>
      </c>
      <c r="C26" s="35"/>
      <c r="D26" s="45">
        <f>SUM(D22:D25)</f>
        <v>65762807.689999998</v>
      </c>
      <c r="E26" s="35"/>
      <c r="F26" s="45">
        <f>SUM(F22:F25)</f>
        <v>-56349314.169999994</v>
      </c>
      <c r="G26" s="35"/>
      <c r="H26" s="47">
        <f>IF(D26=0,"n/a",IF(AND(F26/D26&lt;1,F26/D26&gt;-1),F26/D26,"n/a"))</f>
        <v>-0.85685687928084864</v>
      </c>
      <c r="I26" s="31"/>
      <c r="J26" s="54"/>
      <c r="K26" s="54"/>
    </row>
    <row r="27" spans="1:13" ht="6.6" customHeight="1" x14ac:dyDescent="0.2">
      <c r="A27" s="55"/>
      <c r="B27" s="57"/>
      <c r="C27" s="57"/>
      <c r="D27" s="57"/>
      <c r="E27" s="57"/>
      <c r="F27" s="57"/>
      <c r="G27" s="39"/>
      <c r="H27" s="56" t="s">
        <v>3</v>
      </c>
      <c r="I27" s="40"/>
      <c r="J27" s="56"/>
      <c r="K27" s="56"/>
    </row>
    <row r="28" spans="1:13" ht="13.5" thickBot="1" x14ac:dyDescent="0.25">
      <c r="A28" s="58" t="s">
        <v>24</v>
      </c>
      <c r="B28" s="59">
        <f>+B26+B20</f>
        <v>208299978.77000001</v>
      </c>
      <c r="C28" s="28"/>
      <c r="D28" s="59">
        <f>+D26+D20</f>
        <v>277694870.79000002</v>
      </c>
      <c r="E28" s="28"/>
      <c r="F28" s="59">
        <f>+F26+F20</f>
        <v>-69394892.019999981</v>
      </c>
      <c r="G28" s="35"/>
      <c r="H28" s="60">
        <f>IF(D28=0,"n/a",IF(AND(F28/D28&lt;1,F28/D28&gt;-1),F28/D28,"n/a"))</f>
        <v>-0.24989619657929577</v>
      </c>
      <c r="I28" s="31"/>
      <c r="J28" s="54"/>
      <c r="K28" s="54"/>
    </row>
    <row r="29" spans="1:13" ht="4.1500000000000004" customHeight="1" thickTop="1" x14ac:dyDescent="0.2">
      <c r="A29" s="61"/>
      <c r="B29" s="57"/>
      <c r="C29" s="28"/>
      <c r="D29" s="57"/>
      <c r="E29" s="28"/>
      <c r="F29" s="57"/>
      <c r="G29" s="35"/>
      <c r="H29" s="62"/>
      <c r="I29" s="31"/>
      <c r="J29" s="54"/>
      <c r="K29" s="54"/>
    </row>
    <row r="30" spans="1:13" ht="12.75" customHeight="1" x14ac:dyDescent="0.2">
      <c r="A30" s="26"/>
      <c r="B30" s="63"/>
      <c r="C30" s="63"/>
      <c r="D30" s="63"/>
      <c r="E30" s="63"/>
      <c r="F30" s="63"/>
      <c r="G30" s="64"/>
      <c r="H30" s="35"/>
      <c r="I30" s="65"/>
      <c r="J30" s="51"/>
      <c r="K30" s="51"/>
    </row>
    <row r="31" spans="1:13" x14ac:dyDescent="0.2">
      <c r="A31" s="27" t="s">
        <v>35</v>
      </c>
      <c r="B31" s="28">
        <v>7728449.3200000003</v>
      </c>
      <c r="C31" s="28"/>
      <c r="D31" s="28">
        <v>8385565.04</v>
      </c>
      <c r="E31" s="28"/>
      <c r="F31" s="28"/>
      <c r="G31" s="35"/>
      <c r="H31" s="35"/>
      <c r="I31" s="54"/>
      <c r="J31" s="30"/>
      <c r="K31" s="54"/>
    </row>
    <row r="32" spans="1:13" x14ac:dyDescent="0.2">
      <c r="A32" s="27" t="s">
        <v>25</v>
      </c>
      <c r="B32" s="35">
        <v>-8523747.6899999995</v>
      </c>
      <c r="C32" s="35"/>
      <c r="D32" s="35">
        <v>-7931798.5949999997</v>
      </c>
      <c r="E32" s="28"/>
      <c r="F32" s="28"/>
      <c r="G32" s="35"/>
      <c r="H32" s="35"/>
      <c r="I32" s="31"/>
      <c r="J32" s="30"/>
      <c r="K32" s="54"/>
      <c r="M32" s="66"/>
    </row>
    <row r="33" spans="1:13" x14ac:dyDescent="0.2">
      <c r="A33" s="27" t="s">
        <v>26</v>
      </c>
      <c r="B33" s="35">
        <v>6941389.7699999996</v>
      </c>
      <c r="C33" s="35"/>
      <c r="D33" s="35">
        <v>8884838.8330000006</v>
      </c>
      <c r="E33" s="68"/>
      <c r="F33" s="28"/>
      <c r="G33" s="67"/>
      <c r="H33" s="67"/>
      <c r="I33" s="26"/>
      <c r="J33" s="23"/>
      <c r="K33" s="26"/>
      <c r="M33" s="66"/>
    </row>
    <row r="34" spans="1:13" x14ac:dyDescent="0.2">
      <c r="A34" s="27" t="s">
        <v>36</v>
      </c>
      <c r="B34" s="35">
        <v>-3383248.19</v>
      </c>
      <c r="C34" s="35"/>
      <c r="D34" s="35">
        <v>-1863978.8259999999</v>
      </c>
      <c r="E34" s="28"/>
      <c r="F34" s="28"/>
      <c r="G34" s="35"/>
      <c r="H34" s="35"/>
      <c r="I34" s="54"/>
      <c r="J34" s="30"/>
      <c r="K34" s="54"/>
      <c r="M34" s="69"/>
    </row>
    <row r="35" spans="1:13" x14ac:dyDescent="0.2">
      <c r="A35" s="27" t="s">
        <v>27</v>
      </c>
      <c r="B35" s="35">
        <v>1878444.3</v>
      </c>
      <c r="C35" s="35"/>
      <c r="D35" s="35">
        <v>1607627.0360000001</v>
      </c>
      <c r="E35" s="28"/>
      <c r="F35" s="28"/>
      <c r="G35" s="35"/>
      <c r="H35" s="35"/>
      <c r="I35" s="54"/>
      <c r="J35" s="30"/>
      <c r="K35" s="54"/>
      <c r="M35" s="69"/>
    </row>
    <row r="36" spans="1:13" x14ac:dyDescent="0.2">
      <c r="A36" s="27" t="s">
        <v>28</v>
      </c>
      <c r="B36" s="35">
        <v>0</v>
      </c>
      <c r="C36" s="35"/>
      <c r="D36" s="35">
        <v>62404.576999999997</v>
      </c>
      <c r="E36" s="28"/>
      <c r="F36" s="28"/>
      <c r="G36" s="35"/>
      <c r="H36" s="35"/>
      <c r="I36" s="54"/>
      <c r="J36" s="30"/>
      <c r="K36" s="54"/>
    </row>
    <row r="37" spans="1:13" x14ac:dyDescent="0.2">
      <c r="A37" s="27" t="s">
        <v>29</v>
      </c>
      <c r="B37" s="35">
        <v>0</v>
      </c>
      <c r="C37" s="35"/>
      <c r="D37" s="35">
        <v>0</v>
      </c>
      <c r="E37" s="28"/>
      <c r="F37" s="28"/>
      <c r="G37" s="35"/>
      <c r="H37" s="35"/>
      <c r="I37" s="54"/>
      <c r="J37" s="30"/>
      <c r="K37" s="54"/>
    </row>
    <row r="38" spans="1:13" x14ac:dyDescent="0.2">
      <c r="A38" s="27" t="s">
        <v>37</v>
      </c>
      <c r="B38" s="35">
        <v>-146185.32999999999</v>
      </c>
      <c r="C38" s="35"/>
      <c r="D38" s="35">
        <v>-129257.128</v>
      </c>
      <c r="E38" s="28"/>
      <c r="F38" s="28"/>
      <c r="G38" s="35"/>
      <c r="H38" s="35"/>
      <c r="I38" s="54"/>
      <c r="J38" s="30"/>
      <c r="K38" s="54"/>
    </row>
    <row r="39" spans="1:13" x14ac:dyDescent="0.2">
      <c r="A39" s="27" t="s">
        <v>30</v>
      </c>
      <c r="B39" s="35">
        <v>5289829.47</v>
      </c>
      <c r="C39" s="35"/>
      <c r="D39" s="35">
        <v>5762886.0499999998</v>
      </c>
      <c r="E39" s="28"/>
      <c r="F39" s="28"/>
      <c r="G39" s="35"/>
      <c r="H39" s="35"/>
      <c r="I39" s="54"/>
      <c r="J39" s="30"/>
      <c r="K39" s="54"/>
    </row>
    <row r="40" spans="1:13" x14ac:dyDescent="0.2">
      <c r="A40" s="27" t="s">
        <v>31</v>
      </c>
      <c r="B40" s="35">
        <v>0</v>
      </c>
      <c r="C40" s="35"/>
      <c r="D40" s="35">
        <v>0</v>
      </c>
      <c r="E40" s="28"/>
      <c r="F40" s="28"/>
      <c r="G40" s="35"/>
      <c r="H40" s="35"/>
      <c r="I40" s="54"/>
      <c r="J40" s="30"/>
      <c r="K40" s="54"/>
    </row>
    <row r="41" spans="1:13" x14ac:dyDescent="0.2">
      <c r="A41" s="70" t="s">
        <v>38</v>
      </c>
      <c r="B41" s="35">
        <v>-2090789.1</v>
      </c>
      <c r="C41" s="35"/>
      <c r="D41" s="35">
        <v>0</v>
      </c>
      <c r="E41" s="28"/>
      <c r="F41" s="28"/>
      <c r="G41" s="35"/>
      <c r="H41" s="35"/>
      <c r="I41" s="54"/>
      <c r="J41" s="30"/>
      <c r="K41" s="54"/>
    </row>
    <row r="42" spans="1:13" x14ac:dyDescent="0.2">
      <c r="A42" s="70"/>
      <c r="B42" s="35"/>
      <c r="C42" s="71"/>
      <c r="D42" s="35"/>
      <c r="E42" s="72"/>
      <c r="F42" s="72"/>
      <c r="G42" s="73"/>
      <c r="H42" s="73"/>
      <c r="I42" s="8"/>
      <c r="J42" s="8"/>
      <c r="K42" s="8"/>
    </row>
    <row r="43" spans="1:13" x14ac:dyDescent="0.2">
      <c r="A43" s="70"/>
      <c r="B43" s="28"/>
      <c r="C43" s="71"/>
      <c r="D43" s="28"/>
      <c r="E43" s="72"/>
      <c r="F43" s="72"/>
      <c r="G43" s="73"/>
      <c r="H43" s="73"/>
      <c r="I43" s="8"/>
      <c r="J43" s="8"/>
      <c r="K43" s="8"/>
    </row>
    <row r="44" spans="1:13" ht="12.75" customHeight="1" x14ac:dyDescent="0.2">
      <c r="A44" s="15"/>
      <c r="B44" s="72"/>
      <c r="C44" s="72"/>
      <c r="D44" s="72"/>
      <c r="E44" s="72"/>
      <c r="F44" s="74" t="s">
        <v>41</v>
      </c>
      <c r="G44" s="11"/>
      <c r="H44" s="11"/>
      <c r="I44" s="10"/>
      <c r="J44" s="10"/>
      <c r="K44" s="8"/>
    </row>
    <row r="45" spans="1:13" x14ac:dyDescent="0.2">
      <c r="A45" s="10"/>
      <c r="B45" s="75" t="s">
        <v>5</v>
      </c>
      <c r="C45" s="72"/>
      <c r="D45" s="75" t="s">
        <v>5</v>
      </c>
      <c r="E45" s="72"/>
      <c r="F45" s="72"/>
      <c r="G45" s="8"/>
      <c r="H45" s="8"/>
      <c r="I45" s="76"/>
      <c r="J45" s="10"/>
      <c r="K45" s="8"/>
    </row>
    <row r="46" spans="1:13" x14ac:dyDescent="0.2">
      <c r="A46" s="18" t="s">
        <v>32</v>
      </c>
      <c r="B46" s="19">
        <v>2020</v>
      </c>
      <c r="C46" s="72"/>
      <c r="D46" s="19">
        <v>2019</v>
      </c>
      <c r="E46" s="73"/>
      <c r="F46" s="77" t="s">
        <v>7</v>
      </c>
      <c r="G46" s="10"/>
      <c r="H46" s="21" t="s">
        <v>8</v>
      </c>
      <c r="I46" s="16"/>
      <c r="J46" s="10"/>
      <c r="K46" s="8"/>
    </row>
    <row r="47" spans="1:13" ht="6" customHeight="1" x14ac:dyDescent="0.2">
      <c r="A47" s="23"/>
      <c r="B47" s="78"/>
      <c r="C47" s="68"/>
      <c r="D47" s="79"/>
      <c r="E47" s="67"/>
      <c r="F47" s="79"/>
      <c r="G47" s="67"/>
      <c r="H47" s="79"/>
      <c r="I47" s="24"/>
      <c r="J47" s="23"/>
      <c r="K47" s="26"/>
    </row>
    <row r="48" spans="1:13" ht="12.75" customHeight="1" x14ac:dyDescent="0.2">
      <c r="A48" s="27" t="s">
        <v>9</v>
      </c>
      <c r="B48" s="80">
        <v>1107528183.75</v>
      </c>
      <c r="C48" s="80"/>
      <c r="D48" s="80">
        <v>1038869712.1</v>
      </c>
      <c r="E48" s="80"/>
      <c r="F48" s="80">
        <f>+B48-D48</f>
        <v>68658471.649999976</v>
      </c>
      <c r="G48" s="46"/>
      <c r="H48" s="53">
        <f>IF(D48=0,"n/a",IF(AND(F48/D48&lt;1,F48/D48&gt;-1),F48/D48,"n/a"))</f>
        <v>6.6089588376979286E-2</v>
      </c>
      <c r="I48" s="81"/>
      <c r="J48" s="23"/>
      <c r="K48" s="26"/>
    </row>
    <row r="49" spans="1:11" x14ac:dyDescent="0.2">
      <c r="A49" s="27" t="s">
        <v>10</v>
      </c>
      <c r="B49" s="80">
        <v>657840125.57000005</v>
      </c>
      <c r="C49" s="80"/>
      <c r="D49" s="80">
        <v>764752020.63600004</v>
      </c>
      <c r="E49" s="80"/>
      <c r="F49" s="80">
        <f>+B49-D49</f>
        <v>-106911895.06599998</v>
      </c>
      <c r="G49" s="46"/>
      <c r="H49" s="53">
        <f>IF(D49=0,"n/a",IF(AND(F49/D49&lt;1,F49/D49&gt;-1),F49/D49,"n/a"))</f>
        <v>-0.13979942802516238</v>
      </c>
      <c r="I49" s="81"/>
      <c r="J49" s="23"/>
      <c r="K49" s="26"/>
    </row>
    <row r="50" spans="1:11" ht="12.75" customHeight="1" x14ac:dyDescent="0.2">
      <c r="A50" s="27" t="s">
        <v>11</v>
      </c>
      <c r="B50" s="80">
        <v>88374938.790000007</v>
      </c>
      <c r="C50" s="80"/>
      <c r="D50" s="80">
        <v>106287089.37800001</v>
      </c>
      <c r="E50" s="80"/>
      <c r="F50" s="80">
        <f>+B50-D50</f>
        <v>-17912150.588</v>
      </c>
      <c r="G50" s="46"/>
      <c r="H50" s="53">
        <f>IF(D50=0,"n/a",IF(AND(F50/D50&lt;1,F50/D50&gt;-1),F50/D50,"n/a"))</f>
        <v>-0.1685261182032855</v>
      </c>
      <c r="I50" s="81"/>
      <c r="J50" s="23"/>
      <c r="K50" s="26"/>
    </row>
    <row r="51" spans="1:11" x14ac:dyDescent="0.2">
      <c r="A51" s="27" t="s">
        <v>12</v>
      </c>
      <c r="B51" s="80">
        <v>6682491.8099999996</v>
      </c>
      <c r="C51" s="80"/>
      <c r="D51" s="80">
        <v>6927573.9179999996</v>
      </c>
      <c r="E51" s="80"/>
      <c r="F51" s="80">
        <f>+B51-D51</f>
        <v>-245082.10800000001</v>
      </c>
      <c r="G51" s="46"/>
      <c r="H51" s="53">
        <f>IF(D51=0,"n/a",IF(AND(F51/D51&lt;1,F51/D51&gt;-1),F51/D51,"n/a"))</f>
        <v>-3.5377768739962512E-2</v>
      </c>
      <c r="I51" s="81"/>
      <c r="J51" s="82"/>
      <c r="K51" s="26"/>
    </row>
    <row r="52" spans="1:11" x14ac:dyDescent="0.2">
      <c r="A52" s="27" t="s">
        <v>13</v>
      </c>
      <c r="B52" s="80">
        <v>1407840</v>
      </c>
      <c r="C52" s="83"/>
      <c r="D52" s="80">
        <v>726480</v>
      </c>
      <c r="E52" s="83"/>
      <c r="F52" s="80">
        <f>+B52-D52</f>
        <v>681360</v>
      </c>
      <c r="G52" s="84"/>
      <c r="H52" s="53">
        <f>IF(D52=0,"n/a",IF(AND(F52/D52&lt;1,F52/D52&gt;-1),F52/D52,"n/a"))</f>
        <v>0.93789230260984469</v>
      </c>
      <c r="I52" s="81"/>
      <c r="J52" s="23"/>
      <c r="K52" s="26"/>
    </row>
    <row r="53" spans="1:11" ht="6" customHeight="1" x14ac:dyDescent="0.2">
      <c r="A53" s="23"/>
      <c r="B53" s="85"/>
      <c r="C53" s="86"/>
      <c r="D53" s="85"/>
      <c r="E53" s="86"/>
      <c r="F53" s="85"/>
      <c r="G53" s="87"/>
      <c r="H53" s="88"/>
      <c r="I53" s="8"/>
      <c r="J53" s="8"/>
      <c r="K53" s="8"/>
    </row>
    <row r="54" spans="1:11" ht="12.75" customHeight="1" x14ac:dyDescent="0.2">
      <c r="A54" s="44" t="s">
        <v>15</v>
      </c>
      <c r="B54" s="89">
        <f>SUM(B48:B53)</f>
        <v>1861833579.9200001</v>
      </c>
      <c r="C54" s="80"/>
      <c r="D54" s="89">
        <f>SUM(D48:D53)</f>
        <v>1917562876.0320001</v>
      </c>
      <c r="E54" s="80"/>
      <c r="F54" s="89">
        <f>SUM(F48:F53)</f>
        <v>-55729296.112000011</v>
      </c>
      <c r="G54" s="46"/>
      <c r="H54" s="47">
        <f>IF(D54=0,"n/a",IF(AND(F54/D54&lt;1,F54/D54&gt;-1),F54/D54,"n/a"))</f>
        <v>-2.9062565201157978E-2</v>
      </c>
      <c r="I54" s="81"/>
      <c r="J54" s="23"/>
      <c r="K54" s="26"/>
    </row>
    <row r="55" spans="1:11" ht="12.75" customHeight="1" x14ac:dyDescent="0.2">
      <c r="A55" s="27" t="s">
        <v>16</v>
      </c>
      <c r="B55" s="80">
        <v>127376840.39</v>
      </c>
      <c r="C55" s="83"/>
      <c r="D55" s="80">
        <v>168803280.736</v>
      </c>
      <c r="E55" s="83"/>
      <c r="F55" s="80">
        <f>+B55-D55</f>
        <v>-41426440.346000001</v>
      </c>
      <c r="G55" s="84"/>
      <c r="H55" s="53">
        <f>IF(D55=0,"n/a",IF(AND(F55/D55&lt;1,F55/D55&gt;-1),F55/D55,"n/a"))</f>
        <v>-0.24541253087840698</v>
      </c>
      <c r="I55" s="81"/>
      <c r="J55" s="23"/>
      <c r="K55" s="26"/>
    </row>
    <row r="56" spans="1:11" x14ac:dyDescent="0.2">
      <c r="A56" s="27" t="s">
        <v>17</v>
      </c>
      <c r="B56" s="80">
        <v>251977480</v>
      </c>
      <c r="C56" s="83"/>
      <c r="D56" s="80">
        <v>230721620</v>
      </c>
      <c r="E56" s="83"/>
      <c r="F56" s="80">
        <f>+B56-D56</f>
        <v>21255860</v>
      </c>
      <c r="G56" s="84"/>
      <c r="H56" s="53">
        <f>IF(D56=0,"n/a",IF(AND(F56/D56&lt;1,F56/D56&gt;-1),F56/D56,"n/a"))</f>
        <v>9.2127733846528989E-2</v>
      </c>
      <c r="I56" s="81"/>
      <c r="J56" s="23"/>
      <c r="K56" s="26"/>
    </row>
    <row r="57" spans="1:11" ht="6" customHeight="1" x14ac:dyDescent="0.2">
      <c r="A57" s="8"/>
      <c r="B57" s="90"/>
      <c r="C57" s="80"/>
      <c r="D57" s="90"/>
      <c r="E57" s="80"/>
      <c r="F57" s="90"/>
      <c r="G57" s="46"/>
      <c r="H57" s="91"/>
      <c r="I57" s="8"/>
      <c r="J57" s="8"/>
      <c r="K57" s="8"/>
    </row>
    <row r="58" spans="1:11" ht="13.5" thickBot="1" x14ac:dyDescent="0.25">
      <c r="A58" s="44" t="s">
        <v>33</v>
      </c>
      <c r="B58" s="92">
        <f>SUM(B54:B56)</f>
        <v>2241187900.3100004</v>
      </c>
      <c r="C58" s="80"/>
      <c r="D58" s="92">
        <f>SUM(D54:D56)</f>
        <v>2317087776.7680001</v>
      </c>
      <c r="E58" s="80"/>
      <c r="F58" s="92">
        <f>SUM(F54:F56)</f>
        <v>-75899876.458000004</v>
      </c>
      <c r="G58" s="46"/>
      <c r="H58" s="60">
        <f>IF(D58=0,"n/a",IF(AND(F58/D58&lt;1,F58/D58&gt;-1),F58/D58,"n/a"))</f>
        <v>-3.2756582300852356E-2</v>
      </c>
      <c r="I58" s="81"/>
      <c r="J58" s="26"/>
      <c r="K58" s="26"/>
    </row>
    <row r="59" spans="1:11" ht="12.75" customHeight="1" thickTop="1" x14ac:dyDescent="0.2">
      <c r="A59" s="10"/>
      <c r="B59" s="93"/>
      <c r="C59" s="94"/>
      <c r="D59" s="93"/>
      <c r="E59" s="94"/>
      <c r="F59" s="93"/>
      <c r="G59" s="94"/>
      <c r="H59" s="93"/>
      <c r="I59" s="76"/>
      <c r="J59" s="8"/>
      <c r="K59" s="8"/>
    </row>
    <row r="60" spans="1:11" x14ac:dyDescent="0.2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x14ac:dyDescent="0.2">
      <c r="A61" s="102" t="s">
        <v>34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</sheetData>
  <mergeCells count="2">
    <mergeCell ref="A60:K60"/>
    <mergeCell ref="A61:K61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zoomScaleNormal="100" workbookViewId="0">
      <pane ySplit="9" topLeftCell="A28" activePane="bottomLeft" state="frozen"/>
      <selection activeCell="A35" sqref="A35"/>
      <selection pane="bottomLeft" activeCell="V51" sqref="V51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10"/>
      <c r="C6" s="10"/>
      <c r="D6" s="10"/>
      <c r="E6" s="8"/>
      <c r="F6" s="11" t="s">
        <v>41</v>
      </c>
      <c r="G6" s="11"/>
      <c r="H6" s="11"/>
      <c r="I6" s="12"/>
      <c r="J6" s="13" t="s">
        <v>4</v>
      </c>
      <c r="K6" s="14"/>
      <c r="L6" s="14"/>
    </row>
    <row r="7" spans="1:12" x14ac:dyDescent="0.2">
      <c r="A7" s="15"/>
      <c r="B7" s="16" t="s">
        <v>5</v>
      </c>
      <c r="C7" s="10"/>
      <c r="D7" s="16" t="s">
        <v>5</v>
      </c>
      <c r="E7" s="8"/>
      <c r="F7" s="8"/>
      <c r="G7" s="8"/>
      <c r="H7" s="8"/>
      <c r="I7" s="8"/>
      <c r="J7" s="8"/>
      <c r="K7" s="17"/>
      <c r="L7" s="8"/>
    </row>
    <row r="8" spans="1:12" ht="13.15" hidden="1" customHeight="1" x14ac:dyDescent="0.2">
      <c r="A8" s="15"/>
      <c r="B8" s="15"/>
      <c r="C8" s="10"/>
      <c r="D8" s="15"/>
      <c r="E8" s="96"/>
      <c r="F8" s="95"/>
      <c r="G8" s="12"/>
      <c r="H8" s="96"/>
      <c r="I8" s="12"/>
      <c r="J8" s="95"/>
      <c r="K8" s="97"/>
      <c r="L8" s="96"/>
    </row>
    <row r="9" spans="1:12" ht="12.75" customHeight="1" x14ac:dyDescent="0.2">
      <c r="A9" s="18" t="s">
        <v>6</v>
      </c>
      <c r="B9" s="19">
        <v>2020</v>
      </c>
      <c r="C9" s="10"/>
      <c r="D9" s="19">
        <v>2019</v>
      </c>
      <c r="E9" s="8"/>
      <c r="F9" s="20" t="s">
        <v>7</v>
      </c>
      <c r="G9" s="10"/>
      <c r="H9" s="21" t="s">
        <v>8</v>
      </c>
      <c r="I9" s="22"/>
      <c r="J9" s="19">
        <v>2020</v>
      </c>
      <c r="K9" s="20" t="s">
        <v>39</v>
      </c>
      <c r="L9" s="19">
        <v>2019</v>
      </c>
    </row>
    <row r="10" spans="1:12" ht="6.6" customHeight="1" x14ac:dyDescent="0.2">
      <c r="A10" s="23"/>
      <c r="B10" s="24"/>
      <c r="C10" s="23"/>
      <c r="D10" s="24"/>
      <c r="E10" s="26"/>
      <c r="F10" s="24"/>
      <c r="G10" s="23"/>
      <c r="H10" s="25"/>
      <c r="I10" s="24"/>
      <c r="J10" s="24"/>
      <c r="K10" s="24"/>
      <c r="L10" s="24"/>
    </row>
    <row r="11" spans="1:12" x14ac:dyDescent="0.2">
      <c r="A11" s="27" t="s">
        <v>9</v>
      </c>
      <c r="B11" s="28">
        <v>1127197450.8800001</v>
      </c>
      <c r="C11" s="28"/>
      <c r="D11" s="28">
        <v>1140522538</v>
      </c>
      <c r="E11" s="28"/>
      <c r="F11" s="28">
        <f>B11-D11</f>
        <v>-13325087.119999886</v>
      </c>
      <c r="G11" s="30"/>
      <c r="H11" s="29">
        <f>IF(D11=0,"n/a",IF(AND(F11/D11&lt;1,F11/D11&gt;-1),F11/D11,"n/a"))</f>
        <v>-1.1683317668905098E-2</v>
      </c>
      <c r="I11" s="31"/>
      <c r="J11" s="32">
        <f>IF(B49=0,"n/a",B11/B49)</f>
        <v>0.10535520743161471</v>
      </c>
      <c r="K11" s="33" t="e">
        <f>IF(#REF!=0,"n/a",#REF!/#REF!)</f>
        <v>#REF!</v>
      </c>
      <c r="L11" s="33">
        <f>IF(D49=0,"n/a",D11/D49)</f>
        <v>0.1069293136214389</v>
      </c>
    </row>
    <row r="12" spans="1:12" x14ac:dyDescent="0.2">
      <c r="A12" s="27" t="s">
        <v>10</v>
      </c>
      <c r="B12" s="35">
        <v>833823294.63</v>
      </c>
      <c r="C12" s="35"/>
      <c r="D12" s="35">
        <v>880381998.39999998</v>
      </c>
      <c r="E12" s="35"/>
      <c r="F12" s="35">
        <f>B12-D12</f>
        <v>-46558703.769999981</v>
      </c>
      <c r="G12" s="35"/>
      <c r="H12" s="29">
        <f>IF(D12=0,"n/a",IF(AND(F12/D12&lt;1,F12/D12&gt;-1),F12/D12,"n/a"))</f>
        <v>-5.2884661265922568E-2</v>
      </c>
      <c r="I12" s="31"/>
      <c r="J12" s="36">
        <f>IF(B50=0,"n/a",B12/B50)</f>
        <v>9.6336079557337209E-2</v>
      </c>
      <c r="K12" s="37" t="e">
        <f>IF(#REF!=0,"n/a",#REF!/#REF!)</f>
        <v>#REF!</v>
      </c>
      <c r="L12" s="37">
        <f>IF(D50=0,"n/a",D12/D50)</f>
        <v>9.8338979512989685E-2</v>
      </c>
    </row>
    <row r="13" spans="1:12" x14ac:dyDescent="0.2">
      <c r="A13" s="27" t="s">
        <v>11</v>
      </c>
      <c r="B13" s="35">
        <v>102506630.68000001</v>
      </c>
      <c r="C13" s="35"/>
      <c r="D13" s="35">
        <v>110181837.48999999</v>
      </c>
      <c r="E13" s="35"/>
      <c r="F13" s="35">
        <f>B13-D13</f>
        <v>-7675206.8099999875</v>
      </c>
      <c r="G13" s="35"/>
      <c r="H13" s="29">
        <f>IF(D13=0,"n/a",IF(AND(F13/D13&lt;1,F13/D13&gt;-1),F13/D13,"n/a"))</f>
        <v>-6.9659455540452234E-2</v>
      </c>
      <c r="I13" s="31"/>
      <c r="J13" s="36">
        <f>IF(B51=0,"n/a",B13/B51)</f>
        <v>8.9709837460570804E-2</v>
      </c>
      <c r="K13" s="37" t="e">
        <f>IF(#REF!=0,"n/a",#REF!/#REF!)</f>
        <v>#REF!</v>
      </c>
      <c r="L13" s="37">
        <f>IF(D51=0,"n/a",D13/D51)</f>
        <v>9.1916905674139945E-2</v>
      </c>
    </row>
    <row r="14" spans="1:12" x14ac:dyDescent="0.2">
      <c r="A14" s="27" t="s">
        <v>12</v>
      </c>
      <c r="B14" s="35">
        <v>17772128.91</v>
      </c>
      <c r="C14" s="35"/>
      <c r="D14" s="35">
        <v>18068621.960000001</v>
      </c>
      <c r="E14" s="35"/>
      <c r="F14" s="35">
        <f>B14-D14</f>
        <v>-296493.05000000075</v>
      </c>
      <c r="G14" s="35"/>
      <c r="H14" s="29">
        <f>IF(D14=0,"n/a",IF(AND(F14/D14&lt;1,F14/D14&gt;-1),F14/D14,"n/a"))</f>
        <v>-1.6409278508143669E-2</v>
      </c>
      <c r="I14" s="31"/>
      <c r="J14" s="36">
        <f>IF(B52=0,"n/a",B14/B52)</f>
        <v>0.23428024534702668</v>
      </c>
      <c r="K14" s="37" t="e">
        <f>IF(#REF!=0,"n/a",#REF!/#REF!)</f>
        <v>#REF!</v>
      </c>
      <c r="L14" s="37">
        <f>IF(D52=0,"n/a",D14/D52)</f>
        <v>0.23344600111565458</v>
      </c>
    </row>
    <row r="15" spans="1:12" x14ac:dyDescent="0.2">
      <c r="A15" s="27" t="s">
        <v>13</v>
      </c>
      <c r="B15" s="35">
        <v>344478.94</v>
      </c>
      <c r="C15" s="39"/>
      <c r="D15" s="35">
        <v>339258.73</v>
      </c>
      <c r="E15" s="35"/>
      <c r="F15" s="35">
        <f>B15-D15</f>
        <v>5220.210000000021</v>
      </c>
      <c r="G15" s="39"/>
      <c r="H15" s="29">
        <f>IF(D15=0,"n/a",IF(AND(F15/D15&lt;1,F15/D15&gt;-1),F15/D15,"n/a"))</f>
        <v>1.5387105882286423E-2</v>
      </c>
      <c r="I15" s="40"/>
      <c r="J15" s="36">
        <f>IF(B53=0,"n/a",B15/B53)</f>
        <v>4.753951610232178E-2</v>
      </c>
      <c r="K15" s="37" t="e">
        <f>IF(#REF!=0,"n/a",#REF!/#REF!)</f>
        <v>#REF!</v>
      </c>
      <c r="L15" s="37">
        <f>IF(D53=0,"n/a",D15/D53)</f>
        <v>4.7805273733633191E-2</v>
      </c>
    </row>
    <row r="16" spans="1:12" ht="8.4499999999999993" customHeight="1" x14ac:dyDescent="0.2">
      <c r="A16" s="23"/>
      <c r="B16" s="41"/>
      <c r="C16" s="35"/>
      <c r="D16" s="41"/>
      <c r="E16" s="35"/>
      <c r="F16" s="41"/>
      <c r="G16" s="35"/>
      <c r="H16" s="42" t="s">
        <v>3</v>
      </c>
      <c r="I16" s="31"/>
      <c r="J16" s="43"/>
      <c r="K16" s="43" t="s">
        <v>14</v>
      </c>
      <c r="L16" s="43" t="s">
        <v>14</v>
      </c>
    </row>
    <row r="17" spans="1:12" x14ac:dyDescent="0.2">
      <c r="A17" s="44" t="s">
        <v>15</v>
      </c>
      <c r="B17" s="45">
        <f>SUM(B11:B16)</f>
        <v>2081643984.0400004</v>
      </c>
      <c r="C17" s="35"/>
      <c r="D17" s="45">
        <f>SUM(D11:D16)</f>
        <v>2149494254.5799999</v>
      </c>
      <c r="E17" s="35"/>
      <c r="F17" s="45">
        <f>SUM(F11:F16)</f>
        <v>-67850270.539999858</v>
      </c>
      <c r="G17" s="35"/>
      <c r="H17" s="47">
        <f>IF(D17=0,"n/a",IF(AND(F17/D17&lt;1,F17/D17&gt;-1),F17/D17,"n/a"))</f>
        <v>-3.1565690578343721E-2</v>
      </c>
      <c r="I17" s="31"/>
      <c r="J17" s="48">
        <f>IF(B55=0,"n/a",B17/B55)</f>
        <v>0.10114824632201434</v>
      </c>
      <c r="K17" s="37" t="e">
        <f>IF(#REF!=0,"n/a",#REF!/#REF!)</f>
        <v>#REF!</v>
      </c>
      <c r="L17" s="48">
        <f>IF(D55=0,"n/a",D17/D55)</f>
        <v>0.10283743232448535</v>
      </c>
    </row>
    <row r="18" spans="1:12" x14ac:dyDescent="0.2">
      <c r="A18" s="27" t="s">
        <v>16</v>
      </c>
      <c r="B18" s="35">
        <v>20936531.600000001</v>
      </c>
      <c r="C18" s="35"/>
      <c r="D18" s="35">
        <v>13773059.41</v>
      </c>
      <c r="E18" s="35"/>
      <c r="F18" s="35">
        <f>B18-D18</f>
        <v>7163472.1900000013</v>
      </c>
      <c r="G18" s="35"/>
      <c r="H18" s="53">
        <f>IF(D18=0,"n/a",IF(AND(F18/D18&lt;1,F18/D18&gt;-1),F18/D18,"n/a"))</f>
        <v>0.52010755030933253</v>
      </c>
      <c r="I18" s="40"/>
      <c r="J18" s="37">
        <f>IF(B56=0,"n/a",B18/B56)</f>
        <v>9.0122461955192742E-3</v>
      </c>
      <c r="K18" s="37" t="e">
        <f>IF(#REF!=0,"n/a",#REF!/#REF!)</f>
        <v>#REF!</v>
      </c>
      <c r="L18" s="37">
        <f>IF(D56=0,"n/a",D18/D56)</f>
        <v>6.7845129422138455E-3</v>
      </c>
    </row>
    <row r="19" spans="1:12" x14ac:dyDescent="0.2">
      <c r="A19" s="27" t="s">
        <v>17</v>
      </c>
      <c r="B19" s="35">
        <v>99126858.620000005</v>
      </c>
      <c r="C19" s="35"/>
      <c r="D19" s="35">
        <v>105098284.42</v>
      </c>
      <c r="E19" s="35"/>
      <c r="F19" s="35">
        <f>B19-D19</f>
        <v>-5971425.799999997</v>
      </c>
      <c r="G19" s="35"/>
      <c r="H19" s="53">
        <f>IF(D19=0,"n/a",IF(AND(F19/D19&lt;1,F19/D19&gt;-1),F19/D19,"n/a"))</f>
        <v>-5.6817538297167923E-2</v>
      </c>
      <c r="I19" s="31"/>
      <c r="J19" s="48">
        <f>IF(B57=0,"n/a",B19/B57)</f>
        <v>2.5408050808558357E-2</v>
      </c>
      <c r="K19" s="48" t="e">
        <f>IF(#REF!=0,"n/a",#REF!/#REF!)</f>
        <v>#REF!</v>
      </c>
      <c r="L19" s="48">
        <f>IF(D57=0,"n/a",D19/D57)</f>
        <v>3.3178589209385788E-2</v>
      </c>
    </row>
    <row r="20" spans="1:12" ht="6" customHeight="1" x14ac:dyDescent="0.2">
      <c r="A20" s="26"/>
      <c r="B20" s="49"/>
      <c r="C20" s="50"/>
      <c r="D20" s="49"/>
      <c r="E20" s="50"/>
      <c r="F20" s="49"/>
      <c r="G20" s="50"/>
      <c r="H20" s="49" t="s">
        <v>3</v>
      </c>
      <c r="I20" s="51"/>
      <c r="J20" s="51"/>
      <c r="K20" s="51"/>
      <c r="L20" s="51"/>
    </row>
    <row r="21" spans="1:12" x14ac:dyDescent="0.2">
      <c r="A21" s="52" t="s">
        <v>18</v>
      </c>
      <c r="B21" s="35">
        <f>SUM(B17:B19)</f>
        <v>2201707374.2600002</v>
      </c>
      <c r="C21" s="35"/>
      <c r="D21" s="35">
        <f>SUM(D17:D19)</f>
        <v>2268365598.4099998</v>
      </c>
      <c r="E21" s="35"/>
      <c r="F21" s="35">
        <f>SUM(F17:F19)</f>
        <v>-66658224.149999857</v>
      </c>
      <c r="G21" s="35"/>
      <c r="H21" s="53">
        <f>IF(D21=0,"n/a",IF(AND(F21/D21&lt;1,F21/D21&gt;-1),F21/D21,"n/a"))</f>
        <v>-2.9386014404698971E-2</v>
      </c>
      <c r="I21" s="31"/>
      <c r="J21" s="30"/>
      <c r="K21" s="54"/>
      <c r="L21" s="54"/>
    </row>
    <row r="22" spans="1:12" ht="6.6" customHeight="1" x14ac:dyDescent="0.2">
      <c r="A22" s="55"/>
      <c r="B22" s="39"/>
      <c r="C22" s="39"/>
      <c r="D22" s="39"/>
      <c r="E22" s="39"/>
      <c r="F22" s="39"/>
      <c r="G22" s="39"/>
      <c r="H22" s="56" t="s">
        <v>3</v>
      </c>
      <c r="I22" s="40"/>
      <c r="J22" s="56"/>
      <c r="K22" s="56"/>
      <c r="L22" s="56"/>
    </row>
    <row r="23" spans="1:12" x14ac:dyDescent="0.2">
      <c r="A23" s="27" t="s">
        <v>19</v>
      </c>
      <c r="B23" s="35">
        <v>12706838.34</v>
      </c>
      <c r="C23" s="39"/>
      <c r="D23" s="35">
        <v>158067195.47999999</v>
      </c>
      <c r="E23" s="39"/>
      <c r="F23" s="35">
        <f>B23-D23</f>
        <v>-145360357.13999999</v>
      </c>
      <c r="G23" s="39"/>
      <c r="H23" s="53">
        <f>IF(D23=0,"n/a",IF(AND(F23/D23&lt;1,F23/D23&gt;-1),F23/D23,"n/a"))</f>
        <v>-0.91961116092802586</v>
      </c>
      <c r="I23" s="40"/>
      <c r="J23" s="56"/>
      <c r="K23" s="56"/>
      <c r="L23" s="56"/>
    </row>
    <row r="24" spans="1:12" x14ac:dyDescent="0.2">
      <c r="A24" s="27" t="s">
        <v>20</v>
      </c>
      <c r="B24" s="35">
        <v>18413048.460000001</v>
      </c>
      <c r="C24" s="39"/>
      <c r="D24" s="35">
        <v>18831325.079999998</v>
      </c>
      <c r="E24" s="39"/>
      <c r="F24" s="35">
        <f>B24-D24</f>
        <v>-418276.61999999732</v>
      </c>
      <c r="G24" s="39"/>
      <c r="H24" s="53">
        <f>IF(D24=0,"n/a",IF(AND(F24/D24&lt;1,F24/D24&gt;-1),F24/D24,"n/a"))</f>
        <v>-2.2211746556498688E-2</v>
      </c>
      <c r="I24" s="40"/>
      <c r="J24" s="56"/>
      <c r="K24" s="56"/>
      <c r="L24" s="56"/>
    </row>
    <row r="25" spans="1:12" x14ac:dyDescent="0.2">
      <c r="A25" s="27" t="s">
        <v>21</v>
      </c>
      <c r="B25" s="35">
        <v>11448627.779999999</v>
      </c>
      <c r="C25" s="39"/>
      <c r="D25" s="35">
        <v>11652394.76</v>
      </c>
      <c r="E25" s="39"/>
      <c r="F25" s="35">
        <f>B25-D25</f>
        <v>-203766.98000000045</v>
      </c>
      <c r="G25" s="39"/>
      <c r="H25" s="53">
        <f>IF(D25=0,"n/a",IF(AND(F25/D25&lt;1,F25/D25&gt;-1),F25/D25,"n/a"))</f>
        <v>-1.7487133262896807E-2</v>
      </c>
      <c r="I25" s="40"/>
      <c r="J25" s="56"/>
      <c r="K25" s="56"/>
      <c r="L25" s="56"/>
    </row>
    <row r="26" spans="1:12" x14ac:dyDescent="0.2">
      <c r="A26" s="27" t="s">
        <v>22</v>
      </c>
      <c r="B26" s="45">
        <v>122926222.15000001</v>
      </c>
      <c r="C26" s="39"/>
      <c r="D26" s="45">
        <v>98244515.920000002</v>
      </c>
      <c r="E26" s="39"/>
      <c r="F26" s="45">
        <f>B26-D26</f>
        <v>24681706.230000004</v>
      </c>
      <c r="G26" s="39"/>
      <c r="H26" s="47">
        <f>IF(D26=0,"n/a",IF(AND(F26/D26&lt;1,F26/D26&gt;-1),F26/D26,"n/a"))</f>
        <v>0.25122731786981567</v>
      </c>
      <c r="I26" s="40"/>
      <c r="J26" s="56"/>
      <c r="K26" s="56"/>
      <c r="L26" s="56"/>
    </row>
    <row r="27" spans="1:12" x14ac:dyDescent="0.2">
      <c r="A27" s="27" t="s">
        <v>23</v>
      </c>
      <c r="B27" s="45">
        <f>SUM(B23:B26)</f>
        <v>165494736.73000002</v>
      </c>
      <c r="C27" s="35"/>
      <c r="D27" s="45">
        <f>SUM(D23:D26)</f>
        <v>286795431.24000001</v>
      </c>
      <c r="E27" s="35"/>
      <c r="F27" s="45">
        <f>SUM(F23:F26)</f>
        <v>-121300694.50999998</v>
      </c>
      <c r="G27" s="35"/>
      <c r="H27" s="47">
        <f>IF(D27=0,"n/a",IF(AND(F27/D27&lt;1,F27/D27&gt;-1),F27/D27,"n/a"))</f>
        <v>-0.422951976555343</v>
      </c>
      <c r="I27" s="31"/>
      <c r="J27" s="54"/>
      <c r="K27" s="54"/>
      <c r="L27" s="54"/>
    </row>
    <row r="28" spans="1:12" ht="6.6" customHeight="1" x14ac:dyDescent="0.2">
      <c r="A28" s="55"/>
      <c r="B28" s="57"/>
      <c r="C28" s="57"/>
      <c r="D28" s="57"/>
      <c r="E28" s="57"/>
      <c r="F28" s="57"/>
      <c r="G28" s="39"/>
      <c r="H28" s="56" t="s">
        <v>3</v>
      </c>
      <c r="I28" s="40"/>
      <c r="J28" s="56"/>
      <c r="K28" s="56"/>
      <c r="L28" s="56"/>
    </row>
    <row r="29" spans="1:12" ht="13.5" thickBot="1" x14ac:dyDescent="0.25">
      <c r="A29" s="58" t="s">
        <v>24</v>
      </c>
      <c r="B29" s="59">
        <f>+B27+B21</f>
        <v>2367202110.9900002</v>
      </c>
      <c r="C29" s="28"/>
      <c r="D29" s="59">
        <f>+D27+D21</f>
        <v>2555161029.6499996</v>
      </c>
      <c r="E29" s="28"/>
      <c r="F29" s="59">
        <f>+F27+F21</f>
        <v>-187958918.65999985</v>
      </c>
      <c r="G29" s="35"/>
      <c r="H29" s="60">
        <f>IF(D29=0,"n/a",IF(AND(F29/D29&lt;1,F29/D29&gt;-1),F29/D29,"n/a"))</f>
        <v>-7.356049833217207E-2</v>
      </c>
      <c r="I29" s="31"/>
      <c r="J29" s="54"/>
      <c r="K29" s="54"/>
      <c r="L29" s="54"/>
    </row>
    <row r="30" spans="1:12" ht="4.1500000000000004" customHeight="1" thickTop="1" x14ac:dyDescent="0.2">
      <c r="A30" s="61"/>
      <c r="B30" s="57"/>
      <c r="C30" s="28"/>
      <c r="D30" s="57"/>
      <c r="E30" s="28"/>
      <c r="F30" s="57"/>
      <c r="G30" s="35"/>
      <c r="H30" s="62"/>
      <c r="I30" s="31"/>
      <c r="J30" s="54"/>
      <c r="K30" s="54"/>
      <c r="L30" s="54"/>
    </row>
    <row r="31" spans="1:12" ht="13.15" customHeight="1" x14ac:dyDescent="0.2">
      <c r="A31" s="26"/>
      <c r="B31" s="63"/>
      <c r="C31" s="63"/>
      <c r="D31" s="63"/>
      <c r="E31" s="63"/>
      <c r="F31" s="63"/>
      <c r="G31" s="64"/>
      <c r="H31" s="35"/>
      <c r="I31" s="65"/>
      <c r="J31" s="51"/>
      <c r="K31" s="51"/>
      <c r="L31" s="51"/>
    </row>
    <row r="32" spans="1:12" x14ac:dyDescent="0.2">
      <c r="A32" s="27" t="s">
        <v>35</v>
      </c>
      <c r="B32" s="28">
        <v>81520541.450000003</v>
      </c>
      <c r="C32" s="28"/>
      <c r="D32" s="28">
        <v>84423665.670000002</v>
      </c>
      <c r="E32" s="28"/>
      <c r="F32" s="28"/>
      <c r="G32" s="35"/>
      <c r="H32" s="35"/>
      <c r="I32" s="54"/>
      <c r="J32" s="30"/>
      <c r="K32" s="54"/>
      <c r="L32" s="54"/>
    </row>
    <row r="33" spans="1:12" x14ac:dyDescent="0.2">
      <c r="A33" s="27" t="s">
        <v>25</v>
      </c>
      <c r="B33" s="35">
        <v>-82529952.893000007</v>
      </c>
      <c r="C33" s="35"/>
      <c r="D33" s="35">
        <v>-82434323.535999998</v>
      </c>
      <c r="E33" s="28"/>
      <c r="F33" s="28"/>
      <c r="G33" s="35"/>
      <c r="H33" s="35"/>
      <c r="I33" s="31"/>
      <c r="J33" s="30"/>
      <c r="K33" s="54"/>
      <c r="L33" s="54"/>
    </row>
    <row r="34" spans="1:12" ht="12" customHeight="1" x14ac:dyDescent="0.2">
      <c r="A34" s="27" t="s">
        <v>26</v>
      </c>
      <c r="B34" s="35">
        <v>78425638.510000005</v>
      </c>
      <c r="C34" s="67"/>
      <c r="D34" s="35">
        <v>97734926.640000001</v>
      </c>
      <c r="E34" s="68"/>
      <c r="F34" s="68"/>
      <c r="G34" s="67"/>
      <c r="H34" s="67"/>
      <c r="I34" s="26"/>
      <c r="J34" s="23"/>
      <c r="K34" s="26"/>
      <c r="L34" s="26"/>
    </row>
    <row r="35" spans="1:12" x14ac:dyDescent="0.2">
      <c r="A35" s="27" t="s">
        <v>36</v>
      </c>
      <c r="B35" s="35">
        <v>-36414333.118000001</v>
      </c>
      <c r="C35" s="35"/>
      <c r="D35" s="35">
        <v>-39221119.096000001</v>
      </c>
      <c r="E35" s="28"/>
      <c r="F35" s="28"/>
      <c r="G35" s="35"/>
      <c r="H35" s="35"/>
      <c r="I35" s="54"/>
      <c r="J35" s="30"/>
      <c r="K35" s="54"/>
      <c r="L35" s="54"/>
    </row>
    <row r="36" spans="1:12" x14ac:dyDescent="0.2">
      <c r="A36" s="27" t="s">
        <v>27</v>
      </c>
      <c r="B36" s="35">
        <v>19189552.379999999</v>
      </c>
      <c r="C36" s="35"/>
      <c r="D36" s="35">
        <v>17953337.278000001</v>
      </c>
      <c r="E36" s="28"/>
      <c r="F36" s="28"/>
      <c r="G36" s="35"/>
      <c r="H36" s="35"/>
      <c r="I36" s="54"/>
      <c r="J36" s="30"/>
      <c r="K36" s="54"/>
      <c r="L36" s="54"/>
    </row>
    <row r="37" spans="1:12" x14ac:dyDescent="0.2">
      <c r="A37" s="27" t="s">
        <v>28</v>
      </c>
      <c r="B37" s="35">
        <v>366015.75</v>
      </c>
      <c r="C37" s="35"/>
      <c r="D37" s="35">
        <v>-4609306.0420000004</v>
      </c>
      <c r="E37" s="28"/>
      <c r="F37" s="28"/>
      <c r="G37" s="35"/>
      <c r="H37" s="35"/>
      <c r="I37" s="54"/>
      <c r="J37" s="30"/>
      <c r="K37" s="54"/>
      <c r="L37" s="54"/>
    </row>
    <row r="38" spans="1:12" x14ac:dyDescent="0.2">
      <c r="A38" s="27" t="s">
        <v>29</v>
      </c>
      <c r="B38" s="35">
        <v>-12.52</v>
      </c>
      <c r="C38" s="35"/>
      <c r="D38" s="35">
        <v>-1196.1099999999999</v>
      </c>
      <c r="E38" s="28"/>
      <c r="F38" s="28"/>
      <c r="G38" s="35"/>
      <c r="H38" s="35"/>
      <c r="I38" s="54"/>
      <c r="J38" s="30"/>
      <c r="K38" s="54"/>
      <c r="L38" s="54"/>
    </row>
    <row r="39" spans="1:12" x14ac:dyDescent="0.2">
      <c r="A39" s="27" t="s">
        <v>37</v>
      </c>
      <c r="B39" s="35">
        <v>-1446689.53</v>
      </c>
      <c r="C39" s="35"/>
      <c r="D39" s="35">
        <v>-881026.18900000001</v>
      </c>
      <c r="E39" s="28"/>
      <c r="F39" s="28"/>
      <c r="G39" s="35"/>
      <c r="H39" s="35"/>
      <c r="I39" s="54"/>
      <c r="J39" s="30"/>
      <c r="K39" s="54"/>
      <c r="L39" s="54"/>
    </row>
    <row r="40" spans="1:12" x14ac:dyDescent="0.2">
      <c r="A40" s="27" t="s">
        <v>30</v>
      </c>
      <c r="B40" s="35">
        <v>59503920.530000001</v>
      </c>
      <c r="C40" s="35"/>
      <c r="D40" s="35">
        <v>62139334.409999996</v>
      </c>
      <c r="E40" s="28"/>
      <c r="F40" s="28"/>
      <c r="G40" s="35"/>
      <c r="H40" s="35"/>
      <c r="I40" s="54"/>
      <c r="J40" s="30"/>
      <c r="K40" s="54"/>
      <c r="L40" s="54"/>
    </row>
    <row r="41" spans="1:12" x14ac:dyDescent="0.2">
      <c r="A41" s="27" t="s">
        <v>31</v>
      </c>
      <c r="B41" s="35">
        <v>57.03</v>
      </c>
      <c r="C41" s="35"/>
      <c r="D41" s="35">
        <v>3450.1</v>
      </c>
      <c r="E41" s="28"/>
      <c r="F41" s="28"/>
      <c r="G41" s="35"/>
      <c r="H41" s="35"/>
      <c r="I41" s="54"/>
      <c r="J41" s="30"/>
      <c r="K41" s="54"/>
      <c r="L41" s="54"/>
    </row>
    <row r="42" spans="1:12" x14ac:dyDescent="0.2">
      <c r="A42" s="27" t="s">
        <v>38</v>
      </c>
      <c r="B42" s="35">
        <v>-21380576.210000001</v>
      </c>
      <c r="C42" s="35"/>
      <c r="D42" s="35">
        <v>0</v>
      </c>
      <c r="E42" s="28"/>
      <c r="F42" s="28"/>
      <c r="G42" s="35"/>
      <c r="H42" s="35"/>
      <c r="I42" s="54"/>
      <c r="J42" s="30"/>
      <c r="K42" s="54"/>
      <c r="L42" s="54"/>
    </row>
    <row r="43" spans="1:12" ht="12.75" customHeight="1" x14ac:dyDescent="0.2">
      <c r="A43" s="70"/>
      <c r="B43" s="35"/>
      <c r="C43" s="71"/>
      <c r="D43" s="35"/>
      <c r="E43" s="72"/>
      <c r="F43" s="72"/>
      <c r="G43" s="73"/>
      <c r="H43" s="73"/>
      <c r="I43" s="8"/>
      <c r="J43" s="8"/>
      <c r="K43" s="8"/>
      <c r="L43" s="8"/>
    </row>
    <row r="44" spans="1:12" ht="12.75" customHeight="1" x14ac:dyDescent="0.2">
      <c r="A44" s="70"/>
      <c r="B44" s="35"/>
      <c r="C44" s="71"/>
      <c r="D44" s="35"/>
      <c r="E44" s="72"/>
      <c r="F44" s="72"/>
      <c r="G44" s="73"/>
      <c r="H44" s="73"/>
      <c r="I44" s="8"/>
      <c r="J44" s="8"/>
      <c r="K44" s="8"/>
      <c r="L44" s="8"/>
    </row>
    <row r="45" spans="1:12" ht="13.15" customHeight="1" x14ac:dyDescent="0.2">
      <c r="A45" s="15"/>
      <c r="B45" s="72"/>
      <c r="C45" s="72"/>
      <c r="D45" s="72"/>
      <c r="E45" s="72"/>
      <c r="F45" s="74" t="s">
        <v>41</v>
      </c>
      <c r="G45" s="11"/>
      <c r="H45" s="11"/>
      <c r="I45" s="10"/>
      <c r="J45" s="10"/>
      <c r="K45" s="8"/>
      <c r="L45" s="8"/>
    </row>
    <row r="46" spans="1:12" x14ac:dyDescent="0.2">
      <c r="A46" s="10"/>
      <c r="B46" s="75" t="s">
        <v>5</v>
      </c>
      <c r="C46" s="72"/>
      <c r="D46" s="75" t="s">
        <v>5</v>
      </c>
      <c r="E46" s="72"/>
      <c r="F46" s="72"/>
      <c r="G46" s="8"/>
      <c r="H46" s="8"/>
      <c r="I46" s="76"/>
      <c r="J46" s="10"/>
      <c r="K46" s="8"/>
      <c r="L46" s="8"/>
    </row>
    <row r="47" spans="1:12" ht="13.15" customHeight="1" x14ac:dyDescent="0.2">
      <c r="A47" s="18" t="s">
        <v>32</v>
      </c>
      <c r="B47" s="19">
        <v>2020</v>
      </c>
      <c r="C47" s="72"/>
      <c r="D47" s="19">
        <v>2019</v>
      </c>
      <c r="E47" s="72"/>
      <c r="F47" s="98" t="s">
        <v>7</v>
      </c>
      <c r="G47" s="10"/>
      <c r="H47" s="21" t="s">
        <v>8</v>
      </c>
      <c r="I47" s="16"/>
      <c r="J47" s="10"/>
      <c r="K47" s="8"/>
      <c r="L47" s="8"/>
    </row>
    <row r="48" spans="1:12" ht="6" customHeight="1" x14ac:dyDescent="0.2">
      <c r="A48" s="23"/>
      <c r="B48" s="78"/>
      <c r="C48" s="68"/>
      <c r="D48" s="78"/>
      <c r="E48" s="68"/>
      <c r="F48" s="78"/>
      <c r="G48" s="67"/>
      <c r="H48" s="79"/>
      <c r="I48" s="24"/>
      <c r="J48" s="23"/>
      <c r="K48" s="26"/>
      <c r="L48" s="26"/>
    </row>
    <row r="49" spans="1:12" x14ac:dyDescent="0.2">
      <c r="A49" s="27" t="s">
        <v>9</v>
      </c>
      <c r="B49" s="80">
        <v>10699019805.087999</v>
      </c>
      <c r="C49" s="80"/>
      <c r="D49" s="80">
        <v>10666135406.403</v>
      </c>
      <c r="E49" s="80"/>
      <c r="F49" s="80">
        <f>+B49-D49</f>
        <v>32884398.684999466</v>
      </c>
      <c r="G49" s="46"/>
      <c r="H49" s="53">
        <f>IF(D49=0,"n/a",IF(AND(F49/D49&lt;1,F49/D49&gt;-1),F49/D49,"n/a"))</f>
        <v>3.0830659308205104E-3</v>
      </c>
      <c r="I49" s="81"/>
      <c r="J49" s="23"/>
      <c r="K49" s="26"/>
      <c r="L49" s="26"/>
    </row>
    <row r="50" spans="1:12" ht="12.75" customHeight="1" x14ac:dyDescent="0.2">
      <c r="A50" s="27" t="s">
        <v>10</v>
      </c>
      <c r="B50" s="80">
        <v>8655358391.8029995</v>
      </c>
      <c r="C50" s="80"/>
      <c r="D50" s="80">
        <v>8952523228.9370003</v>
      </c>
      <c r="E50" s="80"/>
      <c r="F50" s="80">
        <f>+B50-D50</f>
        <v>-297164837.13400078</v>
      </c>
      <c r="G50" s="46"/>
      <c r="H50" s="53">
        <f>IF(D50=0,"n/a",IF(AND(F50/D50&lt;1,F50/D50&gt;-1),F50/D50,"n/a"))</f>
        <v>-3.3193417043977373E-2</v>
      </c>
      <c r="I50" s="81"/>
      <c r="J50" s="23"/>
      <c r="K50" s="26"/>
      <c r="L50" s="26"/>
    </row>
    <row r="51" spans="1:12" x14ac:dyDescent="0.2">
      <c r="A51" s="27" t="s">
        <v>11</v>
      </c>
      <c r="B51" s="80">
        <v>1142646487.628</v>
      </c>
      <c r="C51" s="80"/>
      <c r="D51" s="80">
        <v>1198711343.4890001</v>
      </c>
      <c r="E51" s="80"/>
      <c r="F51" s="80">
        <f>+B51-D51</f>
        <v>-56064855.861000061</v>
      </c>
      <c r="G51" s="46"/>
      <c r="H51" s="53">
        <f>IF(D51=0,"n/a",IF(AND(F51/D51&lt;1,F51/D51&gt;-1),F51/D51,"n/a"))</f>
        <v>-4.6770939614049406E-2</v>
      </c>
      <c r="I51" s="81"/>
      <c r="J51" s="23"/>
      <c r="K51" s="26"/>
      <c r="L51" s="26"/>
    </row>
    <row r="52" spans="1:12" x14ac:dyDescent="0.2">
      <c r="A52" s="27" t="s">
        <v>12</v>
      </c>
      <c r="B52" s="80">
        <v>75858418.552000001</v>
      </c>
      <c r="C52" s="80"/>
      <c r="D52" s="80">
        <v>77399577.947999999</v>
      </c>
      <c r="E52" s="80"/>
      <c r="F52" s="80">
        <f>+B52-D52</f>
        <v>-1541159.3959999979</v>
      </c>
      <c r="G52" s="46"/>
      <c r="H52" s="53">
        <f>IF(D52=0,"n/a",IF(AND(F52/D52&lt;1,F52/D52&gt;-1),F52/D52,"n/a"))</f>
        <v>-1.9911728679391609E-2</v>
      </c>
      <c r="I52" s="81"/>
      <c r="J52" s="82"/>
      <c r="K52" s="26"/>
      <c r="L52" s="26"/>
    </row>
    <row r="53" spans="1:12" ht="12.75" customHeight="1" x14ac:dyDescent="0.2">
      <c r="A53" s="27" t="s">
        <v>13</v>
      </c>
      <c r="B53" s="80">
        <v>7246160</v>
      </c>
      <c r="C53" s="83"/>
      <c r="D53" s="80">
        <v>7096680</v>
      </c>
      <c r="E53" s="83"/>
      <c r="F53" s="80">
        <f>+B53-D53</f>
        <v>149480</v>
      </c>
      <c r="G53" s="84"/>
      <c r="H53" s="53">
        <f>IF(D53=0,"n/a",IF(AND(F53/D53&lt;1,F53/D53&gt;-1),F53/D53,"n/a"))</f>
        <v>2.1063370477462699E-2</v>
      </c>
      <c r="I53" s="81"/>
      <c r="J53" s="23"/>
      <c r="K53" s="26"/>
      <c r="L53" s="26"/>
    </row>
    <row r="54" spans="1:12" ht="6" customHeight="1" x14ac:dyDescent="0.2">
      <c r="A54" s="23"/>
      <c r="B54" s="85"/>
      <c r="C54" s="86"/>
      <c r="D54" s="85"/>
      <c r="E54" s="86"/>
      <c r="F54" s="85"/>
      <c r="G54" s="87"/>
      <c r="H54" s="88"/>
      <c r="I54" s="8"/>
      <c r="J54" s="8"/>
      <c r="K54" s="8"/>
      <c r="L54" s="8"/>
    </row>
    <row r="55" spans="1:12" ht="12.75" customHeight="1" x14ac:dyDescent="0.2">
      <c r="A55" s="44" t="s">
        <v>15</v>
      </c>
      <c r="B55" s="89">
        <f>SUM(B49:B54)</f>
        <v>20580129263.070995</v>
      </c>
      <c r="C55" s="80"/>
      <c r="D55" s="89">
        <f>SUM(D49:D54)</f>
        <v>20901866236.777</v>
      </c>
      <c r="E55" s="80"/>
      <c r="F55" s="89">
        <f>SUM(F49:F54)</f>
        <v>-321736973.7060014</v>
      </c>
      <c r="G55" s="46"/>
      <c r="H55" s="47">
        <f>IF(D55=0,"n/a",IF(AND(F55/D55&lt;1,F55/D55&gt;-1),F55/D55,"n/a"))</f>
        <v>-1.5392739100966144E-2</v>
      </c>
      <c r="I55" s="81"/>
      <c r="J55" s="26"/>
      <c r="K55" s="26"/>
      <c r="L55" s="26"/>
    </row>
    <row r="56" spans="1:12" x14ac:dyDescent="0.2">
      <c r="A56" s="27" t="s">
        <v>16</v>
      </c>
      <c r="B56" s="80">
        <v>2323120246.1389999</v>
      </c>
      <c r="C56" s="80"/>
      <c r="D56" s="80">
        <v>2030073422.707</v>
      </c>
      <c r="E56" s="83"/>
      <c r="F56" s="80">
        <f>+B56-D56</f>
        <v>293046823.43199992</v>
      </c>
      <c r="G56" s="84"/>
      <c r="H56" s="53">
        <f>IF(D56=0,"n/a",IF(AND(F56/D56&lt;1,F56/D56&gt;-1),F56/D56,"n/a"))</f>
        <v>0.1443528200281726</v>
      </c>
      <c r="I56" s="81"/>
      <c r="J56" s="23"/>
      <c r="K56" s="26"/>
      <c r="L56" s="26"/>
    </row>
    <row r="57" spans="1:12" x14ac:dyDescent="0.2">
      <c r="A57" s="27" t="s">
        <v>17</v>
      </c>
      <c r="B57" s="80">
        <v>3901395639</v>
      </c>
      <c r="C57" s="83"/>
      <c r="D57" s="80">
        <v>3167653807</v>
      </c>
      <c r="E57" s="83"/>
      <c r="F57" s="80">
        <f>+B57-D57</f>
        <v>733741832</v>
      </c>
      <c r="G57" s="84"/>
      <c r="H57" s="53">
        <f>IF(D57=0,"n/a",IF(AND(F57/D57&lt;1,F57/D57&gt;-1),F57/D57,"n/a"))</f>
        <v>0.23163573947965835</v>
      </c>
      <c r="I57" s="81"/>
      <c r="J57" s="23"/>
      <c r="K57" s="26"/>
      <c r="L57" s="26"/>
    </row>
    <row r="58" spans="1:12" ht="6" customHeight="1" x14ac:dyDescent="0.2">
      <c r="A58" s="8"/>
      <c r="B58" s="90"/>
      <c r="C58" s="80"/>
      <c r="D58" s="90"/>
      <c r="E58" s="80"/>
      <c r="F58" s="90"/>
      <c r="G58" s="46"/>
      <c r="H58" s="91"/>
      <c r="I58" s="8"/>
      <c r="J58" s="8"/>
      <c r="K58" s="8"/>
      <c r="L58" s="8"/>
    </row>
    <row r="59" spans="1:12" ht="13.5" thickBot="1" x14ac:dyDescent="0.25">
      <c r="A59" s="44" t="s">
        <v>33</v>
      </c>
      <c r="B59" s="92">
        <f>SUM(B55:B57)</f>
        <v>26804645148.209995</v>
      </c>
      <c r="C59" s="80"/>
      <c r="D59" s="92">
        <f>SUM(D55:D57)</f>
        <v>26099593466.484001</v>
      </c>
      <c r="E59" s="80"/>
      <c r="F59" s="92">
        <f>SUM(F55:F57)</f>
        <v>705051681.72599852</v>
      </c>
      <c r="G59" s="46"/>
      <c r="H59" s="60">
        <f>IF(D59=0,"n/a",IF(AND(F59/D59&lt;1,F59/D59&gt;-1),F59/D59,"n/a"))</f>
        <v>2.7013895163976259E-2</v>
      </c>
      <c r="I59" s="81"/>
      <c r="J59" s="26"/>
      <c r="K59" s="26"/>
      <c r="L59" s="26"/>
    </row>
    <row r="60" spans="1:12" ht="13.5" thickTop="1" x14ac:dyDescent="0.2">
      <c r="A60" s="10"/>
      <c r="B60" s="99"/>
      <c r="C60" s="73"/>
      <c r="D60" s="99"/>
      <c r="E60" s="73"/>
      <c r="F60" s="99"/>
      <c r="G60" s="94"/>
      <c r="H60" s="93"/>
      <c r="I60" s="76"/>
      <c r="J60" s="8"/>
      <c r="K60" s="8"/>
      <c r="L60" s="8"/>
    </row>
    <row r="61" spans="1:12" x14ac:dyDescent="0.2">
      <c r="B61" s="69"/>
      <c r="C61" s="69"/>
      <c r="D61" s="69"/>
      <c r="E61" s="69"/>
      <c r="F61" s="69"/>
    </row>
    <row r="62" spans="1:12" x14ac:dyDescent="0.2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3E8C297D2BF44AB27315BA310F2E40" ma:contentTypeVersion="52" ma:contentTypeDescription="" ma:contentTypeScope="" ma:versionID="88fd840cba14deaa156534736df78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55ADEC-D92D-411D-9895-63972B20DBD3}"/>
</file>

<file path=customXml/itemProps2.xml><?xml version="1.0" encoding="utf-8"?>
<ds:datastoreItem xmlns:ds="http://schemas.openxmlformats.org/officeDocument/2006/customXml" ds:itemID="{61B4EE64-62FC-45CE-93A3-348FB143464D}"/>
</file>

<file path=customXml/itemProps3.xml><?xml version="1.0" encoding="utf-8"?>
<ds:datastoreItem xmlns:ds="http://schemas.openxmlformats.org/officeDocument/2006/customXml" ds:itemID="{D64BC11B-E112-44AF-98C7-11FE60CD1A93}"/>
</file>

<file path=customXml/itemProps4.xml><?xml version="1.0" encoding="utf-8"?>
<ds:datastoreItem xmlns:ds="http://schemas.openxmlformats.org/officeDocument/2006/customXml" ds:itemID="{8C2FF529-6ECA-46C8-ABB5-732156A90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01-2020 SOE</vt:lpstr>
      <vt:lpstr>02-2020 SOE</vt:lpstr>
      <vt:lpstr>03-2020 SOE</vt:lpstr>
      <vt:lpstr>12ME 03-2020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2020-02-04T00:22:18Z</cp:lastPrinted>
  <dcterms:created xsi:type="dcterms:W3CDTF">2019-04-22T17:29:29Z</dcterms:created>
  <dcterms:modified xsi:type="dcterms:W3CDTF">2020-04-22T22:25:44Z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0x0101006E56B4D1795A2E4DB2F0B01679ED314A00553E8C297D2BF44AB27315BA310F2E40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