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0" yWindow="120" windowWidth="22980" windowHeight="10590" activeTab="2"/>
  </bookViews>
  <sheets>
    <sheet name="07-2019 SOE" sheetId="6" r:id="rId1"/>
    <sheet name="08-2019 SOE" sheetId="7" r:id="rId2"/>
    <sheet name="09-2019 SOE" sheetId="8" r:id="rId3"/>
    <sheet name="12M 09-2019 SOE" sheetId="9" r:id="rId4"/>
  </sheets>
  <calcPr calcId="162913"/>
</workbook>
</file>

<file path=xl/calcChain.xml><?xml version="1.0" encoding="utf-8"?>
<calcChain xmlns="http://schemas.openxmlformats.org/spreadsheetml/2006/main">
  <c r="F57" i="9" l="1"/>
  <c r="H57" i="9" s="1"/>
  <c r="F56" i="9"/>
  <c r="H56" i="9" s="1"/>
  <c r="D55" i="9"/>
  <c r="F52" i="9"/>
  <c r="H52" i="9" s="1"/>
  <c r="F51" i="9"/>
  <c r="H51" i="9" s="1"/>
  <c r="F25" i="9"/>
  <c r="H25" i="9" s="1"/>
  <c r="F24" i="9"/>
  <c r="H24" i="9" s="1"/>
  <c r="D27" i="9"/>
  <c r="L19" i="9"/>
  <c r="K19" i="9"/>
  <c r="J19" i="9"/>
  <c r="F19" i="9"/>
  <c r="H19" i="9" s="1"/>
  <c r="J18" i="9"/>
  <c r="K15" i="9"/>
  <c r="J15" i="9"/>
  <c r="L14" i="9"/>
  <c r="J14" i="9"/>
  <c r="F14" i="9"/>
  <c r="H14" i="9" s="1"/>
  <c r="J13" i="9"/>
  <c r="L12" i="9"/>
  <c r="F12" i="9"/>
  <c r="H12" i="9" s="1"/>
  <c r="K11" i="9"/>
  <c r="J11" i="9"/>
  <c r="D17" i="9"/>
  <c r="B17" i="9"/>
  <c r="B21" i="9" s="1"/>
  <c r="F55" i="8"/>
  <c r="H55" i="8" s="1"/>
  <c r="F52" i="8"/>
  <c r="F50" i="8"/>
  <c r="H50" i="8" s="1"/>
  <c r="H49" i="8"/>
  <c r="F49" i="8"/>
  <c r="F48" i="8"/>
  <c r="F25" i="8"/>
  <c r="H23" i="8"/>
  <c r="F23" i="8"/>
  <c r="F22" i="8"/>
  <c r="H22" i="8" s="1"/>
  <c r="D26" i="8"/>
  <c r="B26" i="8"/>
  <c r="J18" i="8"/>
  <c r="F18" i="8"/>
  <c r="H18" i="8" s="1"/>
  <c r="K17" i="8"/>
  <c r="F17" i="8"/>
  <c r="K14" i="8"/>
  <c r="F14" i="8"/>
  <c r="J13" i="8"/>
  <c r="F13" i="8"/>
  <c r="H13" i="8" s="1"/>
  <c r="K12" i="8"/>
  <c r="F12" i="8"/>
  <c r="J11" i="8"/>
  <c r="K11" i="8"/>
  <c r="F11" i="8"/>
  <c r="H11" i="8" s="1"/>
  <c r="K10" i="8"/>
  <c r="F56" i="7"/>
  <c r="H56" i="7" s="1"/>
  <c r="F55" i="7"/>
  <c r="H55" i="7" s="1"/>
  <c r="F51" i="7"/>
  <c r="H51" i="7" s="1"/>
  <c r="F50" i="7"/>
  <c r="H50" i="7" s="1"/>
  <c r="K11" i="7"/>
  <c r="F25" i="7"/>
  <c r="H25" i="7" s="1"/>
  <c r="F23" i="7"/>
  <c r="H23" i="7" s="1"/>
  <c r="F22" i="7"/>
  <c r="D26" i="7"/>
  <c r="B26" i="7"/>
  <c r="J18" i="7"/>
  <c r="K18" i="7"/>
  <c r="F18" i="7"/>
  <c r="H18" i="7" s="1"/>
  <c r="J17" i="7"/>
  <c r="K14" i="7"/>
  <c r="J13" i="7"/>
  <c r="K13" i="7"/>
  <c r="F13" i="7"/>
  <c r="H13" i="7" s="1"/>
  <c r="K12" i="7"/>
  <c r="J12" i="7"/>
  <c r="F11" i="7"/>
  <c r="H11" i="7" s="1"/>
  <c r="K10" i="7"/>
  <c r="B16" i="7"/>
  <c r="B20" i="7" s="1"/>
  <c r="F56" i="6"/>
  <c r="H56" i="6" s="1"/>
  <c r="F55" i="6"/>
  <c r="H55" i="6"/>
  <c r="F52" i="6"/>
  <c r="H52" i="6" s="1"/>
  <c r="F51" i="6"/>
  <c r="H51" i="6" s="1"/>
  <c r="F50" i="6"/>
  <c r="H50" i="6"/>
  <c r="K11" i="6"/>
  <c r="H48" i="6"/>
  <c r="F48" i="6"/>
  <c r="F24" i="6"/>
  <c r="H24" i="6" s="1"/>
  <c r="F23" i="6"/>
  <c r="H23" i="6" s="1"/>
  <c r="F22" i="6"/>
  <c r="D26" i="6"/>
  <c r="B26" i="6"/>
  <c r="K18" i="6"/>
  <c r="F18" i="6"/>
  <c r="H18" i="6" s="1"/>
  <c r="J17" i="6"/>
  <c r="J14" i="6"/>
  <c r="K13" i="6"/>
  <c r="F13" i="6"/>
  <c r="H13" i="6" s="1"/>
  <c r="J12" i="6"/>
  <c r="F11" i="6"/>
  <c r="H11" i="6" s="1"/>
  <c r="D16" i="6"/>
  <c r="J10" i="6"/>
  <c r="K13" i="8" l="1"/>
  <c r="F23" i="9"/>
  <c r="B27" i="9"/>
  <c r="B29" i="9" s="1"/>
  <c r="D59" i="9"/>
  <c r="J12" i="8"/>
  <c r="H14" i="8"/>
  <c r="J17" i="8"/>
  <c r="H25" i="8"/>
  <c r="B54" i="8"/>
  <c r="J10" i="8"/>
  <c r="F51" i="8"/>
  <c r="F54" i="8" s="1"/>
  <c r="J14" i="8"/>
  <c r="K14" i="9"/>
  <c r="D16" i="8"/>
  <c r="L17" i="9"/>
  <c r="K18" i="9"/>
  <c r="B16" i="8"/>
  <c r="B20" i="8" s="1"/>
  <c r="B28" i="8" s="1"/>
  <c r="F10" i="8"/>
  <c r="F16" i="8" s="1"/>
  <c r="F20" i="8" s="1"/>
  <c r="H12" i="8"/>
  <c r="H17" i="8"/>
  <c r="F24" i="8"/>
  <c r="F26" i="8" s="1"/>
  <c r="D54" i="8"/>
  <c r="H48" i="8"/>
  <c r="H52" i="8"/>
  <c r="D21" i="9"/>
  <c r="D29" i="9" s="1"/>
  <c r="F50" i="9"/>
  <c r="H50" i="9" s="1"/>
  <c r="J12" i="9"/>
  <c r="K13" i="9"/>
  <c r="B55" i="9"/>
  <c r="F56" i="8"/>
  <c r="H56" i="8" s="1"/>
  <c r="F11" i="9"/>
  <c r="L11" i="9"/>
  <c r="F13" i="9"/>
  <c r="H13" i="9" s="1"/>
  <c r="L13" i="9"/>
  <c r="F15" i="9"/>
  <c r="H15" i="9" s="1"/>
  <c r="L15" i="9"/>
  <c r="F18" i="9"/>
  <c r="H18" i="9" s="1"/>
  <c r="L18" i="9"/>
  <c r="F26" i="9"/>
  <c r="H26" i="9" s="1"/>
  <c r="F49" i="9"/>
  <c r="F53" i="9"/>
  <c r="H53" i="9" s="1"/>
  <c r="K18" i="8"/>
  <c r="H11" i="9"/>
  <c r="K12" i="9"/>
  <c r="B28" i="7"/>
  <c r="B54" i="7"/>
  <c r="F10" i="7"/>
  <c r="J11" i="7"/>
  <c r="F12" i="7"/>
  <c r="H12" i="7" s="1"/>
  <c r="F14" i="7"/>
  <c r="K17" i="7"/>
  <c r="H22" i="7"/>
  <c r="F49" i="7"/>
  <c r="H49" i="7" s="1"/>
  <c r="H14" i="7"/>
  <c r="D16" i="7"/>
  <c r="F24" i="7"/>
  <c r="F26" i="7" s="1"/>
  <c r="F48" i="7"/>
  <c r="F52" i="7"/>
  <c r="H52" i="7" s="1"/>
  <c r="D54" i="7"/>
  <c r="F17" i="7"/>
  <c r="H17" i="7" s="1"/>
  <c r="J10" i="7"/>
  <c r="J14" i="7"/>
  <c r="D20" i="6"/>
  <c r="B54" i="6"/>
  <c r="D54" i="6"/>
  <c r="F10" i="6"/>
  <c r="K10" i="6"/>
  <c r="J11" i="6"/>
  <c r="F12" i="6"/>
  <c r="H12" i="6" s="1"/>
  <c r="K12" i="6"/>
  <c r="J13" i="6"/>
  <c r="F14" i="6"/>
  <c r="H14" i="6" s="1"/>
  <c r="K14" i="6"/>
  <c r="F17" i="6"/>
  <c r="H17" i="6" s="1"/>
  <c r="K17" i="6"/>
  <c r="J18" i="6"/>
  <c r="H22" i="6"/>
  <c r="F25" i="6"/>
  <c r="F26" i="6" s="1"/>
  <c r="F49" i="6"/>
  <c r="F54" i="6" s="1"/>
  <c r="F58" i="6" s="1"/>
  <c r="B16" i="6"/>
  <c r="B20" i="6" s="1"/>
  <c r="B28" i="6" s="1"/>
  <c r="H49" i="6"/>
  <c r="F27" i="9" l="1"/>
  <c r="H23" i="9"/>
  <c r="H51" i="8"/>
  <c r="H24" i="8"/>
  <c r="F16" i="7"/>
  <c r="F20" i="7" s="1"/>
  <c r="F54" i="7"/>
  <c r="F58" i="7" s="1"/>
  <c r="H25" i="6"/>
  <c r="F28" i="8"/>
  <c r="H26" i="8"/>
  <c r="H16" i="8"/>
  <c r="D20" i="8"/>
  <c r="F58" i="8"/>
  <c r="H27" i="9"/>
  <c r="F55" i="9"/>
  <c r="K17" i="9"/>
  <c r="B59" i="9"/>
  <c r="J17" i="9"/>
  <c r="F17" i="9"/>
  <c r="K16" i="8"/>
  <c r="H54" i="8"/>
  <c r="D58" i="8"/>
  <c r="H49" i="9"/>
  <c r="H10" i="8"/>
  <c r="B58" i="8"/>
  <c r="J16" i="8"/>
  <c r="F28" i="7"/>
  <c r="H26" i="7"/>
  <c r="K16" i="7"/>
  <c r="H54" i="7"/>
  <c r="D58" i="7"/>
  <c r="D20" i="7"/>
  <c r="H16" i="7"/>
  <c r="H10" i="7"/>
  <c r="B58" i="7"/>
  <c r="J16" i="7"/>
  <c r="H24" i="7"/>
  <c r="H48" i="7"/>
  <c r="H26" i="6"/>
  <c r="F16" i="6"/>
  <c r="K16" i="6"/>
  <c r="H54" i="6"/>
  <c r="D58" i="6"/>
  <c r="H58" i="6" s="1"/>
  <c r="D28" i="6"/>
  <c r="H10" i="6"/>
  <c r="B58" i="6"/>
  <c r="J16" i="6"/>
  <c r="H58" i="7" l="1"/>
  <c r="F59" i="9"/>
  <c r="H59" i="9" s="1"/>
  <c r="H55" i="9"/>
  <c r="F21" i="9"/>
  <c r="H17" i="9"/>
  <c r="H58" i="8"/>
  <c r="H20" i="8"/>
  <c r="D28" i="8"/>
  <c r="H28" i="8" s="1"/>
  <c r="H20" i="7"/>
  <c r="D28" i="7"/>
  <c r="H28" i="7" s="1"/>
  <c r="F20" i="6"/>
  <c r="H16" i="6"/>
  <c r="H21" i="9" l="1"/>
  <c r="F29" i="9"/>
  <c r="H29" i="9" s="1"/>
  <c r="H20" i="6"/>
  <c r="F28" i="6"/>
  <c r="H28" i="6" s="1"/>
</calcChain>
</file>

<file path=xl/sharedStrings.xml><?xml version="1.0" encoding="utf-8"?>
<sst xmlns="http://schemas.openxmlformats.org/spreadsheetml/2006/main" count="243" uniqueCount="46">
  <si>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</si>
  <si>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</si>
  <si>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</si>
  <si>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</si>
  <si>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</si>
  <si>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</si>
  <si>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</si>
  <si>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</si>
  <si>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</si>
  <si>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</si>
  <si>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</si>
  <si>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</si>
  <si>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</si>
  <si>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</si>
  <si>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</si>
  <si>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</si>
  <si>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</si>
  <si>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</si>
  <si>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</si>
  <si>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</si>
  <si>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</si>
  <si>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</si>
  <si>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</si>
  <si>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</si>
  <si>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</si>
  <si>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</si>
  <si>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</si>
  <si>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</si>
  <si>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</si>
  <si>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</si>
  <si>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</si>
  <si>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</si>
  <si>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</si>
  <si>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</si>
  <si>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</si>
  <si>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VARIANCE FROM 2018</t>
  </si>
  <si>
    <t>SCH. 142 (Decup in BillEngy) in above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</si>
  <si>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</si>
  <si>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</si>
  <si>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</si>
  <si>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</si>
  <si>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</si>
  <si>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MONTH OF JULY 2019</t>
  </si>
  <si>
    <t>MONTH OF AUGUST 2019</t>
  </si>
  <si>
    <t>MONTH OF SEPTEMBER 2019</t>
  </si>
  <si>
    <t>TWELVE MONTHS ENDED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</si>
</sst>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8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39" fontId="1" fillId="0" borderId="0" xfId="0" applyNumberFormat="1" applyFont="1" applyFill="1" applyAlignment="1" applyProtection="1">
      <alignment horizontal="centerContinuous"/>
    </xf>
    <xf numFmtId="14" fontId="1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2" fillId="0" borderId="0" xfId="0" applyNumberFormat="1" applyFont="1" applyFill="1" applyAlignment="1" applyProtection="1"/>
    <xf numFmtId="39" fontId="2" fillId="0" borderId="0" xfId="0" applyNumberFormat="1" applyFont="1" applyFill="1" applyProtection="1"/>
    <xf numFmtId="39" fontId="4" fillId="0" borderId="0" xfId="0" applyNumberFormat="1" applyFont="1" applyFill="1" applyProtection="1"/>
    <xf numFmtId="39" fontId="2" fillId="0" borderId="0" xfId="0" applyNumberFormat="1" applyFont="1" applyFill="1" applyProtection="1"/>
    <xf numFmtId="43" fontId="2" fillId="0" borderId="1" xfId="0" applyNumberFormat="1" applyFont="1" applyFill="1" applyBorder="1" applyAlignment="1" applyProtection="1">
      <alignment horizontal="centerContinuous"/>
    </xf>
    <xf numFmtId="39" fontId="2" fillId="0" borderId="0" xfId="0" applyNumberFormat="1" applyFont="1" applyFill="1" applyBorder="1" applyProtection="1"/>
    <xf numFmtId="39" fontId="2" fillId="0" borderId="1" xfId="0" applyNumberFormat="1" applyFont="1" applyFill="1" applyBorder="1" applyAlignment="1" applyProtection="1">
      <alignment horizontal="centerContinuous"/>
    </xf>
    <xf numFmtId="39" fontId="2" fillId="0" borderId="1" xfId="0" applyNumberFormat="1" applyFont="1" applyFill="1" applyBorder="1" applyAlignment="1" applyProtection="1">
      <alignment horizontal="centerContinuous"/>
    </xf>
    <xf numFmtId="39" fontId="2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2" fillId="0" borderId="1" xfId="0" quotePrefix="1" applyNumberFormat="1" applyFont="1" applyFill="1" applyBorder="1" applyAlignment="1" applyProtection="1">
      <alignment horizontal="center"/>
    </xf>
    <xf numFmtId="39" fontId="2" fillId="0" borderId="1" xfId="0" applyNumberFormat="1" applyFont="1" applyFill="1" applyBorder="1" applyAlignment="1" applyProtection="1">
      <alignment horizontal="center"/>
    </xf>
    <xf numFmtId="39" fontId="2" fillId="0" borderId="1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43" fontId="5" fillId="0" borderId="0" xfId="0" applyNumberFormat="1" applyFont="1" applyFill="1" applyAlignment="1" applyProtection="1">
      <alignment horizontal="right"/>
    </xf>
    <xf numFmtId="168" fontId="5" fillId="0" borderId="0" xfId="0" applyNumberFormat="1" applyFont="1" applyFill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9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8" fontId="5" fillId="0" borderId="1" xfId="0" applyNumberFormat="1" applyFont="1" applyFill="1" applyBorder="1" applyAlignment="1" applyProtection="1">
      <alignment horizontal="right"/>
    </xf>
    <xf numFmtId="43" fontId="2" fillId="0" borderId="2" xfId="0" applyNumberFormat="1" applyFont="1" applyFill="1" applyBorder="1" applyAlignment="1" applyProtection="1">
      <alignment horizontal="right"/>
    </xf>
    <xf numFmtId="43" fontId="2" fillId="0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/>
    </xf>
    <xf numFmtId="170" fontId="5" fillId="0" borderId="0" xfId="0" applyNumberFormat="1" applyFont="1" applyFill="1" applyBorder="1" applyAlignment="1" applyProtection="1">
      <alignment horizontal="right"/>
    </xf>
    <xf numFmtId="44" fontId="2" fillId="0" borderId="0" xfId="0" applyNumberFormat="1" applyFont="1" applyFill="1" applyBorder="1" applyAlignment="1" applyProtection="1">
      <alignment horizontal="right"/>
    </xf>
    <xf numFmtId="43" fontId="2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Border="1" applyAlignment="1" applyProtection="1">
      <alignment horizontal="right"/>
    </xf>
    <xf numFmtId="43" fontId="5" fillId="0" borderId="0" xfId="0" applyNumberFormat="1" applyFont="1" applyFill="1" applyProtection="1"/>
    <xf numFmtId="44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left"/>
    </xf>
    <xf numFmtId="44" fontId="6" fillId="0" borderId="0" xfId="0" applyNumberFormat="1" applyFont="1" applyFill="1" applyProtection="1"/>
    <xf numFmtId="44" fontId="2" fillId="0" borderId="0" xfId="0" applyNumberFormat="1" applyFont="1" applyFill="1" applyProtection="1"/>
    <xf numFmtId="43" fontId="2" fillId="0" borderId="0" xfId="0" applyNumberFormat="1" applyFont="1" applyFill="1" applyProtection="1"/>
    <xf numFmtId="44" fontId="2" fillId="0" borderId="1" xfId="0" applyNumberFormat="1" applyFont="1" applyFill="1" applyBorder="1" applyAlignment="1" applyProtection="1">
      <alignment horizontal="centerContinuous"/>
    </xf>
    <xf numFmtId="44" fontId="2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fill"/>
    </xf>
    <xf numFmtId="43" fontId="2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3" fontId="5" fillId="0" borderId="0" xfId="0" applyNumberFormat="1" applyFont="1" applyFill="1" applyAlignment="1" applyProtection="1">
      <alignment horizontal="fill"/>
    </xf>
    <xf numFmtId="171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65" fontId="5" fillId="0" borderId="0" xfId="0" applyNumberFormat="1" applyFont="1" applyFill="1" applyProtection="1"/>
    <xf numFmtId="171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1" fontId="2" fillId="0" borderId="2" xfId="0" applyNumberFormat="1" applyFont="1" applyFill="1" applyBorder="1" applyAlignment="1" applyProtection="1">
      <alignment horizontal="right"/>
    </xf>
    <xf numFmtId="17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171" fontId="5" fillId="0" borderId="1" xfId="0" applyNumberFormat="1" applyFont="1" applyFill="1" applyBorder="1" applyAlignment="1" applyProtection="1">
      <alignment horizontal="right"/>
    </xf>
    <xf numFmtId="171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1" fontId="5" fillId="0" borderId="3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fill"/>
    </xf>
    <xf numFmtId="41" fontId="2" fillId="0" borderId="0" xfId="0" applyNumberFormat="1" applyFont="1" applyFill="1" applyProtection="1"/>
    <xf numFmtId="43" fontId="2" fillId="0" borderId="0" xfId="0" applyNumberFormat="1" applyFont="1" applyFill="1" applyBorder="1" applyAlignment="1" applyProtection="1">
      <alignment horizontal="fill"/>
    </xf>
    <xf numFmtId="44" fontId="2" fillId="0" borderId="1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Protection="1"/>
    <xf numFmtId="39" fontId="2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Protection="1"/>
    <xf numFmtId="39" fontId="2" fillId="0" borderId="0" xfId="0" applyNumberFormat="1" applyFont="1" applyFill="1" applyAlignment="1" applyProtection="1">
      <alignment horizontal="center"/>
    </xf>
    <xf numFmtId="166" fontId="7" fillId="0" borderId="0" xfId="0" applyNumberFormat="1" applyFont="1" applyFill="1" applyProtection="1"/>
    <xf numFmtId="9" fontId="0" fillId="0" borderId="0" xfId="0" applyNumberFormat="1" applyFont="1" applyFill="1" applyProtection="1"/>
    <xf numFmtId="167" fontId="0" fillId="0" borderId="0" xfId="0" applyNumberFormat="1" applyFont="1" applyFill="1" applyProtection="1"/>
    <xf numFmtId="43" fontId="7" fillId="0" borderId="0" xfId="0" applyNumberFormat="1" applyFont="1" applyFill="1" applyProtection="1"/>
    <xf numFmtId="39" fontId="2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/>
    <xf numFmtId="39" fontId="2" fillId="0" borderId="0" xfId="0" applyNumberFormat="1" applyFont="1" applyFill="1" applyAlignment="1" applyProtection="1">
      <alignment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Normal="100" workbookViewId="0">
      <pane xSplit="1" ySplit="9" topLeftCell="B31" activePane="bottomRight" state="frozen"/>
      <selection activeCell="A4" sqref="A4:D4"/>
      <selection pane="topRight" activeCell="A4" sqref="A4:D4"/>
      <selection pane="bottomLeft" activeCell="A4" sqref="A4:D4"/>
      <selection pane="bottomRight" activeCell="A60" sqref="A60:K60"/>
    </sheetView>
  </sheetViews>
  <sheetFormatPr defaultColWidth="9.140625" defaultRowHeight="12.75" x14ac:dyDescent="0.2"/>
  <cols>
    <col min="1" max="1" width="44.85546875" style="93" customWidth="1"/>
    <col min="2" max="2" width="17" style="93" bestFit="1" customWidth="1"/>
    <col min="3" max="3" width="0.85546875" style="93" customWidth="1"/>
    <col min="4" max="4" width="17" style="93" bestFit="1" customWidth="1"/>
    <col min="5" max="5" width="0.7109375" style="93" customWidth="1"/>
    <col min="6" max="6" width="16.28515625" style="93" bestFit="1" customWidth="1"/>
    <col min="7" max="7" width="0.7109375" style="93" customWidth="1"/>
    <col min="8" max="8" width="7.7109375" style="93" customWidth="1"/>
    <col min="9" max="9" width="0.7109375" style="93" customWidth="1"/>
    <col min="10" max="11" width="10.7109375" style="93" customWidth="1"/>
    <col min="12" max="12" width="9.140625" style="93"/>
    <col min="13" max="13" width="16.42578125" style="93" bestFit="1" customWidth="1"/>
    <col min="14" max="16384" width="9.140625" style="93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2"/>
      <c r="K3" s="1"/>
    </row>
    <row r="4" spans="1:13" x14ac:dyDescent="0.2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x14ac:dyDescent="0.2">
      <c r="A5" s="5" t="s">
        <v>3</v>
      </c>
      <c r="B5" s="6"/>
      <c r="C5" s="6"/>
      <c r="D5" s="7"/>
      <c r="E5" s="6"/>
      <c r="F5" s="6"/>
      <c r="G5" s="6"/>
      <c r="H5" s="6"/>
      <c r="I5" s="6"/>
      <c r="J5" s="6"/>
      <c r="K5" s="6"/>
    </row>
    <row r="6" spans="1:13" x14ac:dyDescent="0.2">
      <c r="A6" s="8" t="s">
        <v>3</v>
      </c>
      <c r="B6" s="9"/>
      <c r="C6" s="9"/>
      <c r="D6" s="9"/>
      <c r="E6" s="7"/>
      <c r="F6" s="10" t="s">
        <v>35</v>
      </c>
      <c r="G6" s="10"/>
      <c r="H6" s="10"/>
      <c r="I6" s="11"/>
      <c r="J6" s="12" t="s">
        <v>4</v>
      </c>
      <c r="K6" s="13"/>
    </row>
    <row r="7" spans="1:13" x14ac:dyDescent="0.2">
      <c r="A7" s="14"/>
      <c r="B7" s="15" t="s">
        <v>5</v>
      </c>
      <c r="C7" s="9"/>
      <c r="D7" s="15" t="s">
        <v>5</v>
      </c>
      <c r="E7" s="7"/>
      <c r="F7" s="7"/>
      <c r="G7" s="7"/>
      <c r="H7" s="7"/>
      <c r="I7" s="7"/>
      <c r="J7" s="7"/>
      <c r="K7" s="7"/>
    </row>
    <row r="8" spans="1:13" ht="13.5" customHeight="1" x14ac:dyDescent="0.2">
      <c r="A8" s="16" t="s">
        <v>6</v>
      </c>
      <c r="B8" s="17">
        <v>2019</v>
      </c>
      <c r="C8" s="9"/>
      <c r="D8" s="17">
        <v>2018</v>
      </c>
      <c r="E8" s="7"/>
      <c r="F8" s="18" t="s">
        <v>7</v>
      </c>
      <c r="G8" s="9"/>
      <c r="H8" s="19" t="s">
        <v>8</v>
      </c>
      <c r="I8" s="20"/>
      <c r="J8" s="17">
        <v>2019</v>
      </c>
      <c r="K8" s="17">
        <v>2018</v>
      </c>
    </row>
    <row r="9" spans="1:13" ht="6.6" customHeight="1" x14ac:dyDescent="0.2">
      <c r="A9" s="21"/>
      <c r="B9" s="22"/>
      <c r="C9" s="21"/>
      <c r="D9" s="22"/>
      <c r="E9" s="24"/>
      <c r="F9" s="22"/>
      <c r="G9" s="21"/>
      <c r="H9" s="23"/>
      <c r="I9" s="22"/>
      <c r="J9" s="22"/>
      <c r="K9" s="22"/>
    </row>
    <row r="10" spans="1:13" x14ac:dyDescent="0.2">
      <c r="A10" s="25" t="s">
        <v>9</v>
      </c>
      <c r="B10" s="26">
        <v>69775902.900000006</v>
      </c>
      <c r="C10" s="26"/>
      <c r="D10" s="26">
        <v>77652755.719999999</v>
      </c>
      <c r="E10" s="26"/>
      <c r="F10" s="26">
        <f>B10-D10</f>
        <v>-7876852.8199999928</v>
      </c>
      <c r="G10" s="28"/>
      <c r="H10" s="27">
        <f>IF(D10=0,"n/a",IF(AND(F10/D10&lt;1,F10/D10&gt;-1),F10/D10,"n/a"))</f>
        <v>-0.10143687428688709</v>
      </c>
      <c r="I10" s="29"/>
      <c r="J10" s="30">
        <f>IF(B48=0,"n/a",B10/B48)</f>
        <v>0.10506307585677528</v>
      </c>
      <c r="K10" s="31">
        <f>IF(D48=0,"n/a",D10/D48)</f>
        <v>0.10579720566565308</v>
      </c>
      <c r="M10" s="95"/>
    </row>
    <row r="11" spans="1:13" x14ac:dyDescent="0.2">
      <c r="A11" s="25" t="s">
        <v>10</v>
      </c>
      <c r="B11" s="32">
        <v>64942534.670000002</v>
      </c>
      <c r="C11" s="32"/>
      <c r="D11" s="32">
        <v>74228188.329999998</v>
      </c>
      <c r="E11" s="32"/>
      <c r="F11" s="32">
        <f>B11-D11</f>
        <v>-9285653.6599999964</v>
      </c>
      <c r="G11" s="32"/>
      <c r="H11" s="27">
        <f>IF(D11=0,"n/a",IF(AND(F11/D11&lt;1,F11/D11&gt;-1),F11/D11,"n/a"))</f>
        <v>-0.12509605675297231</v>
      </c>
      <c r="I11" s="29"/>
      <c r="J11" s="33">
        <f>IF(B49=0,"n/a",B11/B49)</f>
        <v>9.1501692961283382E-2</v>
      </c>
      <c r="K11" s="34">
        <f>IF(D49=0,"n/a",D11/D49)</f>
        <v>9.3846547667429794E-2</v>
      </c>
    </row>
    <row r="12" spans="1:13" x14ac:dyDescent="0.2">
      <c r="A12" s="25" t="s">
        <v>11</v>
      </c>
      <c r="B12" s="32">
        <v>8390075.8200000003</v>
      </c>
      <c r="C12" s="32"/>
      <c r="D12" s="32">
        <v>9226797.6999999993</v>
      </c>
      <c r="E12" s="32"/>
      <c r="F12" s="32">
        <f>B12-D12</f>
        <v>-836721.87999999896</v>
      </c>
      <c r="G12" s="32"/>
      <c r="H12" s="27">
        <f>IF(D12=0,"n/a",IF(AND(F12/D12&lt;1,F12/D12&gt;-1),F12/D12,"n/a"))</f>
        <v>-9.0683887000145139E-2</v>
      </c>
      <c r="I12" s="29"/>
      <c r="J12" s="33">
        <f>IF(B50=0,"n/a",B12/B50)</f>
        <v>8.3477297339173653E-2</v>
      </c>
      <c r="K12" s="34">
        <f>IF(D50=0,"n/a",D12/D50)</f>
        <v>8.6801928309032161E-2</v>
      </c>
    </row>
    <row r="13" spans="1:13" x14ac:dyDescent="0.2">
      <c r="A13" s="25" t="s">
        <v>12</v>
      </c>
      <c r="B13" s="32">
        <v>1463419.72</v>
      </c>
      <c r="C13" s="32"/>
      <c r="D13" s="32">
        <v>1463672.62</v>
      </c>
      <c r="E13" s="32"/>
      <c r="F13" s="32">
        <f>B13-D13</f>
        <v>-252.9000000001397</v>
      </c>
      <c r="G13" s="32"/>
      <c r="H13" s="27">
        <f>IF(D13=0,"n/a",IF(AND(F13/D13&lt;1,F13/D13&gt;-1),F13/D13,"n/a"))</f>
        <v>-1.7278453975598702E-4</v>
      </c>
      <c r="I13" s="29"/>
      <c r="J13" s="33">
        <f>IF(B51=0,"n/a",B13/B51)</f>
        <v>0.23726895192463623</v>
      </c>
      <c r="K13" s="34">
        <f>IF(D51=0,"n/a",D13/D51)</f>
        <v>0.24062011452720022</v>
      </c>
      <c r="L13" s="96"/>
    </row>
    <row r="14" spans="1:13" x14ac:dyDescent="0.2">
      <c r="A14" s="25" t="s">
        <v>13</v>
      </c>
      <c r="B14" s="32">
        <v>16883.63</v>
      </c>
      <c r="C14" s="35"/>
      <c r="D14" s="32">
        <v>14349.39</v>
      </c>
      <c r="E14" s="32"/>
      <c r="F14" s="32">
        <f>B14-D14</f>
        <v>2534.2400000000016</v>
      </c>
      <c r="G14" s="35"/>
      <c r="H14" s="27">
        <f>IF(D14=0,"n/a",IF(AND(F14/D14&lt;1,F14/D14&gt;-1),F14/D14,"n/a"))</f>
        <v>0.17660959803866239</v>
      </c>
      <c r="I14" s="36"/>
      <c r="J14" s="33">
        <f>IF(B52=0,"n/a",B14/B52)</f>
        <v>5.6538845355301057E-2</v>
      </c>
      <c r="K14" s="34">
        <f>IF(D52=0,"n/a",D14/D52)</f>
        <v>4.9269983518747423E-2</v>
      </c>
    </row>
    <row r="15" spans="1:13" ht="8.4499999999999993" customHeight="1" x14ac:dyDescent="0.2">
      <c r="A15" s="21"/>
      <c r="B15" s="37"/>
      <c r="C15" s="32"/>
      <c r="D15" s="37"/>
      <c r="E15" s="32"/>
      <c r="F15" s="37"/>
      <c r="G15" s="32"/>
      <c r="H15" s="38" t="s">
        <v>3</v>
      </c>
      <c r="I15" s="29"/>
      <c r="J15" s="39"/>
      <c r="K15" s="39" t="s">
        <v>14</v>
      </c>
    </row>
    <row r="16" spans="1:13" x14ac:dyDescent="0.2">
      <c r="A16" s="40" t="s">
        <v>15</v>
      </c>
      <c r="B16" s="41">
        <f>SUM(B10:B15)</f>
        <v>144588816.73999998</v>
      </c>
      <c r="C16" s="32"/>
      <c r="D16" s="41">
        <f>SUM(D10:D15)</f>
        <v>162585763.75999999</v>
      </c>
      <c r="E16" s="32"/>
      <c r="F16" s="41">
        <f>SUM(F10:F15)</f>
        <v>-17996947.019999988</v>
      </c>
      <c r="G16" s="42"/>
      <c r="H16" s="43">
        <f>IF(D16=0,"n/a",IF(AND(F16/D16&lt;1,F16/D16&gt;-1),F16/D16,"n/a"))</f>
        <v>-0.11069202249814489</v>
      </c>
      <c r="I16" s="29"/>
      <c r="J16" s="44">
        <f>IF(B54=0,"n/a",B16/B54)</f>
        <v>9.7639171607652897E-2</v>
      </c>
      <c r="K16" s="44">
        <f>IF(D54=0,"n/a",D16/D54)</f>
        <v>9.9282863531367657E-2</v>
      </c>
    </row>
    <row r="17" spans="1:13" x14ac:dyDescent="0.2">
      <c r="A17" s="25" t="s">
        <v>16</v>
      </c>
      <c r="B17" s="32">
        <v>1828932.44</v>
      </c>
      <c r="C17" s="32"/>
      <c r="D17" s="32">
        <v>1125538.55</v>
      </c>
      <c r="E17" s="32"/>
      <c r="F17" s="32">
        <f>B17-D17</f>
        <v>703393.8899999999</v>
      </c>
      <c r="G17" s="32"/>
      <c r="H17" s="27">
        <f>IF(D17=0,"n/a",IF(AND(F17/D17&lt;1,F17/D17&gt;-1),F17/D17,"n/a"))</f>
        <v>0.62493984768447053</v>
      </c>
      <c r="I17" s="36"/>
      <c r="J17" s="34">
        <f>IF(B55=0,"n/a",B17/B55)</f>
        <v>9.1095828241987229E-3</v>
      </c>
      <c r="K17" s="34">
        <f>IF(D55=0,"n/a",D17/D55)</f>
        <v>6.7506296772319166E-3</v>
      </c>
    </row>
    <row r="18" spans="1:13" ht="12.75" customHeight="1" x14ac:dyDescent="0.2">
      <c r="A18" s="25" t="s">
        <v>17</v>
      </c>
      <c r="B18" s="32">
        <v>16396325.859999999</v>
      </c>
      <c r="C18" s="35"/>
      <c r="D18" s="32">
        <v>13113901.09</v>
      </c>
      <c r="E18" s="32"/>
      <c r="F18" s="32">
        <f>B18-D18</f>
        <v>3282424.7699999996</v>
      </c>
      <c r="G18" s="35"/>
      <c r="H18" s="27">
        <f>IF(D18=0,"n/a",IF(AND(F18/D18&lt;1,F18/D18&gt;-1),F18/D18,"n/a"))</f>
        <v>0.25030116877296044</v>
      </c>
      <c r="I18" s="29"/>
      <c r="J18" s="44">
        <f>IF(B56=0,"n/a",B18/B56)</f>
        <v>2.5787332325415101E-2</v>
      </c>
      <c r="K18" s="44">
        <f>IF(D56=0,"n/a",D18/D56)</f>
        <v>3.3097628913814042E-2</v>
      </c>
    </row>
    <row r="19" spans="1:13" ht="6" customHeight="1" x14ac:dyDescent="0.2">
      <c r="A19" s="24"/>
      <c r="B19" s="45"/>
      <c r="C19" s="46"/>
      <c r="D19" s="45"/>
      <c r="E19" s="46"/>
      <c r="F19" s="45"/>
      <c r="G19" s="46"/>
      <c r="H19" s="45" t="s">
        <v>3</v>
      </c>
      <c r="I19" s="47"/>
      <c r="J19" s="47"/>
      <c r="K19" s="47"/>
    </row>
    <row r="20" spans="1:13" x14ac:dyDescent="0.2">
      <c r="A20" s="48" t="s">
        <v>18</v>
      </c>
      <c r="B20" s="32">
        <f>SUM(B16:B18)</f>
        <v>162814075.03999996</v>
      </c>
      <c r="C20" s="32"/>
      <c r="D20" s="32">
        <f>SUM(D16:D18)</f>
        <v>176825203.40000001</v>
      </c>
      <c r="E20" s="32"/>
      <c r="F20" s="32">
        <f>SUM(F16:F18)</f>
        <v>-14011128.359999988</v>
      </c>
      <c r="G20" s="32"/>
      <c r="H20" s="49">
        <f>IF(D20=0,"n/a",IF(AND(F20/D20&lt;1,F20/D20&gt;-1),F20/D20,"n/a"))</f>
        <v>-7.9237168065375396E-2</v>
      </c>
      <c r="I20" s="29"/>
      <c r="J20" s="28"/>
      <c r="K20" s="50"/>
    </row>
    <row r="21" spans="1:13" ht="6.6" customHeight="1" x14ac:dyDescent="0.2">
      <c r="A21" s="51"/>
      <c r="B21" s="35"/>
      <c r="C21" s="35"/>
      <c r="D21" s="35"/>
      <c r="E21" s="35"/>
      <c r="F21" s="35"/>
      <c r="G21" s="35"/>
      <c r="H21" s="52" t="s">
        <v>3</v>
      </c>
      <c r="I21" s="36"/>
      <c r="J21" s="52"/>
      <c r="K21" s="52"/>
    </row>
    <row r="22" spans="1:13" x14ac:dyDescent="0.2">
      <c r="A22" s="25" t="s">
        <v>19</v>
      </c>
      <c r="B22" s="32">
        <v>37072.300000000003</v>
      </c>
      <c r="C22" s="32"/>
      <c r="D22" s="32">
        <v>1011227.97</v>
      </c>
      <c r="E22" s="32"/>
      <c r="F22" s="32">
        <f>B22-D22</f>
        <v>-974155.66999999993</v>
      </c>
      <c r="G22" s="32"/>
      <c r="H22" s="27">
        <f>IF(D22=0,"n/a",IF(AND(F22/D22&lt;1,F22/D22&gt;-1),F22/D22,"n/a"))</f>
        <v>-0.963339324959534</v>
      </c>
      <c r="I22" s="36"/>
      <c r="J22" s="52"/>
      <c r="K22" s="52"/>
    </row>
    <row r="23" spans="1:13" x14ac:dyDescent="0.2">
      <c r="A23" s="25" t="s">
        <v>20</v>
      </c>
      <c r="B23" s="32">
        <v>1386232.6</v>
      </c>
      <c r="C23" s="32"/>
      <c r="D23" s="32">
        <v>1395733.21</v>
      </c>
      <c r="E23" s="32"/>
      <c r="F23" s="32">
        <f>B23-D23</f>
        <v>-9500.6099999998696</v>
      </c>
      <c r="G23" s="32"/>
      <c r="H23" s="27">
        <f>IF(D23=0,"n/a",IF(AND(F23/D23&lt;1,F23/D23&gt;-1),F23/D23,"n/a"))</f>
        <v>-6.8068954238037155E-3</v>
      </c>
      <c r="I23" s="36"/>
      <c r="J23" s="52"/>
      <c r="K23" s="52"/>
    </row>
    <row r="24" spans="1:13" x14ac:dyDescent="0.2">
      <c r="A24" s="25" t="s">
        <v>21</v>
      </c>
      <c r="B24" s="32">
        <v>2213474.0699999998</v>
      </c>
      <c r="C24" s="32"/>
      <c r="D24" s="32">
        <v>-2187684.04</v>
      </c>
      <c r="E24" s="32"/>
      <c r="F24" s="32">
        <f>B24-D24</f>
        <v>4401158.1099999994</v>
      </c>
      <c r="G24" s="32"/>
      <c r="H24" s="27" t="str">
        <f>IF(D24=0,"n/a",IF(AND(F24/D24&lt;1,F24/D24&gt;-1),F24/D24,"n/a"))</f>
        <v>n/a</v>
      </c>
      <c r="I24" s="36"/>
      <c r="J24" s="52"/>
      <c r="K24" s="52"/>
    </row>
    <row r="25" spans="1:13" x14ac:dyDescent="0.2">
      <c r="A25" s="25" t="s">
        <v>22</v>
      </c>
      <c r="B25" s="41">
        <v>647130.12</v>
      </c>
      <c r="C25" s="35"/>
      <c r="D25" s="41">
        <v>8434047.6500000004</v>
      </c>
      <c r="E25" s="32"/>
      <c r="F25" s="41">
        <f>B25-D25</f>
        <v>-7786917.5300000003</v>
      </c>
      <c r="G25" s="35"/>
      <c r="H25" s="43">
        <f>IF(D25=0,"n/a",IF(AND(F25/D25&lt;1,F25/D25&gt;-1),F25/D25,"n/a"))</f>
        <v>-0.92327170217019106</v>
      </c>
      <c r="I25" s="36"/>
      <c r="J25" s="52"/>
      <c r="K25" s="52"/>
    </row>
    <row r="26" spans="1:13" ht="12.75" customHeight="1" x14ac:dyDescent="0.2">
      <c r="A26" s="25" t="s">
        <v>23</v>
      </c>
      <c r="B26" s="41">
        <f>SUM(B22:B25)</f>
        <v>4283909.09</v>
      </c>
      <c r="C26" s="32"/>
      <c r="D26" s="41">
        <f>SUM(D22:D25)</f>
        <v>8653324.7899999991</v>
      </c>
      <c r="E26" s="32"/>
      <c r="F26" s="41">
        <f>SUM(F22:F25)</f>
        <v>-4369415.7000000011</v>
      </c>
      <c r="G26" s="32"/>
      <c r="H26" s="43">
        <f>IF(D26=0,"n/a",IF(AND(F26/D26&lt;1,F26/D26&gt;-1),F26/D26,"n/a"))</f>
        <v>-0.50494067956970812</v>
      </c>
      <c r="I26" s="29"/>
      <c r="J26" s="50"/>
      <c r="K26" s="50"/>
    </row>
    <row r="27" spans="1:13" ht="6.6" customHeight="1" x14ac:dyDescent="0.2">
      <c r="A27" s="51"/>
      <c r="B27" s="53"/>
      <c r="C27" s="53"/>
      <c r="D27" s="53"/>
      <c r="E27" s="53"/>
      <c r="F27" s="53"/>
      <c r="G27" s="35"/>
      <c r="H27" s="52" t="s">
        <v>3</v>
      </c>
      <c r="I27" s="36"/>
      <c r="J27" s="52"/>
      <c r="K27" s="52"/>
    </row>
    <row r="28" spans="1:13" ht="13.5" thickBot="1" x14ac:dyDescent="0.25">
      <c r="A28" s="54" t="s">
        <v>24</v>
      </c>
      <c r="B28" s="55">
        <f>+B26+B20</f>
        <v>167097984.12999997</v>
      </c>
      <c r="C28" s="26"/>
      <c r="D28" s="55">
        <f>+D26+D20</f>
        <v>185478528.19</v>
      </c>
      <c r="E28" s="26"/>
      <c r="F28" s="55">
        <f>+F26+F20</f>
        <v>-18380544.059999987</v>
      </c>
      <c r="G28" s="32"/>
      <c r="H28" s="56">
        <f>IF(D28=0,"n/a",IF(AND(F28/D28&lt;1,F28/D28&gt;-1),F28/D28,"n/a"))</f>
        <v>-9.9097961577371232E-2</v>
      </c>
      <c r="I28" s="29"/>
      <c r="J28" s="50"/>
      <c r="K28" s="50"/>
    </row>
    <row r="29" spans="1:13" ht="4.1500000000000004" customHeight="1" thickTop="1" x14ac:dyDescent="0.2">
      <c r="A29" s="57"/>
      <c r="B29" s="53"/>
      <c r="C29" s="26"/>
      <c r="D29" s="53"/>
      <c r="E29" s="26"/>
      <c r="F29" s="53"/>
      <c r="G29" s="32"/>
      <c r="H29" s="58"/>
      <c r="I29" s="29"/>
      <c r="J29" s="50"/>
      <c r="K29" s="50"/>
    </row>
    <row r="30" spans="1:13" ht="12.75" customHeight="1" x14ac:dyDescent="0.2">
      <c r="A30" s="24"/>
      <c r="B30" s="59"/>
      <c r="C30" s="59"/>
      <c r="D30" s="59"/>
      <c r="E30" s="59"/>
      <c r="F30" s="59"/>
      <c r="G30" s="60"/>
      <c r="H30" s="32"/>
      <c r="I30" s="61"/>
      <c r="J30" s="47"/>
      <c r="K30" s="47"/>
    </row>
    <row r="31" spans="1:13" x14ac:dyDescent="0.2">
      <c r="A31" s="25" t="s">
        <v>37</v>
      </c>
      <c r="B31" s="26">
        <v>5833327.0300000003</v>
      </c>
      <c r="C31" s="26"/>
      <c r="D31" s="26">
        <v>6128040.1699999999</v>
      </c>
      <c r="E31" s="26"/>
      <c r="F31" s="26"/>
      <c r="G31" s="32"/>
      <c r="H31" s="32"/>
      <c r="I31" s="50"/>
      <c r="J31" s="28"/>
      <c r="K31" s="50"/>
    </row>
    <row r="32" spans="1:13" x14ac:dyDescent="0.2">
      <c r="A32" s="25" t="s">
        <v>25</v>
      </c>
      <c r="B32" s="32">
        <v>-5202442.63</v>
      </c>
      <c r="C32" s="32"/>
      <c r="D32" s="32">
        <v>-5711567.75</v>
      </c>
      <c r="E32" s="26"/>
      <c r="F32" s="26"/>
      <c r="G32" s="32"/>
      <c r="H32" s="32"/>
      <c r="I32" s="29"/>
      <c r="J32" s="28"/>
      <c r="K32" s="50"/>
      <c r="M32" s="97"/>
    </row>
    <row r="33" spans="1:13" x14ac:dyDescent="0.2">
      <c r="A33" s="25" t="s">
        <v>26</v>
      </c>
      <c r="B33" s="32">
        <v>5523545.6200000001</v>
      </c>
      <c r="C33" s="32"/>
      <c r="D33" s="32">
        <v>7494466.5700000003</v>
      </c>
      <c r="E33" s="63"/>
      <c r="F33" s="26"/>
      <c r="G33" s="62"/>
      <c r="H33" s="62"/>
      <c r="I33" s="24"/>
      <c r="J33" s="21"/>
      <c r="K33" s="24"/>
      <c r="M33" s="97"/>
    </row>
    <row r="34" spans="1:13" x14ac:dyDescent="0.2">
      <c r="A34" s="25" t="s">
        <v>38</v>
      </c>
      <c r="B34" s="32">
        <v>-2568763.6669999999</v>
      </c>
      <c r="C34" s="32"/>
      <c r="D34" s="32">
        <v>-3049279.61</v>
      </c>
      <c r="E34" s="26"/>
      <c r="F34" s="26"/>
      <c r="G34" s="32"/>
      <c r="H34" s="32"/>
      <c r="I34" s="50"/>
      <c r="J34" s="28"/>
      <c r="K34" s="50"/>
      <c r="M34" s="98"/>
    </row>
    <row r="35" spans="1:13" x14ac:dyDescent="0.2">
      <c r="A35" s="25" t="s">
        <v>27</v>
      </c>
      <c r="B35" s="32">
        <v>1242900.2</v>
      </c>
      <c r="C35" s="32"/>
      <c r="D35" s="32">
        <v>1424598.75</v>
      </c>
      <c r="E35" s="26"/>
      <c r="F35" s="26"/>
      <c r="G35" s="32"/>
      <c r="H35" s="32"/>
      <c r="I35" s="50"/>
      <c r="J35" s="28"/>
      <c r="K35" s="50"/>
      <c r="M35" s="98"/>
    </row>
    <row r="36" spans="1:13" x14ac:dyDescent="0.2">
      <c r="A36" s="25" t="s">
        <v>28</v>
      </c>
      <c r="B36" s="32">
        <v>-914.86</v>
      </c>
      <c r="C36" s="32"/>
      <c r="D36" s="32">
        <v>-460532.27</v>
      </c>
      <c r="E36" s="26"/>
      <c r="F36" s="26"/>
      <c r="G36" s="32"/>
      <c r="H36" s="32"/>
      <c r="I36" s="50"/>
      <c r="J36" s="28"/>
      <c r="K36" s="50"/>
    </row>
    <row r="37" spans="1:13" x14ac:dyDescent="0.2">
      <c r="A37" s="25" t="s">
        <v>29</v>
      </c>
      <c r="B37" s="32">
        <v>0</v>
      </c>
      <c r="C37" s="32"/>
      <c r="D37" s="32">
        <v>-4.24</v>
      </c>
      <c r="E37" s="26"/>
      <c r="F37" s="26"/>
      <c r="G37" s="32"/>
      <c r="H37" s="32"/>
      <c r="I37" s="50"/>
      <c r="J37" s="28"/>
      <c r="K37" s="50"/>
    </row>
    <row r="38" spans="1:13" x14ac:dyDescent="0.2">
      <c r="A38" s="25" t="s">
        <v>39</v>
      </c>
      <c r="B38" s="32">
        <v>-98071.02</v>
      </c>
      <c r="C38" s="32"/>
      <c r="D38" s="32">
        <v>-51311.71</v>
      </c>
      <c r="E38" s="26"/>
      <c r="F38" s="26"/>
      <c r="G38" s="32"/>
      <c r="H38" s="32"/>
      <c r="I38" s="50"/>
      <c r="J38" s="28"/>
      <c r="K38" s="50"/>
    </row>
    <row r="39" spans="1:13" x14ac:dyDescent="0.2">
      <c r="A39" s="25" t="s">
        <v>30</v>
      </c>
      <c r="B39" s="32">
        <v>4217776.5599999996</v>
      </c>
      <c r="C39" s="32"/>
      <c r="D39" s="32">
        <v>4733628.66</v>
      </c>
      <c r="E39" s="26"/>
      <c r="F39" s="26"/>
      <c r="G39" s="32"/>
      <c r="H39" s="32"/>
      <c r="I39" s="50"/>
      <c r="J39" s="28"/>
      <c r="K39" s="50"/>
    </row>
    <row r="40" spans="1:13" x14ac:dyDescent="0.2">
      <c r="A40" s="25" t="s">
        <v>31</v>
      </c>
      <c r="B40" s="32">
        <v>0</v>
      </c>
      <c r="C40" s="32"/>
      <c r="D40" s="32">
        <v>324</v>
      </c>
      <c r="E40" s="26"/>
      <c r="F40" s="26"/>
      <c r="G40" s="32"/>
      <c r="H40" s="32"/>
      <c r="I40" s="50"/>
      <c r="J40" s="28"/>
      <c r="K40" s="50"/>
    </row>
    <row r="41" spans="1:13" x14ac:dyDescent="0.2">
      <c r="A41" s="64" t="s">
        <v>40</v>
      </c>
      <c r="B41" s="32">
        <v>-1570552.06</v>
      </c>
      <c r="C41" s="32"/>
      <c r="D41" s="32">
        <v>0</v>
      </c>
      <c r="E41" s="26"/>
      <c r="F41" s="26"/>
      <c r="G41" s="32"/>
      <c r="H41" s="32"/>
      <c r="I41" s="50"/>
      <c r="J41" s="28"/>
      <c r="K41" s="50"/>
    </row>
    <row r="42" spans="1:13" x14ac:dyDescent="0.2">
      <c r="A42" s="64"/>
      <c r="B42" s="32"/>
      <c r="C42" s="65"/>
      <c r="D42" s="32"/>
      <c r="E42" s="66"/>
      <c r="F42" s="66"/>
      <c r="G42" s="67"/>
      <c r="H42" s="67"/>
      <c r="I42" s="7"/>
      <c r="J42" s="7"/>
      <c r="K42" s="7"/>
    </row>
    <row r="43" spans="1:13" x14ac:dyDescent="0.2">
      <c r="A43" s="64"/>
      <c r="B43" s="26"/>
      <c r="C43" s="65"/>
      <c r="D43" s="26"/>
      <c r="E43" s="66"/>
      <c r="F43" s="66"/>
      <c r="G43" s="67"/>
      <c r="H43" s="67"/>
      <c r="I43" s="7"/>
      <c r="J43" s="7"/>
      <c r="K43" s="7"/>
    </row>
    <row r="44" spans="1:13" ht="12.75" customHeight="1" x14ac:dyDescent="0.2">
      <c r="A44" s="14"/>
      <c r="B44" s="66"/>
      <c r="C44" s="66"/>
      <c r="D44" s="66"/>
      <c r="E44" s="66"/>
      <c r="F44" s="68" t="s">
        <v>35</v>
      </c>
      <c r="G44" s="10"/>
      <c r="H44" s="10"/>
      <c r="I44" s="9"/>
      <c r="J44" s="9"/>
      <c r="K44" s="7"/>
    </row>
    <row r="45" spans="1:13" x14ac:dyDescent="0.2">
      <c r="A45" s="9"/>
      <c r="B45" s="69" t="s">
        <v>5</v>
      </c>
      <c r="C45" s="66"/>
      <c r="D45" s="69" t="s">
        <v>5</v>
      </c>
      <c r="E45" s="66"/>
      <c r="F45" s="66"/>
      <c r="G45" s="7"/>
      <c r="H45" s="7"/>
      <c r="I45" s="70"/>
      <c r="J45" s="9"/>
      <c r="K45" s="7"/>
    </row>
    <row r="46" spans="1:13" x14ac:dyDescent="0.2">
      <c r="A46" s="16" t="s">
        <v>32</v>
      </c>
      <c r="B46" s="17">
        <v>2019</v>
      </c>
      <c r="C46" s="66"/>
      <c r="D46" s="17">
        <v>2018</v>
      </c>
      <c r="E46" s="67"/>
      <c r="F46" s="71" t="s">
        <v>7</v>
      </c>
      <c r="G46" s="9"/>
      <c r="H46" s="19" t="s">
        <v>8</v>
      </c>
      <c r="I46" s="15"/>
      <c r="J46" s="9"/>
      <c r="K46" s="7"/>
    </row>
    <row r="47" spans="1:13" ht="6" customHeight="1" x14ac:dyDescent="0.2">
      <c r="A47" s="21"/>
      <c r="B47" s="72"/>
      <c r="C47" s="63"/>
      <c r="D47" s="73"/>
      <c r="E47" s="62"/>
      <c r="F47" s="73"/>
      <c r="G47" s="62"/>
      <c r="H47" s="73"/>
      <c r="I47" s="22"/>
      <c r="J47" s="21"/>
      <c r="K47" s="24"/>
    </row>
    <row r="48" spans="1:13" ht="12.75" customHeight="1" x14ac:dyDescent="0.2">
      <c r="A48" s="25" t="s">
        <v>9</v>
      </c>
      <c r="B48" s="74">
        <v>664133448.70200002</v>
      </c>
      <c r="C48" s="74"/>
      <c r="D48" s="74">
        <v>733977379</v>
      </c>
      <c r="E48" s="74"/>
      <c r="F48" s="74">
        <f>+B48-D48</f>
        <v>-69843930.297999978</v>
      </c>
      <c r="G48" s="42"/>
      <c r="H48" s="49">
        <f>IF(D48=0,"n/a",IF(AND(F48/D48&lt;1,F48/D48&gt;-1),F48/D48,"n/a"))</f>
        <v>-9.5158151049775028E-2</v>
      </c>
      <c r="I48" s="75"/>
      <c r="J48" s="21"/>
      <c r="K48" s="24"/>
    </row>
    <row r="49" spans="1:11" x14ac:dyDescent="0.2">
      <c r="A49" s="25" t="s">
        <v>10</v>
      </c>
      <c r="B49" s="74">
        <v>709741345.41400003</v>
      </c>
      <c r="C49" s="74"/>
      <c r="D49" s="74">
        <v>790952785.95700002</v>
      </c>
      <c r="E49" s="74"/>
      <c r="F49" s="74">
        <f>+B49-D49</f>
        <v>-81211440.542999983</v>
      </c>
      <c r="G49" s="42"/>
      <c r="H49" s="49">
        <f>IF(D49=0,"n/a",IF(AND(F49/D49&lt;1,F49/D49&gt;-1),F49/D49,"n/a"))</f>
        <v>-0.10267545924974468</v>
      </c>
      <c r="I49" s="75"/>
      <c r="J49" s="21"/>
      <c r="K49" s="24"/>
    </row>
    <row r="50" spans="1:11" ht="12.75" customHeight="1" x14ac:dyDescent="0.2">
      <c r="A50" s="25" t="s">
        <v>11</v>
      </c>
      <c r="B50" s="74">
        <v>100507276.678</v>
      </c>
      <c r="C50" s="74"/>
      <c r="D50" s="74">
        <v>106297151.22400001</v>
      </c>
      <c r="E50" s="74"/>
      <c r="F50" s="74">
        <f>+B50-D50</f>
        <v>-5789874.5460000038</v>
      </c>
      <c r="G50" s="42"/>
      <c r="H50" s="49">
        <f>IF(D50=0,"n/a",IF(AND(F50/D50&lt;1,F50/D50&gt;-1),F50/D50,"n/a"))</f>
        <v>-5.4468764960586759E-2</v>
      </c>
      <c r="I50" s="75"/>
      <c r="J50" s="21"/>
      <c r="K50" s="24"/>
    </row>
    <row r="51" spans="1:11" x14ac:dyDescent="0.2">
      <c r="A51" s="25" t="s">
        <v>12</v>
      </c>
      <c r="B51" s="74">
        <v>6167767.4560000002</v>
      </c>
      <c r="C51" s="74"/>
      <c r="D51" s="74">
        <v>6082918.807</v>
      </c>
      <c r="E51" s="74"/>
      <c r="F51" s="74">
        <f>+B51-D51</f>
        <v>84848.649000000209</v>
      </c>
      <c r="G51" s="42"/>
      <c r="H51" s="49">
        <f>IF(D51=0,"n/a",IF(AND(F51/D51&lt;1,F51/D51&gt;-1),F51/D51,"n/a"))</f>
        <v>1.3948673604250561E-2</v>
      </c>
      <c r="I51" s="75"/>
      <c r="J51" s="76"/>
      <c r="K51" s="24"/>
    </row>
    <row r="52" spans="1:11" x14ac:dyDescent="0.2">
      <c r="A52" s="25" t="s">
        <v>13</v>
      </c>
      <c r="B52" s="74">
        <v>298620</v>
      </c>
      <c r="C52" s="77"/>
      <c r="D52" s="74">
        <v>291240</v>
      </c>
      <c r="E52" s="77"/>
      <c r="F52" s="74">
        <f>+B52-D52</f>
        <v>7380</v>
      </c>
      <c r="G52" s="78"/>
      <c r="H52" s="49">
        <f>IF(D52=0,"n/a",IF(AND(F52/D52&lt;1,F52/D52&gt;-1),F52/D52,"n/a"))</f>
        <v>2.5339925834363411E-2</v>
      </c>
      <c r="I52" s="75"/>
      <c r="J52" s="21"/>
      <c r="K52" s="24"/>
    </row>
    <row r="53" spans="1:11" ht="6" customHeight="1" x14ac:dyDescent="0.2">
      <c r="A53" s="21"/>
      <c r="B53" s="79"/>
      <c r="C53" s="80"/>
      <c r="D53" s="79"/>
      <c r="E53" s="80"/>
      <c r="F53" s="79"/>
      <c r="G53" s="81"/>
      <c r="H53" s="82"/>
      <c r="I53" s="7"/>
      <c r="J53" s="7"/>
      <c r="K53" s="7"/>
    </row>
    <row r="54" spans="1:11" ht="12.75" customHeight="1" x14ac:dyDescent="0.2">
      <c r="A54" s="40" t="s">
        <v>15</v>
      </c>
      <c r="B54" s="83">
        <f>SUM(B48:B53)</f>
        <v>1480848458.2500002</v>
      </c>
      <c r="C54" s="74"/>
      <c r="D54" s="83">
        <f>SUM(D48:D53)</f>
        <v>1637601474.9879999</v>
      </c>
      <c r="E54" s="74"/>
      <c r="F54" s="83">
        <f>SUM(F48:F53)</f>
        <v>-156753016.73799998</v>
      </c>
      <c r="G54" s="42"/>
      <c r="H54" s="43">
        <f>IF(D54=0,"n/a",IF(AND(F54/D54&lt;1,F54/D54&gt;-1),F54/D54,"n/a"))</f>
        <v>-9.5721101337642986E-2</v>
      </c>
      <c r="I54" s="75"/>
      <c r="J54" s="21"/>
      <c r="K54" s="24"/>
    </row>
    <row r="55" spans="1:11" ht="12.75" customHeight="1" x14ac:dyDescent="0.2">
      <c r="A55" s="25" t="s">
        <v>16</v>
      </c>
      <c r="B55" s="74">
        <v>200770164.26499999</v>
      </c>
      <c r="C55" s="77"/>
      <c r="D55" s="74">
        <v>166730898.27399999</v>
      </c>
      <c r="E55" s="77"/>
      <c r="F55" s="74">
        <f>+B55-D55</f>
        <v>34039265.990999997</v>
      </c>
      <c r="G55" s="78"/>
      <c r="H55" s="49">
        <f>IF(D55=0,"n/a",IF(AND(F55/D55&lt;1,F55/D55&gt;-1),F55/D55,"n/a"))</f>
        <v>0.20415691598482846</v>
      </c>
      <c r="I55" s="75"/>
      <c r="J55" s="21"/>
      <c r="K55" s="24"/>
    </row>
    <row r="56" spans="1:11" x14ac:dyDescent="0.2">
      <c r="A56" s="25" t="s">
        <v>17</v>
      </c>
      <c r="B56" s="74">
        <v>635828695</v>
      </c>
      <c r="C56" s="77"/>
      <c r="D56" s="74">
        <v>396218748</v>
      </c>
      <c r="E56" s="77"/>
      <c r="F56" s="74">
        <f>+B56-D56</f>
        <v>239609947</v>
      </c>
      <c r="G56" s="78"/>
      <c r="H56" s="49">
        <f>IF(D56=0,"n/a",IF(AND(F56/D56&lt;1,F56/D56&gt;-1),F56/D56,"n/a"))</f>
        <v>0.6047415681602224</v>
      </c>
      <c r="I56" s="75"/>
      <c r="J56" s="21"/>
      <c r="K56" s="24"/>
    </row>
    <row r="57" spans="1:11" ht="6" customHeight="1" x14ac:dyDescent="0.2">
      <c r="A57" s="7"/>
      <c r="B57" s="84"/>
      <c r="C57" s="74"/>
      <c r="D57" s="84"/>
      <c r="E57" s="74"/>
      <c r="F57" s="84"/>
      <c r="G57" s="42"/>
      <c r="H57" s="85"/>
      <c r="I57" s="7"/>
      <c r="J57" s="7"/>
      <c r="K57" s="7"/>
    </row>
    <row r="58" spans="1:11" ht="13.5" thickBot="1" x14ac:dyDescent="0.25">
      <c r="A58" s="40" t="s">
        <v>33</v>
      </c>
      <c r="B58" s="86">
        <f>SUM(B54:B56)</f>
        <v>2317447317.5150003</v>
      </c>
      <c r="C58" s="74"/>
      <c r="D58" s="86">
        <f>SUM(D54:D56)</f>
        <v>2200551121.2620001</v>
      </c>
      <c r="E58" s="74"/>
      <c r="F58" s="86">
        <f>SUM(F54:F56)</f>
        <v>116896196.25300002</v>
      </c>
      <c r="G58" s="42"/>
      <c r="H58" s="56">
        <f>IF(D58=0,"n/a",IF(AND(F58/D58&lt;1,F58/D58&gt;-1),F58/D58,"n/a"))</f>
        <v>5.3121327254583794E-2</v>
      </c>
      <c r="I58" s="75"/>
      <c r="J58" s="24"/>
      <c r="K58" s="24"/>
    </row>
    <row r="59" spans="1:11" ht="12.75" customHeight="1" thickTop="1" x14ac:dyDescent="0.2">
      <c r="A59" s="9"/>
      <c r="B59" s="87"/>
      <c r="C59" s="88"/>
      <c r="D59" s="87"/>
      <c r="E59" s="88"/>
      <c r="F59" s="87"/>
      <c r="G59" s="88"/>
      <c r="H59" s="87"/>
      <c r="I59" s="70"/>
      <c r="J59" s="7"/>
      <c r="K59" s="7"/>
    </row>
    <row r="60" spans="1:11" x14ac:dyDescent="0.2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ht="12.75" customHeight="1" x14ac:dyDescent="0.2">
      <c r="A61" s="6" t="s">
        <v>34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</sheetData>
  <mergeCells count="1">
    <mergeCell ref="A60:K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Normal="100" workbookViewId="0">
      <pane xSplit="1" ySplit="9" topLeftCell="B37" activePane="bottomRight" state="frozen"/>
      <selection activeCell="A4" sqref="A4:D4"/>
      <selection pane="topRight" activeCell="A4" sqref="A4:D4"/>
      <selection pane="bottomLeft" activeCell="A4" sqref="A4:D4"/>
      <selection pane="bottomRight" activeCell="A66" sqref="A66"/>
    </sheetView>
  </sheetViews>
  <sheetFormatPr defaultColWidth="9.140625" defaultRowHeight="12.75" x14ac:dyDescent="0.2"/>
  <cols>
    <col min="1" max="1" width="41.85546875" style="93" customWidth="1"/>
    <col min="2" max="2" width="17" style="93" bestFit="1" customWidth="1"/>
    <col min="3" max="3" width="0.85546875" style="93" customWidth="1"/>
    <col min="4" max="4" width="17" style="93" bestFit="1" customWidth="1"/>
    <col min="5" max="5" width="0.7109375" style="93" customWidth="1"/>
    <col min="6" max="6" width="16.28515625" style="93" bestFit="1" customWidth="1"/>
    <col min="7" max="7" width="0.7109375" style="93" customWidth="1"/>
    <col min="8" max="8" width="7.7109375" style="93" customWidth="1"/>
    <col min="9" max="9" width="0.7109375" style="93" customWidth="1"/>
    <col min="10" max="11" width="10.7109375" style="93" customWidth="1"/>
    <col min="12" max="12" width="9.140625" style="93"/>
    <col min="13" max="13" width="16.42578125" style="93" bestFit="1" customWidth="1"/>
    <col min="14" max="16384" width="9.140625" style="93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2"/>
      <c r="K3" s="1"/>
    </row>
    <row r="4" spans="1:13" x14ac:dyDescent="0.2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x14ac:dyDescent="0.2">
      <c r="A5" s="5" t="s">
        <v>3</v>
      </c>
      <c r="B5" s="6"/>
      <c r="C5" s="6"/>
      <c r="D5" s="7"/>
      <c r="E5" s="6"/>
      <c r="F5" s="6"/>
      <c r="G5" s="6"/>
      <c r="H5" s="6"/>
      <c r="I5" s="6"/>
      <c r="J5" s="6"/>
      <c r="K5" s="6"/>
    </row>
    <row r="6" spans="1:13" x14ac:dyDescent="0.2">
      <c r="A6" s="8" t="s">
        <v>3</v>
      </c>
      <c r="B6" s="9"/>
      <c r="C6" s="9"/>
      <c r="D6" s="9"/>
      <c r="E6" s="7"/>
      <c r="F6" s="10" t="s">
        <v>35</v>
      </c>
      <c r="G6" s="10"/>
      <c r="H6" s="10"/>
      <c r="I6" s="11"/>
      <c r="J6" s="12" t="s">
        <v>4</v>
      </c>
      <c r="K6" s="13"/>
    </row>
    <row r="7" spans="1:13" x14ac:dyDescent="0.2">
      <c r="A7" s="14"/>
      <c r="B7" s="15" t="s">
        <v>5</v>
      </c>
      <c r="C7" s="9"/>
      <c r="D7" s="15" t="s">
        <v>5</v>
      </c>
      <c r="E7" s="7"/>
      <c r="F7" s="7"/>
      <c r="G7" s="7"/>
      <c r="H7" s="7"/>
      <c r="I7" s="7"/>
      <c r="J7" s="7"/>
      <c r="K7" s="7"/>
    </row>
    <row r="8" spans="1:13" ht="13.5" customHeight="1" x14ac:dyDescent="0.2">
      <c r="A8" s="16" t="s">
        <v>6</v>
      </c>
      <c r="B8" s="17">
        <v>2019</v>
      </c>
      <c r="C8" s="9"/>
      <c r="D8" s="17">
        <v>2018</v>
      </c>
      <c r="E8" s="7"/>
      <c r="F8" s="18" t="s">
        <v>7</v>
      </c>
      <c r="G8" s="9"/>
      <c r="H8" s="19" t="s">
        <v>8</v>
      </c>
      <c r="I8" s="20"/>
      <c r="J8" s="17">
        <v>2019</v>
      </c>
      <c r="K8" s="17">
        <v>2018</v>
      </c>
    </row>
    <row r="9" spans="1:13" ht="6.6" customHeight="1" x14ac:dyDescent="0.2">
      <c r="A9" s="21"/>
      <c r="B9" s="22"/>
      <c r="C9" s="21"/>
      <c r="D9" s="22"/>
      <c r="E9" s="24"/>
      <c r="F9" s="22"/>
      <c r="G9" s="21"/>
      <c r="H9" s="23"/>
      <c r="I9" s="22"/>
      <c r="J9" s="22"/>
      <c r="K9" s="22"/>
    </row>
    <row r="10" spans="1:13" x14ac:dyDescent="0.2">
      <c r="A10" s="25" t="s">
        <v>9</v>
      </c>
      <c r="B10" s="26">
        <v>76719494.650000006</v>
      </c>
      <c r="C10" s="26"/>
      <c r="D10" s="26">
        <v>74388772.329999998</v>
      </c>
      <c r="E10" s="26"/>
      <c r="F10" s="26">
        <f>B10-D10</f>
        <v>2330722.3200000077</v>
      </c>
      <c r="G10" s="28"/>
      <c r="H10" s="27">
        <f>IF(D10=0,"n/a",IF(AND(F10/D10&lt;1,F10/D10&gt;-1),F10/D10,"n/a"))</f>
        <v>3.133164114687316E-2</v>
      </c>
      <c r="I10" s="29"/>
      <c r="J10" s="30">
        <f>IF(B48=0,"n/a",B10/B48)</f>
        <v>0.10538180433368678</v>
      </c>
      <c r="K10" s="31">
        <f>IF(D48=0,"n/a",D10/D48)</f>
        <v>0.10720698735278962</v>
      </c>
      <c r="M10" s="95"/>
    </row>
    <row r="11" spans="1:13" x14ac:dyDescent="0.2">
      <c r="A11" s="25" t="s">
        <v>10</v>
      </c>
      <c r="B11" s="32">
        <v>71598640.150000006</v>
      </c>
      <c r="C11" s="32"/>
      <c r="D11" s="32">
        <v>72462842.700000003</v>
      </c>
      <c r="E11" s="32"/>
      <c r="F11" s="32">
        <f>B11-D11</f>
        <v>-864202.54999999702</v>
      </c>
      <c r="G11" s="32"/>
      <c r="H11" s="27">
        <f>IF(D11=0,"n/a",IF(AND(F11/D11&lt;1,F11/D11&gt;-1),F11/D11,"n/a"))</f>
        <v>-1.1926147495728828E-2</v>
      </c>
      <c r="I11" s="29"/>
      <c r="J11" s="33">
        <f>IF(B49=0,"n/a",B11/B49)</f>
        <v>8.9091069893887681E-2</v>
      </c>
      <c r="K11" s="34">
        <f>IF(D49=0,"n/a",D11/D49)</f>
        <v>9.5137090117116963E-2</v>
      </c>
    </row>
    <row r="12" spans="1:13" x14ac:dyDescent="0.2">
      <c r="A12" s="25" t="s">
        <v>11</v>
      </c>
      <c r="B12" s="32">
        <v>8387154.0499999998</v>
      </c>
      <c r="C12" s="32"/>
      <c r="D12" s="32">
        <v>8921051.7400000002</v>
      </c>
      <c r="E12" s="32"/>
      <c r="F12" s="32">
        <f>B12-D12</f>
        <v>-533897.69000000041</v>
      </c>
      <c r="G12" s="32"/>
      <c r="H12" s="27">
        <f>IF(D12=0,"n/a",IF(AND(F12/D12&lt;1,F12/D12&gt;-1),F12/D12,"n/a"))</f>
        <v>-5.9846944683228619E-2</v>
      </c>
      <c r="I12" s="29"/>
      <c r="J12" s="33">
        <f>IF(B50=0,"n/a",B12/B50)</f>
        <v>8.5018529373628263E-2</v>
      </c>
      <c r="K12" s="34">
        <f>IF(D50=0,"n/a",D12/D50)</f>
        <v>9.0164773003908905E-2</v>
      </c>
    </row>
    <row r="13" spans="1:13" x14ac:dyDescent="0.2">
      <c r="A13" s="25" t="s">
        <v>12</v>
      </c>
      <c r="B13" s="32">
        <v>1433882.18</v>
      </c>
      <c r="C13" s="32"/>
      <c r="D13" s="32">
        <v>1523149.51</v>
      </c>
      <c r="E13" s="32"/>
      <c r="F13" s="32">
        <f>B13-D13</f>
        <v>-89267.330000000075</v>
      </c>
      <c r="G13" s="32"/>
      <c r="H13" s="27">
        <f>IF(D13=0,"n/a",IF(AND(F13/D13&lt;1,F13/D13&gt;-1),F13/D13,"n/a"))</f>
        <v>-5.8607070030833729E-2</v>
      </c>
      <c r="I13" s="29"/>
      <c r="J13" s="33">
        <f>IF(B51=0,"n/a",B13/B51)</f>
        <v>0.24109575533169955</v>
      </c>
      <c r="K13" s="34">
        <f>IF(D51=0,"n/a",D13/D51)</f>
        <v>0.23810136650256675</v>
      </c>
      <c r="L13" s="96"/>
    </row>
    <row r="14" spans="1:13" x14ac:dyDescent="0.2">
      <c r="A14" s="25" t="s">
        <v>13</v>
      </c>
      <c r="B14" s="32">
        <v>13640.85</v>
      </c>
      <c r="C14" s="35"/>
      <c r="D14" s="32">
        <v>14424.78</v>
      </c>
      <c r="E14" s="32"/>
      <c r="F14" s="32">
        <f>B14-D14</f>
        <v>-783.93000000000029</v>
      </c>
      <c r="G14" s="35"/>
      <c r="H14" s="27">
        <f>IF(D14=0,"n/a",IF(AND(F14/D14&lt;1,F14/D14&gt;-1),F14/D14,"n/a"))</f>
        <v>-5.4346062816902595E-2</v>
      </c>
      <c r="I14" s="36"/>
      <c r="J14" s="33">
        <f>IF(B52=0,"n/a",B14/B52)</f>
        <v>5.0156165683877887E-2</v>
      </c>
      <c r="K14" s="34">
        <f>IF(D52=0,"n/a",D14/D52)</f>
        <v>5.0225557103064068E-2</v>
      </c>
    </row>
    <row r="15" spans="1:13" ht="8.4499999999999993" customHeight="1" x14ac:dyDescent="0.2">
      <c r="A15" s="21"/>
      <c r="B15" s="37"/>
      <c r="C15" s="32"/>
      <c r="D15" s="37"/>
      <c r="E15" s="32"/>
      <c r="F15" s="37"/>
      <c r="G15" s="32"/>
      <c r="H15" s="38" t="s">
        <v>3</v>
      </c>
      <c r="I15" s="29"/>
      <c r="J15" s="39"/>
      <c r="K15" s="39" t="s">
        <v>14</v>
      </c>
    </row>
    <row r="16" spans="1:13" x14ac:dyDescent="0.2">
      <c r="A16" s="40" t="s">
        <v>15</v>
      </c>
      <c r="B16" s="41">
        <f>SUM(B10:B15)</f>
        <v>158152811.88000003</v>
      </c>
      <c r="C16" s="32"/>
      <c r="D16" s="41">
        <f>SUM(D10:D15)</f>
        <v>157310241.06</v>
      </c>
      <c r="E16" s="32"/>
      <c r="F16" s="41">
        <f>SUM(F10:F15)</f>
        <v>842570.82000001019</v>
      </c>
      <c r="G16" s="42"/>
      <c r="H16" s="43">
        <f>IF(D16=0,"n/a",IF(AND(F16/D16&lt;1,F16/D16&gt;-1),F16/D16,"n/a"))</f>
        <v>5.3561091402729698E-3</v>
      </c>
      <c r="I16" s="29"/>
      <c r="J16" s="44">
        <f>IF(B54=0,"n/a",B16/B54)</f>
        <v>9.6638430764355604E-2</v>
      </c>
      <c r="K16" s="44">
        <f>IF(D54=0,"n/a",D16/D54)</f>
        <v>0.10076410269145732</v>
      </c>
    </row>
    <row r="17" spans="1:13" x14ac:dyDescent="0.2">
      <c r="A17" s="25" t="s">
        <v>16</v>
      </c>
      <c r="B17" s="32">
        <v>1767123.39</v>
      </c>
      <c r="C17" s="32"/>
      <c r="D17" s="32">
        <v>1160015.1399999999</v>
      </c>
      <c r="E17" s="32"/>
      <c r="F17" s="32">
        <f>B17-D17</f>
        <v>607108.25</v>
      </c>
      <c r="G17" s="32"/>
      <c r="H17" s="27">
        <f>IF(D17=0,"n/a",IF(AND(F17/D17&lt;1,F17/D17&gt;-1),F17/D17,"n/a"))</f>
        <v>0.52336235025346312</v>
      </c>
      <c r="I17" s="36"/>
      <c r="J17" s="34">
        <f>IF(B55=0,"n/a",B17/B55)</f>
        <v>8.5467036168534478E-3</v>
      </c>
      <c r="K17" s="34">
        <f>IF(D55=0,"n/a",D17/D55)</f>
        <v>5.7984020849693434E-3</v>
      </c>
    </row>
    <row r="18" spans="1:13" ht="12.75" customHeight="1" x14ac:dyDescent="0.2">
      <c r="A18" s="25" t="s">
        <v>17</v>
      </c>
      <c r="B18" s="32">
        <v>16748194.199999999</v>
      </c>
      <c r="C18" s="35"/>
      <c r="D18" s="32">
        <v>13214374.35</v>
      </c>
      <c r="E18" s="32"/>
      <c r="F18" s="32">
        <f>B18-D18</f>
        <v>3533819.8499999996</v>
      </c>
      <c r="G18" s="35"/>
      <c r="H18" s="27">
        <f>IF(D18=0,"n/a",IF(AND(F18/D18&lt;1,F18/D18&gt;-1),F18/D18,"n/a"))</f>
        <v>0.26742241111097326</v>
      </c>
      <c r="I18" s="29"/>
      <c r="J18" s="44">
        <f>IF(B56=0,"n/a",B18/B56)</f>
        <v>2.6265913878746237E-2</v>
      </c>
      <c r="K18" s="44">
        <f>IF(D56=0,"n/a",D18/D56)</f>
        <v>3.0694693522376689E-2</v>
      </c>
    </row>
    <row r="19" spans="1:13" ht="6" customHeight="1" x14ac:dyDescent="0.2">
      <c r="A19" s="24"/>
      <c r="B19" s="45"/>
      <c r="C19" s="46"/>
      <c r="D19" s="45"/>
      <c r="E19" s="46"/>
      <c r="F19" s="45"/>
      <c r="G19" s="46"/>
      <c r="H19" s="45" t="s">
        <v>3</v>
      </c>
      <c r="I19" s="47"/>
      <c r="J19" s="47"/>
      <c r="K19" s="47"/>
    </row>
    <row r="20" spans="1:13" x14ac:dyDescent="0.2">
      <c r="A20" s="48" t="s">
        <v>18</v>
      </c>
      <c r="B20" s="32">
        <f>SUM(B16:B18)</f>
        <v>176668129.47</v>
      </c>
      <c r="C20" s="32"/>
      <c r="D20" s="32">
        <f>SUM(D16:D18)</f>
        <v>171684630.54999998</v>
      </c>
      <c r="E20" s="32"/>
      <c r="F20" s="32">
        <f>SUM(F16:F18)</f>
        <v>4983498.9200000092</v>
      </c>
      <c r="G20" s="32"/>
      <c r="H20" s="49">
        <f>IF(D20=0,"n/a",IF(AND(F20/D20&lt;1,F20/D20&gt;-1),F20/D20,"n/a"))</f>
        <v>2.9027053289715745E-2</v>
      </c>
      <c r="I20" s="29"/>
      <c r="J20" s="28"/>
      <c r="K20" s="50"/>
    </row>
    <row r="21" spans="1:13" ht="6.6" customHeight="1" x14ac:dyDescent="0.2">
      <c r="A21" s="51"/>
      <c r="B21" s="35"/>
      <c r="C21" s="35"/>
      <c r="D21" s="35"/>
      <c r="E21" s="35"/>
      <c r="F21" s="35"/>
      <c r="G21" s="35"/>
      <c r="H21" s="52" t="s">
        <v>3</v>
      </c>
      <c r="I21" s="36"/>
      <c r="J21" s="52"/>
      <c r="K21" s="52"/>
    </row>
    <row r="22" spans="1:13" x14ac:dyDescent="0.2">
      <c r="A22" s="25" t="s">
        <v>19</v>
      </c>
      <c r="B22" s="32">
        <v>-200197.73</v>
      </c>
      <c r="C22" s="32"/>
      <c r="D22" s="32">
        <v>1253395.3500000001</v>
      </c>
      <c r="E22" s="32"/>
      <c r="F22" s="32">
        <f>B22-D22</f>
        <v>-1453593.08</v>
      </c>
      <c r="G22" s="32"/>
      <c r="H22" s="27" t="str">
        <f>IF(D22=0,"n/a",IF(AND(F22/D22&lt;1,F22/D22&gt;-1),F22/D22,"n/a"))</f>
        <v>n/a</v>
      </c>
      <c r="I22" s="36"/>
      <c r="J22" s="52"/>
      <c r="K22" s="52"/>
    </row>
    <row r="23" spans="1:13" x14ac:dyDescent="0.2">
      <c r="A23" s="25" t="s">
        <v>20</v>
      </c>
      <c r="B23" s="32">
        <v>1401160.22</v>
      </c>
      <c r="C23" s="32"/>
      <c r="D23" s="32">
        <v>2384359.11</v>
      </c>
      <c r="E23" s="32"/>
      <c r="F23" s="32">
        <f>B23-D23</f>
        <v>-983198.8899999999</v>
      </c>
      <c r="G23" s="32"/>
      <c r="H23" s="27">
        <f>IF(D23=0,"n/a",IF(AND(F23/D23&lt;1,F23/D23&gt;-1),F23/D23,"n/a"))</f>
        <v>-0.41235352756909172</v>
      </c>
      <c r="I23" s="36"/>
      <c r="J23" s="52"/>
      <c r="K23" s="52"/>
    </row>
    <row r="24" spans="1:13" x14ac:dyDescent="0.2">
      <c r="A24" s="25" t="s">
        <v>21</v>
      </c>
      <c r="B24" s="32">
        <v>-1192013.75</v>
      </c>
      <c r="C24" s="32"/>
      <c r="D24" s="32">
        <v>701330.75</v>
      </c>
      <c r="E24" s="32"/>
      <c r="F24" s="32">
        <f>B24-D24</f>
        <v>-1893344.5</v>
      </c>
      <c r="G24" s="32"/>
      <c r="H24" s="27" t="str">
        <f>IF(D24=0,"n/a",IF(AND(F24/D24&lt;1,F24/D24&gt;-1),F24/D24,"n/a"))</f>
        <v>n/a</v>
      </c>
      <c r="I24" s="36"/>
      <c r="J24" s="52"/>
      <c r="K24" s="52"/>
    </row>
    <row r="25" spans="1:13" x14ac:dyDescent="0.2">
      <c r="A25" s="25" t="s">
        <v>22</v>
      </c>
      <c r="B25" s="41">
        <v>5193917.8600000003</v>
      </c>
      <c r="C25" s="35"/>
      <c r="D25" s="41">
        <v>2177265.0299999998</v>
      </c>
      <c r="E25" s="32"/>
      <c r="F25" s="41">
        <f>B25-D25</f>
        <v>3016652.8300000005</v>
      </c>
      <c r="G25" s="35"/>
      <c r="H25" s="43" t="str">
        <f>IF(D25=0,"n/a",IF(AND(F25/D25&lt;1,F25/D25&gt;-1),F25/D25,"n/a"))</f>
        <v>n/a</v>
      </c>
      <c r="I25" s="36"/>
      <c r="J25" s="52"/>
      <c r="K25" s="52"/>
    </row>
    <row r="26" spans="1:13" ht="12.75" customHeight="1" x14ac:dyDescent="0.2">
      <c r="A26" s="25" t="s">
        <v>23</v>
      </c>
      <c r="B26" s="41">
        <f>SUM(B22:B25)</f>
        <v>5202866.6000000006</v>
      </c>
      <c r="C26" s="32"/>
      <c r="D26" s="41">
        <f>SUM(D22:D25)</f>
        <v>6516350.2400000002</v>
      </c>
      <c r="E26" s="32"/>
      <c r="F26" s="41">
        <f>SUM(F22:F25)</f>
        <v>-1313483.6399999992</v>
      </c>
      <c r="G26" s="32"/>
      <c r="H26" s="43">
        <f>IF(D26=0,"n/a",IF(AND(F26/D26&lt;1,F26/D26&gt;-1),F26/D26,"n/a"))</f>
        <v>-0.20156737922668796</v>
      </c>
      <c r="I26" s="29"/>
      <c r="J26" s="50"/>
      <c r="K26" s="50"/>
    </row>
    <row r="27" spans="1:13" ht="6.6" customHeight="1" x14ac:dyDescent="0.2">
      <c r="A27" s="51"/>
      <c r="B27" s="53"/>
      <c r="C27" s="53"/>
      <c r="D27" s="53"/>
      <c r="E27" s="53"/>
      <c r="F27" s="53"/>
      <c r="G27" s="35"/>
      <c r="H27" s="52" t="s">
        <v>3</v>
      </c>
      <c r="I27" s="36"/>
      <c r="J27" s="52"/>
      <c r="K27" s="52"/>
    </row>
    <row r="28" spans="1:13" ht="13.5" thickBot="1" x14ac:dyDescent="0.25">
      <c r="A28" s="54" t="s">
        <v>24</v>
      </c>
      <c r="B28" s="55">
        <f>+B26+B20</f>
        <v>181870996.06999999</v>
      </c>
      <c r="C28" s="26"/>
      <c r="D28" s="55">
        <f>+D26+D20</f>
        <v>178200980.78999999</v>
      </c>
      <c r="E28" s="26"/>
      <c r="F28" s="55">
        <f>+F26+F20</f>
        <v>3670015.28000001</v>
      </c>
      <c r="G28" s="32"/>
      <c r="H28" s="56">
        <f>IF(D28=0,"n/a",IF(AND(F28/D28&lt;1,F28/D28&gt;-1),F28/D28,"n/a"))</f>
        <v>2.0594809656659073E-2</v>
      </c>
      <c r="I28" s="29"/>
      <c r="J28" s="50"/>
      <c r="K28" s="50"/>
    </row>
    <row r="29" spans="1:13" ht="4.1500000000000004" customHeight="1" thickTop="1" x14ac:dyDescent="0.2">
      <c r="A29" s="57"/>
      <c r="B29" s="53"/>
      <c r="C29" s="26"/>
      <c r="D29" s="53"/>
      <c r="E29" s="26"/>
      <c r="F29" s="53"/>
      <c r="G29" s="32"/>
      <c r="H29" s="58"/>
      <c r="I29" s="29"/>
      <c r="J29" s="50"/>
      <c r="K29" s="50"/>
    </row>
    <row r="30" spans="1:13" ht="12.75" customHeight="1" x14ac:dyDescent="0.2">
      <c r="A30" s="24"/>
      <c r="B30" s="59"/>
      <c r="C30" s="59"/>
      <c r="D30" s="59"/>
      <c r="E30" s="59"/>
      <c r="F30" s="59"/>
      <c r="G30" s="60"/>
      <c r="H30" s="32"/>
      <c r="I30" s="61"/>
      <c r="J30" s="47"/>
      <c r="K30" s="47"/>
    </row>
    <row r="31" spans="1:13" x14ac:dyDescent="0.2">
      <c r="A31" s="25" t="s">
        <v>37</v>
      </c>
      <c r="B31" s="26">
        <v>5901098.3700000001</v>
      </c>
      <c r="C31" s="26"/>
      <c r="D31" s="26">
        <v>6685014.0199999996</v>
      </c>
      <c r="E31" s="26"/>
      <c r="F31" s="26"/>
      <c r="G31" s="32"/>
      <c r="H31" s="32"/>
      <c r="I31" s="50"/>
      <c r="J31" s="28"/>
      <c r="K31" s="50"/>
    </row>
    <row r="32" spans="1:13" x14ac:dyDescent="0.2">
      <c r="A32" s="25" t="s">
        <v>25</v>
      </c>
      <c r="B32" s="32">
        <v>-5680150.7199999997</v>
      </c>
      <c r="C32" s="32"/>
      <c r="D32" s="32">
        <v>-5416994.0300000003</v>
      </c>
      <c r="E32" s="26"/>
      <c r="F32" s="26"/>
      <c r="G32" s="32"/>
      <c r="H32" s="32"/>
      <c r="I32" s="29"/>
      <c r="J32" s="28"/>
      <c r="K32" s="50"/>
      <c r="M32" s="97"/>
    </row>
    <row r="33" spans="1:13" x14ac:dyDescent="0.2">
      <c r="A33" s="25" t="s">
        <v>26</v>
      </c>
      <c r="B33" s="32">
        <v>6081692.3600000003</v>
      </c>
      <c r="C33" s="32"/>
      <c r="D33" s="32">
        <v>7162399.0800000001</v>
      </c>
      <c r="E33" s="63"/>
      <c r="F33" s="26"/>
      <c r="G33" s="62"/>
      <c r="H33" s="62"/>
      <c r="I33" s="24"/>
      <c r="J33" s="21"/>
      <c r="K33" s="24"/>
      <c r="M33" s="97"/>
    </row>
    <row r="34" spans="1:13" x14ac:dyDescent="0.2">
      <c r="A34" s="25" t="s">
        <v>38</v>
      </c>
      <c r="B34" s="32">
        <v>-2840489.47</v>
      </c>
      <c r="C34" s="32"/>
      <c r="D34" s="32">
        <v>-2906450.53</v>
      </c>
      <c r="E34" s="26"/>
      <c r="F34" s="26"/>
      <c r="G34" s="32"/>
      <c r="H34" s="32"/>
      <c r="I34" s="50"/>
      <c r="J34" s="28"/>
      <c r="K34" s="50"/>
      <c r="M34" s="98"/>
    </row>
    <row r="35" spans="1:13" x14ac:dyDescent="0.2">
      <c r="A35" s="25" t="s">
        <v>27</v>
      </c>
      <c r="B35" s="32">
        <v>1372582.77</v>
      </c>
      <c r="C35" s="32"/>
      <c r="D35" s="32">
        <v>1363650.51</v>
      </c>
      <c r="E35" s="26"/>
      <c r="F35" s="26"/>
      <c r="G35" s="32"/>
      <c r="H35" s="32"/>
      <c r="I35" s="50"/>
      <c r="J35" s="28"/>
      <c r="K35" s="50"/>
      <c r="M35" s="98"/>
    </row>
    <row r="36" spans="1:13" x14ac:dyDescent="0.2">
      <c r="A36" s="25" t="s">
        <v>28</v>
      </c>
      <c r="B36" s="32">
        <v>-211.19</v>
      </c>
      <c r="C36" s="32"/>
      <c r="D36" s="32">
        <v>-439955.6</v>
      </c>
      <c r="E36" s="26"/>
      <c r="F36" s="26"/>
      <c r="G36" s="32"/>
      <c r="H36" s="32"/>
      <c r="I36" s="50"/>
      <c r="J36" s="28"/>
      <c r="K36" s="50"/>
    </row>
    <row r="37" spans="1:13" x14ac:dyDescent="0.2">
      <c r="A37" s="25" t="s">
        <v>29</v>
      </c>
      <c r="B37" s="32">
        <v>0</v>
      </c>
      <c r="C37" s="32"/>
      <c r="D37" s="32">
        <v>-77.28</v>
      </c>
      <c r="E37" s="26"/>
      <c r="F37" s="26"/>
      <c r="G37" s="32"/>
      <c r="H37" s="32"/>
      <c r="I37" s="50"/>
      <c r="J37" s="28"/>
      <c r="K37" s="50"/>
    </row>
    <row r="38" spans="1:13" x14ac:dyDescent="0.2">
      <c r="A38" s="25" t="s">
        <v>39</v>
      </c>
      <c r="B38" s="32">
        <v>-108468.01</v>
      </c>
      <c r="C38" s="32"/>
      <c r="D38" s="32">
        <v>-48934.87</v>
      </c>
      <c r="E38" s="26"/>
      <c r="F38" s="26"/>
      <c r="G38" s="32"/>
      <c r="H38" s="32"/>
      <c r="I38" s="50"/>
      <c r="J38" s="28"/>
      <c r="K38" s="50"/>
    </row>
    <row r="39" spans="1:13" x14ac:dyDescent="0.2">
      <c r="A39" s="25" t="s">
        <v>30</v>
      </c>
      <c r="B39" s="32">
        <v>4629575.45</v>
      </c>
      <c r="C39" s="32"/>
      <c r="D39" s="32">
        <v>4520667.59</v>
      </c>
      <c r="E39" s="26"/>
      <c r="F39" s="26"/>
      <c r="G39" s="32"/>
      <c r="H39" s="32"/>
      <c r="I39" s="50"/>
      <c r="J39" s="28"/>
      <c r="K39" s="50"/>
    </row>
    <row r="40" spans="1:13" x14ac:dyDescent="0.2">
      <c r="A40" s="25" t="s">
        <v>31</v>
      </c>
      <c r="B40" s="32">
        <v>0</v>
      </c>
      <c r="C40" s="32"/>
      <c r="D40" s="32">
        <v>950.09</v>
      </c>
      <c r="E40" s="26"/>
      <c r="F40" s="26"/>
      <c r="G40" s="32"/>
      <c r="H40" s="32"/>
      <c r="I40" s="50"/>
      <c r="J40" s="28"/>
      <c r="K40" s="50"/>
    </row>
    <row r="41" spans="1:13" x14ac:dyDescent="0.2">
      <c r="A41" s="64" t="s">
        <v>40</v>
      </c>
      <c r="B41" s="32">
        <v>-1746194.18</v>
      </c>
      <c r="C41" s="32"/>
      <c r="D41" s="32">
        <v>0</v>
      </c>
      <c r="E41" s="26"/>
      <c r="F41" s="26"/>
      <c r="G41" s="32"/>
      <c r="H41" s="32"/>
      <c r="I41" s="50"/>
      <c r="J41" s="28"/>
      <c r="K41" s="50"/>
    </row>
    <row r="42" spans="1:13" x14ac:dyDescent="0.2">
      <c r="A42" s="64"/>
      <c r="B42" s="32"/>
      <c r="C42" s="65"/>
      <c r="D42" s="32"/>
      <c r="E42" s="66"/>
      <c r="F42" s="66"/>
      <c r="G42" s="67"/>
      <c r="H42" s="67"/>
      <c r="I42" s="7"/>
      <c r="J42" s="7"/>
      <c r="K42" s="7"/>
    </row>
    <row r="43" spans="1:13" x14ac:dyDescent="0.2">
      <c r="A43" s="64"/>
      <c r="B43" s="26"/>
      <c r="C43" s="65"/>
      <c r="D43" s="26"/>
      <c r="E43" s="66"/>
      <c r="F43" s="66"/>
      <c r="G43" s="67"/>
      <c r="H43" s="67"/>
      <c r="I43" s="7"/>
      <c r="J43" s="7"/>
      <c r="K43" s="7"/>
    </row>
    <row r="44" spans="1:13" ht="12.75" customHeight="1" x14ac:dyDescent="0.2">
      <c r="A44" s="14"/>
      <c r="B44" s="66"/>
      <c r="C44" s="66"/>
      <c r="D44" s="66"/>
      <c r="E44" s="66"/>
      <c r="F44" s="68" t="s">
        <v>35</v>
      </c>
      <c r="G44" s="10"/>
      <c r="H44" s="10"/>
      <c r="I44" s="9"/>
      <c r="J44" s="9"/>
      <c r="K44" s="7"/>
    </row>
    <row r="45" spans="1:13" x14ac:dyDescent="0.2">
      <c r="A45" s="9"/>
      <c r="B45" s="69" t="s">
        <v>5</v>
      </c>
      <c r="C45" s="66"/>
      <c r="D45" s="69" t="s">
        <v>5</v>
      </c>
      <c r="E45" s="66"/>
      <c r="F45" s="66"/>
      <c r="G45" s="7"/>
      <c r="H45" s="7"/>
      <c r="I45" s="70"/>
      <c r="J45" s="9"/>
      <c r="K45" s="7"/>
    </row>
    <row r="46" spans="1:13" x14ac:dyDescent="0.2">
      <c r="A46" s="16" t="s">
        <v>32</v>
      </c>
      <c r="B46" s="17">
        <v>2019</v>
      </c>
      <c r="C46" s="66"/>
      <c r="D46" s="17">
        <v>2018</v>
      </c>
      <c r="E46" s="67"/>
      <c r="F46" s="71" t="s">
        <v>7</v>
      </c>
      <c r="G46" s="9"/>
      <c r="H46" s="19" t="s">
        <v>8</v>
      </c>
      <c r="I46" s="15"/>
      <c r="J46" s="9"/>
      <c r="K46" s="7"/>
    </row>
    <row r="47" spans="1:13" ht="6" customHeight="1" x14ac:dyDescent="0.2">
      <c r="A47" s="21"/>
      <c r="B47" s="72"/>
      <c r="C47" s="63"/>
      <c r="D47" s="73"/>
      <c r="E47" s="62"/>
      <c r="F47" s="73"/>
      <c r="G47" s="62"/>
      <c r="H47" s="73"/>
      <c r="I47" s="22"/>
      <c r="J47" s="21"/>
      <c r="K47" s="24"/>
    </row>
    <row r="48" spans="1:13" ht="12.75" customHeight="1" x14ac:dyDescent="0.2">
      <c r="A48" s="25" t="s">
        <v>9</v>
      </c>
      <c r="B48" s="74">
        <v>728014623.91999996</v>
      </c>
      <c r="C48" s="74"/>
      <c r="D48" s="74">
        <v>693879887.55999994</v>
      </c>
      <c r="E48" s="74"/>
      <c r="F48" s="74">
        <f>+B48-D48</f>
        <v>34134736.360000014</v>
      </c>
      <c r="G48" s="42"/>
      <c r="H48" s="49">
        <f>IF(D48=0,"n/a",IF(AND(F48/D48&lt;1,F48/D48&gt;-1),F48/D48,"n/a"))</f>
        <v>4.9194013217523008E-2</v>
      </c>
      <c r="I48" s="75"/>
      <c r="J48" s="21"/>
      <c r="K48" s="24"/>
    </row>
    <row r="49" spans="1:11" x14ac:dyDescent="0.2">
      <c r="A49" s="25" t="s">
        <v>10</v>
      </c>
      <c r="B49" s="74">
        <v>803656755.22000003</v>
      </c>
      <c r="C49" s="74"/>
      <c r="D49" s="74">
        <v>761667637.83500004</v>
      </c>
      <c r="E49" s="74"/>
      <c r="F49" s="74">
        <f>+B49-D49</f>
        <v>41989117.38499999</v>
      </c>
      <c r="G49" s="42"/>
      <c r="H49" s="49">
        <f>IF(D49=0,"n/a",IF(AND(F49/D49&lt;1,F49/D49&gt;-1),F49/D49,"n/a"))</f>
        <v>5.512787375915279E-2</v>
      </c>
      <c r="I49" s="75"/>
      <c r="J49" s="21"/>
      <c r="K49" s="24"/>
    </row>
    <row r="50" spans="1:11" ht="12.75" customHeight="1" x14ac:dyDescent="0.2">
      <c r="A50" s="25" t="s">
        <v>11</v>
      </c>
      <c r="B50" s="74">
        <v>98650895.420000002</v>
      </c>
      <c r="C50" s="74"/>
      <c r="D50" s="74">
        <v>98941653.628000006</v>
      </c>
      <c r="E50" s="74"/>
      <c r="F50" s="74">
        <f>+B50-D50</f>
        <v>-290758.20800000429</v>
      </c>
      <c r="G50" s="42"/>
      <c r="H50" s="49">
        <f>IF(D50=0,"n/a",IF(AND(F50/D50&lt;1,F50/D50&gt;-1),F50/D50,"n/a"))</f>
        <v>-2.9386835305299681E-3</v>
      </c>
      <c r="I50" s="75"/>
      <c r="J50" s="21"/>
      <c r="K50" s="24"/>
    </row>
    <row r="51" spans="1:11" x14ac:dyDescent="0.2">
      <c r="A51" s="25" t="s">
        <v>12</v>
      </c>
      <c r="B51" s="74">
        <v>5947355.5559999999</v>
      </c>
      <c r="C51" s="74"/>
      <c r="D51" s="74">
        <v>6397063.2860000003</v>
      </c>
      <c r="E51" s="74"/>
      <c r="F51" s="74">
        <f>+B51-D51</f>
        <v>-449707.73000000045</v>
      </c>
      <c r="G51" s="42"/>
      <c r="H51" s="49">
        <f>IF(D51=0,"n/a",IF(AND(F51/D51&lt;1,F51/D51&gt;-1),F51/D51,"n/a"))</f>
        <v>-7.0299090362946334E-2</v>
      </c>
      <c r="I51" s="75"/>
      <c r="J51" s="76"/>
      <c r="K51" s="24"/>
    </row>
    <row r="52" spans="1:11" x14ac:dyDescent="0.2">
      <c r="A52" s="25" t="s">
        <v>13</v>
      </c>
      <c r="B52" s="74">
        <v>271967.56</v>
      </c>
      <c r="C52" s="77"/>
      <c r="D52" s="74">
        <v>287200</v>
      </c>
      <c r="E52" s="77"/>
      <c r="F52" s="74">
        <f>+B52-D52</f>
        <v>-15232.440000000002</v>
      </c>
      <c r="G52" s="78"/>
      <c r="H52" s="49">
        <f>IF(D52=0,"n/a",IF(AND(F52/D52&lt;1,F52/D52&gt;-1),F52/D52,"n/a"))</f>
        <v>-5.3037743732590535E-2</v>
      </c>
      <c r="I52" s="75"/>
      <c r="J52" s="21"/>
      <c r="K52" s="24"/>
    </row>
    <row r="53" spans="1:11" ht="6" customHeight="1" x14ac:dyDescent="0.2">
      <c r="A53" s="21"/>
      <c r="B53" s="79"/>
      <c r="C53" s="80"/>
      <c r="D53" s="79"/>
      <c r="E53" s="80"/>
      <c r="F53" s="79"/>
      <c r="G53" s="81"/>
      <c r="H53" s="82"/>
      <c r="I53" s="7"/>
      <c r="J53" s="7"/>
      <c r="K53" s="7"/>
    </row>
    <row r="54" spans="1:11" ht="12.75" customHeight="1" x14ac:dyDescent="0.2">
      <c r="A54" s="40" t="s">
        <v>15</v>
      </c>
      <c r="B54" s="83">
        <f>SUM(B48:B53)</f>
        <v>1636541597.6759999</v>
      </c>
      <c r="C54" s="74"/>
      <c r="D54" s="83">
        <f>SUM(D48:D53)</f>
        <v>1561173442.309</v>
      </c>
      <c r="E54" s="74"/>
      <c r="F54" s="83">
        <f>SUM(F48:F53)</f>
        <v>75368155.366999999</v>
      </c>
      <c r="G54" s="42"/>
      <c r="H54" s="43">
        <f>IF(D54=0,"n/a",IF(AND(F54/D54&lt;1,F54/D54&gt;-1),F54/D54,"n/a"))</f>
        <v>4.8276606124896225E-2</v>
      </c>
      <c r="I54" s="75"/>
      <c r="J54" s="21"/>
      <c r="K54" s="24"/>
    </row>
    <row r="55" spans="1:11" ht="12.75" customHeight="1" x14ac:dyDescent="0.2">
      <c r="A55" s="25" t="s">
        <v>16</v>
      </c>
      <c r="B55" s="74">
        <v>206760813.19999999</v>
      </c>
      <c r="C55" s="77"/>
      <c r="D55" s="74">
        <v>200057726.76699999</v>
      </c>
      <c r="E55" s="77"/>
      <c r="F55" s="74">
        <f>+B55-D55</f>
        <v>6703086.4329999983</v>
      </c>
      <c r="G55" s="78"/>
      <c r="H55" s="49">
        <f>IF(D55=0,"n/a",IF(AND(F55/D55&lt;1,F55/D55&gt;-1),F55/D55,"n/a"))</f>
        <v>3.3505761268630432E-2</v>
      </c>
      <c r="I55" s="75"/>
      <c r="J55" s="21"/>
      <c r="K55" s="24"/>
    </row>
    <row r="56" spans="1:11" x14ac:dyDescent="0.2">
      <c r="A56" s="25" t="s">
        <v>17</v>
      </c>
      <c r="B56" s="74">
        <v>637639881</v>
      </c>
      <c r="C56" s="77"/>
      <c r="D56" s="74">
        <v>430510060</v>
      </c>
      <c r="E56" s="77"/>
      <c r="F56" s="74">
        <f>+B56-D56</f>
        <v>207129821</v>
      </c>
      <c r="G56" s="78"/>
      <c r="H56" s="49">
        <f>IF(D56=0,"n/a",IF(AND(F56/D56&lt;1,F56/D56&gt;-1),F56/D56,"n/a"))</f>
        <v>0.48112655253631009</v>
      </c>
      <c r="I56" s="75"/>
      <c r="J56" s="21"/>
      <c r="K56" s="24"/>
    </row>
    <row r="57" spans="1:11" ht="6" customHeight="1" x14ac:dyDescent="0.2">
      <c r="A57" s="7"/>
      <c r="B57" s="84"/>
      <c r="C57" s="74"/>
      <c r="D57" s="84"/>
      <c r="E57" s="74"/>
      <c r="F57" s="84"/>
      <c r="G57" s="42"/>
      <c r="H57" s="85"/>
      <c r="I57" s="7"/>
      <c r="J57" s="7"/>
      <c r="K57" s="7"/>
    </row>
    <row r="58" spans="1:11" ht="13.5" thickBot="1" x14ac:dyDescent="0.25">
      <c r="A58" s="40" t="s">
        <v>33</v>
      </c>
      <c r="B58" s="86">
        <f>SUM(B54:B56)</f>
        <v>2480942291.8759999</v>
      </c>
      <c r="C58" s="74"/>
      <c r="D58" s="86">
        <f>SUM(D54:D56)</f>
        <v>2191741229.0760002</v>
      </c>
      <c r="E58" s="74"/>
      <c r="F58" s="86">
        <f>SUM(F54:F56)</f>
        <v>289201062.80000001</v>
      </c>
      <c r="G58" s="42"/>
      <c r="H58" s="56">
        <f>IF(D58=0,"n/a",IF(AND(F58/D58&lt;1,F58/D58&gt;-1),F58/D58,"n/a"))</f>
        <v>0.1319503684848426</v>
      </c>
      <c r="I58" s="75"/>
      <c r="J58" s="24"/>
      <c r="K58" s="24"/>
    </row>
    <row r="59" spans="1:11" ht="12.75" customHeight="1" thickTop="1" x14ac:dyDescent="0.2">
      <c r="A59" s="9"/>
      <c r="B59" s="87"/>
      <c r="C59" s="88"/>
      <c r="D59" s="87"/>
      <c r="E59" s="88"/>
      <c r="F59" s="87"/>
      <c r="G59" s="88"/>
      <c r="H59" s="87"/>
      <c r="I59" s="70"/>
      <c r="J59" s="7"/>
      <c r="K59" s="7"/>
    </row>
    <row r="60" spans="1:11" x14ac:dyDescent="0.2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ht="12.75" customHeight="1" x14ac:dyDescent="0.2">
      <c r="A61" s="6" t="s">
        <v>34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</sheetData>
  <mergeCells count="1">
    <mergeCell ref="A60:K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Normal="100" workbookViewId="0">
      <pane xSplit="1" ySplit="9" topLeftCell="B19" activePane="bottomRight" state="frozen"/>
      <selection activeCell="A32" sqref="A32:A43"/>
      <selection pane="topRight" activeCell="A32" sqref="A32:A43"/>
      <selection pane="bottomLeft" activeCell="A32" sqref="A32:A43"/>
      <selection pane="bottomRight" activeCell="A64" sqref="A64"/>
    </sheetView>
  </sheetViews>
  <sheetFormatPr defaultColWidth="9.140625" defaultRowHeight="12.75" x14ac:dyDescent="0.2"/>
  <cols>
    <col min="1" max="1" width="41.85546875" style="93" customWidth="1"/>
    <col min="2" max="2" width="17" style="93" bestFit="1" customWidth="1"/>
    <col min="3" max="3" width="0.85546875" style="93" customWidth="1"/>
    <col min="4" max="4" width="17" style="93" bestFit="1" customWidth="1"/>
    <col min="5" max="5" width="0.7109375" style="93" customWidth="1"/>
    <col min="6" max="6" width="16.28515625" style="93" bestFit="1" customWidth="1"/>
    <col min="7" max="7" width="0.7109375" style="93" customWidth="1"/>
    <col min="8" max="8" width="7.7109375" style="93" customWidth="1"/>
    <col min="9" max="9" width="0.7109375" style="93" customWidth="1"/>
    <col min="10" max="11" width="10.7109375" style="93" customWidth="1"/>
    <col min="12" max="12" width="9.140625" style="93"/>
    <col min="13" max="13" width="16.42578125" style="93" bestFit="1" customWidth="1"/>
    <col min="14" max="16384" width="9.140625" style="93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2"/>
      <c r="K3" s="1"/>
    </row>
    <row r="4" spans="1:13" x14ac:dyDescent="0.2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x14ac:dyDescent="0.2">
      <c r="A5" s="5" t="s">
        <v>3</v>
      </c>
      <c r="B5" s="6"/>
      <c r="C5" s="6"/>
      <c r="D5" s="7"/>
      <c r="E5" s="6"/>
      <c r="F5" s="6"/>
      <c r="G5" s="6"/>
      <c r="H5" s="6"/>
      <c r="I5" s="6"/>
      <c r="J5" s="6"/>
      <c r="K5" s="6"/>
    </row>
    <row r="6" spans="1:13" x14ac:dyDescent="0.2">
      <c r="A6" s="8" t="s">
        <v>3</v>
      </c>
      <c r="B6" s="9"/>
      <c r="C6" s="9"/>
      <c r="D6" s="9"/>
      <c r="E6" s="7"/>
      <c r="F6" s="10" t="s">
        <v>35</v>
      </c>
      <c r="G6" s="10"/>
      <c r="H6" s="10"/>
      <c r="I6" s="11"/>
      <c r="J6" s="12" t="s">
        <v>4</v>
      </c>
      <c r="K6" s="13"/>
    </row>
    <row r="7" spans="1:13" x14ac:dyDescent="0.2">
      <c r="A7" s="14"/>
      <c r="B7" s="15" t="s">
        <v>5</v>
      </c>
      <c r="C7" s="9"/>
      <c r="D7" s="15" t="s">
        <v>5</v>
      </c>
      <c r="E7" s="7"/>
      <c r="F7" s="7"/>
      <c r="G7" s="7"/>
      <c r="H7" s="7"/>
      <c r="I7" s="7"/>
      <c r="J7" s="7"/>
      <c r="K7" s="7"/>
    </row>
    <row r="8" spans="1:13" ht="13.5" customHeight="1" x14ac:dyDescent="0.2">
      <c r="A8" s="16" t="s">
        <v>6</v>
      </c>
      <c r="B8" s="17">
        <v>2019</v>
      </c>
      <c r="C8" s="9"/>
      <c r="D8" s="17">
        <v>2018</v>
      </c>
      <c r="E8" s="7"/>
      <c r="F8" s="18" t="s">
        <v>7</v>
      </c>
      <c r="G8" s="9"/>
      <c r="H8" s="19" t="s">
        <v>8</v>
      </c>
      <c r="I8" s="20"/>
      <c r="J8" s="17">
        <v>2019</v>
      </c>
      <c r="K8" s="17">
        <v>2018</v>
      </c>
    </row>
    <row r="9" spans="1:13" ht="6.6" customHeight="1" x14ac:dyDescent="0.2">
      <c r="A9" s="21"/>
      <c r="B9" s="22"/>
      <c r="C9" s="21"/>
      <c r="D9" s="22"/>
      <c r="E9" s="24"/>
      <c r="F9" s="22"/>
      <c r="G9" s="21"/>
      <c r="H9" s="23"/>
      <c r="I9" s="22"/>
      <c r="J9" s="22"/>
      <c r="K9" s="22"/>
    </row>
    <row r="10" spans="1:13" x14ac:dyDescent="0.2">
      <c r="A10" s="25" t="s">
        <v>9</v>
      </c>
      <c r="B10" s="26">
        <v>70131278.689999998</v>
      </c>
      <c r="C10" s="26"/>
      <c r="D10" s="26">
        <v>68824692.599999994</v>
      </c>
      <c r="E10" s="26"/>
      <c r="F10" s="26">
        <f>B10-D10</f>
        <v>1306586.0900000036</v>
      </c>
      <c r="G10" s="28"/>
      <c r="H10" s="27">
        <f>IF(D10=0,"n/a",IF(AND(F10/D10&lt;1,F10/D10&gt;-1),F10/D10,"n/a"))</f>
        <v>1.8984263360153443E-2</v>
      </c>
      <c r="I10" s="29"/>
      <c r="J10" s="30">
        <f>IF(B48=0,"n/a",B10/B48)</f>
        <v>0.10588928731419522</v>
      </c>
      <c r="K10" s="31">
        <f>IF(D48=0,"n/a",D10/D48)</f>
        <v>0.10724991410014871</v>
      </c>
      <c r="M10" s="95"/>
    </row>
    <row r="11" spans="1:13" x14ac:dyDescent="0.2">
      <c r="A11" s="25" t="s">
        <v>10</v>
      </c>
      <c r="B11" s="32">
        <v>62618930.090000004</v>
      </c>
      <c r="C11" s="32"/>
      <c r="D11" s="32">
        <v>65648512.490000002</v>
      </c>
      <c r="E11" s="32"/>
      <c r="F11" s="32">
        <f>B11-D11</f>
        <v>-3029582.3999999985</v>
      </c>
      <c r="G11" s="32"/>
      <c r="H11" s="27">
        <f>IF(D11=0,"n/a",IF(AND(F11/D11&lt;1,F11/D11&gt;-1),F11/D11,"n/a"))</f>
        <v>-4.614853079057174E-2</v>
      </c>
      <c r="I11" s="29"/>
      <c r="J11" s="33">
        <f>IF(B49=0,"n/a",B11/B49)</f>
        <v>9.2907318176381468E-2</v>
      </c>
      <c r="K11" s="34">
        <f>IF(D49=0,"n/a",D11/D49)</f>
        <v>9.5368855572058764E-2</v>
      </c>
    </row>
    <row r="12" spans="1:13" x14ac:dyDescent="0.2">
      <c r="A12" s="25" t="s">
        <v>11</v>
      </c>
      <c r="B12" s="32">
        <v>8277865.54</v>
      </c>
      <c r="C12" s="32"/>
      <c r="D12" s="32">
        <v>8331386.54</v>
      </c>
      <c r="E12" s="32"/>
      <c r="F12" s="32">
        <f>B12-D12</f>
        <v>-53521</v>
      </c>
      <c r="G12" s="32"/>
      <c r="H12" s="27">
        <f>IF(D12=0,"n/a",IF(AND(F12/D12&lt;1,F12/D12&gt;-1),F12/D12,"n/a"))</f>
        <v>-6.4240207488920568E-3</v>
      </c>
      <c r="I12" s="29"/>
      <c r="J12" s="33">
        <f>IF(B50=0,"n/a",B12/B50)</f>
        <v>8.4093279353524758E-2</v>
      </c>
      <c r="K12" s="34">
        <f>IF(D50=0,"n/a",D12/D50)</f>
        <v>8.7655507595737481E-2</v>
      </c>
    </row>
    <row r="13" spans="1:13" x14ac:dyDescent="0.2">
      <c r="A13" s="25" t="s">
        <v>12</v>
      </c>
      <c r="B13" s="32">
        <v>1450223.09</v>
      </c>
      <c r="C13" s="32"/>
      <c r="D13" s="32">
        <v>1492783.37</v>
      </c>
      <c r="E13" s="32"/>
      <c r="F13" s="32">
        <f>B13-D13</f>
        <v>-42560.280000000028</v>
      </c>
      <c r="G13" s="32"/>
      <c r="H13" s="27">
        <f>IF(D13=0,"n/a",IF(AND(F13/D13&lt;1,F13/D13&gt;-1),F13/D13,"n/a"))</f>
        <v>-2.8510687387949683E-2</v>
      </c>
      <c r="I13" s="29"/>
      <c r="J13" s="33">
        <f>IF(B51=0,"n/a",B13/B51)</f>
        <v>0.2367758185032616</v>
      </c>
      <c r="K13" s="34">
        <f>IF(D51=0,"n/a",D13/D51)</f>
        <v>0.23571076002324062</v>
      </c>
      <c r="L13" s="96"/>
    </row>
    <row r="14" spans="1:13" x14ac:dyDescent="0.2">
      <c r="A14" s="25" t="s">
        <v>13</v>
      </c>
      <c r="B14" s="32">
        <v>17400.48</v>
      </c>
      <c r="C14" s="35"/>
      <c r="D14" s="32">
        <v>16601.759999999998</v>
      </c>
      <c r="E14" s="32"/>
      <c r="F14" s="32">
        <f>B14-D14</f>
        <v>798.72000000000116</v>
      </c>
      <c r="G14" s="35"/>
      <c r="H14" s="27">
        <f>IF(D14=0,"n/a",IF(AND(F14/D14&lt;1,F14/D14&gt;-1),F14/D14,"n/a"))</f>
        <v>4.8110561771764031E-2</v>
      </c>
      <c r="I14" s="36"/>
      <c r="J14" s="33">
        <f>IF(B52=0,"n/a",B14/B52)</f>
        <v>5.1390633529797648E-2</v>
      </c>
      <c r="K14" s="34">
        <f>IF(D52=0,"n/a",D14/D52)</f>
        <v>5.0144255164914817E-2</v>
      </c>
    </row>
    <row r="15" spans="1:13" ht="8.4499999999999993" customHeight="1" x14ac:dyDescent="0.2">
      <c r="A15" s="21"/>
      <c r="B15" s="37"/>
      <c r="C15" s="32"/>
      <c r="D15" s="37"/>
      <c r="E15" s="32"/>
      <c r="F15" s="37"/>
      <c r="G15" s="32"/>
      <c r="H15" s="38" t="s">
        <v>3</v>
      </c>
      <c r="I15" s="29"/>
      <c r="J15" s="39"/>
      <c r="K15" s="39" t="s">
        <v>14</v>
      </c>
    </row>
    <row r="16" spans="1:13" x14ac:dyDescent="0.2">
      <c r="A16" s="40" t="s">
        <v>15</v>
      </c>
      <c r="B16" s="41">
        <f>SUM(B10:B15)</f>
        <v>142495697.88999999</v>
      </c>
      <c r="C16" s="32"/>
      <c r="D16" s="41">
        <f>SUM(D10:D15)</f>
        <v>144313976.75999999</v>
      </c>
      <c r="E16" s="32"/>
      <c r="F16" s="41">
        <f>SUM(F10:F15)</f>
        <v>-1818278.869999995</v>
      </c>
      <c r="G16" s="42"/>
      <c r="H16" s="43">
        <f>IF(D16=0,"n/a",IF(AND(F16/D16&lt;1,F16/D16&gt;-1),F16/D16,"n/a"))</f>
        <v>-1.2599464797674218E-2</v>
      </c>
      <c r="I16" s="29"/>
      <c r="J16" s="44">
        <f>IF(B54=0,"n/a",B16/B54)</f>
        <v>9.8872863484453635E-2</v>
      </c>
      <c r="K16" s="44">
        <f>IF(D54=0,"n/a",D16/D54)</f>
        <v>0.10079213610224043</v>
      </c>
    </row>
    <row r="17" spans="1:13" x14ac:dyDescent="0.2">
      <c r="A17" s="25" t="s">
        <v>16</v>
      </c>
      <c r="B17" s="32">
        <v>1879284.89</v>
      </c>
      <c r="C17" s="32"/>
      <c r="D17" s="32">
        <v>1119579.6499999999</v>
      </c>
      <c r="E17" s="32"/>
      <c r="F17" s="32">
        <f>B17-D17</f>
        <v>759705.24</v>
      </c>
      <c r="G17" s="32"/>
      <c r="H17" s="27">
        <f>IF(D17=0,"n/a",IF(AND(F17/D17&lt;1,F17/D17&gt;-1),F17/D17,"n/a"))</f>
        <v>0.67856292314709366</v>
      </c>
      <c r="I17" s="36"/>
      <c r="J17" s="34">
        <f>IF(B55=0,"n/a",B17/B55)</f>
        <v>8.9618300044166134E-3</v>
      </c>
      <c r="K17" s="34">
        <f>IF(D55=0,"n/a",D17/D55)</f>
        <v>7.8815294012127418E-3</v>
      </c>
    </row>
    <row r="18" spans="1:13" ht="12.75" customHeight="1" x14ac:dyDescent="0.2">
      <c r="A18" s="25" t="s">
        <v>17</v>
      </c>
      <c r="B18" s="32">
        <v>15358534.390000001</v>
      </c>
      <c r="C18" s="35"/>
      <c r="D18" s="32">
        <v>15504104.66</v>
      </c>
      <c r="E18" s="32"/>
      <c r="F18" s="32">
        <f>B18-D18</f>
        <v>-145570.26999999955</v>
      </c>
      <c r="G18" s="35"/>
      <c r="H18" s="27">
        <f>IF(D18=0,"n/a",IF(AND(F18/D18&lt;1,F18/D18&gt;-1),F18/D18,"n/a"))</f>
        <v>-9.3891439197753418E-3</v>
      </c>
      <c r="I18" s="29"/>
      <c r="J18" s="44">
        <f>IF(B56=0,"n/a",B18/B56)</f>
        <v>2.6793338382056803E-2</v>
      </c>
      <c r="K18" s="44">
        <f>IF(D56=0,"n/a",D18/D56)</f>
        <v>3.7785187768755051E-2</v>
      </c>
    </row>
    <row r="19" spans="1:13" ht="6" customHeight="1" x14ac:dyDescent="0.2">
      <c r="A19" s="24"/>
      <c r="B19" s="45"/>
      <c r="C19" s="46"/>
      <c r="D19" s="45"/>
      <c r="E19" s="46"/>
      <c r="F19" s="45"/>
      <c r="G19" s="46"/>
      <c r="H19" s="45" t="s">
        <v>3</v>
      </c>
      <c r="I19" s="47"/>
      <c r="J19" s="47"/>
      <c r="K19" s="47"/>
    </row>
    <row r="20" spans="1:13" x14ac:dyDescent="0.2">
      <c r="A20" s="48" t="s">
        <v>18</v>
      </c>
      <c r="B20" s="32">
        <f>SUM(B16:B18)</f>
        <v>159733517.16999996</v>
      </c>
      <c r="C20" s="32"/>
      <c r="D20" s="32">
        <f>SUM(D16:D18)</f>
        <v>160937661.06999999</v>
      </c>
      <c r="E20" s="32"/>
      <c r="F20" s="32">
        <f>SUM(F16:F18)</f>
        <v>-1204143.8999999946</v>
      </c>
      <c r="G20" s="32"/>
      <c r="H20" s="49">
        <f>IF(D20=0,"n/a",IF(AND(F20/D20&lt;1,F20/D20&gt;-1),F20/D20,"n/a"))</f>
        <v>-7.4820516962543094E-3</v>
      </c>
      <c r="I20" s="29"/>
      <c r="J20" s="28"/>
      <c r="K20" s="50"/>
    </row>
    <row r="21" spans="1:13" ht="6.6" customHeight="1" x14ac:dyDescent="0.2">
      <c r="A21" s="51"/>
      <c r="B21" s="35"/>
      <c r="C21" s="35"/>
      <c r="D21" s="35"/>
      <c r="E21" s="35"/>
      <c r="F21" s="35"/>
      <c r="G21" s="35"/>
      <c r="H21" s="52" t="s">
        <v>3</v>
      </c>
      <c r="I21" s="36"/>
      <c r="J21" s="52"/>
      <c r="K21" s="52"/>
    </row>
    <row r="22" spans="1:13" x14ac:dyDescent="0.2">
      <c r="A22" s="25" t="s">
        <v>19</v>
      </c>
      <c r="B22" s="32">
        <v>973418.74</v>
      </c>
      <c r="C22" s="32"/>
      <c r="D22" s="32">
        <v>831539.71</v>
      </c>
      <c r="E22" s="32"/>
      <c r="F22" s="32">
        <f>B22-D22</f>
        <v>141879.03000000003</v>
      </c>
      <c r="G22" s="32"/>
      <c r="H22" s="27">
        <f>IF(D22=0,"n/a",IF(AND(F22/D22&lt;1,F22/D22&gt;-1),F22/D22,"n/a"))</f>
        <v>0.17062207407990176</v>
      </c>
      <c r="I22" s="36"/>
      <c r="J22" s="52"/>
      <c r="K22" s="52"/>
    </row>
    <row r="23" spans="1:13" x14ac:dyDescent="0.2">
      <c r="A23" s="25" t="s">
        <v>20</v>
      </c>
      <c r="B23" s="32">
        <v>1406659.27</v>
      </c>
      <c r="C23" s="32"/>
      <c r="D23" s="32">
        <v>997392.05</v>
      </c>
      <c r="E23" s="32"/>
      <c r="F23" s="32">
        <f>B23-D23</f>
        <v>409267.22</v>
      </c>
      <c r="G23" s="32"/>
      <c r="H23" s="27">
        <f>IF(D23=0,"n/a",IF(AND(F23/D23&lt;1,F23/D23&gt;-1),F23/D23,"n/a"))</f>
        <v>0.41033735931622872</v>
      </c>
      <c r="I23" s="36"/>
      <c r="J23" s="52"/>
      <c r="K23" s="52"/>
    </row>
    <row r="24" spans="1:13" x14ac:dyDescent="0.2">
      <c r="A24" s="25" t="s">
        <v>21</v>
      </c>
      <c r="B24" s="32">
        <v>702356.21</v>
      </c>
      <c r="C24" s="32"/>
      <c r="D24" s="32">
        <v>3212730.84</v>
      </c>
      <c r="E24" s="32"/>
      <c r="F24" s="32">
        <f>B24-D24</f>
        <v>-2510374.63</v>
      </c>
      <c r="G24" s="32"/>
      <c r="H24" s="27">
        <f>IF(D24=0,"n/a",IF(AND(F24/D24&lt;1,F24/D24&gt;-1),F24/D24,"n/a"))</f>
        <v>-0.78138342582100651</v>
      </c>
      <c r="I24" s="36"/>
      <c r="J24" s="52"/>
      <c r="K24" s="52"/>
    </row>
    <row r="25" spans="1:13" x14ac:dyDescent="0.2">
      <c r="A25" s="25" t="s">
        <v>22</v>
      </c>
      <c r="B25" s="41">
        <v>2141459.2000000002</v>
      </c>
      <c r="C25" s="35"/>
      <c r="D25" s="41">
        <v>2746115.69</v>
      </c>
      <c r="E25" s="32"/>
      <c r="F25" s="41">
        <f>B25-D25</f>
        <v>-604656.48999999976</v>
      </c>
      <c r="G25" s="35"/>
      <c r="H25" s="43">
        <f>IF(D25=0,"n/a",IF(AND(F25/D25&lt;1,F25/D25&gt;-1),F25/D25,"n/a"))</f>
        <v>-0.22018609492741356</v>
      </c>
      <c r="I25" s="36"/>
      <c r="J25" s="52"/>
      <c r="K25" s="52"/>
    </row>
    <row r="26" spans="1:13" ht="12.75" customHeight="1" x14ac:dyDescent="0.2">
      <c r="A26" s="25" t="s">
        <v>23</v>
      </c>
      <c r="B26" s="41">
        <f>SUM(B22:B25)</f>
        <v>5223893.42</v>
      </c>
      <c r="C26" s="32"/>
      <c r="D26" s="41">
        <f>SUM(D22:D25)</f>
        <v>7787778.2899999991</v>
      </c>
      <c r="E26" s="32"/>
      <c r="F26" s="41">
        <f>SUM(F22:F25)</f>
        <v>-2563884.8699999996</v>
      </c>
      <c r="G26" s="32"/>
      <c r="H26" s="43">
        <f>IF(D26=0,"n/a",IF(AND(F26/D26&lt;1,F26/D26&gt;-1),F26/D26,"n/a"))</f>
        <v>-0.32921903712798173</v>
      </c>
      <c r="I26" s="29"/>
      <c r="J26" s="50"/>
      <c r="K26" s="50"/>
    </row>
    <row r="27" spans="1:13" ht="6.6" customHeight="1" x14ac:dyDescent="0.2">
      <c r="A27" s="51"/>
      <c r="B27" s="53"/>
      <c r="C27" s="53"/>
      <c r="D27" s="53"/>
      <c r="E27" s="53"/>
      <c r="F27" s="53"/>
      <c r="G27" s="35"/>
      <c r="H27" s="52" t="s">
        <v>3</v>
      </c>
      <c r="I27" s="36"/>
      <c r="J27" s="52"/>
      <c r="K27" s="52"/>
    </row>
    <row r="28" spans="1:13" ht="13.5" thickBot="1" x14ac:dyDescent="0.25">
      <c r="A28" s="54" t="s">
        <v>24</v>
      </c>
      <c r="B28" s="55">
        <f>+B26+B20</f>
        <v>164957410.58999994</v>
      </c>
      <c r="C28" s="26"/>
      <c r="D28" s="55">
        <f>+D26+D20</f>
        <v>168725439.35999998</v>
      </c>
      <c r="E28" s="26"/>
      <c r="F28" s="55">
        <f>+F26+F20</f>
        <v>-3768028.769999994</v>
      </c>
      <c r="G28" s="32"/>
      <c r="H28" s="56">
        <f>IF(D28=0,"n/a",IF(AND(F28/D28&lt;1,F28/D28&gt;-1),F28/D28,"n/a"))</f>
        <v>-2.2332309723374688E-2</v>
      </c>
      <c r="I28" s="29"/>
      <c r="J28" s="50"/>
      <c r="K28" s="50"/>
    </row>
    <row r="29" spans="1:13" ht="4.1500000000000004" customHeight="1" thickTop="1" x14ac:dyDescent="0.2">
      <c r="A29" s="57"/>
      <c r="B29" s="53"/>
      <c r="C29" s="26"/>
      <c r="D29" s="53"/>
      <c r="E29" s="26"/>
      <c r="F29" s="53"/>
      <c r="G29" s="32"/>
      <c r="H29" s="58"/>
      <c r="I29" s="29"/>
      <c r="J29" s="50"/>
      <c r="K29" s="50"/>
    </row>
    <row r="30" spans="1:13" ht="12.75" customHeight="1" x14ac:dyDescent="0.2">
      <c r="A30" s="24"/>
      <c r="B30" s="59"/>
      <c r="C30" s="59"/>
      <c r="D30" s="59"/>
      <c r="E30" s="59"/>
      <c r="F30" s="59"/>
      <c r="G30" s="60"/>
      <c r="H30" s="32"/>
      <c r="I30" s="61"/>
      <c r="J30" s="47"/>
      <c r="K30" s="47"/>
    </row>
    <row r="31" spans="1:13" x14ac:dyDescent="0.2">
      <c r="A31" s="25" t="s">
        <v>37</v>
      </c>
      <c r="B31" s="26">
        <v>5998754.4000000004</v>
      </c>
      <c r="C31" s="26"/>
      <c r="D31" s="26">
        <v>6200662.9699999997</v>
      </c>
      <c r="E31" s="26"/>
      <c r="F31" s="26"/>
      <c r="G31" s="32"/>
      <c r="H31" s="32"/>
      <c r="I31" s="50"/>
      <c r="J31" s="28"/>
      <c r="K31" s="50"/>
    </row>
    <row r="32" spans="1:13" x14ac:dyDescent="0.2">
      <c r="A32" s="25" t="s">
        <v>25</v>
      </c>
      <c r="B32" s="32">
        <v>-5143549.01</v>
      </c>
      <c r="C32" s="32"/>
      <c r="D32" s="32">
        <v>-5008438.37</v>
      </c>
      <c r="E32" s="26"/>
      <c r="F32" s="26"/>
      <c r="G32" s="32"/>
      <c r="H32" s="32"/>
      <c r="I32" s="29"/>
      <c r="J32" s="28"/>
      <c r="K32" s="50"/>
      <c r="M32" s="97"/>
    </row>
    <row r="33" spans="1:13" x14ac:dyDescent="0.2">
      <c r="A33" s="25" t="s">
        <v>26</v>
      </c>
      <c r="B33" s="32">
        <v>5393033.8200000003</v>
      </c>
      <c r="C33" s="32"/>
      <c r="D33" s="32">
        <v>6583606.21</v>
      </c>
      <c r="E33" s="63"/>
      <c r="F33" s="26"/>
      <c r="G33" s="62"/>
      <c r="H33" s="62"/>
      <c r="I33" s="24"/>
      <c r="J33" s="21"/>
      <c r="K33" s="24"/>
      <c r="M33" s="97"/>
    </row>
    <row r="34" spans="1:13" x14ac:dyDescent="0.2">
      <c r="A34" s="25" t="s">
        <v>38</v>
      </c>
      <c r="B34" s="32">
        <v>-2506899.08</v>
      </c>
      <c r="C34" s="32"/>
      <c r="D34" s="32">
        <v>-2666693.2999999998</v>
      </c>
      <c r="E34" s="26"/>
      <c r="F34" s="26"/>
      <c r="G34" s="32"/>
      <c r="H34" s="32"/>
      <c r="I34" s="50"/>
      <c r="J34" s="28"/>
      <c r="K34" s="50"/>
      <c r="M34" s="98"/>
    </row>
    <row r="35" spans="1:13" x14ac:dyDescent="0.2">
      <c r="A35" s="25" t="s">
        <v>27</v>
      </c>
      <c r="B35" s="32">
        <v>1219369.51</v>
      </c>
      <c r="C35" s="32"/>
      <c r="D35" s="32">
        <v>1253821.76</v>
      </c>
      <c r="E35" s="26"/>
      <c r="F35" s="26"/>
      <c r="G35" s="32"/>
      <c r="H35" s="32"/>
      <c r="I35" s="50"/>
      <c r="J35" s="28"/>
      <c r="K35" s="50"/>
      <c r="M35" s="98"/>
    </row>
    <row r="36" spans="1:13" x14ac:dyDescent="0.2">
      <c r="A36" s="25" t="s">
        <v>28</v>
      </c>
      <c r="B36" s="32">
        <v>-64.650000000000006</v>
      </c>
      <c r="C36" s="32"/>
      <c r="D36" s="32">
        <v>-403425.2</v>
      </c>
      <c r="E36" s="26"/>
      <c r="F36" s="26"/>
      <c r="G36" s="32"/>
      <c r="H36" s="32"/>
      <c r="I36" s="50"/>
      <c r="J36" s="28"/>
      <c r="K36" s="50"/>
    </row>
    <row r="37" spans="1:13" x14ac:dyDescent="0.2">
      <c r="A37" s="25" t="s">
        <v>29</v>
      </c>
      <c r="B37" s="32">
        <v>0</v>
      </c>
      <c r="C37" s="32"/>
      <c r="D37" s="32">
        <v>-175.11</v>
      </c>
      <c r="E37" s="26"/>
      <c r="F37" s="26"/>
      <c r="G37" s="32"/>
      <c r="H37" s="32"/>
      <c r="I37" s="50"/>
      <c r="J37" s="28"/>
      <c r="K37" s="50"/>
    </row>
    <row r="38" spans="1:13" x14ac:dyDescent="0.2">
      <c r="A38" s="25" t="s">
        <v>39</v>
      </c>
      <c r="B38" s="32">
        <v>-95736.78</v>
      </c>
      <c r="C38" s="32"/>
      <c r="D38" s="32">
        <v>-44919.67</v>
      </c>
      <c r="E38" s="26"/>
      <c r="F38" s="26"/>
      <c r="G38" s="32"/>
      <c r="H38" s="32"/>
      <c r="I38" s="50"/>
      <c r="J38" s="28"/>
      <c r="K38" s="50"/>
    </row>
    <row r="39" spans="1:13" x14ac:dyDescent="0.2">
      <c r="A39" s="25" t="s">
        <v>30</v>
      </c>
      <c r="B39" s="32">
        <v>4157858.52</v>
      </c>
      <c r="C39" s="32"/>
      <c r="D39" s="32">
        <v>4158363.03</v>
      </c>
      <c r="E39" s="26"/>
      <c r="F39" s="26"/>
      <c r="G39" s="32"/>
      <c r="H39" s="32"/>
      <c r="I39" s="50"/>
      <c r="J39" s="28"/>
      <c r="K39" s="50"/>
    </row>
    <row r="40" spans="1:13" x14ac:dyDescent="0.2">
      <c r="A40" s="25" t="s">
        <v>31</v>
      </c>
      <c r="B40" s="32">
        <v>0</v>
      </c>
      <c r="C40" s="32"/>
      <c r="D40" s="32">
        <v>385.81</v>
      </c>
      <c r="E40" s="26"/>
      <c r="F40" s="26"/>
      <c r="G40" s="32"/>
      <c r="H40" s="32"/>
      <c r="I40" s="50"/>
      <c r="J40" s="28"/>
      <c r="K40" s="50"/>
    </row>
    <row r="41" spans="1:13" x14ac:dyDescent="0.2">
      <c r="A41" s="25" t="s">
        <v>40</v>
      </c>
      <c r="B41" s="32">
        <v>-1555242.67</v>
      </c>
      <c r="C41" s="32"/>
      <c r="D41" s="32">
        <v>0</v>
      </c>
      <c r="E41" s="26"/>
      <c r="F41" s="26"/>
      <c r="G41" s="32"/>
      <c r="H41" s="32"/>
      <c r="I41" s="50"/>
      <c r="J41" s="28"/>
      <c r="K41" s="50"/>
    </row>
    <row r="42" spans="1:13" x14ac:dyDescent="0.2">
      <c r="A42" s="64"/>
      <c r="B42" s="32"/>
      <c r="C42" s="65"/>
      <c r="D42" s="32"/>
      <c r="E42" s="66"/>
      <c r="F42" s="66"/>
      <c r="G42" s="67"/>
      <c r="H42" s="67"/>
      <c r="I42" s="7"/>
      <c r="J42" s="7"/>
      <c r="K42" s="7"/>
    </row>
    <row r="43" spans="1:13" x14ac:dyDescent="0.2">
      <c r="A43" s="64"/>
      <c r="B43" s="26"/>
      <c r="C43" s="65"/>
      <c r="D43" s="26"/>
      <c r="E43" s="66"/>
      <c r="F43" s="66"/>
      <c r="G43" s="67"/>
      <c r="H43" s="67"/>
      <c r="I43" s="7"/>
      <c r="J43" s="7"/>
      <c r="K43" s="7"/>
    </row>
    <row r="44" spans="1:13" ht="12.75" customHeight="1" x14ac:dyDescent="0.2">
      <c r="A44" s="14"/>
      <c r="B44" s="66"/>
      <c r="C44" s="66"/>
      <c r="D44" s="66"/>
      <c r="E44" s="66"/>
      <c r="F44" s="68" t="s">
        <v>35</v>
      </c>
      <c r="G44" s="10"/>
      <c r="H44" s="10"/>
      <c r="I44" s="9"/>
      <c r="J44" s="9"/>
      <c r="K44" s="7"/>
    </row>
    <row r="45" spans="1:13" x14ac:dyDescent="0.2">
      <c r="A45" s="9"/>
      <c r="B45" s="69" t="s">
        <v>5</v>
      </c>
      <c r="C45" s="66"/>
      <c r="D45" s="69" t="s">
        <v>5</v>
      </c>
      <c r="E45" s="66"/>
      <c r="F45" s="66"/>
      <c r="G45" s="7"/>
      <c r="H45" s="7"/>
      <c r="I45" s="70"/>
      <c r="J45" s="9"/>
      <c r="K45" s="7"/>
    </row>
    <row r="46" spans="1:13" x14ac:dyDescent="0.2">
      <c r="A46" s="16" t="s">
        <v>32</v>
      </c>
      <c r="B46" s="17">
        <v>2019</v>
      </c>
      <c r="C46" s="66"/>
      <c r="D46" s="17">
        <v>2018</v>
      </c>
      <c r="E46" s="67"/>
      <c r="F46" s="71" t="s">
        <v>7</v>
      </c>
      <c r="G46" s="9"/>
      <c r="H46" s="19" t="s">
        <v>8</v>
      </c>
      <c r="I46" s="15"/>
      <c r="J46" s="9"/>
      <c r="K46" s="7"/>
    </row>
    <row r="47" spans="1:13" ht="6" customHeight="1" x14ac:dyDescent="0.2">
      <c r="A47" s="21"/>
      <c r="B47" s="72"/>
      <c r="C47" s="63"/>
      <c r="D47" s="73"/>
      <c r="E47" s="62"/>
      <c r="F47" s="73"/>
      <c r="G47" s="62"/>
      <c r="H47" s="73"/>
      <c r="I47" s="22"/>
      <c r="J47" s="21"/>
      <c r="K47" s="24"/>
    </row>
    <row r="48" spans="1:13" ht="12.75" customHeight="1" x14ac:dyDescent="0.2">
      <c r="A48" s="25" t="s">
        <v>9</v>
      </c>
      <c r="B48" s="74">
        <v>662307590.01999998</v>
      </c>
      <c r="C48" s="74"/>
      <c r="D48" s="74">
        <v>641722589.5</v>
      </c>
      <c r="E48" s="74"/>
      <c r="F48" s="74">
        <f>+B48-D48</f>
        <v>20585000.519999981</v>
      </c>
      <c r="G48" s="42"/>
      <c r="H48" s="49">
        <f>IF(D48=0,"n/a",IF(AND(F48/D48&lt;1,F48/D48&gt;-1),F48/D48,"n/a"))</f>
        <v>3.2077724638054028E-2</v>
      </c>
      <c r="I48" s="75"/>
      <c r="J48" s="21"/>
      <c r="K48" s="24"/>
    </row>
    <row r="49" spans="1:11" x14ac:dyDescent="0.2">
      <c r="A49" s="25" t="s">
        <v>10</v>
      </c>
      <c r="B49" s="74">
        <v>673993516.53999996</v>
      </c>
      <c r="C49" s="74"/>
      <c r="D49" s="74">
        <v>688364268.35800004</v>
      </c>
      <c r="E49" s="74"/>
      <c r="F49" s="74">
        <f>+B49-D49</f>
        <v>-14370751.818000078</v>
      </c>
      <c r="G49" s="42"/>
      <c r="H49" s="49">
        <f>IF(D49=0,"n/a",IF(AND(F49/D49&lt;1,F49/D49&gt;-1),F49/D49,"n/a"))</f>
        <v>-2.0876667309126264E-2</v>
      </c>
      <c r="I49" s="75"/>
      <c r="J49" s="21"/>
      <c r="K49" s="24"/>
    </row>
    <row r="50" spans="1:11" ht="12.75" customHeight="1" x14ac:dyDescent="0.2">
      <c r="A50" s="25" t="s">
        <v>11</v>
      </c>
      <c r="B50" s="74">
        <v>98436707.471000001</v>
      </c>
      <c r="C50" s="74"/>
      <c r="D50" s="74">
        <v>95046925.954999998</v>
      </c>
      <c r="E50" s="74"/>
      <c r="F50" s="74">
        <f>+B50-D50</f>
        <v>3389781.5160000026</v>
      </c>
      <c r="G50" s="42"/>
      <c r="H50" s="49">
        <f>IF(D50=0,"n/a",IF(AND(F50/D50&lt;1,F50/D50&gt;-1),F50/D50,"n/a"))</f>
        <v>3.5664294052023267E-2</v>
      </c>
      <c r="I50" s="75"/>
      <c r="J50" s="21"/>
      <c r="K50" s="24"/>
    </row>
    <row r="51" spans="1:11" x14ac:dyDescent="0.2">
      <c r="A51" s="25" t="s">
        <v>12</v>
      </c>
      <c r="B51" s="74">
        <v>6124878.3729999997</v>
      </c>
      <c r="C51" s="74"/>
      <c r="D51" s="74">
        <v>6333115.085</v>
      </c>
      <c r="E51" s="74"/>
      <c r="F51" s="74">
        <f>+B51-D51</f>
        <v>-208236.71200000029</v>
      </c>
      <c r="G51" s="42"/>
      <c r="H51" s="49">
        <f>IF(D51=0,"n/a",IF(AND(F51/D51&lt;1,F51/D51&gt;-1),F51/D51,"n/a"))</f>
        <v>-3.2880613916713673E-2</v>
      </c>
      <c r="I51" s="75"/>
      <c r="J51" s="76"/>
      <c r="K51" s="24"/>
    </row>
    <row r="52" spans="1:11" x14ac:dyDescent="0.2">
      <c r="A52" s="25" t="s">
        <v>13</v>
      </c>
      <c r="B52" s="74">
        <v>338592.44</v>
      </c>
      <c r="C52" s="77"/>
      <c r="D52" s="74">
        <v>331080</v>
      </c>
      <c r="E52" s="77"/>
      <c r="F52" s="74">
        <f>+B52-D52</f>
        <v>7512.4400000000023</v>
      </c>
      <c r="G52" s="78"/>
      <c r="H52" s="49">
        <f>IF(D52=0,"n/a",IF(AND(F52/D52&lt;1,F52/D52&gt;-1),F52/D52,"n/a"))</f>
        <v>2.2690709194152479E-2</v>
      </c>
      <c r="I52" s="75"/>
      <c r="J52" s="21"/>
      <c r="K52" s="24"/>
    </row>
    <row r="53" spans="1:11" ht="6" customHeight="1" x14ac:dyDescent="0.2">
      <c r="A53" s="21"/>
      <c r="B53" s="79"/>
      <c r="C53" s="80"/>
      <c r="D53" s="79"/>
      <c r="E53" s="80"/>
      <c r="F53" s="79"/>
      <c r="G53" s="81"/>
      <c r="H53" s="82"/>
      <c r="I53" s="7"/>
      <c r="J53" s="7"/>
      <c r="K53" s="7"/>
    </row>
    <row r="54" spans="1:11" ht="12.75" customHeight="1" x14ac:dyDescent="0.2">
      <c r="A54" s="40" t="s">
        <v>15</v>
      </c>
      <c r="B54" s="83">
        <f>SUM(B48:B53)</f>
        <v>1441201284.8439999</v>
      </c>
      <c r="C54" s="74"/>
      <c r="D54" s="83">
        <f>SUM(D48:D53)</f>
        <v>1431797978.898</v>
      </c>
      <c r="E54" s="74"/>
      <c r="F54" s="83">
        <f>SUM(F48:F53)</f>
        <v>9403305.9459999036</v>
      </c>
      <c r="G54" s="42"/>
      <c r="H54" s="43">
        <f>IF(D54=0,"n/a",IF(AND(F54/D54&lt;1,F54/D54&gt;-1),F54/D54,"n/a"))</f>
        <v>6.5674809467445036E-3</v>
      </c>
      <c r="I54" s="75"/>
      <c r="J54" s="21"/>
      <c r="K54" s="24"/>
    </row>
    <row r="55" spans="1:11" ht="12.75" customHeight="1" x14ac:dyDescent="0.2">
      <c r="A55" s="25" t="s">
        <v>16</v>
      </c>
      <c r="B55" s="74">
        <v>209698787.979</v>
      </c>
      <c r="C55" s="77"/>
      <c r="D55" s="74">
        <v>142051065.59999999</v>
      </c>
      <c r="E55" s="77"/>
      <c r="F55" s="74">
        <f>+B55-D55</f>
        <v>67647722.379000008</v>
      </c>
      <c r="G55" s="78"/>
      <c r="H55" s="49">
        <f>IF(D55=0,"n/a",IF(AND(F55/D55&lt;1,F55/D55&gt;-1),F55/D55,"n/a"))</f>
        <v>0.47622115394395192</v>
      </c>
      <c r="I55" s="75"/>
      <c r="J55" s="21"/>
      <c r="K55" s="24"/>
    </row>
    <row r="56" spans="1:11" x14ac:dyDescent="0.2">
      <c r="A56" s="25" t="s">
        <v>17</v>
      </c>
      <c r="B56" s="74">
        <v>573222126</v>
      </c>
      <c r="C56" s="77"/>
      <c r="D56" s="74">
        <v>410322287</v>
      </c>
      <c r="E56" s="77"/>
      <c r="F56" s="74">
        <f>+B56-D56</f>
        <v>162899839</v>
      </c>
      <c r="G56" s="78"/>
      <c r="H56" s="49">
        <f>IF(D56=0,"n/a",IF(AND(F56/D56&lt;1,F56/D56&gt;-1),F56/D56,"n/a"))</f>
        <v>0.39700460872114413</v>
      </c>
      <c r="I56" s="75"/>
      <c r="J56" s="21"/>
      <c r="K56" s="24"/>
    </row>
    <row r="57" spans="1:11" ht="6" customHeight="1" x14ac:dyDescent="0.2">
      <c r="A57" s="7"/>
      <c r="B57" s="84"/>
      <c r="C57" s="74"/>
      <c r="D57" s="84"/>
      <c r="E57" s="74"/>
      <c r="F57" s="84"/>
      <c r="G57" s="42"/>
      <c r="H57" s="85"/>
      <c r="I57" s="7"/>
      <c r="J57" s="7"/>
      <c r="K57" s="7"/>
    </row>
    <row r="58" spans="1:11" ht="13.5" thickBot="1" x14ac:dyDescent="0.25">
      <c r="A58" s="40" t="s">
        <v>33</v>
      </c>
      <c r="B58" s="86">
        <f>SUM(B54:B56)</f>
        <v>2224122198.823</v>
      </c>
      <c r="C58" s="74"/>
      <c r="D58" s="86">
        <f>SUM(D54:D56)</f>
        <v>1984171331.4979999</v>
      </c>
      <c r="E58" s="74"/>
      <c r="F58" s="86">
        <f>SUM(F54:F56)</f>
        <v>239950867.32499993</v>
      </c>
      <c r="G58" s="42"/>
      <c r="H58" s="56">
        <f>IF(D58=0,"n/a",IF(AND(F58/D58&lt;1,F58/D58&gt;-1),F58/D58,"n/a"))</f>
        <v>0.12093253415965999</v>
      </c>
      <c r="I58" s="75"/>
      <c r="J58" s="24"/>
      <c r="K58" s="24"/>
    </row>
    <row r="59" spans="1:11" ht="12.75" customHeight="1" thickTop="1" x14ac:dyDescent="0.2">
      <c r="A59" s="9"/>
      <c r="B59" s="87"/>
      <c r="C59" s="88"/>
      <c r="D59" s="87"/>
      <c r="E59" s="88"/>
      <c r="F59" s="87"/>
      <c r="G59" s="88"/>
      <c r="H59" s="87"/>
      <c r="I59" s="70"/>
      <c r="J59" s="7"/>
      <c r="K59" s="7"/>
    </row>
    <row r="60" spans="1:11" x14ac:dyDescent="0.2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ht="12.75" customHeight="1" x14ac:dyDescent="0.2">
      <c r="A61" s="6" t="s">
        <v>34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</sheetData>
  <mergeCells count="1">
    <mergeCell ref="A60:K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pane ySplit="9" topLeftCell="A37" activePane="bottomLeft" state="frozen"/>
      <selection activeCell="A32" sqref="A32:A43"/>
      <selection pane="bottomLeft" activeCell="A71" sqref="A71"/>
    </sheetView>
  </sheetViews>
  <sheetFormatPr defaultColWidth="9.140625" defaultRowHeight="12.75" x14ac:dyDescent="0.2"/>
  <cols>
    <col min="1" max="1" width="41.85546875" style="93" customWidth="1"/>
    <col min="2" max="2" width="18.140625" style="93" bestFit="1" customWidth="1"/>
    <col min="3" max="3" width="0.7109375" style="93" customWidth="1"/>
    <col min="4" max="4" width="18.140625" style="93" bestFit="1" customWidth="1"/>
    <col min="5" max="5" width="0.7109375" style="93" customWidth="1"/>
    <col min="6" max="6" width="16.28515625" style="93" bestFit="1" customWidth="1"/>
    <col min="7" max="7" width="0.7109375" style="93" customWidth="1"/>
    <col min="8" max="8" width="7.7109375" style="93" bestFit="1" customWidth="1"/>
    <col min="9" max="9" width="0.7109375" style="93" customWidth="1"/>
    <col min="10" max="10" width="7.7109375" style="93" customWidth="1"/>
    <col min="11" max="11" width="9.140625" style="93" hidden="1" customWidth="1"/>
    <col min="12" max="12" width="7.85546875" style="93" customWidth="1"/>
    <col min="13" max="16384" width="9.140625" style="93"/>
  </cols>
  <sheetData>
    <row r="1" spans="1:12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45</v>
      </c>
      <c r="B3" s="1"/>
      <c r="C3" s="1"/>
      <c r="D3" s="1"/>
      <c r="E3" s="1"/>
      <c r="F3" s="1"/>
      <c r="G3" s="1"/>
      <c r="H3" s="1"/>
      <c r="I3" s="1"/>
      <c r="J3" s="2"/>
      <c r="K3" s="1"/>
      <c r="L3" s="1"/>
    </row>
    <row r="4" spans="1:12" x14ac:dyDescent="0.2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</row>
    <row r="6" spans="1:12" x14ac:dyDescent="0.2">
      <c r="A6" s="8" t="s">
        <v>3</v>
      </c>
      <c r="B6" s="9"/>
      <c r="C6" s="9"/>
      <c r="D6" s="9"/>
      <c r="E6" s="7"/>
      <c r="F6" s="10" t="s">
        <v>35</v>
      </c>
      <c r="G6" s="10"/>
      <c r="H6" s="10"/>
      <c r="I6" s="11"/>
      <c r="J6" s="12" t="s">
        <v>4</v>
      </c>
      <c r="K6" s="13"/>
      <c r="L6" s="13"/>
    </row>
    <row r="7" spans="1:12" x14ac:dyDescent="0.2">
      <c r="A7" s="14"/>
      <c r="B7" s="15" t="s">
        <v>5</v>
      </c>
      <c r="C7" s="9"/>
      <c r="D7" s="15" t="s">
        <v>5</v>
      </c>
      <c r="E7" s="7"/>
      <c r="F7" s="7"/>
      <c r="G7" s="7"/>
      <c r="H7" s="7"/>
      <c r="I7" s="7"/>
      <c r="J7" s="7"/>
      <c r="K7" s="94"/>
      <c r="L7" s="7"/>
    </row>
    <row r="8" spans="1:12" ht="13.15" hidden="1" customHeight="1" x14ac:dyDescent="0.2">
      <c r="A8" s="14"/>
      <c r="B8" s="14"/>
      <c r="C8" s="9"/>
      <c r="D8" s="14"/>
      <c r="E8" s="91"/>
      <c r="F8" s="92"/>
      <c r="G8" s="11"/>
      <c r="H8" s="91"/>
      <c r="I8" s="11"/>
      <c r="J8" s="92"/>
      <c r="K8" s="99"/>
      <c r="L8" s="91"/>
    </row>
    <row r="9" spans="1:12" ht="12.75" customHeight="1" x14ac:dyDescent="0.2">
      <c r="A9" s="16" t="s">
        <v>6</v>
      </c>
      <c r="B9" s="17">
        <v>2019</v>
      </c>
      <c r="C9" s="9"/>
      <c r="D9" s="17">
        <v>2018</v>
      </c>
      <c r="E9" s="7"/>
      <c r="F9" s="18" t="s">
        <v>7</v>
      </c>
      <c r="G9" s="9"/>
      <c r="H9" s="19" t="s">
        <v>8</v>
      </c>
      <c r="I9" s="20"/>
      <c r="J9" s="17">
        <v>2019</v>
      </c>
      <c r="K9" s="18" t="s">
        <v>41</v>
      </c>
      <c r="L9" s="17">
        <v>2018</v>
      </c>
    </row>
    <row r="10" spans="1:12" ht="6.6" customHeight="1" x14ac:dyDescent="0.2">
      <c r="A10" s="21"/>
      <c r="B10" s="22"/>
      <c r="C10" s="21"/>
      <c r="D10" s="22"/>
      <c r="E10" s="24"/>
      <c r="F10" s="22"/>
      <c r="G10" s="21"/>
      <c r="H10" s="23"/>
      <c r="I10" s="22"/>
      <c r="J10" s="22"/>
      <c r="K10" s="22"/>
      <c r="L10" s="22"/>
    </row>
    <row r="11" spans="1:12" x14ac:dyDescent="0.2">
      <c r="A11" s="25" t="s">
        <v>9</v>
      </c>
      <c r="B11" s="26">
        <v>1129025963.5</v>
      </c>
      <c r="C11" s="26"/>
      <c r="D11" s="26">
        <v>1187471518.27</v>
      </c>
      <c r="E11" s="26"/>
      <c r="F11" s="26">
        <f>B11-D11</f>
        <v>-58445554.769999981</v>
      </c>
      <c r="G11" s="28"/>
      <c r="H11" s="27">
        <f>IF(D11=0,"n/a",IF(AND(F11/D11&lt;1,F11/D11&gt;-1),F11/D11,"n/a"))</f>
        <v>-4.9218489766514967E-2</v>
      </c>
      <c r="I11" s="29"/>
      <c r="J11" s="30">
        <f>IF(B49=0,"n/a",B11/B49)</f>
        <v>0.10613680068862101</v>
      </c>
      <c r="K11" s="31" t="e">
        <f>IF(#REF!=0,"n/a",#REF!/#REF!)</f>
        <v>#REF!</v>
      </c>
      <c r="L11" s="31">
        <f>IF(D49=0,"n/a",D11/D49)</f>
        <v>0.11151895123677555</v>
      </c>
    </row>
    <row r="12" spans="1:12" x14ac:dyDescent="0.2">
      <c r="A12" s="25" t="s">
        <v>10</v>
      </c>
      <c r="B12" s="32">
        <v>862828698.51999998</v>
      </c>
      <c r="C12" s="32"/>
      <c r="D12" s="32">
        <v>894370533.41999996</v>
      </c>
      <c r="E12" s="32"/>
      <c r="F12" s="32">
        <f>B12-D12</f>
        <v>-31541834.899999976</v>
      </c>
      <c r="G12" s="32"/>
      <c r="H12" s="27">
        <f>IF(D12=0,"n/a",IF(AND(F12/D12&lt;1,F12/D12&gt;-1),F12/D12,"n/a"))</f>
        <v>-3.5267077482289778E-2</v>
      </c>
      <c r="I12" s="29"/>
      <c r="J12" s="33">
        <f>IF(B50=0,"n/a",B12/B50)</f>
        <v>9.7354672424826968E-2</v>
      </c>
      <c r="K12" s="34" t="e">
        <f>IF(#REF!=0,"n/a",#REF!/#REF!)</f>
        <v>#REF!</v>
      </c>
      <c r="L12" s="34">
        <f>IF(D50=0,"n/a",D12/D50)</f>
        <v>9.9288779039576627E-2</v>
      </c>
    </row>
    <row r="13" spans="1:12" x14ac:dyDescent="0.2">
      <c r="A13" s="25" t="s">
        <v>11</v>
      </c>
      <c r="B13" s="32">
        <v>106918224.97</v>
      </c>
      <c r="C13" s="32"/>
      <c r="D13" s="32">
        <v>111677810.55</v>
      </c>
      <c r="E13" s="32"/>
      <c r="F13" s="32">
        <f>B13-D13</f>
        <v>-4759585.5799999982</v>
      </c>
      <c r="G13" s="32"/>
      <c r="H13" s="27">
        <f>IF(D13=0,"n/a",IF(AND(F13/D13&lt;1,F13/D13&gt;-1),F13/D13,"n/a"))</f>
        <v>-4.2618901253163921E-2</v>
      </c>
      <c r="I13" s="29"/>
      <c r="J13" s="33">
        <f>IF(B51=0,"n/a",B13/B51)</f>
        <v>9.1084907111826249E-2</v>
      </c>
      <c r="K13" s="34" t="e">
        <f>IF(#REF!=0,"n/a",#REF!/#REF!)</f>
        <v>#REF!</v>
      </c>
      <c r="L13" s="34">
        <f>IF(D51=0,"n/a",D13/D51)</f>
        <v>9.3228408528647722E-2</v>
      </c>
    </row>
    <row r="14" spans="1:12" x14ac:dyDescent="0.2">
      <c r="A14" s="25" t="s">
        <v>12</v>
      </c>
      <c r="B14" s="32">
        <v>17831827.59</v>
      </c>
      <c r="C14" s="32"/>
      <c r="D14" s="32">
        <v>19040914.100000001</v>
      </c>
      <c r="E14" s="32"/>
      <c r="F14" s="32">
        <f>B14-D14</f>
        <v>-1209086.5100000016</v>
      </c>
      <c r="G14" s="32"/>
      <c r="H14" s="27">
        <f>IF(D14=0,"n/a",IF(AND(F14/D14&lt;1,F14/D14&gt;-1),F14/D14,"n/a"))</f>
        <v>-6.3499394180870847E-2</v>
      </c>
      <c r="I14" s="29"/>
      <c r="J14" s="33">
        <f>IF(B52=0,"n/a",B14/B52)</f>
        <v>0.23209706264284777</v>
      </c>
      <c r="K14" s="34" t="e">
        <f>IF(#REF!=0,"n/a",#REF!/#REF!)</f>
        <v>#REF!</v>
      </c>
      <c r="L14" s="34">
        <f>IF(D52=0,"n/a",D14/D52)</f>
        <v>0.24276469445576082</v>
      </c>
    </row>
    <row r="15" spans="1:12" x14ac:dyDescent="0.2">
      <c r="A15" s="25" t="s">
        <v>13</v>
      </c>
      <c r="B15" s="32">
        <v>347518.92</v>
      </c>
      <c r="C15" s="35"/>
      <c r="D15" s="32">
        <v>343142.81</v>
      </c>
      <c r="E15" s="32"/>
      <c r="F15" s="32">
        <f>B15-D15</f>
        <v>4376.109999999986</v>
      </c>
      <c r="G15" s="35"/>
      <c r="H15" s="27">
        <f>IF(D15=0,"n/a",IF(AND(F15/D15&lt;1,F15/D15&gt;-1),F15/D15,"n/a"))</f>
        <v>1.2753028396544243E-2</v>
      </c>
      <c r="I15" s="36"/>
      <c r="J15" s="33">
        <f>IF(B53=0,"n/a",B15/B53)</f>
        <v>4.8406492106340834E-2</v>
      </c>
      <c r="K15" s="34" t="e">
        <f>IF(#REF!=0,"n/a",#REF!/#REF!)</f>
        <v>#REF!</v>
      </c>
      <c r="L15" s="34">
        <f>IF(D53=0,"n/a",D15/D53)</f>
        <v>4.7628823294265266E-2</v>
      </c>
    </row>
    <row r="16" spans="1:12" ht="8.4499999999999993" customHeight="1" x14ac:dyDescent="0.2">
      <c r="A16" s="21"/>
      <c r="B16" s="37"/>
      <c r="C16" s="32"/>
      <c r="D16" s="37"/>
      <c r="E16" s="32"/>
      <c r="F16" s="37"/>
      <c r="G16" s="32"/>
      <c r="H16" s="38" t="s">
        <v>3</v>
      </c>
      <c r="I16" s="29"/>
      <c r="J16" s="39"/>
      <c r="K16" s="39" t="s">
        <v>14</v>
      </c>
      <c r="L16" s="39" t="s">
        <v>14</v>
      </c>
    </row>
    <row r="17" spans="1:12" x14ac:dyDescent="0.2">
      <c r="A17" s="40" t="s">
        <v>15</v>
      </c>
      <c r="B17" s="41">
        <f>SUM(B11:B16)</f>
        <v>2116952233.5</v>
      </c>
      <c r="C17" s="32"/>
      <c r="D17" s="41">
        <f>SUM(D11:D16)</f>
        <v>2212903919.1500001</v>
      </c>
      <c r="E17" s="32"/>
      <c r="F17" s="41">
        <f>SUM(F11:F16)</f>
        <v>-95951685.649999961</v>
      </c>
      <c r="G17" s="32"/>
      <c r="H17" s="43">
        <f>IF(D17=0,"n/a",IF(AND(F17/D17&lt;1,F17/D17&gt;-1),F17/D17,"n/a"))</f>
        <v>-4.3360077597429547E-2</v>
      </c>
      <c r="I17" s="29"/>
      <c r="J17" s="44">
        <f>IF(B55=0,"n/a",B17/B55)</f>
        <v>0.10198230897824011</v>
      </c>
      <c r="K17" s="34" t="e">
        <f>IF(#REF!=0,"n/a",#REF!/#REF!)</f>
        <v>#REF!</v>
      </c>
      <c r="L17" s="44">
        <f>IF(D55=0,"n/a",D17/D55)</f>
        <v>0.10568102929161337</v>
      </c>
    </row>
    <row r="18" spans="1:12" x14ac:dyDescent="0.2">
      <c r="A18" s="25" t="s">
        <v>16</v>
      </c>
      <c r="B18" s="32">
        <v>17927190.149999999</v>
      </c>
      <c r="C18" s="32"/>
      <c r="D18" s="32">
        <v>13627487.57</v>
      </c>
      <c r="E18" s="32"/>
      <c r="F18" s="32">
        <f>B18-D18</f>
        <v>4299702.5799999982</v>
      </c>
      <c r="G18" s="32"/>
      <c r="H18" s="49">
        <f>IF(D18=0,"n/a",IF(AND(F18/D18&lt;1,F18/D18&gt;-1),F18/D18,"n/a"))</f>
        <v>0.31551689611997924</v>
      </c>
      <c r="I18" s="36"/>
      <c r="J18" s="34">
        <f>IF(B56=0,"n/a",B18/B56)</f>
        <v>7.99549800788606E-3</v>
      </c>
      <c r="K18" s="34" t="e">
        <f>IF(#REF!=0,"n/a",#REF!/#REF!)</f>
        <v>#REF!</v>
      </c>
      <c r="L18" s="34">
        <f>IF(D56=0,"n/a",D18/D56)</f>
        <v>6.824324167354439E-3</v>
      </c>
    </row>
    <row r="19" spans="1:12" x14ac:dyDescent="0.2">
      <c r="A19" s="25" t="s">
        <v>17</v>
      </c>
      <c r="B19" s="32">
        <v>112468887.64</v>
      </c>
      <c r="C19" s="32"/>
      <c r="D19" s="32">
        <v>75643574.629999995</v>
      </c>
      <c r="E19" s="32"/>
      <c r="F19" s="32">
        <f>B19-D19</f>
        <v>36825313.010000005</v>
      </c>
      <c r="G19" s="32"/>
      <c r="H19" s="49">
        <f>IF(D19=0,"n/a",IF(AND(F19/D19&lt;1,F19/D19&gt;-1),F19/D19,"n/a"))</f>
        <v>0.48682671581989473</v>
      </c>
      <c r="I19" s="29"/>
      <c r="J19" s="44">
        <f>IF(B57=0,"n/a",B19/B57)</f>
        <v>3.076314763268773E-2</v>
      </c>
      <c r="K19" s="44" t="e">
        <f>IF(#REF!=0,"n/a",#REF!/#REF!)</f>
        <v>#REF!</v>
      </c>
      <c r="L19" s="44">
        <f>IF(D57=0,"n/a",D19/D57)</f>
        <v>2.5704939835852331E-2</v>
      </c>
    </row>
    <row r="20" spans="1:12" ht="6" customHeight="1" x14ac:dyDescent="0.2">
      <c r="A20" s="24"/>
      <c r="B20" s="45"/>
      <c r="C20" s="46"/>
      <c r="D20" s="45"/>
      <c r="E20" s="46"/>
      <c r="F20" s="45"/>
      <c r="G20" s="46"/>
      <c r="H20" s="45" t="s">
        <v>3</v>
      </c>
      <c r="I20" s="47"/>
      <c r="J20" s="47"/>
      <c r="K20" s="47"/>
      <c r="L20" s="47"/>
    </row>
    <row r="21" spans="1:12" x14ac:dyDescent="0.2">
      <c r="A21" s="48" t="s">
        <v>18</v>
      </c>
      <c r="B21" s="32">
        <f>SUM(B17:B19)</f>
        <v>2247348311.29</v>
      </c>
      <c r="C21" s="32"/>
      <c r="D21" s="32">
        <f>SUM(D17:D19)</f>
        <v>2302174981.3500004</v>
      </c>
      <c r="E21" s="32"/>
      <c r="F21" s="32">
        <f>SUM(F17:F19)</f>
        <v>-54826670.059999958</v>
      </c>
      <c r="G21" s="32"/>
      <c r="H21" s="49">
        <f>IF(D21=0,"n/a",IF(AND(F21/D21&lt;1,F21/D21&gt;-1),F21/D21,"n/a"))</f>
        <v>-2.3815161968205163E-2</v>
      </c>
      <c r="I21" s="29"/>
      <c r="J21" s="28"/>
      <c r="K21" s="50"/>
      <c r="L21" s="50"/>
    </row>
    <row r="22" spans="1:12" ht="6.6" customHeight="1" x14ac:dyDescent="0.2">
      <c r="A22" s="51"/>
      <c r="B22" s="35"/>
      <c r="C22" s="35"/>
      <c r="D22" s="35"/>
      <c r="E22" s="35"/>
      <c r="F22" s="35"/>
      <c r="G22" s="35"/>
      <c r="H22" s="52" t="s">
        <v>3</v>
      </c>
      <c r="I22" s="36"/>
      <c r="J22" s="52"/>
      <c r="K22" s="52"/>
      <c r="L22" s="52"/>
    </row>
    <row r="23" spans="1:12" x14ac:dyDescent="0.2">
      <c r="A23" s="25" t="s">
        <v>19</v>
      </c>
      <c r="B23" s="32">
        <v>153884192.55000001</v>
      </c>
      <c r="C23" s="35"/>
      <c r="D23" s="32">
        <v>12472764.75</v>
      </c>
      <c r="E23" s="35"/>
      <c r="F23" s="32">
        <f>B23-D23</f>
        <v>141411427.80000001</v>
      </c>
      <c r="G23" s="35"/>
      <c r="H23" s="49" t="str">
        <f>IF(D23=0,"n/a",IF(AND(F23/D23&lt;1,F23/D23&gt;-1),F23/D23,"n/a"))</f>
        <v>n/a</v>
      </c>
      <c r="I23" s="36"/>
      <c r="J23" s="52"/>
      <c r="K23" s="52"/>
      <c r="L23" s="52"/>
    </row>
    <row r="24" spans="1:12" x14ac:dyDescent="0.2">
      <c r="A24" s="25" t="s">
        <v>20</v>
      </c>
      <c r="B24" s="32">
        <v>18517551.170000002</v>
      </c>
      <c r="C24" s="35"/>
      <c r="D24" s="32">
        <v>18865250.359999999</v>
      </c>
      <c r="E24" s="35"/>
      <c r="F24" s="32">
        <f>B24-D24</f>
        <v>-347699.18999999762</v>
      </c>
      <c r="G24" s="35"/>
      <c r="H24" s="49">
        <f>IF(D24=0,"n/a",IF(AND(F24/D24&lt;1,F24/D24&gt;-1),F24/D24,"n/a"))</f>
        <v>-1.843066926571112E-2</v>
      </c>
      <c r="I24" s="36"/>
      <c r="J24" s="52"/>
      <c r="K24" s="52"/>
      <c r="L24" s="52"/>
    </row>
    <row r="25" spans="1:12" x14ac:dyDescent="0.2">
      <c r="A25" s="25" t="s">
        <v>21</v>
      </c>
      <c r="B25" s="32">
        <v>18331999.039999999</v>
      </c>
      <c r="C25" s="35"/>
      <c r="D25" s="32">
        <v>-34756604.719999999</v>
      </c>
      <c r="E25" s="35"/>
      <c r="F25" s="32">
        <f>B25-D25</f>
        <v>53088603.759999998</v>
      </c>
      <c r="G25" s="35"/>
      <c r="H25" s="49" t="str">
        <f>IF(D25=0,"n/a",IF(AND(F25/D25&lt;1,F25/D25&gt;-1),F25/D25,"n/a"))</f>
        <v>n/a</v>
      </c>
      <c r="I25" s="36"/>
      <c r="J25" s="52"/>
      <c r="K25" s="52"/>
      <c r="L25" s="52"/>
    </row>
    <row r="26" spans="1:12" x14ac:dyDescent="0.2">
      <c r="A26" s="25" t="s">
        <v>22</v>
      </c>
      <c r="B26" s="41">
        <v>107832044.94</v>
      </c>
      <c r="C26" s="35"/>
      <c r="D26" s="41">
        <v>119172941.40000001</v>
      </c>
      <c r="E26" s="35"/>
      <c r="F26" s="41">
        <f>B26-D26</f>
        <v>-11340896.460000008</v>
      </c>
      <c r="G26" s="35"/>
      <c r="H26" s="43">
        <f>IF(D26=0,"n/a",IF(AND(F26/D26&lt;1,F26/D26&gt;-1),F26/D26,"n/a"))</f>
        <v>-9.5163351065865431E-2</v>
      </c>
      <c r="I26" s="36"/>
      <c r="J26" s="52"/>
      <c r="K26" s="52"/>
      <c r="L26" s="52"/>
    </row>
    <row r="27" spans="1:12" x14ac:dyDescent="0.2">
      <c r="A27" s="25" t="s">
        <v>23</v>
      </c>
      <c r="B27" s="41">
        <f>SUM(B23:B26)</f>
        <v>298565787.70000005</v>
      </c>
      <c r="C27" s="32"/>
      <c r="D27" s="41">
        <f>SUM(D23:D26)</f>
        <v>115754351.79000001</v>
      </c>
      <c r="E27" s="32"/>
      <c r="F27" s="41">
        <f>SUM(F23:F26)</f>
        <v>182811435.91</v>
      </c>
      <c r="G27" s="32"/>
      <c r="H27" s="43" t="str">
        <f>IF(D27=0,"n/a",IF(AND(F27/D27&lt;1,F27/D27&gt;-1),F27/D27,"n/a"))</f>
        <v>n/a</v>
      </c>
      <c r="I27" s="29"/>
      <c r="J27" s="50"/>
      <c r="K27" s="50"/>
      <c r="L27" s="50"/>
    </row>
    <row r="28" spans="1:12" ht="6.6" customHeight="1" x14ac:dyDescent="0.2">
      <c r="A28" s="51"/>
      <c r="B28" s="53"/>
      <c r="C28" s="53"/>
      <c r="D28" s="53"/>
      <c r="E28" s="53"/>
      <c r="F28" s="53"/>
      <c r="G28" s="35"/>
      <c r="H28" s="52" t="s">
        <v>3</v>
      </c>
      <c r="I28" s="36"/>
      <c r="J28" s="52"/>
      <c r="K28" s="52"/>
      <c r="L28" s="52"/>
    </row>
    <row r="29" spans="1:12" ht="13.5" thickBot="1" x14ac:dyDescent="0.25">
      <c r="A29" s="54" t="s">
        <v>24</v>
      </c>
      <c r="B29" s="55">
        <f>+B27+B21</f>
        <v>2545914098.9899998</v>
      </c>
      <c r="C29" s="26"/>
      <c r="D29" s="55">
        <f>+D27+D21</f>
        <v>2417929333.1400003</v>
      </c>
      <c r="E29" s="26"/>
      <c r="F29" s="55">
        <f>+F27+F21</f>
        <v>127984765.85000004</v>
      </c>
      <c r="G29" s="32"/>
      <c r="H29" s="56">
        <f>IF(D29=0,"n/a",IF(AND(F29/D29&lt;1,F29/D29&gt;-1),F29/D29,"n/a"))</f>
        <v>5.2931557633156684E-2</v>
      </c>
      <c r="I29" s="29"/>
      <c r="J29" s="50"/>
      <c r="K29" s="50"/>
      <c r="L29" s="50"/>
    </row>
    <row r="30" spans="1:12" ht="4.1500000000000004" customHeight="1" thickTop="1" x14ac:dyDescent="0.2">
      <c r="A30" s="57"/>
      <c r="B30" s="53"/>
      <c r="C30" s="26"/>
      <c r="D30" s="53"/>
      <c r="E30" s="26"/>
      <c r="F30" s="53"/>
      <c r="G30" s="32"/>
      <c r="H30" s="58"/>
      <c r="I30" s="29"/>
      <c r="J30" s="50"/>
      <c r="K30" s="50"/>
      <c r="L30" s="50"/>
    </row>
    <row r="31" spans="1:12" ht="13.15" customHeight="1" x14ac:dyDescent="0.2">
      <c r="A31" s="24"/>
      <c r="B31" s="59"/>
      <c r="C31" s="59"/>
      <c r="D31" s="59"/>
      <c r="E31" s="59"/>
      <c r="F31" s="59"/>
      <c r="G31" s="60"/>
      <c r="H31" s="32"/>
      <c r="I31" s="61"/>
      <c r="J31" s="47"/>
      <c r="K31" s="47"/>
      <c r="L31" s="47"/>
    </row>
    <row r="32" spans="1:12" x14ac:dyDescent="0.2">
      <c r="A32" s="25" t="s">
        <v>37</v>
      </c>
      <c r="B32" s="26">
        <v>82570506.230000004</v>
      </c>
      <c r="C32" s="26"/>
      <c r="D32" s="26">
        <v>86883662.519999996</v>
      </c>
      <c r="E32" s="26"/>
      <c r="F32" s="26"/>
      <c r="G32" s="32"/>
      <c r="H32" s="32"/>
      <c r="I32" s="50"/>
      <c r="J32" s="28"/>
      <c r="K32" s="50"/>
      <c r="L32" s="50"/>
    </row>
    <row r="33" spans="1:12" x14ac:dyDescent="0.2">
      <c r="A33" s="25" t="s">
        <v>25</v>
      </c>
      <c r="B33" s="32">
        <v>-82197615.828999996</v>
      </c>
      <c r="C33" s="32"/>
      <c r="D33" s="32">
        <v>-82310590.658999994</v>
      </c>
      <c r="E33" s="26"/>
      <c r="F33" s="26"/>
      <c r="G33" s="32"/>
      <c r="H33" s="32"/>
      <c r="I33" s="29"/>
      <c r="J33" s="28"/>
      <c r="K33" s="50"/>
      <c r="L33" s="50"/>
    </row>
    <row r="34" spans="1:12" ht="12" customHeight="1" x14ac:dyDescent="0.2">
      <c r="A34" s="25" t="s">
        <v>26</v>
      </c>
      <c r="B34" s="32">
        <v>89284743.709999993</v>
      </c>
      <c r="C34" s="62"/>
      <c r="D34" s="32">
        <v>107898055.318</v>
      </c>
      <c r="E34" s="63"/>
      <c r="F34" s="63"/>
      <c r="G34" s="62"/>
      <c r="H34" s="62"/>
      <c r="I34" s="24"/>
      <c r="J34" s="21"/>
      <c r="K34" s="24"/>
      <c r="L34" s="24"/>
    </row>
    <row r="35" spans="1:12" x14ac:dyDescent="0.2">
      <c r="A35" s="25" t="s">
        <v>38</v>
      </c>
      <c r="B35" s="32">
        <v>-37199447.263999999</v>
      </c>
      <c r="C35" s="32"/>
      <c r="D35" s="32">
        <v>-45569171.387999997</v>
      </c>
      <c r="E35" s="26"/>
      <c r="F35" s="26"/>
      <c r="G35" s="32"/>
      <c r="H35" s="32"/>
      <c r="I35" s="50"/>
      <c r="J35" s="28"/>
      <c r="K35" s="50"/>
      <c r="L35" s="50"/>
    </row>
    <row r="36" spans="1:12" x14ac:dyDescent="0.2">
      <c r="A36" s="25" t="s">
        <v>27</v>
      </c>
      <c r="B36" s="32">
        <v>17534095.557999998</v>
      </c>
      <c r="C36" s="32"/>
      <c r="D36" s="32">
        <v>18343561.414999999</v>
      </c>
      <c r="E36" s="26"/>
      <c r="F36" s="26"/>
      <c r="G36" s="32"/>
      <c r="H36" s="32"/>
      <c r="I36" s="50"/>
      <c r="J36" s="28"/>
      <c r="K36" s="50"/>
      <c r="L36" s="50"/>
    </row>
    <row r="37" spans="1:12" x14ac:dyDescent="0.2">
      <c r="A37" s="25" t="s">
        <v>28</v>
      </c>
      <c r="B37" s="32">
        <v>-1624821.7420000001</v>
      </c>
      <c r="C37" s="32"/>
      <c r="D37" s="32">
        <v>-6112928.801</v>
      </c>
      <c r="E37" s="26"/>
      <c r="F37" s="26"/>
      <c r="G37" s="32"/>
      <c r="H37" s="32"/>
      <c r="I37" s="50"/>
      <c r="J37" s="28"/>
      <c r="K37" s="50"/>
      <c r="L37" s="50"/>
    </row>
    <row r="38" spans="1:12" x14ac:dyDescent="0.2">
      <c r="A38" s="25" t="s">
        <v>29</v>
      </c>
      <c r="B38" s="32">
        <v>-506.83</v>
      </c>
      <c r="C38" s="32"/>
      <c r="D38" s="32">
        <v>-884.61</v>
      </c>
      <c r="E38" s="26"/>
      <c r="F38" s="26"/>
      <c r="G38" s="32"/>
      <c r="H38" s="32"/>
      <c r="I38" s="50"/>
      <c r="J38" s="28"/>
      <c r="K38" s="50"/>
      <c r="L38" s="50"/>
    </row>
    <row r="39" spans="1:12" x14ac:dyDescent="0.2">
      <c r="A39" s="25" t="s">
        <v>39</v>
      </c>
      <c r="B39" s="32">
        <v>-1195893.3589999999</v>
      </c>
      <c r="C39" s="32"/>
      <c r="D39" s="32">
        <v>-480277.30800000002</v>
      </c>
      <c r="E39" s="26"/>
      <c r="F39" s="26"/>
      <c r="G39" s="32"/>
      <c r="H39" s="32"/>
      <c r="I39" s="50"/>
      <c r="J39" s="28"/>
      <c r="K39" s="50"/>
      <c r="L39" s="50"/>
    </row>
    <row r="40" spans="1:12" x14ac:dyDescent="0.2">
      <c r="A40" s="25" t="s">
        <v>30</v>
      </c>
      <c r="B40" s="32">
        <v>61176087.219999999</v>
      </c>
      <c r="C40" s="32"/>
      <c r="D40" s="32">
        <v>63094536.022</v>
      </c>
      <c r="E40" s="26"/>
      <c r="F40" s="26"/>
      <c r="G40" s="32"/>
      <c r="H40" s="32"/>
      <c r="I40" s="50"/>
      <c r="J40" s="28"/>
      <c r="K40" s="50"/>
      <c r="L40" s="50"/>
    </row>
    <row r="41" spans="1:12" x14ac:dyDescent="0.2">
      <c r="A41" s="25" t="s">
        <v>31</v>
      </c>
      <c r="B41" s="32">
        <v>866.06</v>
      </c>
      <c r="C41" s="32"/>
      <c r="D41" s="32">
        <v>5679730.04</v>
      </c>
      <c r="E41" s="26"/>
      <c r="F41" s="26"/>
      <c r="G41" s="32"/>
      <c r="H41" s="32"/>
      <c r="I41" s="50"/>
      <c r="J41" s="28"/>
      <c r="K41" s="50"/>
      <c r="L41" s="50"/>
    </row>
    <row r="42" spans="1:12" x14ac:dyDescent="0.2">
      <c r="A42" s="25" t="s">
        <v>40</v>
      </c>
      <c r="B42" s="32">
        <v>-8159292.0599999996</v>
      </c>
      <c r="C42" s="32"/>
      <c r="D42" s="32">
        <v>0</v>
      </c>
      <c r="E42" s="26"/>
      <c r="F42" s="26"/>
      <c r="G42" s="32"/>
      <c r="H42" s="32"/>
      <c r="I42" s="50"/>
      <c r="J42" s="28"/>
      <c r="K42" s="50"/>
      <c r="L42" s="50"/>
    </row>
    <row r="43" spans="1:12" ht="12.75" customHeight="1" x14ac:dyDescent="0.2">
      <c r="A43" s="64" t="s">
        <v>36</v>
      </c>
      <c r="B43" s="32">
        <v>0</v>
      </c>
      <c r="C43" s="65"/>
      <c r="D43" s="32">
        <v>24779330.199999999</v>
      </c>
      <c r="E43" s="66"/>
      <c r="F43" s="66"/>
      <c r="G43" s="67"/>
      <c r="H43" s="67"/>
      <c r="I43" s="7"/>
      <c r="J43" s="7"/>
      <c r="K43" s="7"/>
      <c r="L43" s="7"/>
    </row>
    <row r="44" spans="1:12" ht="12.75" customHeight="1" x14ac:dyDescent="0.2">
      <c r="A44" s="64"/>
      <c r="B44" s="32"/>
      <c r="C44" s="65"/>
      <c r="D44" s="32"/>
      <c r="E44" s="66"/>
      <c r="F44" s="66"/>
      <c r="G44" s="67"/>
      <c r="H44" s="67"/>
      <c r="I44" s="7"/>
      <c r="J44" s="7"/>
      <c r="K44" s="7"/>
      <c r="L44" s="7"/>
    </row>
    <row r="45" spans="1:12" ht="13.15" customHeight="1" x14ac:dyDescent="0.2">
      <c r="A45" s="14"/>
      <c r="B45" s="66"/>
      <c r="C45" s="66"/>
      <c r="D45" s="66"/>
      <c r="E45" s="66"/>
      <c r="F45" s="68" t="s">
        <v>35</v>
      </c>
      <c r="G45" s="10"/>
      <c r="H45" s="10"/>
      <c r="I45" s="9"/>
      <c r="J45" s="9"/>
      <c r="K45" s="7"/>
      <c r="L45" s="7"/>
    </row>
    <row r="46" spans="1:12" x14ac:dyDescent="0.2">
      <c r="A46" s="9"/>
      <c r="B46" s="69" t="s">
        <v>5</v>
      </c>
      <c r="C46" s="66"/>
      <c r="D46" s="69" t="s">
        <v>5</v>
      </c>
      <c r="E46" s="66"/>
      <c r="F46" s="66"/>
      <c r="G46" s="7"/>
      <c r="H46" s="7"/>
      <c r="I46" s="70"/>
      <c r="J46" s="9"/>
      <c r="K46" s="7"/>
      <c r="L46" s="7"/>
    </row>
    <row r="47" spans="1:12" ht="13.15" customHeight="1" x14ac:dyDescent="0.2">
      <c r="A47" s="16" t="s">
        <v>32</v>
      </c>
      <c r="B47" s="17">
        <v>2019</v>
      </c>
      <c r="C47" s="66"/>
      <c r="D47" s="17">
        <v>2018</v>
      </c>
      <c r="E47" s="66"/>
      <c r="F47" s="90" t="s">
        <v>7</v>
      </c>
      <c r="G47" s="9"/>
      <c r="H47" s="19" t="s">
        <v>8</v>
      </c>
      <c r="I47" s="15"/>
      <c r="J47" s="9"/>
      <c r="K47" s="7"/>
      <c r="L47" s="7"/>
    </row>
    <row r="48" spans="1:12" ht="6" customHeight="1" x14ac:dyDescent="0.2">
      <c r="A48" s="21"/>
      <c r="B48" s="72"/>
      <c r="C48" s="63"/>
      <c r="D48" s="72"/>
      <c r="E48" s="63"/>
      <c r="F48" s="72"/>
      <c r="G48" s="62"/>
      <c r="H48" s="73"/>
      <c r="I48" s="22"/>
      <c r="J48" s="21"/>
      <c r="K48" s="24"/>
      <c r="L48" s="24"/>
    </row>
    <row r="49" spans="1:12" x14ac:dyDescent="0.2">
      <c r="A49" s="25" t="s">
        <v>9</v>
      </c>
      <c r="B49" s="74">
        <v>10637459921.298</v>
      </c>
      <c r="C49" s="74"/>
      <c r="D49" s="74">
        <v>10648158946.086</v>
      </c>
      <c r="E49" s="74"/>
      <c r="F49" s="74">
        <f>+B49-D49</f>
        <v>-10699024.788000107</v>
      </c>
      <c r="G49" s="42"/>
      <c r="H49" s="49">
        <f>IF(D49=0,"n/a",IF(AND(F49/D49&lt;1,F49/D49&gt;-1),F49/D49,"n/a"))</f>
        <v>-1.0047769611790781E-3</v>
      </c>
      <c r="I49" s="75"/>
      <c r="J49" s="21"/>
      <c r="K49" s="24"/>
      <c r="L49" s="24"/>
    </row>
    <row r="50" spans="1:12" ht="12.75" customHeight="1" x14ac:dyDescent="0.2">
      <c r="A50" s="25" t="s">
        <v>10</v>
      </c>
      <c r="B50" s="74">
        <v>8862735367.7989998</v>
      </c>
      <c r="C50" s="74"/>
      <c r="D50" s="74">
        <v>9007770485.9629993</v>
      </c>
      <c r="E50" s="74"/>
      <c r="F50" s="74">
        <f>+B50-D50</f>
        <v>-145035118.16399956</v>
      </c>
      <c r="G50" s="42"/>
      <c r="H50" s="49">
        <f>IF(D50=0,"n/a",IF(AND(F50/D50&lt;1,F50/D50&gt;-1),F50/D50,"n/a"))</f>
        <v>-1.6101111633562475E-2</v>
      </c>
      <c r="I50" s="75"/>
      <c r="J50" s="21"/>
      <c r="K50" s="24"/>
      <c r="L50" s="24"/>
    </row>
    <row r="51" spans="1:12" x14ac:dyDescent="0.2">
      <c r="A51" s="25" t="s">
        <v>11</v>
      </c>
      <c r="B51" s="74">
        <v>1173830312.4000001</v>
      </c>
      <c r="C51" s="74"/>
      <c r="D51" s="74">
        <v>1197894636.5439999</v>
      </c>
      <c r="E51" s="74"/>
      <c r="F51" s="74">
        <f>+B51-D51</f>
        <v>-24064324.143999815</v>
      </c>
      <c r="G51" s="42"/>
      <c r="H51" s="49">
        <f>IF(D51=0,"n/a",IF(AND(F51/D51&lt;1,F51/D51&gt;-1),F51/D51,"n/a"))</f>
        <v>-2.0088848726651686E-2</v>
      </c>
      <c r="I51" s="75"/>
      <c r="J51" s="21"/>
      <c r="K51" s="24"/>
      <c r="L51" s="24"/>
    </row>
    <row r="52" spans="1:12" x14ac:dyDescent="0.2">
      <c r="A52" s="25" t="s">
        <v>12</v>
      </c>
      <c r="B52" s="74">
        <v>76829182.527999997</v>
      </c>
      <c r="C52" s="74"/>
      <c r="D52" s="74">
        <v>78433621.259000003</v>
      </c>
      <c r="E52" s="74"/>
      <c r="F52" s="74">
        <f>+B52-D52</f>
        <v>-1604438.7310000062</v>
      </c>
      <c r="G52" s="42"/>
      <c r="H52" s="49">
        <f>IF(D52=0,"n/a",IF(AND(F52/D52&lt;1,F52/D52&gt;-1),F52/D52,"n/a"))</f>
        <v>-2.0456007324995237E-2</v>
      </c>
      <c r="I52" s="75"/>
      <c r="J52" s="76"/>
      <c r="K52" s="24"/>
      <c r="L52" s="24"/>
    </row>
    <row r="53" spans="1:12" ht="12.75" customHeight="1" x14ac:dyDescent="0.2">
      <c r="A53" s="25" t="s">
        <v>13</v>
      </c>
      <c r="B53" s="74">
        <v>7179180</v>
      </c>
      <c r="C53" s="77"/>
      <c r="D53" s="74">
        <v>7204520</v>
      </c>
      <c r="E53" s="77"/>
      <c r="F53" s="74">
        <f>+B53-D53</f>
        <v>-25340</v>
      </c>
      <c r="G53" s="78"/>
      <c r="H53" s="49">
        <f>IF(D53=0,"n/a",IF(AND(F53/D53&lt;1,F53/D53&gt;-1),F53/D53,"n/a"))</f>
        <v>-3.5172364015923336E-3</v>
      </c>
      <c r="I53" s="75"/>
      <c r="J53" s="21"/>
      <c r="K53" s="24"/>
      <c r="L53" s="24"/>
    </row>
    <row r="54" spans="1:12" ht="6" customHeight="1" x14ac:dyDescent="0.2">
      <c r="A54" s="21"/>
      <c r="B54" s="79"/>
      <c r="C54" s="80"/>
      <c r="D54" s="79"/>
      <c r="E54" s="80"/>
      <c r="F54" s="79"/>
      <c r="G54" s="81"/>
      <c r="H54" s="82"/>
      <c r="I54" s="7"/>
      <c r="J54" s="7"/>
      <c r="K54" s="7"/>
      <c r="L54" s="7"/>
    </row>
    <row r="55" spans="1:12" ht="12.75" customHeight="1" x14ac:dyDescent="0.2">
      <c r="A55" s="40" t="s">
        <v>15</v>
      </c>
      <c r="B55" s="83">
        <f>SUM(B49:B54)</f>
        <v>20758033964.025002</v>
      </c>
      <c r="C55" s="74"/>
      <c r="D55" s="83">
        <f>SUM(D49:D54)</f>
        <v>20939462209.851997</v>
      </c>
      <c r="E55" s="74"/>
      <c r="F55" s="83">
        <f>SUM(F49:F54)</f>
        <v>-181428245.82699949</v>
      </c>
      <c r="G55" s="42"/>
      <c r="H55" s="43">
        <f>IF(D55=0,"n/a",IF(AND(F55/D55&lt;1,F55/D55&gt;-1),F55/D55,"n/a"))</f>
        <v>-8.6644176440041354E-3</v>
      </c>
      <c r="I55" s="75"/>
      <c r="J55" s="24"/>
      <c r="K55" s="24"/>
      <c r="L55" s="24"/>
    </row>
    <row r="56" spans="1:12" x14ac:dyDescent="0.2">
      <c r="A56" s="25" t="s">
        <v>16</v>
      </c>
      <c r="B56" s="74">
        <v>2242160542.3850002</v>
      </c>
      <c r="C56" s="74"/>
      <c r="D56" s="74">
        <v>1996899214.605</v>
      </c>
      <c r="E56" s="77"/>
      <c r="F56" s="74">
        <f>+B56-D56</f>
        <v>245261327.78000021</v>
      </c>
      <c r="G56" s="78"/>
      <c r="H56" s="49">
        <f>IF(D56=0,"n/a",IF(AND(F56/D56&lt;1,F56/D56&gt;-1),F56/D56,"n/a"))</f>
        <v>0.12282108480297767</v>
      </c>
      <c r="I56" s="75"/>
      <c r="J56" s="21"/>
      <c r="K56" s="24"/>
      <c r="L56" s="24"/>
    </row>
    <row r="57" spans="1:12" x14ac:dyDescent="0.2">
      <c r="A57" s="25" t="s">
        <v>17</v>
      </c>
      <c r="B57" s="74">
        <v>3655961639</v>
      </c>
      <c r="C57" s="77"/>
      <c r="D57" s="74">
        <v>2942764119</v>
      </c>
      <c r="E57" s="77"/>
      <c r="F57" s="74">
        <f>+B57-D57</f>
        <v>713197520</v>
      </c>
      <c r="G57" s="78"/>
      <c r="H57" s="49">
        <f>IF(D57=0,"n/a",IF(AND(F57/D57&lt;1,F57/D57&gt;-1),F57/D57,"n/a"))</f>
        <v>0.24235633274010299</v>
      </c>
      <c r="I57" s="75"/>
      <c r="J57" s="21"/>
      <c r="K57" s="24"/>
      <c r="L57" s="24"/>
    </row>
    <row r="58" spans="1:12" ht="6" customHeight="1" x14ac:dyDescent="0.2">
      <c r="A58" s="7"/>
      <c r="B58" s="84"/>
      <c r="C58" s="74"/>
      <c r="D58" s="84"/>
      <c r="E58" s="74"/>
      <c r="F58" s="84"/>
      <c r="G58" s="42"/>
      <c r="H58" s="85"/>
      <c r="I58" s="7"/>
      <c r="J58" s="7"/>
      <c r="K58" s="7"/>
      <c r="L58" s="7"/>
    </row>
    <row r="59" spans="1:12" ht="13.5" thickBot="1" x14ac:dyDescent="0.25">
      <c r="A59" s="40" t="s">
        <v>33</v>
      </c>
      <c r="B59" s="86">
        <f>SUM(B55:B57)</f>
        <v>26656156145.410004</v>
      </c>
      <c r="C59" s="74"/>
      <c r="D59" s="86">
        <f>SUM(D55:D57)</f>
        <v>25879125543.456997</v>
      </c>
      <c r="E59" s="74"/>
      <c r="F59" s="86">
        <f>SUM(F55:F57)</f>
        <v>777030601.95300078</v>
      </c>
      <c r="G59" s="42"/>
      <c r="H59" s="56">
        <f>IF(D59=0,"n/a",IF(AND(F59/D59&lt;1,F59/D59&gt;-1),F59/D59,"n/a"))</f>
        <v>3.0025380905865151E-2</v>
      </c>
      <c r="I59" s="75"/>
      <c r="J59" s="24"/>
      <c r="K59" s="24"/>
      <c r="L59" s="24"/>
    </row>
    <row r="60" spans="1:12" ht="13.5" thickTop="1" x14ac:dyDescent="0.2">
      <c r="A60" s="9"/>
      <c r="B60" s="89"/>
      <c r="C60" s="67"/>
      <c r="D60" s="89"/>
      <c r="E60" s="67"/>
      <c r="F60" s="89"/>
      <c r="G60" s="88"/>
      <c r="H60" s="87"/>
      <c r="I60" s="70"/>
      <c r="J60" s="7"/>
      <c r="K60" s="7"/>
      <c r="L60" s="7"/>
    </row>
    <row r="61" spans="1:12" x14ac:dyDescent="0.2">
      <c r="B61" s="98"/>
      <c r="C61" s="98"/>
      <c r="D61" s="98"/>
      <c r="E61" s="98"/>
      <c r="F61" s="98"/>
    </row>
    <row r="62" spans="1:12" ht="12.75" customHeight="1" x14ac:dyDescent="0.2">
      <c r="A62" s="6" t="s">
        <v>34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31F43E-CE29-4615-AFC2-1E6EE7E28901}"/>
</file>

<file path=customXml/itemProps2.xml><?xml version="1.0" encoding="utf-8"?>
<ds:datastoreItem xmlns:ds="http://schemas.openxmlformats.org/officeDocument/2006/customXml" ds:itemID="{9806DBF0-F4A1-48A9-BC33-B6BE395C08A2}"/>
</file>

<file path=customXml/itemProps3.xml><?xml version="1.0" encoding="utf-8"?>
<ds:datastoreItem xmlns:ds="http://schemas.openxmlformats.org/officeDocument/2006/customXml" ds:itemID="{1D6AD7FE-B145-4BBA-843F-298BE4FDE4B6}"/>
</file>

<file path=customXml/itemProps4.xml><?xml version="1.0" encoding="utf-8"?>
<ds:datastoreItem xmlns:ds="http://schemas.openxmlformats.org/officeDocument/2006/customXml" ds:itemID="{B0BDF19C-8457-44C5-BE4C-9C3DD238E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07-2019 SOE</vt:lpstr>
      <vt:lpstr>08-2019 SOE</vt:lpstr>
      <vt:lpstr>09-2019 SOE</vt:lpstr>
      <vt:lpstr>12M 09-2019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2019-07-11T22:23:55Z</cp:lastPrinted>
  <dcterms:created xsi:type="dcterms:W3CDTF">2019-04-22T17:29:29Z</dcterms:created>
  <dcterms:modified xsi:type="dcterms:W3CDTF">2019-11-08T18:40:37Z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0x0101006E56B4D1795A2E4DB2F0B01679ED314A004D7C9AB4584FD544A5A89A1D671F25E7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