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WEAF Advisory Committee\2019-2020\WEAF Tariff Update 09-27-19\"/>
    </mc:Choice>
  </mc:AlternateContent>
  <xr:revisionPtr revIDLastSave="0" documentId="13_ncr:1_{69009B02-84A6-46D5-8219-8F166404917D}" xr6:coauthVersionLast="41" xr6:coauthVersionMax="41" xr10:uidLastSave="{00000000-0000-0000-0000-000000000000}"/>
  <bookViews>
    <workbookView xWindow="33840" yWindow="1590" windowWidth="21600" windowHeight="113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B30" i="1"/>
  <c r="B29" i="1"/>
  <c r="D9" i="1" l="1"/>
  <c r="D8" i="1"/>
  <c r="D7" i="1"/>
  <c r="D6" i="1"/>
  <c r="D5" i="1"/>
  <c r="E17" i="1" l="1"/>
  <c r="E5" i="1" s="1"/>
  <c r="E21" i="1"/>
  <c r="E9" i="1" s="1"/>
  <c r="E20" i="1"/>
  <c r="E8" i="1" s="1"/>
  <c r="E19" i="1"/>
  <c r="E7" i="1" s="1"/>
  <c r="E18" i="1"/>
  <c r="E6" i="1" s="1"/>
  <c r="E24" i="1"/>
  <c r="E11" i="1" s="1"/>
  <c r="E22" i="1" l="1"/>
  <c r="E10" i="1" s="1"/>
  <c r="D10" i="1"/>
  <c r="D11" i="1" s="1"/>
</calcChain>
</file>

<file path=xl/sharedStrings.xml><?xml version="1.0" encoding="utf-8"?>
<sst xmlns="http://schemas.openxmlformats.org/spreadsheetml/2006/main" count="35" uniqueCount="28">
  <si>
    <t>Residential</t>
  </si>
  <si>
    <t>Commercial</t>
  </si>
  <si>
    <t>Industrial Firm</t>
  </si>
  <si>
    <t>Industrial Interruptible</t>
  </si>
  <si>
    <t>Revenue</t>
  </si>
  <si>
    <t>Impact</t>
  </si>
  <si>
    <t>Percent</t>
  </si>
  <si>
    <t>Large Volume</t>
  </si>
  <si>
    <t>Total</t>
  </si>
  <si>
    <t>9xx</t>
  </si>
  <si>
    <t>Actual</t>
  </si>
  <si>
    <t>Transportation</t>
  </si>
  <si>
    <t>Revenue per PGA</t>
  </si>
  <si>
    <t>Total WEAF Change</t>
  </si>
  <si>
    <t>Change*</t>
  </si>
  <si>
    <t>Rate</t>
  </si>
  <si>
    <t>Sch</t>
  </si>
  <si>
    <t>Select Bill Impact @ Ave Therms</t>
  </si>
  <si>
    <t>Ave. Monthly Therms</t>
  </si>
  <si>
    <t>Special Contract</t>
  </si>
  <si>
    <t>Revenue Impact</t>
  </si>
  <si>
    <t>Bill Impact</t>
  </si>
  <si>
    <t>Ratio</t>
  </si>
  <si>
    <t>Impact*</t>
  </si>
  <si>
    <t>Schedule</t>
  </si>
  <si>
    <t>* W19-09-06, Attch B, Pg 2</t>
  </si>
  <si>
    <t>WEAF Rate</t>
  </si>
  <si>
    <t>W19-09-06 WEAF Bill &amp; Revenue Impacts - Attachment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</si>
</sst>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&quot;$&quot;* #,##0.00000_);_(&quot;$&quot;* \(#,##0.00000\);_(&quot;$&quot;* &quot;-&quot;??_);_(@_)"/>
    <numFmt numFmtId="166" formatCode="General_)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"/>
    </font>
    <font>
      <sz val="8"/>
      <name val="Helv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2" xfId="0" applyFill="1" applyBorder="1"/>
    <xf numFmtId="10" fontId="0" fillId="0" borderId="0" xfId="0" applyNumberFormat="1" applyFill="1"/>
    <xf numFmtId="3" fontId="0" fillId="0" borderId="0" xfId="0" applyNumberFormat="1" applyFill="1"/>
    <xf numFmtId="5" fontId="0" fillId="0" borderId="0" xfId="0" applyNumberFormat="1" applyFill="1"/>
    <xf numFmtId="5" fontId="0" fillId="0" borderId="1" xfId="0" applyNumberFormat="1" applyFill="1" applyBorder="1"/>
    <xf numFmtId="3" fontId="0" fillId="0" borderId="0" xfId="0" applyNumberFormat="1" applyFill="1"/>
    <xf numFmtId="164" fontId="0" fillId="0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44" fontId="0" fillId="0" borderId="0" xfId="1" applyFont="1" applyFill="1"/>
    <xf numFmtId="0" fontId="0" fillId="0" borderId="0" xfId="0" applyFill="1" applyBorder="1"/>
    <xf numFmtId="4" fontId="0" fillId="0" borderId="0" xfId="0" applyNumberFormat="1" applyFill="1"/>
    <xf numFmtId="10" fontId="0" fillId="0" borderId="0" xfId="2" applyNumberFormat="1" applyFont="1" applyFill="1"/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right"/>
    </xf>
    <xf numFmtId="43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5" fontId="0" fillId="0" borderId="0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3" fontId="6" fillId="0" borderId="0" xfId="0" applyNumberFormat="1" applyFont="1" applyFill="1"/>
    <xf numFmtId="3" fontId="6" fillId="0" borderId="2" xfId="0" applyNumberFormat="1" applyFont="1" applyFill="1" applyBorder="1"/>
    <xf numFmtId="167" fontId="0" fillId="0" borderId="0" xfId="0" applyNumberFormat="1" applyFill="1"/>
    <xf numFmtId="167" fontId="0" fillId="0" borderId="1" xfId="0" applyNumberFormat="1" applyFill="1" applyBorder="1"/>
    <xf numFmtId="0" fontId="8" fillId="0" borderId="0" xfId="0" applyFont="1" applyFill="1"/>
  </cellXfs>
  <cellStyles count="6">
    <cellStyle name="Comma 13 4" xfId="5" xr:uid="{AC21A70E-B46F-4370-91D3-CE77D49C5F65}"/>
    <cellStyle name="Comma 6 3 2" xfId="3" xr:uid="{47830C69-C688-4FCC-93C9-B333798EC1FA}"/>
    <cellStyle name="Currency" xfId="1" builtinId="4"/>
    <cellStyle name="Normal" xfId="0" builtinId="0"/>
    <cellStyle name="Normal 25 3" xfId="4" xr:uid="{78A7FC50-BCDC-44AC-A9DB-86436943DC1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35"/>
  <sheetViews>
    <sheetView tabSelected="1" view="pageBreakPreview" zoomScale="60" zoomScaleNormal="100" workbookViewId="0">
      <selection activeCell="G16" sqref="G16"/>
    </sheetView>
  </sheetViews>
  <sheetFormatPr defaultRowHeight="15" x14ac:dyDescent="0.25"/>
  <cols>
    <col min="1" max="1" width="21.7109375" style="1" bestFit="1" customWidth="1"/>
    <col min="2" max="2" width="8.7109375" style="1" customWidth="1"/>
    <col min="3" max="3" width="16.5703125" style="1" bestFit="1" customWidth="1"/>
    <col min="4" max="4" width="18.7109375" style="1" customWidth="1"/>
    <col min="5" max="5" width="12.85546875" style="1" bestFit="1" customWidth="1"/>
    <col min="6" max="6" width="10.85546875" style="1" bestFit="1" customWidth="1"/>
    <col min="7" max="7" width="33" style="1" customWidth="1"/>
    <col min="8" max="8" width="29.5703125" style="1" customWidth="1"/>
    <col min="9" max="9" width="10.85546875" style="1" customWidth="1"/>
    <col min="10" max="10" width="12.5703125" style="1" bestFit="1" customWidth="1"/>
    <col min="11" max="11" width="9.28515625" style="1" bestFit="1" customWidth="1"/>
    <col min="12" max="12" width="11" style="1" bestFit="1" customWidth="1"/>
    <col min="13" max="13" width="32" style="1" bestFit="1" customWidth="1"/>
    <col min="14" max="16384" width="9.140625" style="1"/>
  </cols>
  <sheetData>
    <row r="1" spans="1:16" ht="15.75" x14ac:dyDescent="0.25">
      <c r="A1" s="32" t="s">
        <v>27</v>
      </c>
    </row>
    <row r="3" spans="1:16" x14ac:dyDescent="0.25">
      <c r="B3" s="20" t="s">
        <v>15</v>
      </c>
      <c r="C3" s="17" t="s">
        <v>26</v>
      </c>
      <c r="D3" s="17" t="s">
        <v>4</v>
      </c>
      <c r="E3" s="17"/>
    </row>
    <row r="4" spans="1:16" ht="18.75" customHeight="1" thickBot="1" x14ac:dyDescent="0.3">
      <c r="A4" s="2" t="s">
        <v>21</v>
      </c>
      <c r="B4" s="18" t="s">
        <v>16</v>
      </c>
      <c r="C4" s="18" t="s">
        <v>14</v>
      </c>
      <c r="D4" s="18" t="s">
        <v>23</v>
      </c>
      <c r="E4" s="18" t="s">
        <v>6</v>
      </c>
      <c r="F4" s="13"/>
      <c r="N4" s="13"/>
      <c r="O4" s="13"/>
      <c r="P4" s="13"/>
    </row>
    <row r="5" spans="1:16" x14ac:dyDescent="0.25">
      <c r="A5" s="1" t="s">
        <v>0</v>
      </c>
      <c r="B5" s="1">
        <v>503</v>
      </c>
      <c r="C5" s="8">
        <v>-6.4320743980670995E-5</v>
      </c>
      <c r="D5" s="5">
        <f t="shared" ref="D5:D10" si="0">D17</f>
        <v>-8120.7719132429938</v>
      </c>
      <c r="E5" s="30">
        <f>+E17</f>
        <v>-7.4060088862409502E-5</v>
      </c>
      <c r="F5" s="13"/>
      <c r="N5" s="13"/>
      <c r="O5" s="13"/>
      <c r="P5" s="13"/>
    </row>
    <row r="6" spans="1:16" x14ac:dyDescent="0.25">
      <c r="A6" s="1" t="s">
        <v>1</v>
      </c>
      <c r="B6" s="1">
        <v>504</v>
      </c>
      <c r="C6" s="8">
        <v>-5.1987857966678038E-5</v>
      </c>
      <c r="D6" s="5">
        <f t="shared" si="0"/>
        <v>-4753.3660886496</v>
      </c>
      <c r="E6" s="30">
        <f>+E18</f>
        <v>-6.6764584570085128E-5</v>
      </c>
      <c r="F6" s="13"/>
      <c r="N6" s="13"/>
      <c r="O6" s="13"/>
      <c r="P6" s="13"/>
    </row>
    <row r="7" spans="1:16" x14ac:dyDescent="0.25">
      <c r="A7" s="1" t="s">
        <v>2</v>
      </c>
      <c r="B7" s="1">
        <v>505</v>
      </c>
      <c r="C7" s="8">
        <v>-3.2255240344289306E-5</v>
      </c>
      <c r="D7" s="5">
        <f t="shared" si="0"/>
        <v>-425.5644520707063</v>
      </c>
      <c r="E7" s="30">
        <f t="shared" ref="E7:E10" si="1">+E19</f>
        <v>-4.8496207335721764E-5</v>
      </c>
      <c r="F7" s="16"/>
      <c r="N7" s="13"/>
      <c r="O7" s="13"/>
      <c r="P7" s="13"/>
    </row>
    <row r="8" spans="1:16" x14ac:dyDescent="0.25">
      <c r="A8" s="1" t="s">
        <v>7</v>
      </c>
      <c r="B8" s="1">
        <v>511</v>
      </c>
      <c r="C8" s="8">
        <v>-2.7322085938692123E-5</v>
      </c>
      <c r="D8" s="5">
        <f t="shared" si="0"/>
        <v>-407.557794846354</v>
      </c>
      <c r="E8" s="30">
        <f t="shared" si="1"/>
        <v>-4.7295833096464597E-5</v>
      </c>
      <c r="F8" s="13"/>
      <c r="G8" s="13"/>
      <c r="H8" s="13"/>
      <c r="N8" s="13"/>
      <c r="O8" s="13"/>
      <c r="P8" s="13"/>
    </row>
    <row r="9" spans="1:16" x14ac:dyDescent="0.25">
      <c r="A9" s="1" t="s">
        <v>3</v>
      </c>
      <c r="B9" s="1">
        <v>570</v>
      </c>
      <c r="C9" s="8">
        <v>-9.6765721032867485E-6</v>
      </c>
      <c r="D9" s="5">
        <f t="shared" si="0"/>
        <v>-23.070148529944177</v>
      </c>
      <c r="E9" s="30">
        <f t="shared" si="1"/>
        <v>-1.8848930536332511E-5</v>
      </c>
      <c r="F9" s="13"/>
      <c r="G9" s="13"/>
      <c r="H9" s="13"/>
      <c r="N9" s="13"/>
      <c r="O9" s="13"/>
      <c r="P9" s="13"/>
    </row>
    <row r="10" spans="1:16" ht="15.75" thickBot="1" x14ac:dyDescent="0.3">
      <c r="A10" s="1" t="s">
        <v>11</v>
      </c>
      <c r="B10" s="2">
        <v>663</v>
      </c>
      <c r="C10" s="21">
        <v>-5.8818379451351069E-6</v>
      </c>
      <c r="D10" s="6">
        <f t="shared" si="0"/>
        <v>-3262.7318308956201</v>
      </c>
      <c r="E10" s="31">
        <f t="shared" si="1"/>
        <v>-1.6888883550431489E-4</v>
      </c>
      <c r="F10" s="13"/>
      <c r="G10" s="13"/>
      <c r="H10" s="13"/>
      <c r="N10" s="13"/>
      <c r="O10" s="13"/>
      <c r="P10" s="13"/>
    </row>
    <row r="11" spans="1:16" x14ac:dyDescent="0.25">
      <c r="A11" s="1" t="s">
        <v>8</v>
      </c>
      <c r="D11" s="5">
        <f>SUM(D5:D10)</f>
        <v>-16993.06222823522</v>
      </c>
      <c r="E11" s="3">
        <f>+E24</f>
        <v>-7.633631274568331E-5</v>
      </c>
      <c r="M11" s="12"/>
      <c r="N11" s="13"/>
      <c r="O11" s="13"/>
      <c r="P11" s="13"/>
    </row>
    <row r="12" spans="1:16" x14ac:dyDescent="0.25">
      <c r="N12" s="13"/>
      <c r="O12" s="13"/>
      <c r="P12" s="13"/>
    </row>
    <row r="13" spans="1:16" x14ac:dyDescent="0.25">
      <c r="A13" s="19" t="s">
        <v>25</v>
      </c>
    </row>
    <row r="15" spans="1:16" x14ac:dyDescent="0.25">
      <c r="C15" s="17" t="s">
        <v>10</v>
      </c>
      <c r="D15" s="17" t="s">
        <v>13</v>
      </c>
      <c r="E15" s="17"/>
    </row>
    <row r="16" spans="1:16" ht="15.75" thickBot="1" x14ac:dyDescent="0.3">
      <c r="A16" s="2" t="s">
        <v>20</v>
      </c>
      <c r="B16" s="2"/>
      <c r="C16" s="18" t="s">
        <v>12</v>
      </c>
      <c r="D16" s="18" t="s">
        <v>5</v>
      </c>
      <c r="E16" s="18" t="s">
        <v>22</v>
      </c>
    </row>
    <row r="17" spans="1:11" x14ac:dyDescent="0.25">
      <c r="A17" s="1" t="s">
        <v>0</v>
      </c>
      <c r="B17" s="1">
        <v>503</v>
      </c>
      <c r="C17" s="28">
        <v>109651123</v>
      </c>
      <c r="D17" s="5">
        <v>-8120.7719132429938</v>
      </c>
      <c r="E17" s="1">
        <f t="shared" ref="E17:E22" si="2">+D17/C17</f>
        <v>-7.4060088862409502E-5</v>
      </c>
      <c r="K17" s="4"/>
    </row>
    <row r="18" spans="1:11" x14ac:dyDescent="0.25">
      <c r="A18" s="1" t="s">
        <v>1</v>
      </c>
      <c r="B18" s="1">
        <v>504</v>
      </c>
      <c r="C18" s="28">
        <v>71195921</v>
      </c>
      <c r="D18" s="5">
        <v>-4753.3660886496</v>
      </c>
      <c r="E18" s="1">
        <f t="shared" si="2"/>
        <v>-6.6764584570085128E-5</v>
      </c>
      <c r="K18" s="4"/>
    </row>
    <row r="19" spans="1:11" x14ac:dyDescent="0.25">
      <c r="A19" s="1" t="s">
        <v>2</v>
      </c>
      <c r="B19" s="1">
        <v>505</v>
      </c>
      <c r="C19" s="28">
        <v>8775211</v>
      </c>
      <c r="D19" s="5">
        <v>-425.5644520707063</v>
      </c>
      <c r="E19" s="1">
        <f t="shared" si="2"/>
        <v>-4.8496207335721764E-5</v>
      </c>
      <c r="K19" s="4"/>
    </row>
    <row r="20" spans="1:11" x14ac:dyDescent="0.25">
      <c r="A20" s="1" t="s">
        <v>7</v>
      </c>
      <c r="B20" s="1">
        <v>511</v>
      </c>
      <c r="C20" s="28">
        <v>8617203</v>
      </c>
      <c r="D20" s="5">
        <v>-407.557794846354</v>
      </c>
      <c r="E20" s="1">
        <f t="shared" si="2"/>
        <v>-4.7295833096464597E-5</v>
      </c>
      <c r="K20" s="4"/>
    </row>
    <row r="21" spans="1:11" x14ac:dyDescent="0.25">
      <c r="A21" s="1" t="s">
        <v>3</v>
      </c>
      <c r="B21" s="1">
        <v>570</v>
      </c>
      <c r="C21" s="28">
        <v>1223950</v>
      </c>
      <c r="D21" s="5">
        <v>-23.070148529944177</v>
      </c>
      <c r="E21" s="1">
        <f t="shared" si="2"/>
        <v>-1.8848930536332511E-5</v>
      </c>
      <c r="K21" s="4"/>
    </row>
    <row r="22" spans="1:11" x14ac:dyDescent="0.25">
      <c r="A22" s="1" t="s">
        <v>11</v>
      </c>
      <c r="B22" s="1">
        <v>663</v>
      </c>
      <c r="C22" s="28">
        <v>19318813</v>
      </c>
      <c r="D22" s="5">
        <v>-3262.7318308956201</v>
      </c>
      <c r="E22" s="1">
        <f t="shared" si="2"/>
        <v>-1.6888883550431489E-4</v>
      </c>
      <c r="K22" s="4"/>
    </row>
    <row r="23" spans="1:11" ht="15.75" thickBot="1" x14ac:dyDescent="0.3">
      <c r="A23" s="1" t="s">
        <v>19</v>
      </c>
      <c r="B23" s="23" t="s">
        <v>9</v>
      </c>
      <c r="C23" s="29">
        <v>3825626</v>
      </c>
      <c r="D23" s="2"/>
      <c r="E23" s="2">
        <v>0</v>
      </c>
      <c r="K23" s="4"/>
    </row>
    <row r="24" spans="1:11" x14ac:dyDescent="0.25">
      <c r="A24" s="1" t="s">
        <v>8</v>
      </c>
      <c r="C24" s="4">
        <f>SUM(C17:C23)</f>
        <v>222607847</v>
      </c>
      <c r="D24" s="5">
        <f>SUM(D17:D23)</f>
        <v>-16993.06222823522</v>
      </c>
      <c r="E24" s="1">
        <f>+D24/C24</f>
        <v>-7.633631274568331E-5</v>
      </c>
      <c r="K24" s="4"/>
    </row>
    <row r="25" spans="1:11" ht="15.75" customHeight="1" x14ac:dyDescent="0.25">
      <c r="D25" s="15"/>
      <c r="K25" s="4"/>
    </row>
    <row r="26" spans="1:11" ht="15.75" customHeight="1" x14ac:dyDescent="0.25">
      <c r="D26" s="4"/>
      <c r="E26" s="14"/>
      <c r="K26" s="4"/>
    </row>
    <row r="27" spans="1:11" x14ac:dyDescent="0.25">
      <c r="K27" s="4"/>
    </row>
    <row r="28" spans="1:11" ht="42.75" customHeight="1" x14ac:dyDescent="0.25">
      <c r="A28" s="1" t="s">
        <v>24</v>
      </c>
      <c r="B28" s="22" t="s">
        <v>17</v>
      </c>
      <c r="C28" s="22" t="s">
        <v>18</v>
      </c>
      <c r="D28" s="24"/>
      <c r="E28" s="9"/>
      <c r="K28" s="7"/>
    </row>
    <row r="29" spans="1:11" x14ac:dyDescent="0.25">
      <c r="A29" s="1">
        <v>503</v>
      </c>
      <c r="B29" s="27">
        <f>C5*C29</f>
        <v>-3.5376409189369048E-3</v>
      </c>
      <c r="C29" s="13">
        <v>55</v>
      </c>
      <c r="D29" s="26"/>
      <c r="E29" s="11"/>
      <c r="K29" s="7"/>
    </row>
    <row r="30" spans="1:11" x14ac:dyDescent="0.25">
      <c r="A30" s="1">
        <v>504</v>
      </c>
      <c r="B30" s="27">
        <f>C6*C30</f>
        <v>-1.5024490952369953E-2</v>
      </c>
      <c r="C30" s="13">
        <v>289</v>
      </c>
      <c r="D30" s="26"/>
      <c r="E30" s="11"/>
      <c r="K30" s="4"/>
    </row>
    <row r="31" spans="1:11" x14ac:dyDescent="0.25">
      <c r="A31" s="16"/>
      <c r="B31" s="13"/>
      <c r="D31" s="26"/>
      <c r="E31" s="11"/>
      <c r="K31" s="3"/>
    </row>
    <row r="32" spans="1:11" x14ac:dyDescent="0.25">
      <c r="A32" s="25"/>
      <c r="B32" s="10"/>
      <c r="C32" s="26"/>
      <c r="D32" s="26"/>
      <c r="E32" s="11"/>
    </row>
    <row r="33" spans="1:5" x14ac:dyDescent="0.25">
      <c r="A33" s="25"/>
      <c r="B33" s="10"/>
      <c r="C33" s="26"/>
      <c r="D33" s="26"/>
      <c r="E33" s="11"/>
    </row>
    <row r="34" spans="1:5" x14ac:dyDescent="0.25">
      <c r="A34" s="25"/>
      <c r="B34" s="10"/>
      <c r="C34" s="26"/>
      <c r="D34" s="26"/>
      <c r="E34" s="11"/>
    </row>
    <row r="35" spans="1:5" x14ac:dyDescent="0.25">
      <c r="A35" s="13"/>
      <c r="B35" s="13"/>
      <c r="C35" s="13"/>
      <c r="D35" s="13"/>
    </row>
  </sheetData>
  <pageMargins left="0.7" right="0.7" top="0.75" bottom="0.75" header="0.3" footer="0.3"/>
  <pageSetup orientation="portrait" r:id="rId1"/>
  <headerFooter scaleWithDoc="0"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847861B2B30C4AA2A2346A506152DE" ma:contentTypeVersion="56" ma:contentTypeDescription="" ma:contentTypeScope="" ma:versionID="5132b23c5369cfdb895c418a2bd428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2019-10-01T07:00:00+00:00</OpenedDate>
    <SignificantOrder xmlns="dc463f71-b30c-4ab2-9473-d307f9d35888">false</SignificantOrder>
    <Date1 xmlns="dc463f71-b30c-4ab2-9473-d307f9d35888">2019-10-01T07:00:00+00:00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190826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7A9A1E-048A-4B50-8B7C-95C282EBC600}"/>
</file>

<file path=customXml/itemProps2.xml><?xml version="1.0" encoding="utf-8"?>
<ds:datastoreItem xmlns:ds="http://schemas.openxmlformats.org/officeDocument/2006/customXml" ds:itemID="{DCCB8518-5ABC-4527-B3F5-A52B38323566}"/>
</file>

<file path=customXml/itemProps3.xml><?xml version="1.0" encoding="utf-8"?>
<ds:datastoreItem xmlns:ds="http://schemas.openxmlformats.org/officeDocument/2006/customXml" ds:itemID="{F00F107E-4872-49FD-8B5B-6060956B8602}"/>
</file>

<file path=customXml/itemProps4.xml><?xml version="1.0" encoding="utf-8"?>
<ds:datastoreItem xmlns:ds="http://schemas.openxmlformats.org/officeDocument/2006/customXml" ds:itemID="{1A87D75D-F14D-4C1E-9A27-887FE7A7C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Myhrum, Isaac</cp:lastModifiedBy>
  <cp:lastPrinted>2019-09-26T18:33:28Z</cp:lastPrinted>
  <dcterms:created xsi:type="dcterms:W3CDTF">2013-10-17T23:39:08Z</dcterms:created>
  <dcterms:modified xsi:type="dcterms:W3CDTF">2019-09-26T18:33:32Z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0x0101006E56B4D1795A2E4DB2F0B01679ED314A009D847861B2B30C4AA2A2346A506152DE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