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0" yWindow="120" windowWidth="22980" windowHeight="10590" activeTab="3"/>
  </bookViews>
  <sheets>
    <sheet name="04-2019 SOE" sheetId="1" r:id="rId1"/>
    <sheet name="05-2019 SOE" sheetId="3" r:id="rId2"/>
    <sheet name="06-2019 SOE " sheetId="4" r:id="rId3"/>
    <sheet name="12ME 06-2019 SOE" sheetId="5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 localSheetId="1">'[3]INPUT TAB'!#REF!</definedName>
    <definedName name="RdSch_CY" localSheetId="2">'[3]INPUT TAB'!#REF!</definedName>
    <definedName name="RdSch_CY" localSheetId="3">'[3]INPUT TAB'!#REF!</definedName>
    <definedName name="RdSch_CY">'[3]INPUT TAB'!#REF!</definedName>
    <definedName name="RdSch_PY" localSheetId="1">'[3]INPUT TAB'!#REF!</definedName>
    <definedName name="RdSch_PY" localSheetId="2">'[3]INPUT TAB'!#REF!</definedName>
    <definedName name="RdSch_PY" localSheetId="3">'[3]INPUT TAB'!#REF!</definedName>
    <definedName name="RdSch_PY">'[3]INPUT TAB'!#REF!</definedName>
    <definedName name="RdSch_PY2" localSheetId="1">'[3]INPUT TAB'!#REF!</definedName>
    <definedName name="RdSch_PY2" localSheetId="2">'[3]INPUT TAB'!#REF!</definedName>
    <definedName name="RdSch_PY2" localSheetId="3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51" i="1" l="1"/>
  <c r="H51" i="1" s="1"/>
  <c r="D53" i="1"/>
  <c r="D57" i="1" s="1"/>
  <c r="F47" i="1"/>
  <c r="F23" i="1"/>
  <c r="H23" i="1" s="1"/>
  <c r="F18" i="1"/>
  <c r="H18" i="1" s="1"/>
  <c r="F13" i="1"/>
  <c r="H13" i="1" s="1"/>
  <c r="J11" i="1"/>
  <c r="F11" i="1" l="1"/>
  <c r="H11" i="1" s="1"/>
  <c r="F24" i="1"/>
  <c r="H24" i="1" s="1"/>
  <c r="B26" i="1"/>
  <c r="K11" i="1"/>
  <c r="F48" i="1"/>
  <c r="H48" i="1" s="1"/>
  <c r="B16" i="1"/>
  <c r="B20" i="1" s="1"/>
  <c r="F10" i="1"/>
  <c r="H10" i="1" s="1"/>
  <c r="J10" i="1"/>
  <c r="H47" i="1"/>
  <c r="F22" i="1"/>
  <c r="D26" i="1"/>
  <c r="F12" i="1"/>
  <c r="H12" i="1" s="1"/>
  <c r="J12" i="1"/>
  <c r="K13" i="1"/>
  <c r="K14" i="1"/>
  <c r="F17" i="1"/>
  <c r="H17" i="1" s="1"/>
  <c r="J17" i="1"/>
  <c r="K18" i="1"/>
  <c r="J13" i="1"/>
  <c r="F50" i="1"/>
  <c r="H50" i="1" s="1"/>
  <c r="D16" i="1"/>
  <c r="K10" i="1"/>
  <c r="F14" i="1"/>
  <c r="H14" i="1" s="1"/>
  <c r="J14" i="1"/>
  <c r="J18" i="1"/>
  <c r="F55" i="1"/>
  <c r="H55" i="1" s="1"/>
  <c r="K12" i="1"/>
  <c r="K17" i="1"/>
  <c r="F25" i="1"/>
  <c r="H25" i="1" s="1"/>
  <c r="F49" i="1"/>
  <c r="H49" i="1" s="1"/>
  <c r="B53" i="1"/>
  <c r="F54" i="1"/>
  <c r="H54" i="1" s="1"/>
  <c r="B28" i="1" l="1"/>
  <c r="F53" i="1"/>
  <c r="H53" i="1" s="1"/>
  <c r="F16" i="1"/>
  <c r="F20" i="1" s="1"/>
  <c r="F26" i="1"/>
  <c r="D20" i="1"/>
  <c r="F57" i="1"/>
  <c r="H57" i="1" s="1"/>
  <c r="B57" i="1"/>
  <c r="J16" i="1"/>
  <c r="K16" i="1"/>
  <c r="D28" i="1"/>
  <c r="H22" i="1"/>
  <c r="H16" i="1" l="1"/>
  <c r="F28" i="1"/>
  <c r="H28" i="1" s="1"/>
  <c r="H26" i="1"/>
  <c r="H20" i="1"/>
  <c r="F55" i="3" l="1"/>
  <c r="F51" i="3"/>
  <c r="H51" i="3" s="1"/>
  <c r="F50" i="3"/>
  <c r="H50" i="3" s="1"/>
  <c r="F49" i="3"/>
  <c r="F24" i="3"/>
  <c r="H24" i="3" s="1"/>
  <c r="F23" i="3"/>
  <c r="J18" i="3"/>
  <c r="J17" i="3"/>
  <c r="J14" i="3"/>
  <c r="J13" i="3"/>
  <c r="J12" i="3"/>
  <c r="F11" i="3"/>
  <c r="J10" i="3"/>
  <c r="H23" i="3" l="1"/>
  <c r="H55" i="3"/>
  <c r="D26" i="3"/>
  <c r="F54" i="3"/>
  <c r="H11" i="3"/>
  <c r="K13" i="3"/>
  <c r="F13" i="3"/>
  <c r="H13" i="3" s="1"/>
  <c r="F18" i="3"/>
  <c r="H18" i="3" s="1"/>
  <c r="B26" i="3"/>
  <c r="F47" i="3"/>
  <c r="H47" i="3" s="1"/>
  <c r="K11" i="3"/>
  <c r="H54" i="3"/>
  <c r="K18" i="3"/>
  <c r="D16" i="3"/>
  <c r="D20" i="3" s="1"/>
  <c r="F22" i="3"/>
  <c r="H49" i="3"/>
  <c r="B53" i="3"/>
  <c r="D53" i="3"/>
  <c r="F10" i="3"/>
  <c r="K10" i="3"/>
  <c r="J11" i="3"/>
  <c r="F12" i="3"/>
  <c r="H12" i="3" s="1"/>
  <c r="K12" i="3"/>
  <c r="F14" i="3"/>
  <c r="H14" i="3" s="1"/>
  <c r="K14" i="3"/>
  <c r="F17" i="3"/>
  <c r="H17" i="3" s="1"/>
  <c r="K17" i="3"/>
  <c r="H22" i="3"/>
  <c r="F25" i="3"/>
  <c r="F48" i="3"/>
  <c r="B16" i="3"/>
  <c r="B20" i="3" s="1"/>
  <c r="B28" i="3" s="1"/>
  <c r="H48" i="3"/>
  <c r="D28" i="3" l="1"/>
  <c r="F26" i="3"/>
  <c r="F53" i="3"/>
  <c r="F57" i="3" s="1"/>
  <c r="H26" i="3"/>
  <c r="F16" i="3"/>
  <c r="H25" i="3"/>
  <c r="K16" i="3"/>
  <c r="H53" i="3"/>
  <c r="D57" i="3"/>
  <c r="H10" i="3"/>
  <c r="B57" i="3"/>
  <c r="J16" i="3"/>
  <c r="H57" i="3" l="1"/>
  <c r="F20" i="3"/>
  <c r="H16" i="3"/>
  <c r="H20" i="3" l="1"/>
  <c r="F28" i="3"/>
  <c r="H28" i="3" s="1"/>
  <c r="F53" i="5" l="1"/>
  <c r="H53" i="5" s="1"/>
  <c r="K13" i="5"/>
  <c r="F23" i="5"/>
  <c r="K18" i="5"/>
  <c r="J15" i="5"/>
  <c r="K11" i="5"/>
  <c r="F11" i="5"/>
  <c r="F56" i="4"/>
  <c r="J17" i="4"/>
  <c r="F52" i="4"/>
  <c r="H52" i="4" s="1"/>
  <c r="F49" i="4"/>
  <c r="H49" i="4" s="1"/>
  <c r="F48" i="4"/>
  <c r="H48" i="4" s="1"/>
  <c r="F25" i="4"/>
  <c r="H25" i="4" s="1"/>
  <c r="F24" i="4"/>
  <c r="H24" i="4" s="1"/>
  <c r="K14" i="4"/>
  <c r="J12" i="4"/>
  <c r="K11" i="4"/>
  <c r="J11" i="4"/>
  <c r="J10" i="4"/>
  <c r="K15" i="5" l="1"/>
  <c r="J19" i="5"/>
  <c r="D55" i="5"/>
  <c r="F13" i="5"/>
  <c r="H13" i="5" s="1"/>
  <c r="F18" i="5"/>
  <c r="H18" i="5" s="1"/>
  <c r="F26" i="5"/>
  <c r="H26" i="5" s="1"/>
  <c r="F49" i="5"/>
  <c r="F50" i="5"/>
  <c r="H50" i="5" s="1"/>
  <c r="F15" i="5"/>
  <c r="H15" i="5" s="1"/>
  <c r="D27" i="5"/>
  <c r="J11" i="5"/>
  <c r="J12" i="5"/>
  <c r="F57" i="5"/>
  <c r="F25" i="5"/>
  <c r="H25" i="5" s="1"/>
  <c r="H49" i="5"/>
  <c r="D59" i="5"/>
  <c r="K14" i="5"/>
  <c r="H11" i="5"/>
  <c r="F52" i="5"/>
  <c r="H52" i="5" s="1"/>
  <c r="J14" i="5"/>
  <c r="H23" i="5"/>
  <c r="H57" i="5"/>
  <c r="B17" i="5"/>
  <c r="B21" i="5" s="1"/>
  <c r="D17" i="5"/>
  <c r="K17" i="5" s="1"/>
  <c r="F12" i="5"/>
  <c r="K12" i="5"/>
  <c r="J13" i="5"/>
  <c r="F14" i="5"/>
  <c r="H14" i="5" s="1"/>
  <c r="J18" i="5"/>
  <c r="F19" i="5"/>
  <c r="H19" i="5" s="1"/>
  <c r="K19" i="5"/>
  <c r="F24" i="5"/>
  <c r="B27" i="5"/>
  <c r="F51" i="5"/>
  <c r="H51" i="5" s="1"/>
  <c r="B55" i="5"/>
  <c r="F56" i="5"/>
  <c r="H56" i="5" s="1"/>
  <c r="K10" i="4"/>
  <c r="F14" i="4"/>
  <c r="H14" i="4" s="1"/>
  <c r="F23" i="4"/>
  <c r="K13" i="4"/>
  <c r="B54" i="4"/>
  <c r="B58" i="4" s="1"/>
  <c r="F12" i="4"/>
  <c r="H12" i="4" s="1"/>
  <c r="J14" i="4"/>
  <c r="B26" i="4"/>
  <c r="F10" i="4"/>
  <c r="H10" i="4" s="1"/>
  <c r="F17" i="4"/>
  <c r="H17" i="4" s="1"/>
  <c r="F18" i="4"/>
  <c r="H18" i="4" s="1"/>
  <c r="D54" i="4"/>
  <c r="D58" i="4" s="1"/>
  <c r="F51" i="4"/>
  <c r="H51" i="4" s="1"/>
  <c r="H23" i="4"/>
  <c r="H56" i="4"/>
  <c r="D16" i="4"/>
  <c r="F11" i="4"/>
  <c r="H11" i="4" s="1"/>
  <c r="F13" i="4"/>
  <c r="H13" i="4" s="1"/>
  <c r="K18" i="4"/>
  <c r="D26" i="4"/>
  <c r="F22" i="4"/>
  <c r="F50" i="4"/>
  <c r="F54" i="4" s="1"/>
  <c r="F55" i="4"/>
  <c r="H55" i="4" s="1"/>
  <c r="B16" i="4"/>
  <c r="B20" i="4" s="1"/>
  <c r="K12" i="4"/>
  <c r="J13" i="4"/>
  <c r="K17" i="4"/>
  <c r="J18" i="4"/>
  <c r="F26" i="4" l="1"/>
  <c r="F27" i="5"/>
  <c r="H24" i="5"/>
  <c r="B29" i="5"/>
  <c r="F17" i="5"/>
  <c r="F21" i="5" s="1"/>
  <c r="H27" i="5"/>
  <c r="D21" i="5"/>
  <c r="H12" i="5"/>
  <c r="F55" i="5"/>
  <c r="B59" i="5"/>
  <c r="J17" i="5"/>
  <c r="B28" i="4"/>
  <c r="K16" i="4"/>
  <c r="J16" i="4"/>
  <c r="H50" i="4"/>
  <c r="H22" i="4"/>
  <c r="F58" i="4"/>
  <c r="H58" i="4" s="1"/>
  <c r="H54" i="4"/>
  <c r="F16" i="4"/>
  <c r="F20" i="4" s="1"/>
  <c r="F28" i="4" s="1"/>
  <c r="H26" i="4"/>
  <c r="D20" i="4"/>
  <c r="F29" i="5" l="1"/>
  <c r="H17" i="5"/>
  <c r="H21" i="5"/>
  <c r="D29" i="5"/>
  <c r="H29" i="5" s="1"/>
  <c r="F59" i="5"/>
  <c r="H59" i="5" s="1"/>
  <c r="H55" i="5"/>
  <c r="H20" i="4"/>
  <c r="H16" i="4"/>
  <c r="D28" i="4"/>
  <c r="H28" i="4" s="1"/>
</calcChain>
</file>

<file path=xl/sharedStrings.xml><?xml version="1.0" encoding="utf-8"?>
<sst xmlns="http://schemas.openxmlformats.org/spreadsheetml/2006/main" count="239" uniqueCount="48">
  <si>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</si>
  <si>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</si>
  <si>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</si>
  <si>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</si>
  <si>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</si>
  <si>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</si>
  <si>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</si>
  <si>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</si>
  <si>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</si>
  <si>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</si>
  <si>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</si>
  <si>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</si>
  <si>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</si>
  <si>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</si>
  <si>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</si>
  <si>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</si>
  <si>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</si>
  <si>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</si>
  <si>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</si>
  <si>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</si>
  <si>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</si>
  <si>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</si>
  <si>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</si>
  <si>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</si>
  <si>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</si>
  <si>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</si>
  <si>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</si>
  <si>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</si>
  <si>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</si>
  <si>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</si>
  <si>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</si>
  <si>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</si>
  <si>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</si>
  <si>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</si>
  <si>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</si>
  <si>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</si>
  <si>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</si>
  <si>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</si>
  <si>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VARIANCE FROM 2018</t>
  </si>
  <si>
    <t>SCH. 142 (Decup in BillEngy) in above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</si>
  <si>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</si>
  <si>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</si>
  <si>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</si>
  <si>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</si>
  <si>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MONTH OF APRIL 2019</t>
  </si>
  <si>
    <t>MONTH OF MAY 2019</t>
  </si>
  <si>
    <t>MONTH OF JUNE 2019</t>
  </si>
  <si>
    <t>TWELVE MONTHS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</si>
</sst>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97">
    <xf numFmtId="0" fontId="0" fillId="0" borderId="0" xfId="0"/>
    <xf numFmtId="39" fontId="2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14" fontId="2" fillId="0" borderId="0" xfId="3" applyNumberFormat="1" applyFont="1" applyFill="1" applyAlignment="1" applyProtection="1">
      <alignment horizontal="centerContinuous"/>
    </xf>
    <xf numFmtId="39" fontId="4" fillId="0" borderId="0" xfId="3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5" fillId="0" borderId="0" xfId="3" applyFont="1" applyFill="1" applyAlignment="1" applyProtection="1"/>
    <xf numFmtId="39" fontId="3" fillId="0" borderId="0" xfId="3" applyFont="1" applyFill="1" applyAlignment="1" applyProtection="1"/>
    <xf numFmtId="39" fontId="3" fillId="0" borderId="0" xfId="3" applyFont="1" applyFill="1" applyProtection="1"/>
    <xf numFmtId="39" fontId="5" fillId="0" borderId="0" xfId="3" applyNumberFormat="1" applyFont="1" applyFill="1" applyProtection="1"/>
    <xf numFmtId="39" fontId="3" fillId="0" borderId="0" xfId="3" applyNumberFormat="1" applyFont="1" applyFill="1" applyProtection="1"/>
    <xf numFmtId="43" fontId="3" fillId="0" borderId="1" xfId="3" applyNumberFormat="1" applyFont="1" applyFill="1" applyBorder="1" applyAlignment="1" applyProtection="1">
      <alignment horizontal="centerContinuous"/>
    </xf>
    <xf numFmtId="39" fontId="3" fillId="0" borderId="0" xfId="3" applyNumberFormat="1" applyFont="1" applyFill="1" applyBorder="1" applyProtection="1"/>
    <xf numFmtId="39" fontId="3" fillId="0" borderId="1" xfId="3" applyNumberFormat="1" applyFont="1" applyFill="1" applyBorder="1" applyAlignment="1" applyProtection="1">
      <alignment horizontal="centerContinuous"/>
    </xf>
    <xf numFmtId="39" fontId="3" fillId="0" borderId="1" xfId="3" applyFont="1" applyFill="1" applyBorder="1" applyAlignment="1" applyProtection="1">
      <alignment horizontal="centerContinuous"/>
    </xf>
    <xf numFmtId="39" fontId="3" fillId="0" borderId="0" xfId="3" applyNumberFormat="1" applyFont="1" applyFill="1" applyAlignment="1" applyProtection="1">
      <alignment horizontal="left"/>
    </xf>
    <xf numFmtId="39" fontId="3" fillId="0" borderId="0" xfId="3" applyNumberFormat="1" applyFont="1" applyFill="1" applyAlignment="1" applyProtection="1">
      <alignment horizontal="center"/>
    </xf>
    <xf numFmtId="39" fontId="5" fillId="0" borderId="0" xfId="3" applyNumberFormat="1" applyFont="1" applyFill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center"/>
    </xf>
    <xf numFmtId="39" fontId="3" fillId="0" borderId="1" xfId="3" applyNumberFormat="1" applyFont="1" applyFill="1" applyBorder="1" applyAlignment="1" applyProtection="1">
      <alignment horizontal="center"/>
    </xf>
    <xf numFmtId="39" fontId="3" fillId="0" borderId="1" xfId="3" applyFont="1" applyFill="1" applyBorder="1" applyAlignment="1" applyProtection="1">
      <alignment horizontal="center"/>
    </xf>
    <xf numFmtId="39" fontId="3" fillId="0" borderId="0" xfId="3" applyNumberFormat="1" applyFont="1" applyFill="1" applyBorder="1" applyAlignment="1" applyProtection="1">
      <alignment horizontal="center"/>
    </xf>
    <xf numFmtId="39" fontId="6" fillId="0" borderId="0" xfId="3" applyNumberFormat="1" applyFont="1" applyFill="1" applyProtection="1"/>
    <xf numFmtId="39" fontId="6" fillId="0" borderId="0" xfId="3" applyNumberFormat="1" applyFont="1" applyFill="1" applyAlignment="1" applyProtection="1">
      <alignment horizontal="fill"/>
    </xf>
    <xf numFmtId="39" fontId="6" fillId="0" borderId="0" xfId="3" applyFont="1" applyFill="1" applyAlignment="1" applyProtection="1">
      <alignment horizontal="fill"/>
    </xf>
    <xf numFmtId="39" fontId="6" fillId="0" borderId="0" xfId="3" applyFont="1" applyFill="1" applyProtection="1"/>
    <xf numFmtId="39" fontId="6" fillId="0" borderId="0" xfId="3" applyNumberFormat="1" applyFont="1" applyFill="1" applyAlignment="1" applyProtection="1">
      <alignment horizontal="left"/>
    </xf>
    <xf numFmtId="44" fontId="6" fillId="0" borderId="0" xfId="3" applyNumberFormat="1" applyFont="1" applyFill="1" applyAlignment="1" applyProtection="1">
      <alignment horizontal="right"/>
    </xf>
    <xf numFmtId="164" fontId="6" fillId="0" borderId="0" xfId="3" applyNumberFormat="1" applyFont="1" applyFill="1" applyAlignment="1" applyProtection="1">
      <alignment horizontal="right"/>
    </xf>
    <xf numFmtId="39" fontId="6" fillId="0" borderId="0" xfId="3" applyNumberFormat="1" applyFont="1" applyFill="1" applyAlignment="1" applyProtection="1">
      <alignment horizontal="right"/>
    </xf>
    <xf numFmtId="10" fontId="6" fillId="0" borderId="0" xfId="3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43" fontId="6" fillId="0" borderId="0" xfId="3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43" fontId="6" fillId="0" borderId="0" xfId="3" applyNumberFormat="1" applyFont="1" applyFill="1" applyBorder="1" applyAlignment="1" applyProtection="1">
      <alignment horizontal="right"/>
    </xf>
    <xf numFmtId="10" fontId="6" fillId="0" borderId="0" xfId="3" applyNumberFormat="1" applyFont="1" applyFill="1" applyBorder="1" applyAlignment="1" applyProtection="1">
      <alignment horizontal="right"/>
    </xf>
    <xf numFmtId="43" fontId="6" fillId="0" borderId="2" xfId="3" applyNumberFormat="1" applyFont="1" applyFill="1" applyBorder="1" applyAlignment="1" applyProtection="1">
      <alignment horizontal="right"/>
    </xf>
    <xf numFmtId="39" fontId="6" fillId="0" borderId="2" xfId="3" applyFont="1" applyFill="1" applyBorder="1" applyAlignment="1" applyProtection="1">
      <alignment horizontal="right"/>
    </xf>
    <xf numFmtId="169" fontId="6" fillId="0" borderId="2" xfId="3" applyNumberFormat="1" applyFont="1" applyFill="1" applyBorder="1" applyAlignment="1" applyProtection="1">
      <alignment horizontal="right"/>
    </xf>
    <xf numFmtId="39" fontId="6" fillId="0" borderId="0" xfId="3" applyNumberFormat="1" applyFont="1" applyFill="1" applyAlignment="1" applyProtection="1">
      <alignment horizontal="left" indent="1"/>
    </xf>
    <xf numFmtId="43" fontId="6" fillId="0" borderId="1" xfId="3" applyNumberFormat="1" applyFont="1" applyFill="1" applyBorder="1" applyAlignment="1" applyProtection="1">
      <alignment horizontal="right"/>
    </xf>
    <xf numFmtId="41" fontId="6" fillId="0" borderId="0" xfId="3" applyNumberFormat="1" applyFont="1" applyFill="1" applyAlignment="1" applyProtection="1">
      <alignment horizontal="right"/>
    </xf>
    <xf numFmtId="164" fontId="6" fillId="0" borderId="1" xfId="3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3" fillId="0" borderId="2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Alignment="1" applyProtection="1">
      <alignment horizontal="right"/>
    </xf>
    <xf numFmtId="39" fontId="3" fillId="0" borderId="0" xfId="3" applyFont="1" applyFill="1" applyAlignment="1" applyProtection="1">
      <alignment horizontal="right"/>
    </xf>
    <xf numFmtId="39" fontId="6" fillId="0" borderId="0" xfId="3" applyFont="1" applyFill="1" applyBorder="1" applyAlignment="1" applyProtection="1">
      <alignment horizontal="left" indent="1"/>
    </xf>
    <xf numFmtId="164" fontId="6" fillId="0" borderId="0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right"/>
    </xf>
    <xf numFmtId="39" fontId="6" fillId="0" borderId="0" xfId="3" applyFont="1" applyFill="1" applyBorder="1" applyAlignment="1" applyProtection="1">
      <alignment horizontal="left"/>
    </xf>
    <xf numFmtId="39" fontId="6" fillId="0" borderId="0" xfId="3" applyFont="1" applyFill="1" applyBorder="1" applyAlignment="1" applyProtection="1">
      <alignment horizontal="right"/>
    </xf>
    <xf numFmtId="44" fontId="6" fillId="0" borderId="0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left" indent="1"/>
    </xf>
    <xf numFmtId="44" fontId="6" fillId="0" borderId="3" xfId="3" applyNumberFormat="1" applyFont="1" applyFill="1" applyBorder="1" applyAlignment="1" applyProtection="1">
      <alignment horizontal="right"/>
    </xf>
    <xf numFmtId="164" fontId="6" fillId="0" borderId="3" xfId="3" applyNumberFormat="1" applyFont="1" applyFill="1" applyBorder="1" applyAlignment="1" applyProtection="1">
      <alignment horizontal="right"/>
    </xf>
    <xf numFmtId="39" fontId="6" fillId="0" borderId="0" xfId="3" applyFont="1" applyFill="1" applyAlignment="1" applyProtection="1">
      <alignment horizontal="left"/>
    </xf>
    <xf numFmtId="170" fontId="6" fillId="0" borderId="0" xfId="3" applyNumberFormat="1" applyFont="1" applyFill="1" applyBorder="1" applyAlignment="1" applyProtection="1">
      <alignment horizontal="right"/>
    </xf>
    <xf numFmtId="44" fontId="3" fillId="0" borderId="0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Border="1" applyAlignment="1" applyProtection="1">
      <alignment horizontal="right"/>
    </xf>
    <xf numFmtId="39" fontId="3" fillId="0" borderId="0" xfId="3" applyFont="1" applyFill="1" applyBorder="1" applyAlignment="1" applyProtection="1">
      <alignment horizontal="right"/>
    </xf>
    <xf numFmtId="43" fontId="6" fillId="0" borderId="0" xfId="3" applyNumberFormat="1" applyFont="1" applyFill="1" applyProtection="1"/>
    <xf numFmtId="44" fontId="6" fillId="0" borderId="0" xfId="3" applyNumberFormat="1" applyFont="1" applyFill="1" applyProtection="1"/>
    <xf numFmtId="43" fontId="0" fillId="0" borderId="0" xfId="0" applyNumberFormat="1" applyFill="1" applyProtection="1"/>
    <xf numFmtId="39" fontId="6" fillId="0" borderId="0" xfId="4" applyFont="1" applyFill="1" applyAlignment="1" applyProtection="1">
      <alignment horizontal="left"/>
    </xf>
    <xf numFmtId="44" fontId="7" fillId="0" borderId="0" xfId="3" applyNumberFormat="1" applyFont="1" applyFill="1" applyProtection="1"/>
    <xf numFmtId="44" fontId="3" fillId="0" borderId="0" xfId="3" applyNumberFormat="1" applyFont="1" applyFill="1" applyProtection="1"/>
    <xf numFmtId="43" fontId="3" fillId="0" borderId="0" xfId="3" applyNumberFormat="1" applyFont="1" applyFill="1" applyProtection="1"/>
    <xf numFmtId="44" fontId="3" fillId="0" borderId="1" xfId="3" applyNumberFormat="1" applyFont="1" applyFill="1" applyBorder="1" applyAlignment="1" applyProtection="1">
      <alignment horizontal="centerContinuous"/>
    </xf>
    <xf numFmtId="44" fontId="3" fillId="0" borderId="0" xfId="3" applyNumberFormat="1" applyFont="1" applyFill="1" applyAlignment="1" applyProtection="1">
      <alignment horizontal="center"/>
    </xf>
    <xf numFmtId="39" fontId="3" fillId="0" borderId="0" xfId="3" applyNumberFormat="1" applyFont="1" applyFill="1" applyAlignment="1" applyProtection="1">
      <alignment horizontal="fill"/>
    </xf>
    <xf numFmtId="43" fontId="3" fillId="0" borderId="1" xfId="3" applyNumberFormat="1" applyFont="1" applyFill="1" applyBorder="1" applyAlignment="1" applyProtection="1">
      <alignment horizontal="center"/>
    </xf>
    <xf numFmtId="44" fontId="6" fillId="0" borderId="0" xfId="3" applyNumberFormat="1" applyFont="1" applyFill="1" applyAlignment="1" applyProtection="1">
      <alignment horizontal="fill"/>
    </xf>
    <xf numFmtId="43" fontId="6" fillId="0" borderId="0" xfId="3" applyNumberFormat="1" applyFont="1" applyFill="1" applyAlignment="1" applyProtection="1">
      <alignment horizontal="fill"/>
    </xf>
    <xf numFmtId="171" fontId="6" fillId="0" borderId="0" xfId="3" applyNumberFormat="1" applyFont="1" applyFill="1" applyAlignment="1" applyProtection="1">
      <alignment horizontal="right"/>
    </xf>
    <xf numFmtId="10" fontId="6" fillId="0" borderId="0" xfId="3" applyNumberFormat="1" applyFont="1" applyFill="1" applyProtection="1"/>
    <xf numFmtId="165" fontId="6" fillId="0" borderId="0" xfId="2" applyFont="1" applyFill="1" applyProtection="1"/>
    <xf numFmtId="171" fontId="6" fillId="0" borderId="0" xfId="3" applyNumberFormat="1" applyFont="1" applyFill="1" applyBorder="1" applyAlignment="1" applyProtection="1">
      <alignment horizontal="right"/>
    </xf>
    <xf numFmtId="41" fontId="6" fillId="0" borderId="0" xfId="3" applyNumberFormat="1" applyFont="1" applyFill="1" applyBorder="1" applyAlignment="1" applyProtection="1">
      <alignment horizontal="right"/>
    </xf>
    <xf numFmtId="171" fontId="3" fillId="0" borderId="2" xfId="3" applyNumberFormat="1" applyFont="1" applyFill="1" applyBorder="1" applyAlignment="1" applyProtection="1">
      <alignment horizontal="right"/>
    </xf>
    <xf numFmtId="171" fontId="3" fillId="0" borderId="0" xfId="3" applyNumberFormat="1" applyFont="1" applyFill="1" applyAlignment="1" applyProtection="1">
      <alignment horizontal="right"/>
    </xf>
    <xf numFmtId="41" fontId="3" fillId="0" borderId="0" xfId="3" applyNumberFormat="1" applyFont="1" applyFill="1" applyAlignment="1" applyProtection="1">
      <alignment horizontal="right"/>
    </xf>
    <xf numFmtId="41" fontId="3" fillId="0" borderId="2" xfId="3" applyNumberFormat="1" applyFont="1" applyFill="1" applyBorder="1" applyAlignment="1" applyProtection="1">
      <alignment horizontal="right"/>
    </xf>
    <xf numFmtId="171" fontId="6" fillId="0" borderId="1" xfId="3" applyNumberFormat="1" applyFont="1" applyFill="1" applyBorder="1" applyAlignment="1" applyProtection="1">
      <alignment horizontal="right"/>
    </xf>
    <xf numFmtId="171" fontId="6" fillId="0" borderId="2" xfId="3" applyNumberFormat="1" applyFont="1" applyFill="1" applyBorder="1" applyAlignment="1" applyProtection="1">
      <alignment horizontal="right"/>
    </xf>
    <xf numFmtId="41" fontId="6" fillId="0" borderId="2" xfId="3" applyNumberFormat="1" applyFont="1" applyFill="1" applyBorder="1" applyAlignment="1" applyProtection="1">
      <alignment horizontal="right"/>
    </xf>
    <xf numFmtId="171" fontId="6" fillId="0" borderId="3" xfId="3" applyNumberFormat="1" applyFont="1" applyFill="1" applyBorder="1" applyAlignment="1" applyProtection="1">
      <alignment horizontal="right"/>
    </xf>
    <xf numFmtId="41" fontId="3" fillId="0" borderId="0" xfId="3" applyNumberFormat="1" applyFont="1" applyFill="1" applyBorder="1" applyAlignment="1" applyProtection="1">
      <alignment horizontal="fill"/>
    </xf>
    <xf numFmtId="41" fontId="3" fillId="0" borderId="0" xfId="3" applyNumberFormat="1" applyFont="1" applyFill="1" applyProtection="1"/>
    <xf numFmtId="43" fontId="3" fillId="0" borderId="0" xfId="3" applyNumberFormat="1" applyFont="1" applyFill="1" applyBorder="1" applyAlignment="1" applyProtection="1">
      <alignment horizontal="fill"/>
    </xf>
    <xf numFmtId="44" fontId="3" fillId="0" borderId="1" xfId="3" applyNumberFormat="1" applyFont="1" applyFill="1" applyBorder="1" applyAlignment="1" applyProtection="1">
      <alignment horizontal="center"/>
    </xf>
    <xf numFmtId="39" fontId="3" fillId="0" borderId="0" xfId="3" applyFont="1" applyFill="1" applyBorder="1" applyProtection="1"/>
    <xf numFmtId="39" fontId="3" fillId="0" borderId="0" xfId="3" applyNumberFormat="1" applyFont="1" applyFill="1" applyBorder="1" applyAlignment="1" applyProtection="1">
      <alignment horizontal="left"/>
    </xf>
    <xf numFmtId="39" fontId="3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2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3"/>
    <cellStyle name="Normal_Year To Date" xfId="4"/>
    <cellStyle name="Percent [2]" xfId="30"/>
    <cellStyle name="Percent 2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A37" sqref="A37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1" width="10.710937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10"/>
      <c r="C6" s="10"/>
      <c r="D6" s="10"/>
      <c r="E6" s="8"/>
      <c r="F6" s="11" t="s">
        <v>38</v>
      </c>
      <c r="G6" s="11"/>
      <c r="H6" s="11"/>
      <c r="I6" s="12"/>
      <c r="J6" s="13" t="s">
        <v>4</v>
      </c>
      <c r="K6" s="14"/>
    </row>
    <row r="7" spans="1:11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1" ht="13.5" customHeight="1" x14ac:dyDescent="0.2">
      <c r="A8" s="17" t="s">
        <v>6</v>
      </c>
      <c r="B8" s="18">
        <v>2019</v>
      </c>
      <c r="C8" s="10"/>
      <c r="D8" s="18">
        <v>2018</v>
      </c>
      <c r="E8" s="8"/>
      <c r="F8" s="19" t="s">
        <v>7</v>
      </c>
      <c r="G8" s="10"/>
      <c r="H8" s="20" t="s">
        <v>8</v>
      </c>
      <c r="I8" s="21"/>
      <c r="J8" s="18">
        <v>2019</v>
      </c>
      <c r="K8" s="18">
        <v>2018</v>
      </c>
    </row>
    <row r="9" spans="1:11" ht="6.6" customHeight="1" x14ac:dyDescent="0.2">
      <c r="A9" s="22"/>
      <c r="B9" s="23"/>
      <c r="C9" s="22"/>
      <c r="D9" s="23"/>
      <c r="E9" s="25"/>
      <c r="F9" s="23"/>
      <c r="G9" s="22"/>
      <c r="H9" s="24"/>
      <c r="I9" s="23"/>
      <c r="J9" s="23"/>
      <c r="K9" s="23"/>
    </row>
    <row r="10" spans="1:11" x14ac:dyDescent="0.2">
      <c r="A10" s="26" t="s">
        <v>9</v>
      </c>
      <c r="B10" s="27">
        <v>88253024.260000005</v>
      </c>
      <c r="C10" s="27"/>
      <c r="D10" s="27">
        <v>96080308.170000002</v>
      </c>
      <c r="E10" s="27"/>
      <c r="F10" s="27">
        <f>B10-D10</f>
        <v>-7827283.9099999964</v>
      </c>
      <c r="G10" s="29"/>
      <c r="H10" s="28">
        <f>IF(D10=0,"n/a",IF(AND(F10/D10&lt;1,F10/D10&gt;-1),F10/D10,"n/a"))</f>
        <v>-8.1466057500052633E-2</v>
      </c>
      <c r="I10" s="30"/>
      <c r="J10" s="31">
        <f>IF(B47=0,"n/a",B10/B47)</f>
        <v>0.10697716134797705</v>
      </c>
      <c r="K10" s="32">
        <f>IF(D47=0,"n/a",D10/D47)</f>
        <v>0.11445044725610494</v>
      </c>
    </row>
    <row r="11" spans="1:11" x14ac:dyDescent="0.2">
      <c r="A11" s="26" t="s">
        <v>10</v>
      </c>
      <c r="B11" s="33">
        <v>69053615.120000005</v>
      </c>
      <c r="C11" s="33"/>
      <c r="D11" s="33">
        <v>68789906.099999994</v>
      </c>
      <c r="E11" s="33"/>
      <c r="F11" s="33">
        <f>B11-D11</f>
        <v>263709.02000001073</v>
      </c>
      <c r="G11" s="33"/>
      <c r="H11" s="28">
        <f>IF(D11=0,"n/a",IF(AND(F11/D11&lt;1,F11/D11&gt;-1),F11/D11,"n/a"))</f>
        <v>3.8335423749039071E-3</v>
      </c>
      <c r="I11" s="30"/>
      <c r="J11" s="34">
        <f>IF(B48=0,"n/a",B11/B48)</f>
        <v>9.4092756049500972E-2</v>
      </c>
      <c r="K11" s="35">
        <f>IF(D48=0,"n/a",D11/D48)</f>
        <v>9.703830403379235E-2</v>
      </c>
    </row>
    <row r="12" spans="1:11" x14ac:dyDescent="0.2">
      <c r="A12" s="26" t="s">
        <v>11</v>
      </c>
      <c r="B12" s="33">
        <v>7740860.5899999999</v>
      </c>
      <c r="C12" s="33"/>
      <c r="D12" s="33">
        <v>8683588.8100000005</v>
      </c>
      <c r="E12" s="33"/>
      <c r="F12" s="33">
        <f>B12-D12</f>
        <v>-942728.22000000067</v>
      </c>
      <c r="G12" s="33"/>
      <c r="H12" s="28">
        <f>IF(D12=0,"n/a",IF(AND(F12/D12&lt;1,F12/D12&gt;-1),F12/D12,"n/a"))</f>
        <v>-0.10856435520235103</v>
      </c>
      <c r="I12" s="30"/>
      <c r="J12" s="34">
        <f>IF(B49=0,"n/a",B12/B49)</f>
        <v>8.7201570643218582E-2</v>
      </c>
      <c r="K12" s="35">
        <f>IF(D49=0,"n/a",D12/D49)</f>
        <v>8.82986255317601E-2</v>
      </c>
    </row>
    <row r="13" spans="1:11" x14ac:dyDescent="0.2">
      <c r="A13" s="26" t="s">
        <v>12</v>
      </c>
      <c r="B13" s="33">
        <v>1412162.17</v>
      </c>
      <c r="C13" s="33"/>
      <c r="D13" s="33">
        <v>1647357.89</v>
      </c>
      <c r="E13" s="33"/>
      <c r="F13" s="33">
        <f>B13-D13</f>
        <v>-235195.71999999997</v>
      </c>
      <c r="G13" s="33"/>
      <c r="H13" s="28">
        <f>IF(D13=0,"n/a",IF(AND(F13/D13&lt;1,F13/D13&gt;-1),F13/D13,"n/a"))</f>
        <v>-0.14277147754456682</v>
      </c>
      <c r="I13" s="30"/>
      <c r="J13" s="34">
        <f>IF(B50=0,"n/a",B13/B50)</f>
        <v>0.2370517266847694</v>
      </c>
      <c r="K13" s="35">
        <f>IF(D50=0,"n/a",D13/D50)</f>
        <v>0.25307436110378495</v>
      </c>
    </row>
    <row r="14" spans="1:11" x14ac:dyDescent="0.2">
      <c r="A14" s="26" t="s">
        <v>13</v>
      </c>
      <c r="B14" s="33">
        <v>32038.44</v>
      </c>
      <c r="C14" s="36"/>
      <c r="D14" s="33">
        <v>31644.69</v>
      </c>
      <c r="E14" s="33"/>
      <c r="F14" s="33">
        <f>B14-D14</f>
        <v>393.75</v>
      </c>
      <c r="G14" s="36"/>
      <c r="H14" s="28">
        <f>IF(D14=0,"n/a",IF(AND(F14/D14&lt;1,F14/D14&gt;-1),F14/D14,"n/a"))</f>
        <v>1.2442845861343562E-2</v>
      </c>
      <c r="I14" s="37"/>
      <c r="J14" s="34">
        <f>IF(B51=0,"n/a",B14/B51)</f>
        <v>4.5006658612648555E-2</v>
      </c>
      <c r="K14" s="35">
        <f>IF(D51=0,"n/a",D14/D51)</f>
        <v>4.7716592780240659E-2</v>
      </c>
    </row>
    <row r="15" spans="1:11" ht="8.4499999999999993" customHeight="1" x14ac:dyDescent="0.2">
      <c r="A15" s="22"/>
      <c r="B15" s="38"/>
      <c r="C15" s="33"/>
      <c r="D15" s="38"/>
      <c r="E15" s="33"/>
      <c r="F15" s="38"/>
      <c r="G15" s="33"/>
      <c r="H15" s="39" t="s">
        <v>3</v>
      </c>
      <c r="I15" s="30"/>
      <c r="J15" s="40"/>
      <c r="K15" s="40" t="s">
        <v>14</v>
      </c>
    </row>
    <row r="16" spans="1:11" x14ac:dyDescent="0.2">
      <c r="A16" s="41" t="s">
        <v>15</v>
      </c>
      <c r="B16" s="42">
        <f>SUM(B10:B15)</f>
        <v>166491700.57999998</v>
      </c>
      <c r="C16" s="33"/>
      <c r="D16" s="42">
        <f>SUM(D10:D15)</f>
        <v>175232805.65999997</v>
      </c>
      <c r="E16" s="33"/>
      <c r="F16" s="42">
        <f>SUM(F10:F15)</f>
        <v>-8741105.079999987</v>
      </c>
      <c r="G16" s="43"/>
      <c r="H16" s="44">
        <f>IF(D16=0,"n/a",IF(AND(F16/D16&lt;1,F16/D16&gt;-1),F16/D16,"n/a"))</f>
        <v>-4.988281188032876E-2</v>
      </c>
      <c r="I16" s="30"/>
      <c r="J16" s="45">
        <f>IF(B53=0,"n/a",B16/B53)</f>
        <v>0.10064188923277541</v>
      </c>
      <c r="K16" s="45">
        <f>IF(D53=0,"n/a",D16/D53)</f>
        <v>0.10595107923826451</v>
      </c>
    </row>
    <row r="17" spans="1:11" x14ac:dyDescent="0.2">
      <c r="A17" s="26" t="s">
        <v>16</v>
      </c>
      <c r="B17" s="33">
        <v>1517109.3</v>
      </c>
      <c r="C17" s="33"/>
      <c r="D17" s="33">
        <v>802638.75</v>
      </c>
      <c r="E17" s="33"/>
      <c r="F17" s="33">
        <f>B17-D17</f>
        <v>714470.55</v>
      </c>
      <c r="G17" s="33"/>
      <c r="H17" s="28">
        <f>IF(D17=0,"n/a",IF(AND(F17/D17&lt;1,F17/D17&gt;-1),F17/D17,"n/a"))</f>
        <v>0.89015207651013617</v>
      </c>
      <c r="I17" s="37"/>
      <c r="J17" s="35">
        <f>IF(B54=0,"n/a",B17/B54)</f>
        <v>1.0938679175320569E-2</v>
      </c>
      <c r="K17" s="35">
        <f>IF(D54=0,"n/a",D17/D54)</f>
        <v>1.3560645804872302E-2</v>
      </c>
    </row>
    <row r="18" spans="1:11" ht="12.75" customHeight="1" x14ac:dyDescent="0.2">
      <c r="A18" s="26" t="s">
        <v>17</v>
      </c>
      <c r="B18" s="33">
        <v>2508786.25</v>
      </c>
      <c r="C18" s="36"/>
      <c r="D18" s="33">
        <v>2826174.79</v>
      </c>
      <c r="E18" s="33"/>
      <c r="F18" s="33">
        <f>B18-D18</f>
        <v>-317388.54000000004</v>
      </c>
      <c r="G18" s="36"/>
      <c r="H18" s="28">
        <f>IF(D18=0,"n/a",IF(AND(F18/D18&lt;1,F18/D18&gt;-1),F18/D18,"n/a"))</f>
        <v>-0.11230322382148206</v>
      </c>
      <c r="I18" s="30"/>
      <c r="J18" s="45">
        <f>IF(B55=0,"n/a",B18/B55)</f>
        <v>2.1741857206069026E-2</v>
      </c>
      <c r="K18" s="45">
        <f>IF(D55=0,"n/a",D18/D55)</f>
        <v>1.6317947199866786E-2</v>
      </c>
    </row>
    <row r="19" spans="1:11" ht="6" customHeight="1" x14ac:dyDescent="0.2">
      <c r="A19" s="25"/>
      <c r="B19" s="46"/>
      <c r="C19" s="47"/>
      <c r="D19" s="46"/>
      <c r="E19" s="47"/>
      <c r="F19" s="46"/>
      <c r="G19" s="47"/>
      <c r="H19" s="46" t="s">
        <v>3</v>
      </c>
      <c r="I19" s="48"/>
      <c r="J19" s="48"/>
      <c r="K19" s="48"/>
    </row>
    <row r="20" spans="1:11" x14ac:dyDescent="0.2">
      <c r="A20" s="49" t="s">
        <v>18</v>
      </c>
      <c r="B20" s="33">
        <f>SUM(B16:B18)</f>
        <v>170517596.13</v>
      </c>
      <c r="C20" s="33"/>
      <c r="D20" s="33">
        <f>SUM(D16:D18)</f>
        <v>178861619.19999996</v>
      </c>
      <c r="E20" s="33"/>
      <c r="F20" s="33">
        <f>SUM(F16:F18)</f>
        <v>-8344023.0699999873</v>
      </c>
      <c r="G20" s="33"/>
      <c r="H20" s="50">
        <f>IF(D20=0,"n/a",IF(AND(F20/D20&lt;1,F20/D20&gt;-1),F20/D20,"n/a"))</f>
        <v>-4.6650718624378799E-2</v>
      </c>
      <c r="I20" s="30"/>
      <c r="J20" s="29"/>
      <c r="K20" s="51"/>
    </row>
    <row r="21" spans="1:11" ht="6.6" customHeight="1" x14ac:dyDescent="0.2">
      <c r="A21" s="52"/>
      <c r="B21" s="36"/>
      <c r="C21" s="36"/>
      <c r="D21" s="36"/>
      <c r="E21" s="36"/>
      <c r="F21" s="36"/>
      <c r="G21" s="36"/>
      <c r="H21" s="53" t="s">
        <v>3</v>
      </c>
      <c r="I21" s="37"/>
      <c r="J21" s="53"/>
      <c r="K21" s="53"/>
    </row>
    <row r="22" spans="1:11" x14ac:dyDescent="0.2">
      <c r="A22" s="26" t="s">
        <v>19</v>
      </c>
      <c r="B22" s="33">
        <v>-335286.56</v>
      </c>
      <c r="C22" s="33"/>
      <c r="D22" s="33">
        <v>1057439.8400000001</v>
      </c>
      <c r="E22" s="33"/>
      <c r="F22" s="33">
        <f>B22-D22</f>
        <v>-1392726.4000000001</v>
      </c>
      <c r="G22" s="33"/>
      <c r="H22" s="28" t="str">
        <f>IF(D22=0,"n/a",IF(AND(F22/D22&lt;1,F22/D22&gt;-1),F22/D22,"n/a"))</f>
        <v>n/a</v>
      </c>
      <c r="I22" s="37"/>
      <c r="J22" s="53"/>
      <c r="K22" s="53"/>
    </row>
    <row r="23" spans="1:11" x14ac:dyDescent="0.2">
      <c r="A23" s="26" t="s">
        <v>20</v>
      </c>
      <c r="B23" s="33">
        <v>1813346.75</v>
      </c>
      <c r="C23" s="33"/>
      <c r="D23" s="33">
        <v>1648613.79</v>
      </c>
      <c r="E23" s="33"/>
      <c r="F23" s="33">
        <f>B23-D23</f>
        <v>164732.95999999996</v>
      </c>
      <c r="G23" s="33"/>
      <c r="H23" s="28">
        <f>IF(D23=0,"n/a",IF(AND(F23/D23&lt;1,F23/D23&gt;-1),F23/D23,"n/a"))</f>
        <v>9.9922104861199762E-2</v>
      </c>
      <c r="I23" s="37"/>
      <c r="J23" s="53"/>
      <c r="K23" s="53"/>
    </row>
    <row r="24" spans="1:11" x14ac:dyDescent="0.2">
      <c r="A24" s="26" t="s">
        <v>21</v>
      </c>
      <c r="B24" s="33">
        <v>3043925.31</v>
      </c>
      <c r="C24" s="33"/>
      <c r="D24" s="33">
        <v>-6544720.3499999996</v>
      </c>
      <c r="E24" s="33"/>
      <c r="F24" s="33">
        <f>B24-D24</f>
        <v>9588645.6600000001</v>
      </c>
      <c r="G24" s="33"/>
      <c r="H24" s="28" t="str">
        <f>IF(D24=0,"n/a",IF(AND(F24/D24&lt;1,F24/D24&gt;-1),F24/D24,"n/a"))</f>
        <v>n/a</v>
      </c>
      <c r="I24" s="37"/>
      <c r="J24" s="53"/>
      <c r="K24" s="53"/>
    </row>
    <row r="25" spans="1:11" x14ac:dyDescent="0.2">
      <c r="A25" s="26" t="s">
        <v>22</v>
      </c>
      <c r="B25" s="42">
        <v>6325113.9500000002</v>
      </c>
      <c r="C25" s="36"/>
      <c r="D25" s="42">
        <v>7355610.1600000001</v>
      </c>
      <c r="E25" s="33"/>
      <c r="F25" s="42">
        <f>B25-D25</f>
        <v>-1030496.21</v>
      </c>
      <c r="G25" s="36"/>
      <c r="H25" s="44">
        <f>IF(D25=0,"n/a",IF(AND(F25/D25&lt;1,F25/D25&gt;-1),F25/D25,"n/a"))</f>
        <v>-0.14009663203793279</v>
      </c>
      <c r="I25" s="37"/>
      <c r="J25" s="53"/>
      <c r="K25" s="53"/>
    </row>
    <row r="26" spans="1:11" ht="12.75" customHeight="1" x14ac:dyDescent="0.2">
      <c r="A26" s="26" t="s">
        <v>23</v>
      </c>
      <c r="B26" s="42">
        <f>SUM(B22:B25)</f>
        <v>10847099.449999999</v>
      </c>
      <c r="C26" s="33"/>
      <c r="D26" s="42">
        <f>SUM(D22:D25)</f>
        <v>3516943.4400000004</v>
      </c>
      <c r="E26" s="33"/>
      <c r="F26" s="42">
        <f>SUM(F22:F25)</f>
        <v>7330156.0099999998</v>
      </c>
      <c r="G26" s="33"/>
      <c r="H26" s="44" t="str">
        <f>IF(D26=0,"n/a",IF(AND(F26/D26&lt;1,F26/D26&gt;-1),F26/D26,"n/a"))</f>
        <v>n/a</v>
      </c>
      <c r="I26" s="30"/>
      <c r="J26" s="51"/>
      <c r="K26" s="51"/>
    </row>
    <row r="27" spans="1:11" ht="6.6" customHeight="1" x14ac:dyDescent="0.2">
      <c r="A27" s="52"/>
      <c r="B27" s="54"/>
      <c r="C27" s="54"/>
      <c r="D27" s="54"/>
      <c r="E27" s="54"/>
      <c r="F27" s="54"/>
      <c r="G27" s="36"/>
      <c r="H27" s="53" t="s">
        <v>3</v>
      </c>
      <c r="I27" s="37"/>
      <c r="J27" s="53"/>
      <c r="K27" s="53"/>
    </row>
    <row r="28" spans="1:11" ht="13.5" thickBot="1" x14ac:dyDescent="0.25">
      <c r="A28" s="55" t="s">
        <v>24</v>
      </c>
      <c r="B28" s="56">
        <f>+B26+B20</f>
        <v>181364695.57999998</v>
      </c>
      <c r="C28" s="27"/>
      <c r="D28" s="56">
        <f>+D26+D20</f>
        <v>182378562.63999996</v>
      </c>
      <c r="E28" s="27"/>
      <c r="F28" s="56">
        <f>+F26+F20</f>
        <v>-1013867.0599999875</v>
      </c>
      <c r="G28" s="33"/>
      <c r="H28" s="57">
        <f>IF(D28=0,"n/a",IF(AND(F28/D28&lt;1,F28/D28&gt;-1),F28/D28,"n/a"))</f>
        <v>-5.5591350503253851E-3</v>
      </c>
      <c r="I28" s="30"/>
      <c r="J28" s="51"/>
      <c r="K28" s="51"/>
    </row>
    <row r="29" spans="1:11" ht="4.1500000000000004" customHeight="1" thickTop="1" x14ac:dyDescent="0.2">
      <c r="A29" s="58"/>
      <c r="B29" s="54"/>
      <c r="C29" s="27"/>
      <c r="D29" s="54"/>
      <c r="E29" s="27"/>
      <c r="F29" s="54"/>
      <c r="G29" s="33"/>
      <c r="H29" s="59"/>
      <c r="I29" s="30"/>
      <c r="J29" s="51"/>
      <c r="K29" s="51"/>
    </row>
    <row r="30" spans="1:11" ht="12.75" customHeight="1" x14ac:dyDescent="0.2">
      <c r="A30" s="25"/>
      <c r="B30" s="60"/>
      <c r="C30" s="60"/>
      <c r="D30" s="60"/>
      <c r="E30" s="60"/>
      <c r="F30" s="60"/>
      <c r="G30" s="61"/>
      <c r="H30" s="33"/>
      <c r="I30" s="62"/>
      <c r="J30" s="48"/>
      <c r="K30" s="48"/>
    </row>
    <row r="31" spans="1:11" x14ac:dyDescent="0.2">
      <c r="A31" s="26" t="s">
        <v>25</v>
      </c>
      <c r="B31" s="27">
        <v>6838619.3600000003</v>
      </c>
      <c r="C31" s="27"/>
      <c r="D31" s="27">
        <v>7337247.75</v>
      </c>
      <c r="E31" s="27"/>
      <c r="F31" s="27"/>
      <c r="G31" s="33"/>
      <c r="H31" s="33"/>
      <c r="I31" s="51"/>
      <c r="J31" s="29"/>
      <c r="K31" s="51"/>
    </row>
    <row r="32" spans="1:11" x14ac:dyDescent="0.2">
      <c r="A32" s="26" t="s">
        <v>26</v>
      </c>
      <c r="B32" s="33">
        <v>-6361216.1629999997</v>
      </c>
      <c r="C32" s="33"/>
      <c r="D32" s="33">
        <v>-6474891.6500000004</v>
      </c>
      <c r="E32" s="27"/>
      <c r="F32" s="27"/>
      <c r="G32" s="33"/>
      <c r="H32" s="33"/>
      <c r="I32" s="30"/>
      <c r="J32" s="29"/>
      <c r="K32" s="51"/>
    </row>
    <row r="33" spans="1:11" x14ac:dyDescent="0.2">
      <c r="A33" s="26" t="s">
        <v>27</v>
      </c>
      <c r="B33" s="33">
        <v>7626589.3200000003</v>
      </c>
      <c r="C33" s="33"/>
      <c r="D33" s="33">
        <v>9021293.3000000007</v>
      </c>
      <c r="E33" s="64"/>
      <c r="F33" s="27"/>
      <c r="G33" s="63"/>
      <c r="H33" s="63"/>
      <c r="I33" s="25"/>
      <c r="J33" s="22"/>
      <c r="K33" s="25"/>
    </row>
    <row r="34" spans="1:11" x14ac:dyDescent="0.2">
      <c r="A34" s="26" t="s">
        <v>28</v>
      </c>
      <c r="B34" s="33">
        <v>-2905351.9040000001</v>
      </c>
      <c r="C34" s="33"/>
      <c r="D34" s="33">
        <v>-3747925.53</v>
      </c>
      <c r="E34" s="27"/>
      <c r="F34" s="27"/>
      <c r="G34" s="33"/>
      <c r="H34" s="33"/>
      <c r="I34" s="51"/>
      <c r="J34" s="29"/>
      <c r="K34" s="51"/>
    </row>
    <row r="35" spans="1:11" x14ac:dyDescent="0.2">
      <c r="A35" s="26" t="s">
        <v>29</v>
      </c>
      <c r="B35" s="33">
        <v>1374936.66</v>
      </c>
      <c r="C35" s="33"/>
      <c r="D35" s="33">
        <v>1458102.84</v>
      </c>
      <c r="E35" s="27"/>
      <c r="F35" s="27"/>
      <c r="G35" s="33"/>
      <c r="H35" s="33"/>
      <c r="I35" s="51"/>
      <c r="J35" s="29"/>
      <c r="K35" s="51"/>
    </row>
    <row r="36" spans="1:11" x14ac:dyDescent="0.2">
      <c r="A36" s="26" t="s">
        <v>30</v>
      </c>
      <c r="B36" s="33">
        <v>96282.72</v>
      </c>
      <c r="C36" s="33"/>
      <c r="D36" s="33">
        <v>-478284.43</v>
      </c>
      <c r="E36" s="27"/>
      <c r="F36" s="27"/>
      <c r="G36" s="33"/>
      <c r="H36" s="33"/>
      <c r="I36" s="51"/>
      <c r="J36" s="29"/>
      <c r="K36" s="51"/>
    </row>
    <row r="37" spans="1:11" x14ac:dyDescent="0.2">
      <c r="A37" s="26" t="s">
        <v>31</v>
      </c>
      <c r="B37" s="33">
        <v>0</v>
      </c>
      <c r="C37" s="33"/>
      <c r="D37" s="33">
        <v>-103.14</v>
      </c>
      <c r="E37" s="27"/>
      <c r="F37" s="27"/>
      <c r="G37" s="33"/>
      <c r="H37" s="33"/>
      <c r="I37" s="51"/>
      <c r="J37" s="29"/>
      <c r="K37" s="51"/>
    </row>
    <row r="38" spans="1:11" x14ac:dyDescent="0.2">
      <c r="A38" s="26" t="s">
        <v>32</v>
      </c>
      <c r="B38" s="33">
        <v>-110809.59</v>
      </c>
      <c r="C38" s="33"/>
      <c r="D38" s="33">
        <v>-52535.06</v>
      </c>
      <c r="E38" s="27"/>
      <c r="F38" s="27"/>
      <c r="G38" s="33"/>
      <c r="H38" s="33"/>
      <c r="I38" s="51"/>
      <c r="J38" s="29"/>
      <c r="K38" s="51"/>
    </row>
    <row r="39" spans="1:11" x14ac:dyDescent="0.2">
      <c r="A39" s="26" t="s">
        <v>33</v>
      </c>
      <c r="B39" s="33">
        <v>4886879.08</v>
      </c>
      <c r="C39" s="33"/>
      <c r="D39" s="33">
        <v>5001276.01</v>
      </c>
      <c r="E39" s="27"/>
      <c r="F39" s="27"/>
      <c r="G39" s="33"/>
      <c r="H39" s="33"/>
      <c r="I39" s="51"/>
      <c r="J39" s="29"/>
      <c r="K39" s="51"/>
    </row>
    <row r="40" spans="1:11" x14ac:dyDescent="0.2">
      <c r="A40" s="26" t="s">
        <v>34</v>
      </c>
      <c r="B40" s="33"/>
      <c r="C40" s="33"/>
      <c r="D40" s="33">
        <v>362.73</v>
      </c>
      <c r="E40" s="27"/>
      <c r="F40" s="27"/>
      <c r="G40" s="33"/>
      <c r="H40" s="33"/>
      <c r="I40" s="51"/>
      <c r="J40" s="29"/>
      <c r="K40" s="51"/>
    </row>
    <row r="41" spans="1:11" x14ac:dyDescent="0.2">
      <c r="A41" s="26"/>
      <c r="B41" s="33"/>
      <c r="C41" s="33"/>
      <c r="D41" s="33"/>
      <c r="E41" s="27"/>
      <c r="F41" s="27"/>
      <c r="G41" s="33"/>
      <c r="H41" s="33"/>
      <c r="I41" s="51"/>
      <c r="J41" s="29"/>
      <c r="K41" s="51"/>
    </row>
    <row r="42" spans="1:11" x14ac:dyDescent="0.2">
      <c r="A42" s="66"/>
      <c r="B42" s="27"/>
      <c r="C42" s="67"/>
      <c r="D42" s="27"/>
      <c r="E42" s="68"/>
      <c r="F42" s="68"/>
      <c r="G42" s="69"/>
      <c r="H42" s="69"/>
      <c r="I42" s="8"/>
      <c r="J42" s="8"/>
      <c r="K42" s="8"/>
    </row>
    <row r="43" spans="1:11" ht="12.75" customHeight="1" x14ac:dyDescent="0.2">
      <c r="A43" s="15"/>
      <c r="B43" s="68"/>
      <c r="C43" s="68"/>
      <c r="D43" s="68"/>
      <c r="E43" s="68"/>
      <c r="F43" s="70" t="s">
        <v>38</v>
      </c>
      <c r="G43" s="11"/>
      <c r="H43" s="11"/>
      <c r="I43" s="10"/>
      <c r="J43" s="10"/>
      <c r="K43" s="8"/>
    </row>
    <row r="44" spans="1:11" x14ac:dyDescent="0.2">
      <c r="A44" s="10"/>
      <c r="B44" s="71" t="s">
        <v>5</v>
      </c>
      <c r="C44" s="68"/>
      <c r="D44" s="71" t="s">
        <v>5</v>
      </c>
      <c r="E44" s="68"/>
      <c r="F44" s="68"/>
      <c r="G44" s="8"/>
      <c r="H44" s="8"/>
      <c r="I44" s="72"/>
      <c r="J44" s="10"/>
      <c r="K44" s="8"/>
    </row>
    <row r="45" spans="1:11" x14ac:dyDescent="0.2">
      <c r="A45" s="17" t="s">
        <v>35</v>
      </c>
      <c r="B45" s="18">
        <v>2019</v>
      </c>
      <c r="C45" s="68"/>
      <c r="D45" s="18">
        <v>2018</v>
      </c>
      <c r="E45" s="69"/>
      <c r="F45" s="73" t="s">
        <v>7</v>
      </c>
      <c r="G45" s="10"/>
      <c r="H45" s="20" t="s">
        <v>8</v>
      </c>
      <c r="I45" s="16"/>
      <c r="J45" s="10"/>
      <c r="K45" s="8"/>
    </row>
    <row r="46" spans="1:11" ht="6" customHeight="1" x14ac:dyDescent="0.2">
      <c r="A46" s="22"/>
      <c r="B46" s="74"/>
      <c r="C46" s="64"/>
      <c r="D46" s="75"/>
      <c r="E46" s="63"/>
      <c r="F46" s="75"/>
      <c r="G46" s="63"/>
      <c r="H46" s="75"/>
      <c r="I46" s="23"/>
      <c r="J46" s="22"/>
      <c r="K46" s="25"/>
    </row>
    <row r="47" spans="1:11" ht="12.75" customHeight="1" x14ac:dyDescent="0.2">
      <c r="A47" s="26" t="s">
        <v>9</v>
      </c>
      <c r="B47" s="76">
        <v>824970705.40999997</v>
      </c>
      <c r="C47" s="76"/>
      <c r="D47" s="76">
        <v>839492640.47000003</v>
      </c>
      <c r="E47" s="76"/>
      <c r="F47" s="76">
        <f>+B47-D47</f>
        <v>-14521935.060000062</v>
      </c>
      <c r="G47" s="43"/>
      <c r="H47" s="50">
        <f>IF(D47=0,"n/a",IF(AND(F47/D47&lt;1,F47/D47&gt;-1),F47/D47,"n/a"))</f>
        <v>-1.7298466192472852E-2</v>
      </c>
      <c r="I47" s="77"/>
      <c r="J47" s="22"/>
      <c r="K47" s="25"/>
    </row>
    <row r="48" spans="1:11" x14ac:dyDescent="0.2">
      <c r="A48" s="26" t="s">
        <v>10</v>
      </c>
      <c r="B48" s="76">
        <v>733888749.98699999</v>
      </c>
      <c r="C48" s="76"/>
      <c r="D48" s="76">
        <v>708894356.56299996</v>
      </c>
      <c r="E48" s="76"/>
      <c r="F48" s="76">
        <f>+B48-D48</f>
        <v>24994393.424000025</v>
      </c>
      <c r="G48" s="43"/>
      <c r="H48" s="50">
        <f>IF(D48=0,"n/a",IF(AND(F48/D48&lt;1,F48/D48&gt;-1),F48/D48,"n/a"))</f>
        <v>3.5258276769450841E-2</v>
      </c>
      <c r="I48" s="77"/>
      <c r="J48" s="22"/>
      <c r="K48" s="25"/>
    </row>
    <row r="49" spans="1:11" ht="12.75" customHeight="1" x14ac:dyDescent="0.2">
      <c r="A49" s="26" t="s">
        <v>11</v>
      </c>
      <c r="B49" s="76">
        <v>88769738.123999998</v>
      </c>
      <c r="C49" s="76"/>
      <c r="D49" s="76">
        <v>98343419.930999994</v>
      </c>
      <c r="E49" s="76"/>
      <c r="F49" s="76">
        <f>+B49-D49</f>
        <v>-9573681.8069999963</v>
      </c>
      <c r="G49" s="43"/>
      <c r="H49" s="50">
        <f>IF(D49=0,"n/a",IF(AND(F49/D49&lt;1,F49/D49&gt;-1),F49/D49,"n/a"))</f>
        <v>-9.7349490323980103E-2</v>
      </c>
      <c r="I49" s="77"/>
      <c r="J49" s="22"/>
      <c r="K49" s="25"/>
    </row>
    <row r="50" spans="1:11" x14ac:dyDescent="0.2">
      <c r="A50" s="26" t="s">
        <v>12</v>
      </c>
      <c r="B50" s="76">
        <v>5957189.9759999998</v>
      </c>
      <c r="C50" s="76"/>
      <c r="D50" s="76">
        <v>6509382.7869999995</v>
      </c>
      <c r="E50" s="76"/>
      <c r="F50" s="76">
        <f>+B50-D50</f>
        <v>-552192.81099999975</v>
      </c>
      <c r="G50" s="43"/>
      <c r="H50" s="50">
        <f>IF(D50=0,"n/a",IF(AND(F50/D50&lt;1,F50/D50&gt;-1),F50/D50,"n/a"))</f>
        <v>-8.4830287151462888E-2</v>
      </c>
      <c r="I50" s="77"/>
      <c r="J50" s="78"/>
      <c r="K50" s="25"/>
    </row>
    <row r="51" spans="1:11" x14ac:dyDescent="0.2">
      <c r="A51" s="26" t="s">
        <v>13</v>
      </c>
      <c r="B51" s="76">
        <v>711860</v>
      </c>
      <c r="C51" s="79"/>
      <c r="D51" s="76">
        <v>663180</v>
      </c>
      <c r="E51" s="79"/>
      <c r="F51" s="76">
        <f>+B51-D51</f>
        <v>48680</v>
      </c>
      <c r="G51" s="80"/>
      <c r="H51" s="50">
        <f>IF(D51=0,"n/a",IF(AND(F51/D51&lt;1,F51/D51&gt;-1),F51/D51,"n/a"))</f>
        <v>7.340390240960222E-2</v>
      </c>
      <c r="I51" s="77"/>
      <c r="J51" s="22"/>
      <c r="K51" s="25"/>
    </row>
    <row r="52" spans="1:11" ht="6" customHeight="1" x14ac:dyDescent="0.2">
      <c r="A52" s="22"/>
      <c r="B52" s="81"/>
      <c r="C52" s="82"/>
      <c r="D52" s="81"/>
      <c r="E52" s="82"/>
      <c r="F52" s="81"/>
      <c r="G52" s="83"/>
      <c r="H52" s="84"/>
      <c r="I52" s="8"/>
      <c r="J52" s="8"/>
      <c r="K52" s="8"/>
    </row>
    <row r="53" spans="1:11" ht="12.75" customHeight="1" x14ac:dyDescent="0.2">
      <c r="A53" s="41" t="s">
        <v>15</v>
      </c>
      <c r="B53" s="85">
        <f>SUM(B47:B52)</f>
        <v>1654298243.497</v>
      </c>
      <c r="C53" s="76"/>
      <c r="D53" s="85">
        <f>SUM(D47:D52)</f>
        <v>1653902979.7509999</v>
      </c>
      <c r="E53" s="76"/>
      <c r="F53" s="85">
        <f>SUM(F47:F52)</f>
        <v>395263.74599996675</v>
      </c>
      <c r="G53" s="43"/>
      <c r="H53" s="44">
        <f>IF(D53=0,"n/a",IF(AND(F53/D53&lt;1,F53/D53&gt;-1),F53/D53,"n/a"))</f>
        <v>2.3898847201996994E-4</v>
      </c>
      <c r="I53" s="77"/>
      <c r="J53" s="22"/>
      <c r="K53" s="25"/>
    </row>
    <row r="54" spans="1:11" ht="12.75" customHeight="1" x14ac:dyDescent="0.2">
      <c r="A54" s="26" t="s">
        <v>16</v>
      </c>
      <c r="B54" s="76">
        <v>138692183.55199999</v>
      </c>
      <c r="C54" s="79"/>
      <c r="D54" s="76">
        <v>59188829.318999998</v>
      </c>
      <c r="E54" s="79"/>
      <c r="F54" s="76">
        <f>+B54-D54</f>
        <v>79503354.23299998</v>
      </c>
      <c r="G54" s="80"/>
      <c r="H54" s="50" t="str">
        <f>IF(D54=0,"n/a",IF(AND(F54/D54&lt;1,F54/D54&gt;-1),F54/D54,"n/a"))</f>
        <v>n/a</v>
      </c>
      <c r="I54" s="77"/>
      <c r="J54" s="22"/>
      <c r="K54" s="25"/>
    </row>
    <row r="55" spans="1:11" x14ac:dyDescent="0.2">
      <c r="A55" s="26" t="s">
        <v>17</v>
      </c>
      <c r="B55" s="76">
        <v>115389694</v>
      </c>
      <c r="C55" s="79"/>
      <c r="D55" s="76">
        <v>173194260</v>
      </c>
      <c r="E55" s="79"/>
      <c r="F55" s="76">
        <f>+B55-D55</f>
        <v>-57804566</v>
      </c>
      <c r="G55" s="80"/>
      <c r="H55" s="50">
        <f>IF(D55=0,"n/a",IF(AND(F55/D55&lt;1,F55/D55&gt;-1),F55/D55,"n/a"))</f>
        <v>-0.33375566834605258</v>
      </c>
      <c r="I55" s="77"/>
      <c r="J55" s="22"/>
      <c r="K55" s="25"/>
    </row>
    <row r="56" spans="1:11" ht="6" customHeight="1" x14ac:dyDescent="0.2">
      <c r="A56" s="8"/>
      <c r="B56" s="86"/>
      <c r="C56" s="76"/>
      <c r="D56" s="86"/>
      <c r="E56" s="76"/>
      <c r="F56" s="86"/>
      <c r="G56" s="43"/>
      <c r="H56" s="87"/>
      <c r="I56" s="8"/>
      <c r="J56" s="8"/>
      <c r="K56" s="8"/>
    </row>
    <row r="57" spans="1:11" ht="13.5" thickBot="1" x14ac:dyDescent="0.25">
      <c r="A57" s="41" t="s">
        <v>36</v>
      </c>
      <c r="B57" s="88">
        <f>SUM(B53:B55)</f>
        <v>1908380121.049</v>
      </c>
      <c r="C57" s="76"/>
      <c r="D57" s="88">
        <f>SUM(D53:D55)</f>
        <v>1886286069.0699999</v>
      </c>
      <c r="E57" s="76"/>
      <c r="F57" s="88">
        <f>SUM(F53:F55)</f>
        <v>22094051.978999943</v>
      </c>
      <c r="G57" s="43"/>
      <c r="H57" s="57">
        <f>IF(D57=0,"n/a",IF(AND(F57/D57&lt;1,F57/D57&gt;-1),F57/D57,"n/a"))</f>
        <v>1.1712991121168076E-2</v>
      </c>
      <c r="I57" s="77"/>
      <c r="J57" s="25"/>
      <c r="K57" s="25"/>
    </row>
    <row r="58" spans="1:11" ht="12.75" customHeight="1" thickTop="1" x14ac:dyDescent="0.2">
      <c r="A58" s="10"/>
      <c r="B58" s="89"/>
      <c r="C58" s="90"/>
      <c r="D58" s="89"/>
      <c r="E58" s="90"/>
      <c r="F58" s="89"/>
      <c r="G58" s="90"/>
      <c r="H58" s="89"/>
      <c r="I58" s="72"/>
      <c r="J58" s="8"/>
      <c r="K58" s="8"/>
    </row>
    <row r="59" spans="1:11" x14ac:dyDescent="0.2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</row>
    <row r="60" spans="1:11" ht="13.15" customHeight="1" x14ac:dyDescent="0.2">
      <c r="A60" s="95" t="s">
        <v>37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</row>
  </sheetData>
  <mergeCells count="2">
    <mergeCell ref="A59:K59"/>
    <mergeCell ref="A60:K60"/>
  </mergeCells>
  <printOptions horizontalCentered="1"/>
  <pageMargins left="0.25" right="0.25" top="0.25" bottom="0.39" header="0" footer="0"/>
  <pageSetup scale="81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A40" sqref="A4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1" width="10.710937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45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10"/>
      <c r="C6" s="10"/>
      <c r="D6" s="10"/>
      <c r="E6" s="8"/>
      <c r="F6" s="11" t="s">
        <v>38</v>
      </c>
      <c r="G6" s="11"/>
      <c r="H6" s="11"/>
      <c r="I6" s="12"/>
      <c r="J6" s="13" t="s">
        <v>4</v>
      </c>
      <c r="K6" s="14"/>
    </row>
    <row r="7" spans="1:11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1" ht="13.5" customHeight="1" x14ac:dyDescent="0.2">
      <c r="A8" s="17" t="s">
        <v>6</v>
      </c>
      <c r="B8" s="18">
        <v>2019</v>
      </c>
      <c r="C8" s="10"/>
      <c r="D8" s="18">
        <v>2018</v>
      </c>
      <c r="E8" s="8"/>
      <c r="F8" s="19" t="s">
        <v>7</v>
      </c>
      <c r="G8" s="10"/>
      <c r="H8" s="20" t="s">
        <v>8</v>
      </c>
      <c r="I8" s="21"/>
      <c r="J8" s="18">
        <v>2019</v>
      </c>
      <c r="K8" s="18">
        <v>2018</v>
      </c>
    </row>
    <row r="9" spans="1:11" ht="6.6" customHeight="1" x14ac:dyDescent="0.2">
      <c r="A9" s="22"/>
      <c r="B9" s="23"/>
      <c r="C9" s="22"/>
      <c r="D9" s="23"/>
      <c r="E9" s="25"/>
      <c r="F9" s="23"/>
      <c r="G9" s="22"/>
      <c r="H9" s="24"/>
      <c r="I9" s="23"/>
      <c r="J9" s="23"/>
      <c r="K9" s="23"/>
    </row>
    <row r="10" spans="1:11" x14ac:dyDescent="0.2">
      <c r="A10" s="26" t="s">
        <v>9</v>
      </c>
      <c r="B10" s="27">
        <v>72116777.040000007</v>
      </c>
      <c r="C10" s="27"/>
      <c r="D10" s="27">
        <v>70904681</v>
      </c>
      <c r="E10" s="27"/>
      <c r="F10" s="27">
        <f>B10-D10</f>
        <v>1212096.0400000066</v>
      </c>
      <c r="G10" s="29"/>
      <c r="H10" s="28">
        <f>IF(D10=0,"n/a",IF(AND(F10/D10&lt;1,F10/D10&gt;-1),F10/D10,"n/a"))</f>
        <v>1.709472524105999E-2</v>
      </c>
      <c r="I10" s="30"/>
      <c r="J10" s="31">
        <f>IF(B47=0,"n/a",B10/B47)</f>
        <v>0.10698940494803254</v>
      </c>
      <c r="K10" s="32">
        <f>IF(D47=0,"n/a",D10/D47)</f>
        <v>0.10647244969347265</v>
      </c>
    </row>
    <row r="11" spans="1:11" x14ac:dyDescent="0.2">
      <c r="A11" s="26" t="s">
        <v>10</v>
      </c>
      <c r="B11" s="33">
        <v>65516849.57</v>
      </c>
      <c r="C11" s="33"/>
      <c r="D11" s="33">
        <v>68827926.680000007</v>
      </c>
      <c r="E11" s="33"/>
      <c r="F11" s="33">
        <f>B11-D11</f>
        <v>-3311077.1100000069</v>
      </c>
      <c r="G11" s="33"/>
      <c r="H11" s="28">
        <f>IF(D11=0,"n/a",IF(AND(F11/D11&lt;1,F11/D11&gt;-1),F11/D11,"n/a"))</f>
        <v>-4.8106593787055604E-2</v>
      </c>
      <c r="I11" s="30"/>
      <c r="J11" s="34">
        <f>IF(B48=0,"n/a",B11/B48)</f>
        <v>9.5733758225584553E-2</v>
      </c>
      <c r="K11" s="35">
        <f>IF(D48=0,"n/a",D11/D48)</f>
        <v>9.4611411901612236E-2</v>
      </c>
    </row>
    <row r="12" spans="1:11" x14ac:dyDescent="0.2">
      <c r="A12" s="26" t="s">
        <v>11</v>
      </c>
      <c r="B12" s="33">
        <v>7808946.5800000001</v>
      </c>
      <c r="C12" s="33"/>
      <c r="D12" s="33">
        <v>9024258.3499999996</v>
      </c>
      <c r="E12" s="33"/>
      <c r="F12" s="33">
        <f>B12-D12</f>
        <v>-1215311.7699999996</v>
      </c>
      <c r="G12" s="33"/>
      <c r="H12" s="28">
        <f>IF(D12=0,"n/a",IF(AND(F12/D12&lt;1,F12/D12&gt;-1),F12/D12,"n/a"))</f>
        <v>-0.134671650884197</v>
      </c>
      <c r="I12" s="30"/>
      <c r="J12" s="34">
        <f>IF(B49=0,"n/a",B12/B49)</f>
        <v>8.9586033447156752E-2</v>
      </c>
      <c r="K12" s="35">
        <f>IF(D49=0,"n/a",D12/D49)</f>
        <v>8.6726013590272599E-2</v>
      </c>
    </row>
    <row r="13" spans="1:11" x14ac:dyDescent="0.2">
      <c r="A13" s="26" t="s">
        <v>12</v>
      </c>
      <c r="B13" s="33">
        <v>1867011.04</v>
      </c>
      <c r="C13" s="33"/>
      <c r="D13" s="33">
        <v>1528950.91</v>
      </c>
      <c r="E13" s="33"/>
      <c r="F13" s="33">
        <f>B13-D13</f>
        <v>338060.13000000012</v>
      </c>
      <c r="G13" s="33"/>
      <c r="H13" s="28">
        <f>IF(D13=0,"n/a",IF(AND(F13/D13&lt;1,F13/D13&gt;-1),F13/D13,"n/a"))</f>
        <v>0.2211059411972881</v>
      </c>
      <c r="I13" s="30"/>
      <c r="J13" s="34">
        <f>IF(B50=0,"n/a",B13/B50)</f>
        <v>0.24748710233762641</v>
      </c>
      <c r="K13" s="35">
        <f>IF(D50=0,"n/a",D13/D50)</f>
        <v>0.23572588816350123</v>
      </c>
    </row>
    <row r="14" spans="1:11" x14ac:dyDescent="0.2">
      <c r="A14" s="26" t="s">
        <v>13</v>
      </c>
      <c r="B14" s="33">
        <v>26279.55</v>
      </c>
      <c r="C14" s="36"/>
      <c r="D14" s="33">
        <v>20385.37</v>
      </c>
      <c r="E14" s="33"/>
      <c r="F14" s="33">
        <f>B14-D14</f>
        <v>5894.18</v>
      </c>
      <c r="G14" s="36"/>
      <c r="H14" s="28">
        <f>IF(D14=0,"n/a",IF(AND(F14/D14&lt;1,F14/D14&gt;-1),F14/D14,"n/a"))</f>
        <v>0.2891377492780362</v>
      </c>
      <c r="I14" s="37"/>
      <c r="J14" s="34">
        <f>IF(B51=0,"n/a",B14/B51)</f>
        <v>5.9764281815700898E-2</v>
      </c>
      <c r="K14" s="35">
        <f>IF(D51=0,"n/a",D14/D51)</f>
        <v>5.0013174681059862E-2</v>
      </c>
    </row>
    <row r="15" spans="1:11" ht="8.4499999999999993" customHeight="1" x14ac:dyDescent="0.2">
      <c r="A15" s="22"/>
      <c r="B15" s="38"/>
      <c r="C15" s="33"/>
      <c r="D15" s="38"/>
      <c r="E15" s="33"/>
      <c r="F15" s="38"/>
      <c r="G15" s="33"/>
      <c r="H15" s="39" t="s">
        <v>3</v>
      </c>
      <c r="I15" s="30"/>
      <c r="J15" s="40"/>
      <c r="K15" s="40" t="s">
        <v>14</v>
      </c>
    </row>
    <row r="16" spans="1:11" x14ac:dyDescent="0.2">
      <c r="A16" s="41" t="s">
        <v>15</v>
      </c>
      <c r="B16" s="42">
        <f>SUM(B10:B15)</f>
        <v>147335863.78000003</v>
      </c>
      <c r="C16" s="33"/>
      <c r="D16" s="42">
        <f>SUM(D10:D15)</f>
        <v>150306202.31</v>
      </c>
      <c r="E16" s="33"/>
      <c r="F16" s="42">
        <f>SUM(F10:F15)</f>
        <v>-2970338.53</v>
      </c>
      <c r="G16" s="43"/>
      <c r="H16" s="44">
        <f>IF(D16=0,"n/a",IF(AND(F16/D16&lt;1,F16/D16&gt;-1),F16/D16,"n/a"))</f>
        <v>-1.9761915904666433E-2</v>
      </c>
      <c r="I16" s="30"/>
      <c r="J16" s="45">
        <f>IF(B53=0,"n/a",B16/B53)</f>
        <v>0.10136130621389237</v>
      </c>
      <c r="K16" s="45">
        <f>IF(D53=0,"n/a",D16/D53)</f>
        <v>9.9912879190365955E-2</v>
      </c>
    </row>
    <row r="17" spans="1:11" x14ac:dyDescent="0.2">
      <c r="A17" s="26" t="s">
        <v>16</v>
      </c>
      <c r="B17" s="33">
        <v>1785363.13</v>
      </c>
      <c r="C17" s="33"/>
      <c r="D17" s="33">
        <v>1048768.24</v>
      </c>
      <c r="E17" s="33"/>
      <c r="F17" s="33">
        <f>B17-D17</f>
        <v>736594.8899999999</v>
      </c>
      <c r="G17" s="33"/>
      <c r="H17" s="28">
        <f>IF(D17=0,"n/a",IF(AND(F17/D17&lt;1,F17/D17&gt;-1),F17/D17,"n/a"))</f>
        <v>0.70234286461611373</v>
      </c>
      <c r="I17" s="37"/>
      <c r="J17" s="35">
        <f>IF(B54=0,"n/a",B17/B54)</f>
        <v>8.4429253520181581E-3</v>
      </c>
      <c r="K17" s="35">
        <f>IF(D54=0,"n/a",D17/D54)</f>
        <v>5.3494312495989699E-3</v>
      </c>
    </row>
    <row r="18" spans="1:11" ht="12.75" customHeight="1" x14ac:dyDescent="0.2">
      <c r="A18" s="26" t="s">
        <v>17</v>
      </c>
      <c r="B18" s="33">
        <v>1484508.12</v>
      </c>
      <c r="C18" s="36"/>
      <c r="D18" s="33">
        <v>1650704.4</v>
      </c>
      <c r="E18" s="33"/>
      <c r="F18" s="33">
        <f>B18-D18</f>
        <v>-166196.2799999998</v>
      </c>
      <c r="G18" s="36"/>
      <c r="H18" s="28">
        <f>IF(D18=0,"n/a",IF(AND(F18/D18&lt;1,F18/D18&gt;-1),F18/D18,"n/a"))</f>
        <v>-0.10068203610531347</v>
      </c>
      <c r="I18" s="30"/>
      <c r="J18" s="45">
        <f>IF(B55=0,"n/a",B18/B55)</f>
        <v>1.2846789772249342E-2</v>
      </c>
      <c r="K18" s="45">
        <f>IF(D55=0,"n/a",D18/D55)</f>
        <v>9.8010312828170319E-3</v>
      </c>
    </row>
    <row r="19" spans="1:11" ht="6" customHeight="1" x14ac:dyDescent="0.2">
      <c r="A19" s="25"/>
      <c r="B19" s="46"/>
      <c r="C19" s="47"/>
      <c r="D19" s="46"/>
      <c r="E19" s="47"/>
      <c r="F19" s="46"/>
      <c r="G19" s="47"/>
      <c r="H19" s="46" t="s">
        <v>3</v>
      </c>
      <c r="I19" s="48"/>
      <c r="J19" s="48"/>
      <c r="K19" s="48"/>
    </row>
    <row r="20" spans="1:11" x14ac:dyDescent="0.2">
      <c r="A20" s="49" t="s">
        <v>18</v>
      </c>
      <c r="B20" s="33">
        <f>SUM(B16:B18)</f>
        <v>150605735.03000003</v>
      </c>
      <c r="C20" s="33"/>
      <c r="D20" s="33">
        <f>SUM(D16:D18)</f>
        <v>153005674.95000002</v>
      </c>
      <c r="E20" s="33"/>
      <c r="F20" s="33">
        <f>SUM(F16:F18)</f>
        <v>-2399939.9199999995</v>
      </c>
      <c r="G20" s="33"/>
      <c r="H20" s="50">
        <f>IF(D20=0,"n/a",IF(AND(F20/D20&lt;1,F20/D20&gt;-1),F20/D20,"n/a"))</f>
        <v>-1.5685300043833433E-2</v>
      </c>
      <c r="I20" s="30"/>
      <c r="J20" s="29"/>
      <c r="K20" s="51"/>
    </row>
    <row r="21" spans="1:11" ht="6.6" customHeight="1" x14ac:dyDescent="0.2">
      <c r="A21" s="52"/>
      <c r="B21" s="36"/>
      <c r="C21" s="36"/>
      <c r="D21" s="36"/>
      <c r="E21" s="36"/>
      <c r="F21" s="36"/>
      <c r="G21" s="36"/>
      <c r="H21" s="53" t="s">
        <v>3</v>
      </c>
      <c r="I21" s="37"/>
      <c r="J21" s="53"/>
      <c r="K21" s="53"/>
    </row>
    <row r="22" spans="1:11" x14ac:dyDescent="0.2">
      <c r="A22" s="26" t="s">
        <v>19</v>
      </c>
      <c r="B22" s="33">
        <v>3234033.5</v>
      </c>
      <c r="C22" s="33"/>
      <c r="D22" s="33">
        <v>1853558.52</v>
      </c>
      <c r="E22" s="33"/>
      <c r="F22" s="33">
        <f>B22-D22</f>
        <v>1380474.98</v>
      </c>
      <c r="G22" s="33"/>
      <c r="H22" s="28">
        <f>IF(D22=0,"n/a",IF(AND(F22/D22&lt;1,F22/D22&gt;-1),F22/D22,"n/a"))</f>
        <v>0.74477010847221592</v>
      </c>
      <c r="I22" s="37"/>
      <c r="J22" s="53"/>
      <c r="K22" s="53"/>
    </row>
    <row r="23" spans="1:11" x14ac:dyDescent="0.2">
      <c r="A23" s="26" t="s">
        <v>20</v>
      </c>
      <c r="B23" s="33">
        <v>1553110.03</v>
      </c>
      <c r="C23" s="33"/>
      <c r="D23" s="33">
        <v>1548952.65</v>
      </c>
      <c r="E23" s="33"/>
      <c r="F23" s="33">
        <f>B23-D23</f>
        <v>4157.3800000001211</v>
      </c>
      <c r="G23" s="33"/>
      <c r="H23" s="28">
        <f>IF(D23=0,"n/a",IF(AND(F23/D23&lt;1,F23/D23&gt;-1),F23/D23,"n/a"))</f>
        <v>2.6839942460475607E-3</v>
      </c>
      <c r="I23" s="37"/>
      <c r="J23" s="53"/>
      <c r="K23" s="53"/>
    </row>
    <row r="24" spans="1:11" x14ac:dyDescent="0.2">
      <c r="A24" s="26" t="s">
        <v>21</v>
      </c>
      <c r="B24" s="33">
        <v>1191683.3899999999</v>
      </c>
      <c r="C24" s="33"/>
      <c r="D24" s="33">
        <v>3403219.67</v>
      </c>
      <c r="E24" s="33"/>
      <c r="F24" s="33">
        <f>B24-D24</f>
        <v>-2211536.2800000003</v>
      </c>
      <c r="G24" s="33"/>
      <c r="H24" s="28">
        <f>IF(D24=0,"n/a",IF(AND(F24/D24&lt;1,F24/D24&gt;-1),F24/D24,"n/a"))</f>
        <v>-0.64983647676201883</v>
      </c>
      <c r="I24" s="37"/>
      <c r="J24" s="53"/>
      <c r="K24" s="53"/>
    </row>
    <row r="25" spans="1:11" x14ac:dyDescent="0.2">
      <c r="A25" s="26" t="s">
        <v>22</v>
      </c>
      <c r="B25" s="42">
        <v>7448198.9699999997</v>
      </c>
      <c r="C25" s="36"/>
      <c r="D25" s="42">
        <v>2270607.41</v>
      </c>
      <c r="E25" s="33"/>
      <c r="F25" s="42">
        <f>B25-D25</f>
        <v>5177591.5599999996</v>
      </c>
      <c r="G25" s="36"/>
      <c r="H25" s="44" t="str">
        <f>IF(D25=0,"n/a",IF(AND(F25/D25&lt;1,F25/D25&gt;-1),F25/D25,"n/a"))</f>
        <v>n/a</v>
      </c>
      <c r="I25" s="37"/>
      <c r="J25" s="53"/>
      <c r="K25" s="53"/>
    </row>
    <row r="26" spans="1:11" ht="12.75" customHeight="1" x14ac:dyDescent="0.2">
      <c r="A26" s="26" t="s">
        <v>23</v>
      </c>
      <c r="B26" s="42">
        <f>SUM(B22:B25)</f>
        <v>13427025.890000001</v>
      </c>
      <c r="C26" s="33"/>
      <c r="D26" s="42">
        <f>SUM(D22:D25)</f>
        <v>9076338.25</v>
      </c>
      <c r="E26" s="33"/>
      <c r="F26" s="42">
        <f>SUM(F22:F25)</f>
        <v>4350687.6399999997</v>
      </c>
      <c r="G26" s="33"/>
      <c r="H26" s="44">
        <f>IF(D26=0,"n/a",IF(AND(F26/D26&lt;1,F26/D26&gt;-1),F26/D26,"n/a"))</f>
        <v>0.47934392925472996</v>
      </c>
      <c r="I26" s="30"/>
      <c r="J26" s="51"/>
      <c r="K26" s="51"/>
    </row>
    <row r="27" spans="1:11" ht="6.6" customHeight="1" x14ac:dyDescent="0.2">
      <c r="A27" s="52"/>
      <c r="B27" s="54"/>
      <c r="C27" s="54"/>
      <c r="D27" s="54"/>
      <c r="E27" s="54"/>
      <c r="F27" s="54"/>
      <c r="G27" s="36"/>
      <c r="H27" s="53" t="s">
        <v>3</v>
      </c>
      <c r="I27" s="37"/>
      <c r="J27" s="53"/>
      <c r="K27" s="53"/>
    </row>
    <row r="28" spans="1:11" ht="13.5" thickBot="1" x14ac:dyDescent="0.25">
      <c r="A28" s="55" t="s">
        <v>24</v>
      </c>
      <c r="B28" s="56">
        <f>+B26+B20</f>
        <v>164032760.92000002</v>
      </c>
      <c r="C28" s="27"/>
      <c r="D28" s="56">
        <f>+D26+D20</f>
        <v>162082013.20000002</v>
      </c>
      <c r="E28" s="27"/>
      <c r="F28" s="56">
        <f>+F26+F20</f>
        <v>1950747.7200000002</v>
      </c>
      <c r="G28" s="33"/>
      <c r="H28" s="57">
        <f>IF(D28=0,"n/a",IF(AND(F28/D28&lt;1,F28/D28&gt;-1),F28/D28,"n/a"))</f>
        <v>1.2035559538570688E-2</v>
      </c>
      <c r="I28" s="30"/>
      <c r="J28" s="51"/>
      <c r="K28" s="51"/>
    </row>
    <row r="29" spans="1:11" ht="4.1500000000000004" customHeight="1" thickTop="1" x14ac:dyDescent="0.2">
      <c r="A29" s="58"/>
      <c r="B29" s="54"/>
      <c r="C29" s="27"/>
      <c r="D29" s="54"/>
      <c r="E29" s="27"/>
      <c r="F29" s="54"/>
      <c r="G29" s="33"/>
      <c r="H29" s="59"/>
      <c r="I29" s="30"/>
      <c r="J29" s="51"/>
      <c r="K29" s="51"/>
    </row>
    <row r="30" spans="1:11" ht="12.75" customHeight="1" x14ac:dyDescent="0.2">
      <c r="A30" s="25"/>
      <c r="B30" s="60"/>
      <c r="C30" s="60"/>
      <c r="D30" s="60"/>
      <c r="E30" s="60"/>
      <c r="F30" s="60"/>
      <c r="G30" s="61"/>
      <c r="H30" s="33"/>
      <c r="I30" s="62"/>
      <c r="J30" s="48"/>
      <c r="K30" s="48"/>
    </row>
    <row r="31" spans="1:11" x14ac:dyDescent="0.2">
      <c r="A31" s="26" t="s">
        <v>25</v>
      </c>
      <c r="B31" s="27">
        <v>6254091.6600000001</v>
      </c>
      <c r="C31" s="27"/>
      <c r="D31" s="27">
        <v>6369127.7400000002</v>
      </c>
      <c r="E31" s="27"/>
      <c r="F31" s="27"/>
      <c r="G31" s="33"/>
      <c r="H31" s="33"/>
      <c r="I31" s="51"/>
      <c r="J31" s="29"/>
      <c r="K31" s="51"/>
    </row>
    <row r="32" spans="1:11" x14ac:dyDescent="0.2">
      <c r="A32" s="26" t="s">
        <v>26</v>
      </c>
      <c r="B32" s="33">
        <v>-5232503.34</v>
      </c>
      <c r="C32" s="33"/>
      <c r="D32" s="33">
        <v>-5198379.1399999997</v>
      </c>
      <c r="E32" s="27"/>
      <c r="F32" s="27"/>
      <c r="G32" s="33"/>
      <c r="H32" s="33"/>
      <c r="I32" s="30"/>
      <c r="J32" s="29"/>
      <c r="K32" s="51"/>
    </row>
    <row r="33" spans="1:11" x14ac:dyDescent="0.2">
      <c r="A33" s="26" t="s">
        <v>27</v>
      </c>
      <c r="B33" s="33">
        <v>5063884.07</v>
      </c>
      <c r="C33" s="33"/>
      <c r="D33" s="33">
        <v>6803748.7999999998</v>
      </c>
      <c r="E33" s="64"/>
      <c r="F33" s="27"/>
      <c r="G33" s="63"/>
      <c r="H33" s="63"/>
      <c r="I33" s="25"/>
      <c r="J33" s="22"/>
      <c r="K33" s="25"/>
    </row>
    <row r="34" spans="1:11" x14ac:dyDescent="0.2">
      <c r="A34" s="26" t="s">
        <v>28</v>
      </c>
      <c r="B34" s="33">
        <v>-2530090.2579999999</v>
      </c>
      <c r="C34" s="33"/>
      <c r="D34" s="33">
        <v>-2770053.69</v>
      </c>
      <c r="E34" s="27"/>
      <c r="F34" s="27"/>
      <c r="G34" s="33"/>
      <c r="H34" s="33"/>
      <c r="I34" s="51"/>
      <c r="J34" s="29"/>
      <c r="K34" s="51"/>
    </row>
    <row r="35" spans="1:11" x14ac:dyDescent="0.2">
      <c r="A35" s="26" t="s">
        <v>29</v>
      </c>
      <c r="B35" s="33">
        <v>1200884.3600000001</v>
      </c>
      <c r="C35" s="33"/>
      <c r="D35" s="33">
        <v>1301378.43</v>
      </c>
      <c r="E35" s="27"/>
      <c r="F35" s="27"/>
      <c r="G35" s="33"/>
      <c r="H35" s="33"/>
      <c r="I35" s="51"/>
      <c r="J35" s="29"/>
      <c r="K35" s="51"/>
    </row>
    <row r="36" spans="1:11" x14ac:dyDescent="0.2">
      <c r="A36" s="26" t="s">
        <v>30</v>
      </c>
      <c r="B36" s="33">
        <v>271076.86</v>
      </c>
      <c r="C36" s="33"/>
      <c r="D36" s="33">
        <v>-421355.63</v>
      </c>
      <c r="E36" s="27"/>
      <c r="F36" s="27"/>
      <c r="G36" s="33"/>
      <c r="H36" s="33"/>
      <c r="I36" s="51"/>
      <c r="J36" s="29"/>
      <c r="K36" s="51"/>
    </row>
    <row r="37" spans="1:11" x14ac:dyDescent="0.2">
      <c r="A37" s="26" t="s">
        <v>31</v>
      </c>
      <c r="B37" s="33">
        <v>0</v>
      </c>
      <c r="C37" s="33"/>
      <c r="D37" s="33">
        <v>-160.86000000000001</v>
      </c>
      <c r="E37" s="27"/>
      <c r="F37" s="27"/>
      <c r="G37" s="33"/>
      <c r="H37" s="33"/>
      <c r="I37" s="51"/>
      <c r="J37" s="29"/>
      <c r="K37" s="51"/>
    </row>
    <row r="38" spans="1:11" x14ac:dyDescent="0.2">
      <c r="A38" s="26" t="s">
        <v>32</v>
      </c>
      <c r="B38" s="33">
        <v>-96500.65</v>
      </c>
      <c r="C38" s="33"/>
      <c r="D38" s="33">
        <v>-47060.78</v>
      </c>
      <c r="E38" s="27"/>
      <c r="F38" s="27"/>
      <c r="G38" s="33"/>
      <c r="H38" s="33"/>
      <c r="I38" s="51"/>
      <c r="J38" s="29"/>
      <c r="K38" s="51"/>
    </row>
    <row r="39" spans="1:11" x14ac:dyDescent="0.2">
      <c r="A39" s="26" t="s">
        <v>33</v>
      </c>
      <c r="B39" s="33">
        <v>3998218.53</v>
      </c>
      <c r="C39" s="33"/>
      <c r="D39" s="33">
        <v>4387665.91</v>
      </c>
      <c r="E39" s="27"/>
      <c r="F39" s="27"/>
      <c r="G39" s="33"/>
      <c r="H39" s="33"/>
      <c r="I39" s="51"/>
      <c r="J39" s="29"/>
      <c r="K39" s="51"/>
    </row>
    <row r="40" spans="1:11" x14ac:dyDescent="0.2">
      <c r="A40" s="26" t="s">
        <v>34</v>
      </c>
      <c r="B40" s="33">
        <v>0</v>
      </c>
      <c r="C40" s="33"/>
      <c r="D40" s="33">
        <v>1873.76</v>
      </c>
      <c r="E40" s="27"/>
      <c r="F40" s="27"/>
      <c r="G40" s="33"/>
      <c r="H40" s="33"/>
      <c r="I40" s="51"/>
      <c r="J40" s="29"/>
      <c r="K40" s="51"/>
    </row>
    <row r="41" spans="1:11" x14ac:dyDescent="0.2">
      <c r="A41" s="26" t="s">
        <v>43</v>
      </c>
      <c r="B41" s="33">
        <v>-1796788.55</v>
      </c>
      <c r="C41" s="33"/>
      <c r="D41" s="33">
        <v>0</v>
      </c>
      <c r="E41" s="27"/>
      <c r="F41" s="27"/>
      <c r="G41" s="33"/>
      <c r="H41" s="33"/>
      <c r="I41" s="51"/>
      <c r="J41" s="29"/>
      <c r="K41" s="51"/>
    </row>
    <row r="42" spans="1:11" x14ac:dyDescent="0.2">
      <c r="A42" s="66"/>
      <c r="B42" s="27"/>
      <c r="C42" s="67"/>
      <c r="D42" s="27"/>
      <c r="E42" s="68"/>
      <c r="F42" s="68"/>
      <c r="G42" s="69"/>
      <c r="H42" s="69"/>
      <c r="I42" s="8"/>
      <c r="J42" s="8"/>
      <c r="K42" s="8"/>
    </row>
    <row r="43" spans="1:11" ht="12.75" customHeight="1" x14ac:dyDescent="0.2">
      <c r="A43" s="15"/>
      <c r="B43" s="68"/>
      <c r="C43" s="68"/>
      <c r="D43" s="68"/>
      <c r="E43" s="68"/>
      <c r="F43" s="70" t="s">
        <v>38</v>
      </c>
      <c r="G43" s="11"/>
      <c r="H43" s="11"/>
      <c r="I43" s="10"/>
      <c r="J43" s="10"/>
      <c r="K43" s="8"/>
    </row>
    <row r="44" spans="1:11" x14ac:dyDescent="0.2">
      <c r="A44" s="10"/>
      <c r="B44" s="71" t="s">
        <v>5</v>
      </c>
      <c r="C44" s="68"/>
      <c r="D44" s="71" t="s">
        <v>5</v>
      </c>
      <c r="E44" s="68"/>
      <c r="F44" s="68"/>
      <c r="G44" s="8"/>
      <c r="H44" s="8"/>
      <c r="I44" s="72"/>
      <c r="J44" s="10"/>
      <c r="K44" s="8"/>
    </row>
    <row r="45" spans="1:11" x14ac:dyDescent="0.2">
      <c r="A45" s="17" t="s">
        <v>35</v>
      </c>
      <c r="B45" s="18">
        <v>2019</v>
      </c>
      <c r="C45" s="68"/>
      <c r="D45" s="18">
        <v>2018</v>
      </c>
      <c r="E45" s="69"/>
      <c r="F45" s="73" t="s">
        <v>7</v>
      </c>
      <c r="G45" s="10"/>
      <c r="H45" s="20" t="s">
        <v>8</v>
      </c>
      <c r="I45" s="16"/>
      <c r="J45" s="10"/>
      <c r="K45" s="8"/>
    </row>
    <row r="46" spans="1:11" ht="6" customHeight="1" x14ac:dyDescent="0.2">
      <c r="A46" s="22"/>
      <c r="B46" s="74"/>
      <c r="C46" s="64"/>
      <c r="D46" s="75"/>
      <c r="E46" s="63"/>
      <c r="F46" s="75"/>
      <c r="G46" s="63"/>
      <c r="H46" s="75"/>
      <c r="I46" s="23"/>
      <c r="J46" s="22"/>
      <c r="K46" s="25"/>
    </row>
    <row r="47" spans="1:11" ht="12.75" customHeight="1" x14ac:dyDescent="0.2">
      <c r="A47" s="26" t="s">
        <v>9</v>
      </c>
      <c r="B47" s="76">
        <v>674055314.87</v>
      </c>
      <c r="C47" s="76"/>
      <c r="D47" s="76">
        <v>665943924.5</v>
      </c>
      <c r="E47" s="76"/>
      <c r="F47" s="76">
        <f>+B47-D47</f>
        <v>8111390.3700000048</v>
      </c>
      <c r="G47" s="43"/>
      <c r="H47" s="50">
        <f>IF(D47=0,"n/a",IF(AND(F47/D47&lt;1,F47/D47&gt;-1),F47/D47,"n/a"))</f>
        <v>1.218029036917808E-2</v>
      </c>
      <c r="I47" s="77"/>
      <c r="J47" s="22"/>
      <c r="K47" s="25"/>
    </row>
    <row r="48" spans="1:11" x14ac:dyDescent="0.2">
      <c r="A48" s="26" t="s">
        <v>10</v>
      </c>
      <c r="B48" s="76">
        <v>684365168.40400004</v>
      </c>
      <c r="C48" s="76"/>
      <c r="D48" s="76">
        <v>727480177.03799999</v>
      </c>
      <c r="E48" s="76"/>
      <c r="F48" s="76">
        <f>+B48-D48</f>
        <v>-43115008.633999944</v>
      </c>
      <c r="G48" s="43"/>
      <c r="H48" s="50">
        <f>IF(D48=0,"n/a",IF(AND(F48/D48&lt;1,F48/D48&gt;-1),F48/D48,"n/a"))</f>
        <v>-5.9266231568737067E-2</v>
      </c>
      <c r="I48" s="77"/>
      <c r="J48" s="22"/>
      <c r="K48" s="25"/>
    </row>
    <row r="49" spans="1:11" ht="12.75" customHeight="1" x14ac:dyDescent="0.2">
      <c r="A49" s="26" t="s">
        <v>11</v>
      </c>
      <c r="B49" s="76">
        <v>87167008.958000004</v>
      </c>
      <c r="C49" s="76"/>
      <c r="D49" s="76">
        <v>104054804.04799999</v>
      </c>
      <c r="E49" s="76"/>
      <c r="F49" s="76">
        <f>+B49-D49</f>
        <v>-16887795.089999989</v>
      </c>
      <c r="G49" s="43"/>
      <c r="H49" s="50">
        <f>IF(D49=0,"n/a",IF(AND(F49/D49&lt;1,F49/D49&gt;-1),F49/D49,"n/a"))</f>
        <v>-0.16229712068084554</v>
      </c>
      <c r="I49" s="77"/>
      <c r="J49" s="22"/>
      <c r="K49" s="25"/>
    </row>
    <row r="50" spans="1:11" x14ac:dyDescent="0.2">
      <c r="A50" s="26" t="s">
        <v>12</v>
      </c>
      <c r="B50" s="76">
        <v>7543872.074</v>
      </c>
      <c r="C50" s="76"/>
      <c r="D50" s="76">
        <v>6486139.142</v>
      </c>
      <c r="E50" s="76"/>
      <c r="F50" s="76">
        <f>+B50-D50</f>
        <v>1057732.932</v>
      </c>
      <c r="G50" s="43"/>
      <c r="H50" s="50">
        <f>IF(D50=0,"n/a",IF(AND(F50/D50&lt;1,F50/D50&gt;-1),F50/D50,"n/a"))</f>
        <v>0.1630758928914757</v>
      </c>
      <c r="I50" s="77"/>
      <c r="J50" s="78"/>
      <c r="K50" s="25"/>
    </row>
    <row r="51" spans="1:11" x14ac:dyDescent="0.2">
      <c r="A51" s="26" t="s">
        <v>13</v>
      </c>
      <c r="B51" s="76">
        <v>439720</v>
      </c>
      <c r="C51" s="79"/>
      <c r="D51" s="76">
        <v>407600</v>
      </c>
      <c r="E51" s="79"/>
      <c r="F51" s="76">
        <f>+B51-D51</f>
        <v>32120</v>
      </c>
      <c r="G51" s="80"/>
      <c r="H51" s="50">
        <f>IF(D51=0,"n/a",IF(AND(F51/D51&lt;1,F51/D51&gt;-1),F51/D51,"n/a"))</f>
        <v>7.8802747791952898E-2</v>
      </c>
      <c r="I51" s="77"/>
      <c r="J51" s="22"/>
      <c r="K51" s="25"/>
    </row>
    <row r="52" spans="1:11" ht="6" customHeight="1" x14ac:dyDescent="0.2">
      <c r="A52" s="22"/>
      <c r="B52" s="81"/>
      <c r="C52" s="82"/>
      <c r="D52" s="81"/>
      <c r="E52" s="82"/>
      <c r="F52" s="81"/>
      <c r="G52" s="83"/>
      <c r="H52" s="84"/>
      <c r="I52" s="8"/>
      <c r="J52" s="8"/>
      <c r="K52" s="8"/>
    </row>
    <row r="53" spans="1:11" ht="12.75" customHeight="1" x14ac:dyDescent="0.2">
      <c r="A53" s="41" t="s">
        <v>15</v>
      </c>
      <c r="B53" s="85">
        <f>SUM(B47:B52)</f>
        <v>1453571084.306</v>
      </c>
      <c r="C53" s="76"/>
      <c r="D53" s="85">
        <f>SUM(D47:D52)</f>
        <v>1504372644.7280002</v>
      </c>
      <c r="E53" s="76"/>
      <c r="F53" s="85">
        <f>SUM(F47:F52)</f>
        <v>-50801560.421999931</v>
      </c>
      <c r="G53" s="43"/>
      <c r="H53" s="44">
        <f>IF(D53=0,"n/a",IF(AND(F53/D53&lt;1,F53/D53&gt;-1),F53/D53,"n/a"))</f>
        <v>-3.3769266278559036E-2</v>
      </c>
      <c r="I53" s="77"/>
      <c r="J53" s="22"/>
      <c r="K53" s="25"/>
    </row>
    <row r="54" spans="1:11" ht="12.75" customHeight="1" x14ac:dyDescent="0.2">
      <c r="A54" s="26" t="s">
        <v>16</v>
      </c>
      <c r="B54" s="76">
        <v>211462621.729</v>
      </c>
      <c r="C54" s="79"/>
      <c r="D54" s="76">
        <v>196052288.75099999</v>
      </c>
      <c r="E54" s="79"/>
      <c r="F54" s="76">
        <f>+B54-D54</f>
        <v>15410332.978000015</v>
      </c>
      <c r="G54" s="80"/>
      <c r="H54" s="50">
        <f>IF(D54=0,"n/a",IF(AND(F54/D54&lt;1,F54/D54&gt;-1),F54/D54,"n/a"))</f>
        <v>7.860317814280765E-2</v>
      </c>
      <c r="I54" s="77"/>
      <c r="J54" s="22"/>
      <c r="K54" s="25"/>
    </row>
    <row r="55" spans="1:11" x14ac:dyDescent="0.2">
      <c r="A55" s="26" t="s">
        <v>17</v>
      </c>
      <c r="B55" s="76">
        <v>115554792</v>
      </c>
      <c r="C55" s="79"/>
      <c r="D55" s="76">
        <v>168421501</v>
      </c>
      <c r="E55" s="79"/>
      <c r="F55" s="76">
        <f>+B55-D55</f>
        <v>-52866709</v>
      </c>
      <c r="G55" s="80"/>
      <c r="H55" s="50">
        <f>IF(D55=0,"n/a",IF(AND(F55/D55&lt;1,F55/D55&gt;-1),F55/D55,"n/a"))</f>
        <v>-0.31389524903949168</v>
      </c>
      <c r="I55" s="77"/>
      <c r="J55" s="22"/>
      <c r="K55" s="25"/>
    </row>
    <row r="56" spans="1:11" ht="6" customHeight="1" x14ac:dyDescent="0.2">
      <c r="A56" s="8"/>
      <c r="B56" s="86"/>
      <c r="C56" s="76"/>
      <c r="D56" s="86"/>
      <c r="E56" s="76"/>
      <c r="F56" s="86"/>
      <c r="G56" s="43"/>
      <c r="H56" s="87"/>
      <c r="I56" s="8"/>
      <c r="J56" s="8"/>
      <c r="K56" s="8"/>
    </row>
    <row r="57" spans="1:11" ht="13.5" thickBot="1" x14ac:dyDescent="0.25">
      <c r="A57" s="41" t="s">
        <v>36</v>
      </c>
      <c r="B57" s="88">
        <f>SUM(B53:B55)</f>
        <v>1780588498.0350001</v>
      </c>
      <c r="C57" s="76"/>
      <c r="D57" s="88">
        <f>SUM(D53:D55)</f>
        <v>1868846434.4790001</v>
      </c>
      <c r="E57" s="76"/>
      <c r="F57" s="88">
        <f>SUM(F53:F55)</f>
        <v>-88257936.443999916</v>
      </c>
      <c r="G57" s="43"/>
      <c r="H57" s="57">
        <f>IF(D57=0,"n/a",IF(AND(F57/D57&lt;1,F57/D57&gt;-1),F57/D57,"n/a"))</f>
        <v>-4.7225890161812362E-2</v>
      </c>
      <c r="I57" s="77"/>
      <c r="J57" s="25"/>
      <c r="K57" s="25"/>
    </row>
    <row r="58" spans="1:11" ht="12.75" customHeight="1" thickTop="1" x14ac:dyDescent="0.2">
      <c r="A58" s="10"/>
      <c r="B58" s="89"/>
      <c r="C58" s="90"/>
      <c r="D58" s="89"/>
      <c r="E58" s="90"/>
      <c r="F58" s="89"/>
      <c r="G58" s="90"/>
      <c r="H58" s="89"/>
      <c r="I58" s="72"/>
      <c r="J58" s="8"/>
      <c r="K58" s="8"/>
    </row>
    <row r="59" spans="1:11" x14ac:dyDescent="0.2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</row>
    <row r="60" spans="1:11" ht="13.15" customHeight="1" x14ac:dyDescent="0.2">
      <c r="A60" s="95" t="s">
        <v>37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</row>
  </sheetData>
  <mergeCells count="2">
    <mergeCell ref="A59:K59"/>
    <mergeCell ref="A60:K60"/>
  </mergeCells>
  <printOptions horizontalCentered="1"/>
  <pageMargins left="0.25" right="0.25" top="0.25" bottom="0.39" header="0" footer="0"/>
  <pageSetup scale="81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Normal="100" workbookViewId="0">
      <pane xSplit="1" ySplit="9" topLeftCell="B22" activePane="bottomRight" state="frozen"/>
      <selection activeCell="A4" sqref="A4:D4"/>
      <selection pane="topRight" activeCell="A4" sqref="A4:D4"/>
      <selection pane="bottomLeft" activeCell="A4" sqref="A4:D4"/>
      <selection pane="bottomRight" activeCell="B41" sqref="B41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1" width="10.710937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46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10"/>
      <c r="C6" s="10"/>
      <c r="D6" s="10"/>
      <c r="E6" s="8"/>
      <c r="F6" s="11" t="s">
        <v>38</v>
      </c>
      <c r="G6" s="11"/>
      <c r="H6" s="11"/>
      <c r="I6" s="12"/>
      <c r="J6" s="13" t="s">
        <v>4</v>
      </c>
      <c r="K6" s="14"/>
    </row>
    <row r="7" spans="1:11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1" ht="13.5" customHeight="1" x14ac:dyDescent="0.2">
      <c r="A8" s="17" t="s">
        <v>6</v>
      </c>
      <c r="B8" s="18">
        <v>2019</v>
      </c>
      <c r="C8" s="10"/>
      <c r="D8" s="18">
        <v>2018</v>
      </c>
      <c r="E8" s="8"/>
      <c r="F8" s="19" t="s">
        <v>7</v>
      </c>
      <c r="G8" s="10"/>
      <c r="H8" s="20" t="s">
        <v>8</v>
      </c>
      <c r="I8" s="21"/>
      <c r="J8" s="18">
        <v>2019</v>
      </c>
      <c r="K8" s="18">
        <v>2018</v>
      </c>
    </row>
    <row r="9" spans="1:11" ht="6.6" customHeight="1" x14ac:dyDescent="0.2">
      <c r="A9" s="22"/>
      <c r="B9" s="23"/>
      <c r="C9" s="22"/>
      <c r="D9" s="23"/>
      <c r="E9" s="25"/>
      <c r="F9" s="23"/>
      <c r="G9" s="22"/>
      <c r="H9" s="24"/>
      <c r="I9" s="23"/>
      <c r="J9" s="23"/>
      <c r="K9" s="23"/>
    </row>
    <row r="10" spans="1:11" x14ac:dyDescent="0.2">
      <c r="A10" s="26" t="s">
        <v>9</v>
      </c>
      <c r="B10" s="27">
        <v>70562542.5</v>
      </c>
      <c r="C10" s="27"/>
      <c r="D10" s="27">
        <v>71204384.719999999</v>
      </c>
      <c r="E10" s="27"/>
      <c r="F10" s="27">
        <f>B10-D10</f>
        <v>-641842.21999999881</v>
      </c>
      <c r="G10" s="29"/>
      <c r="H10" s="28">
        <f>IF(D10=0,"n/a",IF(AND(F10/D10&lt;1,F10/D10&gt;-1),F10/D10,"n/a"))</f>
        <v>-9.0140828057702072E-3</v>
      </c>
      <c r="I10" s="30"/>
      <c r="J10" s="31">
        <f>IF(B48=0,"n/a",B10/B48)</f>
        <v>0.10710590996906311</v>
      </c>
      <c r="K10" s="32">
        <f>IF(D48=0,"n/a",D10/D48)</f>
        <v>0.10692125094338005</v>
      </c>
    </row>
    <row r="11" spans="1:11" x14ac:dyDescent="0.2">
      <c r="A11" s="26" t="s">
        <v>10</v>
      </c>
      <c r="B11" s="33">
        <v>65465905.390000001</v>
      </c>
      <c r="C11" s="33"/>
      <c r="D11" s="33">
        <v>66792398.57</v>
      </c>
      <c r="E11" s="33"/>
      <c r="F11" s="33">
        <f>B11-D11</f>
        <v>-1326493.1799999997</v>
      </c>
      <c r="G11" s="33"/>
      <c r="H11" s="28">
        <f>IF(D11=0,"n/a",IF(AND(F11/D11&lt;1,F11/D11&gt;-1),F11/D11,"n/a"))</f>
        <v>-1.9859942274865362E-2</v>
      </c>
      <c r="I11" s="30"/>
      <c r="J11" s="34">
        <f>IF(B49=0,"n/a",B11/B49)</f>
        <v>9.5625799637876388E-2</v>
      </c>
      <c r="K11" s="35">
        <f>IF(D49=0,"n/a",D11/D49)</f>
        <v>9.5053897327676551E-2</v>
      </c>
    </row>
    <row r="12" spans="1:11" x14ac:dyDescent="0.2">
      <c r="A12" s="26" t="s">
        <v>11</v>
      </c>
      <c r="B12" s="33">
        <v>8829808.2400000002</v>
      </c>
      <c r="C12" s="33"/>
      <c r="D12" s="33">
        <v>8511240.1999999993</v>
      </c>
      <c r="E12" s="33"/>
      <c r="F12" s="33">
        <f>B12-D12</f>
        <v>318568.04000000097</v>
      </c>
      <c r="G12" s="33"/>
      <c r="H12" s="28">
        <f>IF(D12=0,"n/a",IF(AND(F12/D12&lt;1,F12/D12&gt;-1),F12/D12,"n/a"))</f>
        <v>3.7429097583217191E-2</v>
      </c>
      <c r="I12" s="30"/>
      <c r="J12" s="34">
        <f>IF(B50=0,"n/a",B12/B50)</f>
        <v>8.735308799025969E-2</v>
      </c>
      <c r="K12" s="35">
        <f>IF(D50=0,"n/a",D12/D50)</f>
        <v>8.7916486995675266E-2</v>
      </c>
    </row>
    <row r="13" spans="1:11" x14ac:dyDescent="0.2">
      <c r="A13" s="26" t="s">
        <v>12</v>
      </c>
      <c r="B13" s="33">
        <v>1229932.27</v>
      </c>
      <c r="C13" s="33"/>
      <c r="D13" s="33">
        <v>1437510.54</v>
      </c>
      <c r="E13" s="33"/>
      <c r="F13" s="33">
        <f>B13-D13</f>
        <v>-207578.27000000002</v>
      </c>
      <c r="G13" s="33"/>
      <c r="H13" s="28">
        <f>IF(D13=0,"n/a",IF(AND(F13/D13&lt;1,F13/D13&gt;-1),F13/D13,"n/a"))</f>
        <v>-0.14440121600777969</v>
      </c>
      <c r="I13" s="30"/>
      <c r="J13" s="34">
        <f>IF(B51=0,"n/a",B13/B51)</f>
        <v>0.2185763199659882</v>
      </c>
      <c r="K13" s="35">
        <f>IF(D51=0,"n/a",D13/D51)</f>
        <v>0.23450971635605067</v>
      </c>
    </row>
    <row r="14" spans="1:11" x14ac:dyDescent="0.2">
      <c r="A14" s="26" t="s">
        <v>13</v>
      </c>
      <c r="B14" s="33">
        <v>15590.12</v>
      </c>
      <c r="C14" s="36"/>
      <c r="D14" s="33">
        <v>16166.89</v>
      </c>
      <c r="E14" s="33"/>
      <c r="F14" s="33">
        <f>B14-D14</f>
        <v>-576.76999999999862</v>
      </c>
      <c r="G14" s="36"/>
      <c r="H14" s="28">
        <f>IF(D14=0,"n/a",IF(AND(F14/D14&lt;1,F14/D14&gt;-1),F14/D14,"n/a"))</f>
        <v>-3.567600200162175E-2</v>
      </c>
      <c r="I14" s="37"/>
      <c r="J14" s="34">
        <f>IF(B52=0,"n/a",B14/B52)</f>
        <v>4.7455619140387192E-2</v>
      </c>
      <c r="K14" s="35">
        <f>IF(D52=0,"n/a",D14/D52)</f>
        <v>4.9518776035285469E-2</v>
      </c>
    </row>
    <row r="15" spans="1:11" ht="8.4499999999999993" customHeight="1" x14ac:dyDescent="0.2">
      <c r="A15" s="22"/>
      <c r="B15" s="38"/>
      <c r="C15" s="33"/>
      <c r="D15" s="38"/>
      <c r="E15" s="33"/>
      <c r="F15" s="38"/>
      <c r="G15" s="33"/>
      <c r="H15" s="39" t="s">
        <v>3</v>
      </c>
      <c r="I15" s="30"/>
      <c r="J15" s="40"/>
      <c r="K15" s="40" t="s">
        <v>14</v>
      </c>
    </row>
    <row r="16" spans="1:11" x14ac:dyDescent="0.2">
      <c r="A16" s="41" t="s">
        <v>15</v>
      </c>
      <c r="B16" s="42">
        <f>SUM(B10:B15)</f>
        <v>146103778.52000001</v>
      </c>
      <c r="C16" s="33"/>
      <c r="D16" s="42">
        <f>SUM(D10:D15)</f>
        <v>147961700.91999996</v>
      </c>
      <c r="E16" s="33"/>
      <c r="F16" s="42">
        <f>SUM(F10:F15)</f>
        <v>-1857922.3999999976</v>
      </c>
      <c r="G16" s="43"/>
      <c r="H16" s="44">
        <f>IF(D16=0,"n/a",IF(AND(F16/D16&lt;1,F16/D16&gt;-1),F16/D16,"n/a"))</f>
        <v>-1.2556779142492695E-2</v>
      </c>
      <c r="I16" s="30"/>
      <c r="J16" s="45">
        <f>IF(B54=0,"n/a",B16/B54)</f>
        <v>0.10072973565847788</v>
      </c>
      <c r="K16" s="45">
        <f>IF(D54=0,"n/a",D16/D54)</f>
        <v>0.10052444393392806</v>
      </c>
    </row>
    <row r="17" spans="1:11" x14ac:dyDescent="0.2">
      <c r="A17" s="26" t="s">
        <v>16</v>
      </c>
      <c r="B17" s="33">
        <v>1834218.03</v>
      </c>
      <c r="C17" s="33"/>
      <c r="D17" s="33">
        <v>1201360.1100000001</v>
      </c>
      <c r="E17" s="33"/>
      <c r="F17" s="33">
        <f>B17-D17</f>
        <v>632857.91999999993</v>
      </c>
      <c r="G17" s="33"/>
      <c r="H17" s="28">
        <f>IF(D17=0,"n/a",IF(AND(F17/D17&lt;1,F17/D17&gt;-1),F17/D17,"n/a"))</f>
        <v>0.52678452924494046</v>
      </c>
      <c r="I17" s="37"/>
      <c r="J17" s="35">
        <f>IF(B55=0,"n/a",B17/B55)</f>
        <v>8.7380874184701911E-3</v>
      </c>
      <c r="K17" s="35">
        <f>IF(D55=0,"n/a",D17/D55)</f>
        <v>5.9731317852833917E-3</v>
      </c>
    </row>
    <row r="18" spans="1:11" ht="12.75" customHeight="1" x14ac:dyDescent="0.2">
      <c r="A18" s="26" t="s">
        <v>17</v>
      </c>
      <c r="B18" s="33">
        <v>4105751.82</v>
      </c>
      <c r="C18" s="36"/>
      <c r="D18" s="33">
        <v>2922238.13</v>
      </c>
      <c r="E18" s="33"/>
      <c r="F18" s="33">
        <f>B18-D18</f>
        <v>1183513.69</v>
      </c>
      <c r="G18" s="36"/>
      <c r="H18" s="28">
        <f>IF(D18=0,"n/a",IF(AND(F18/D18&lt;1,F18/D18&gt;-1),F18/D18,"n/a"))</f>
        <v>0.40500248006824824</v>
      </c>
      <c r="I18" s="30"/>
      <c r="J18" s="45">
        <f>IF(B56=0,"n/a",B18/B56)</f>
        <v>1.9380153415695121E-2</v>
      </c>
      <c r="K18" s="45">
        <f>IF(D56=0,"n/a",D18/D56)</f>
        <v>1.313283278517737E-2</v>
      </c>
    </row>
    <row r="19" spans="1:11" ht="6" customHeight="1" x14ac:dyDescent="0.2">
      <c r="A19" s="25"/>
      <c r="B19" s="46"/>
      <c r="C19" s="47"/>
      <c r="D19" s="46"/>
      <c r="E19" s="47"/>
      <c r="F19" s="46"/>
      <c r="G19" s="47"/>
      <c r="H19" s="46" t="s">
        <v>3</v>
      </c>
      <c r="I19" s="48"/>
      <c r="J19" s="48"/>
      <c r="K19" s="48"/>
    </row>
    <row r="20" spans="1:11" x14ac:dyDescent="0.2">
      <c r="A20" s="49" t="s">
        <v>18</v>
      </c>
      <c r="B20" s="33">
        <f>SUM(B16:B18)</f>
        <v>152043748.37</v>
      </c>
      <c r="C20" s="33"/>
      <c r="D20" s="33">
        <f>SUM(D16:D18)</f>
        <v>152085299.15999997</v>
      </c>
      <c r="E20" s="33"/>
      <c r="F20" s="33">
        <f>SUM(F16:F18)</f>
        <v>-41550.789999997709</v>
      </c>
      <c r="G20" s="33"/>
      <c r="H20" s="50">
        <f>IF(D20=0,"n/a",IF(AND(F20/D20&lt;1,F20/D20&gt;-1),F20/D20,"n/a"))</f>
        <v>-2.7320714250155486E-4</v>
      </c>
      <c r="I20" s="30"/>
      <c r="J20" s="29"/>
      <c r="K20" s="51"/>
    </row>
    <row r="21" spans="1:11" ht="6.6" customHeight="1" x14ac:dyDescent="0.2">
      <c r="A21" s="52"/>
      <c r="B21" s="36"/>
      <c r="C21" s="36"/>
      <c r="D21" s="36"/>
      <c r="E21" s="36"/>
      <c r="F21" s="36"/>
      <c r="G21" s="36"/>
      <c r="H21" s="53" t="s">
        <v>3</v>
      </c>
      <c r="I21" s="37"/>
      <c r="J21" s="53"/>
      <c r="K21" s="53"/>
    </row>
    <row r="22" spans="1:11" x14ac:dyDescent="0.2">
      <c r="A22" s="26" t="s">
        <v>19</v>
      </c>
      <c r="B22" s="33">
        <v>-83641.039999999994</v>
      </c>
      <c r="C22" s="33"/>
      <c r="D22" s="33">
        <v>1801240.75</v>
      </c>
      <c r="E22" s="33"/>
      <c r="F22" s="33">
        <f>B22-D22</f>
        <v>-1884881.79</v>
      </c>
      <c r="G22" s="33"/>
      <c r="H22" s="28" t="str">
        <f>IF(D22=0,"n/a",IF(AND(F22/D22&lt;1,F22/D22&gt;-1),F22/D22,"n/a"))</f>
        <v>n/a</v>
      </c>
      <c r="I22" s="37"/>
      <c r="J22" s="53"/>
      <c r="K22" s="53"/>
    </row>
    <row r="23" spans="1:11" x14ac:dyDescent="0.2">
      <c r="A23" s="26" t="s">
        <v>20</v>
      </c>
      <c r="B23" s="33">
        <v>1416286.06</v>
      </c>
      <c r="C23" s="33"/>
      <c r="D23" s="33">
        <v>1315518.03</v>
      </c>
      <c r="E23" s="33"/>
      <c r="F23" s="33">
        <f>B23-D23</f>
        <v>100768.03000000003</v>
      </c>
      <c r="G23" s="33"/>
      <c r="H23" s="28">
        <f>IF(D23=0,"n/a",IF(AND(F23/D23&lt;1,F23/D23&gt;-1),F23/D23,"n/a"))</f>
        <v>7.6599505063415993E-2</v>
      </c>
      <c r="I23" s="37"/>
      <c r="J23" s="53"/>
      <c r="K23" s="53"/>
    </row>
    <row r="24" spans="1:11" x14ac:dyDescent="0.2">
      <c r="A24" s="26" t="s">
        <v>21</v>
      </c>
      <c r="B24" s="33">
        <v>-349487.78</v>
      </c>
      <c r="C24" s="33"/>
      <c r="D24" s="33">
        <v>345456.3</v>
      </c>
      <c r="E24" s="33"/>
      <c r="F24" s="33">
        <f>B24-D24</f>
        <v>-694944.08000000007</v>
      </c>
      <c r="G24" s="33"/>
      <c r="H24" s="28" t="str">
        <f>IF(D24=0,"n/a",IF(AND(F24/D24&lt;1,F24/D24&gt;-1),F24/D24,"n/a"))</f>
        <v>n/a</v>
      </c>
      <c r="I24" s="37"/>
      <c r="J24" s="53"/>
      <c r="K24" s="53"/>
    </row>
    <row r="25" spans="1:11" x14ac:dyDescent="0.2">
      <c r="A25" s="26" t="s">
        <v>22</v>
      </c>
      <c r="B25" s="42">
        <v>12317210.76</v>
      </c>
      <c r="C25" s="36"/>
      <c r="D25" s="42">
        <v>1501855.9</v>
      </c>
      <c r="E25" s="33"/>
      <c r="F25" s="42">
        <f>B25-D25</f>
        <v>10815354.859999999</v>
      </c>
      <c r="G25" s="36"/>
      <c r="H25" s="44" t="str">
        <f>IF(D25=0,"n/a",IF(AND(F25/D25&lt;1,F25/D25&gt;-1),F25/D25,"n/a"))</f>
        <v>n/a</v>
      </c>
      <c r="I25" s="37"/>
      <c r="J25" s="53"/>
      <c r="K25" s="53"/>
    </row>
    <row r="26" spans="1:11" ht="12.75" customHeight="1" x14ac:dyDescent="0.2">
      <c r="A26" s="26" t="s">
        <v>23</v>
      </c>
      <c r="B26" s="42">
        <f>SUM(B22:B25)</f>
        <v>13300368</v>
      </c>
      <c r="C26" s="33"/>
      <c r="D26" s="42">
        <f>SUM(D22:D25)</f>
        <v>4964070.9800000004</v>
      </c>
      <c r="E26" s="33"/>
      <c r="F26" s="42">
        <f>SUM(F22:F25)</f>
        <v>8336297.0199999996</v>
      </c>
      <c r="G26" s="33"/>
      <c r="H26" s="44" t="str">
        <f>IF(D26=0,"n/a",IF(AND(F26/D26&lt;1,F26/D26&gt;-1),F26/D26,"n/a"))</f>
        <v>n/a</v>
      </c>
      <c r="I26" s="30"/>
      <c r="J26" s="51"/>
      <c r="K26" s="51"/>
    </row>
    <row r="27" spans="1:11" ht="6.6" customHeight="1" x14ac:dyDescent="0.2">
      <c r="A27" s="52"/>
      <c r="B27" s="54"/>
      <c r="C27" s="54"/>
      <c r="D27" s="54"/>
      <c r="E27" s="54"/>
      <c r="F27" s="54"/>
      <c r="G27" s="36"/>
      <c r="H27" s="53" t="s">
        <v>3</v>
      </c>
      <c r="I27" s="37"/>
      <c r="J27" s="53"/>
      <c r="K27" s="53"/>
    </row>
    <row r="28" spans="1:11" ht="13.5" thickBot="1" x14ac:dyDescent="0.25">
      <c r="A28" s="55" t="s">
        <v>24</v>
      </c>
      <c r="B28" s="56">
        <f>+B26+B20</f>
        <v>165344116.37</v>
      </c>
      <c r="C28" s="27"/>
      <c r="D28" s="56">
        <f>+D26+D20</f>
        <v>157049370.13999996</v>
      </c>
      <c r="E28" s="27"/>
      <c r="F28" s="56">
        <f>+F26+F20</f>
        <v>8294746.2300000023</v>
      </c>
      <c r="G28" s="33"/>
      <c r="H28" s="57">
        <f>IF(D28=0,"n/a",IF(AND(F28/D28&lt;1,F28/D28&gt;-1),F28/D28,"n/a"))</f>
        <v>5.2816169989129795E-2</v>
      </c>
      <c r="I28" s="30"/>
      <c r="J28" s="51"/>
      <c r="K28" s="51"/>
    </row>
    <row r="29" spans="1:11" ht="4.1500000000000004" customHeight="1" thickTop="1" x14ac:dyDescent="0.2">
      <c r="A29" s="58"/>
      <c r="B29" s="54"/>
      <c r="C29" s="27"/>
      <c r="D29" s="54"/>
      <c r="E29" s="27"/>
      <c r="F29" s="54"/>
      <c r="G29" s="33"/>
      <c r="H29" s="59"/>
      <c r="I29" s="30"/>
      <c r="J29" s="51"/>
      <c r="K29" s="51"/>
    </row>
    <row r="30" spans="1:11" ht="12.75" customHeight="1" x14ac:dyDescent="0.2">
      <c r="A30" s="25"/>
      <c r="B30" s="60"/>
      <c r="C30" s="60"/>
      <c r="D30" s="60"/>
      <c r="E30" s="60"/>
      <c r="F30" s="60"/>
      <c r="G30" s="61"/>
      <c r="H30" s="33"/>
      <c r="I30" s="62"/>
      <c r="J30" s="48"/>
      <c r="K30" s="48"/>
    </row>
    <row r="31" spans="1:11" x14ac:dyDescent="0.2">
      <c r="A31" s="26" t="s">
        <v>40</v>
      </c>
      <c r="B31" s="27">
        <v>5981903.8399999999</v>
      </c>
      <c r="C31" s="27"/>
      <c r="D31" s="27">
        <v>5940861.4500000002</v>
      </c>
      <c r="E31" s="27"/>
      <c r="F31" s="27"/>
      <c r="G31" s="33"/>
      <c r="H31" s="33"/>
      <c r="I31" s="51"/>
      <c r="J31" s="29"/>
      <c r="K31" s="51"/>
    </row>
    <row r="32" spans="1:11" x14ac:dyDescent="0.2">
      <c r="A32" s="26" t="s">
        <v>26</v>
      </c>
      <c r="B32" s="33">
        <v>-5141114.24</v>
      </c>
      <c r="C32" s="33"/>
      <c r="D32" s="33">
        <v>-5187412.87</v>
      </c>
      <c r="E32" s="27"/>
      <c r="F32" s="27"/>
      <c r="G32" s="33"/>
      <c r="H32" s="33"/>
      <c r="I32" s="30"/>
      <c r="J32" s="29"/>
      <c r="K32" s="51"/>
    </row>
    <row r="33" spans="1:11" x14ac:dyDescent="0.2">
      <c r="A33" s="26" t="s">
        <v>27</v>
      </c>
      <c r="B33" s="33">
        <v>5668932.3499999996</v>
      </c>
      <c r="C33" s="33"/>
      <c r="D33" s="33">
        <v>6742346.5099999998</v>
      </c>
      <c r="E33" s="64"/>
      <c r="F33" s="27"/>
      <c r="G33" s="63"/>
      <c r="H33" s="63"/>
      <c r="I33" s="25"/>
      <c r="J33" s="22"/>
      <c r="K33" s="25"/>
    </row>
    <row r="34" spans="1:11" x14ac:dyDescent="0.2">
      <c r="A34" s="26" t="s">
        <v>41</v>
      </c>
      <c r="B34" s="33">
        <v>-2519717.6889999998</v>
      </c>
      <c r="C34" s="33"/>
      <c r="D34" s="33">
        <v>-2752581.24</v>
      </c>
      <c r="E34" s="27"/>
      <c r="F34" s="27"/>
      <c r="G34" s="33"/>
      <c r="H34" s="33"/>
      <c r="I34" s="51"/>
      <c r="J34" s="29"/>
      <c r="K34" s="51"/>
    </row>
    <row r="35" spans="1:11" x14ac:dyDescent="0.2">
      <c r="A35" s="26" t="s">
        <v>29</v>
      </c>
      <c r="B35" s="33">
        <v>1246050.27</v>
      </c>
      <c r="C35" s="33"/>
      <c r="D35" s="33">
        <v>1274413.2</v>
      </c>
      <c r="E35" s="27"/>
      <c r="F35" s="27"/>
      <c r="G35" s="33"/>
      <c r="H35" s="33"/>
      <c r="I35" s="51"/>
      <c r="J35" s="29"/>
      <c r="K35" s="51"/>
    </row>
    <row r="36" spans="1:11" x14ac:dyDescent="0.2">
      <c r="A36" s="26" t="s">
        <v>30</v>
      </c>
      <c r="B36" s="33">
        <v>-19.93</v>
      </c>
      <c r="C36" s="33"/>
      <c r="D36" s="33">
        <v>-414782.22</v>
      </c>
      <c r="E36" s="27"/>
      <c r="F36" s="27"/>
      <c r="G36" s="33"/>
      <c r="H36" s="33"/>
      <c r="I36" s="51"/>
      <c r="J36" s="29"/>
      <c r="K36" s="51"/>
    </row>
    <row r="37" spans="1:11" x14ac:dyDescent="0.2">
      <c r="A37" s="26" t="s">
        <v>31</v>
      </c>
      <c r="B37" s="33">
        <v>0</v>
      </c>
      <c r="C37" s="33"/>
      <c r="D37" s="33">
        <v>-168.65</v>
      </c>
      <c r="E37" s="27"/>
      <c r="F37" s="27"/>
      <c r="G37" s="33"/>
      <c r="H37" s="33"/>
      <c r="I37" s="51"/>
      <c r="J37" s="29"/>
      <c r="K37" s="51"/>
    </row>
    <row r="38" spans="1:11" x14ac:dyDescent="0.2">
      <c r="A38" s="26" t="s">
        <v>42</v>
      </c>
      <c r="B38" s="33">
        <v>-96247.6</v>
      </c>
      <c r="C38" s="33"/>
      <c r="D38" s="33">
        <v>-46204.39</v>
      </c>
      <c r="E38" s="27"/>
      <c r="F38" s="27"/>
      <c r="G38" s="33"/>
      <c r="H38" s="33"/>
      <c r="I38" s="51"/>
      <c r="J38" s="29"/>
      <c r="K38" s="51"/>
    </row>
    <row r="39" spans="1:11" x14ac:dyDescent="0.2">
      <c r="A39" s="26" t="s">
        <v>33</v>
      </c>
      <c r="B39" s="33">
        <v>4215714.47</v>
      </c>
      <c r="C39" s="33"/>
      <c r="D39" s="33">
        <v>4267668.5999999996</v>
      </c>
      <c r="E39" s="27"/>
      <c r="F39" s="27"/>
      <c r="G39" s="33"/>
      <c r="H39" s="33"/>
      <c r="I39" s="51"/>
      <c r="J39" s="29"/>
      <c r="K39" s="51"/>
    </row>
    <row r="40" spans="1:11" x14ac:dyDescent="0.2">
      <c r="A40" s="26" t="s">
        <v>34</v>
      </c>
      <c r="B40" s="33">
        <v>0</v>
      </c>
      <c r="C40" s="33"/>
      <c r="D40" s="33">
        <v>-1312.35</v>
      </c>
      <c r="E40" s="27"/>
      <c r="F40" s="27"/>
      <c r="G40" s="33"/>
      <c r="H40" s="33"/>
      <c r="I40" s="51"/>
      <c r="J40" s="29"/>
      <c r="K40" s="51"/>
    </row>
    <row r="41" spans="1:11" x14ac:dyDescent="0.2">
      <c r="A41" s="66" t="s">
        <v>43</v>
      </c>
      <c r="B41" s="33">
        <v>-1490514.6</v>
      </c>
      <c r="C41" s="33"/>
      <c r="D41" s="33">
        <v>0</v>
      </c>
      <c r="E41" s="27"/>
      <c r="F41" s="27"/>
      <c r="G41" s="33"/>
      <c r="H41" s="33"/>
      <c r="I41" s="51"/>
      <c r="J41" s="29"/>
      <c r="K41" s="51"/>
    </row>
    <row r="42" spans="1:11" x14ac:dyDescent="0.2">
      <c r="A42" s="66"/>
      <c r="B42" s="33"/>
      <c r="C42" s="67"/>
      <c r="D42" s="33"/>
      <c r="E42" s="68"/>
      <c r="F42" s="68"/>
      <c r="G42" s="69"/>
      <c r="H42" s="69"/>
      <c r="I42" s="8"/>
      <c r="J42" s="8"/>
      <c r="K42" s="8"/>
    </row>
    <row r="43" spans="1:11" ht="12.75" customHeight="1" x14ac:dyDescent="0.2">
      <c r="A43" s="66"/>
      <c r="B43" s="27"/>
      <c r="C43" s="67"/>
      <c r="D43" s="27"/>
      <c r="E43" s="68"/>
      <c r="F43" s="68"/>
      <c r="G43" s="69"/>
      <c r="H43" s="69"/>
      <c r="I43" s="8"/>
      <c r="J43" s="8"/>
      <c r="K43" s="8"/>
    </row>
    <row r="44" spans="1:11" x14ac:dyDescent="0.2">
      <c r="A44" s="15"/>
      <c r="B44" s="68"/>
      <c r="C44" s="68"/>
      <c r="D44" s="68"/>
      <c r="E44" s="68"/>
      <c r="F44" s="70" t="s">
        <v>38</v>
      </c>
      <c r="G44" s="11"/>
      <c r="H44" s="11"/>
      <c r="I44" s="10"/>
      <c r="J44" s="10"/>
      <c r="K44" s="8"/>
    </row>
    <row r="45" spans="1:11" x14ac:dyDescent="0.2">
      <c r="A45" s="10"/>
      <c r="B45" s="71" t="s">
        <v>5</v>
      </c>
      <c r="C45" s="68"/>
      <c r="D45" s="71" t="s">
        <v>5</v>
      </c>
      <c r="E45" s="68"/>
      <c r="F45" s="68"/>
      <c r="G45" s="8"/>
      <c r="H45" s="8"/>
      <c r="I45" s="72"/>
      <c r="J45" s="10"/>
      <c r="K45" s="8"/>
    </row>
    <row r="46" spans="1:11" x14ac:dyDescent="0.2">
      <c r="A46" s="17" t="s">
        <v>35</v>
      </c>
      <c r="B46" s="18">
        <v>2019</v>
      </c>
      <c r="C46" s="68"/>
      <c r="D46" s="18">
        <v>2018</v>
      </c>
      <c r="E46" s="69"/>
      <c r="F46" s="73" t="s">
        <v>7</v>
      </c>
      <c r="G46" s="10"/>
      <c r="H46" s="20" t="s">
        <v>8</v>
      </c>
      <c r="I46" s="16"/>
      <c r="J46" s="10"/>
      <c r="K46" s="8"/>
    </row>
    <row r="47" spans="1:11" ht="12.75" customHeight="1" x14ac:dyDescent="0.2">
      <c r="A47" s="22"/>
      <c r="B47" s="74"/>
      <c r="C47" s="64"/>
      <c r="D47" s="75"/>
      <c r="E47" s="63"/>
      <c r="F47" s="75"/>
      <c r="G47" s="63"/>
      <c r="H47" s="75"/>
      <c r="I47" s="23"/>
      <c r="J47" s="22"/>
      <c r="K47" s="25"/>
    </row>
    <row r="48" spans="1:11" x14ac:dyDescent="0.2">
      <c r="A48" s="26" t="s">
        <v>9</v>
      </c>
      <c r="B48" s="76">
        <v>658810914.546</v>
      </c>
      <c r="C48" s="76"/>
      <c r="D48" s="76">
        <v>665951661.54299998</v>
      </c>
      <c r="E48" s="76"/>
      <c r="F48" s="76">
        <f>+B48-D48</f>
        <v>-7140746.996999979</v>
      </c>
      <c r="G48" s="43"/>
      <c r="H48" s="50">
        <f>IF(D48=0,"n/a",IF(AND(F48/D48&lt;1,F48/D48&gt;-1),F48/D48,"n/a"))</f>
        <v>-1.0722620588489825E-2</v>
      </c>
      <c r="I48" s="77"/>
      <c r="J48" s="22"/>
      <c r="K48" s="25"/>
    </row>
    <row r="49" spans="1:11" ht="12.75" customHeight="1" x14ac:dyDescent="0.2">
      <c r="A49" s="26" t="s">
        <v>10</v>
      </c>
      <c r="B49" s="76">
        <v>684605050.49800003</v>
      </c>
      <c r="C49" s="76"/>
      <c r="D49" s="76">
        <v>702679221.45000005</v>
      </c>
      <c r="E49" s="76"/>
      <c r="F49" s="76">
        <f>+B49-D49</f>
        <v>-18074170.952000022</v>
      </c>
      <c r="G49" s="43"/>
      <c r="H49" s="50">
        <f>IF(D49=0,"n/a",IF(AND(F49/D49&lt;1,F49/D49&gt;-1),F49/D49,"n/a"))</f>
        <v>-2.5721795095496658E-2</v>
      </c>
      <c r="I49" s="77"/>
      <c r="J49" s="22"/>
      <c r="K49" s="25"/>
    </row>
    <row r="50" spans="1:11" x14ac:dyDescent="0.2">
      <c r="A50" s="26" t="s">
        <v>11</v>
      </c>
      <c r="B50" s="76">
        <v>101081809.964</v>
      </c>
      <c r="C50" s="76"/>
      <c r="D50" s="76">
        <v>96810512.917999998</v>
      </c>
      <c r="E50" s="76"/>
      <c r="F50" s="76">
        <f>+B50-D50</f>
        <v>4271297.0460000038</v>
      </c>
      <c r="G50" s="43"/>
      <c r="H50" s="50">
        <f>IF(D50=0,"n/a",IF(AND(F50/D50&lt;1,F50/D50&gt;-1),F50/D50,"n/a"))</f>
        <v>4.412017783252381E-2</v>
      </c>
      <c r="I50" s="77"/>
      <c r="J50" s="22"/>
      <c r="K50" s="25"/>
    </row>
    <row r="51" spans="1:11" x14ac:dyDescent="0.2">
      <c r="A51" s="26" t="s">
        <v>12</v>
      </c>
      <c r="B51" s="76">
        <v>5627015.1780000003</v>
      </c>
      <c r="C51" s="76"/>
      <c r="D51" s="76">
        <v>6129854.926</v>
      </c>
      <c r="E51" s="76"/>
      <c r="F51" s="76">
        <f>+B51-D51</f>
        <v>-502839.74799999967</v>
      </c>
      <c r="G51" s="43"/>
      <c r="H51" s="50">
        <f>IF(D51=0,"n/a",IF(AND(F51/D51&lt;1,F51/D51&gt;-1),F51/D51,"n/a"))</f>
        <v>-8.2031264046264263E-2</v>
      </c>
      <c r="I51" s="77"/>
      <c r="J51" s="78"/>
      <c r="K51" s="25"/>
    </row>
    <row r="52" spans="1:11" x14ac:dyDescent="0.2">
      <c r="A52" s="26" t="s">
        <v>13</v>
      </c>
      <c r="B52" s="76">
        <v>328520</v>
      </c>
      <c r="C52" s="79"/>
      <c r="D52" s="76">
        <v>326480</v>
      </c>
      <c r="E52" s="79"/>
      <c r="F52" s="76">
        <f>+B52-D52</f>
        <v>2040</v>
      </c>
      <c r="G52" s="80"/>
      <c r="H52" s="50">
        <f>IF(D52=0,"n/a",IF(AND(F52/D52&lt;1,F52/D52&gt;-1),F52/D52,"n/a"))</f>
        <v>6.2484685126194556E-3</v>
      </c>
      <c r="I52" s="77"/>
      <c r="J52" s="22"/>
      <c r="K52" s="25"/>
    </row>
    <row r="53" spans="1:11" ht="12.75" customHeight="1" x14ac:dyDescent="0.2">
      <c r="A53" s="22"/>
      <c r="B53" s="81"/>
      <c r="C53" s="82"/>
      <c r="D53" s="81"/>
      <c r="E53" s="82"/>
      <c r="F53" s="81"/>
      <c r="G53" s="83"/>
      <c r="H53" s="84"/>
      <c r="I53" s="8"/>
      <c r="J53" s="8"/>
      <c r="K53" s="8"/>
    </row>
    <row r="54" spans="1:11" ht="12.75" customHeight="1" x14ac:dyDescent="0.2">
      <c r="A54" s="41" t="s">
        <v>15</v>
      </c>
      <c r="B54" s="85">
        <f>SUM(B48:B53)</f>
        <v>1450453310.1860001</v>
      </c>
      <c r="C54" s="76"/>
      <c r="D54" s="85">
        <f>SUM(D48:D53)</f>
        <v>1471897730.8370001</v>
      </c>
      <c r="E54" s="76"/>
      <c r="F54" s="85">
        <f>SUM(F48:F53)</f>
        <v>-21444420.650999997</v>
      </c>
      <c r="G54" s="43"/>
      <c r="H54" s="44">
        <f>IF(D54=0,"n/a",IF(AND(F54/D54&lt;1,F54/D54&gt;-1),F54/D54,"n/a"))</f>
        <v>-1.4569232767826571E-2</v>
      </c>
      <c r="I54" s="77"/>
      <c r="J54" s="22"/>
      <c r="K54" s="25"/>
    </row>
    <row r="55" spans="1:11" x14ac:dyDescent="0.2">
      <c r="A55" s="26" t="s">
        <v>16</v>
      </c>
      <c r="B55" s="76">
        <v>209910698.09200001</v>
      </c>
      <c r="C55" s="79"/>
      <c r="D55" s="76">
        <v>201127340.428</v>
      </c>
      <c r="E55" s="79"/>
      <c r="F55" s="76">
        <f>+B55-D55</f>
        <v>8783357.6640000045</v>
      </c>
      <c r="G55" s="80"/>
      <c r="H55" s="50">
        <f>IF(D55=0,"n/a",IF(AND(F55/D55&lt;1,F55/D55&gt;-1),F55/D55,"n/a"))</f>
        <v>4.3670629986499968E-2</v>
      </c>
      <c r="I55" s="77"/>
      <c r="J55" s="22"/>
      <c r="K55" s="25"/>
    </row>
    <row r="56" spans="1:11" x14ac:dyDescent="0.2">
      <c r="A56" s="26" t="s">
        <v>17</v>
      </c>
      <c r="B56" s="76">
        <v>211853422</v>
      </c>
      <c r="C56" s="79"/>
      <c r="D56" s="76">
        <v>222513922</v>
      </c>
      <c r="E56" s="79"/>
      <c r="F56" s="76">
        <f>+B56-D56</f>
        <v>-10660500</v>
      </c>
      <c r="G56" s="80"/>
      <c r="H56" s="50">
        <f>IF(D56=0,"n/a",IF(AND(F56/D56&lt;1,F56/D56&gt;-1),F56/D56,"n/a"))</f>
        <v>-4.7909361824110944E-2</v>
      </c>
      <c r="I56" s="77"/>
      <c r="J56" s="22"/>
      <c r="K56" s="25"/>
    </row>
    <row r="57" spans="1:11" x14ac:dyDescent="0.2">
      <c r="A57" s="8"/>
      <c r="B57" s="86"/>
      <c r="C57" s="76"/>
      <c r="D57" s="86"/>
      <c r="E57" s="76"/>
      <c r="F57" s="86"/>
      <c r="G57" s="43"/>
      <c r="H57" s="87"/>
      <c r="I57" s="8"/>
      <c r="J57" s="8"/>
      <c r="K57" s="8"/>
    </row>
    <row r="58" spans="1:11" ht="12.75" customHeight="1" thickBot="1" x14ac:dyDescent="0.25">
      <c r="A58" s="41" t="s">
        <v>36</v>
      </c>
      <c r="B58" s="88">
        <f>SUM(B54:B56)</f>
        <v>1872217430.2780001</v>
      </c>
      <c r="C58" s="76"/>
      <c r="D58" s="88">
        <f>SUM(D54:D56)</f>
        <v>1895538993.2650001</v>
      </c>
      <c r="E58" s="76"/>
      <c r="F58" s="88">
        <f>SUM(F54:F56)</f>
        <v>-23321562.986999992</v>
      </c>
      <c r="G58" s="43"/>
      <c r="H58" s="57">
        <f>IF(D58=0,"n/a",IF(AND(F58/D58&lt;1,F58/D58&gt;-1),F58/D58,"n/a"))</f>
        <v>-1.2303393952782481E-2</v>
      </c>
      <c r="I58" s="77"/>
      <c r="J58" s="25"/>
      <c r="K58" s="25"/>
    </row>
    <row r="59" spans="1:11" ht="13.5" thickTop="1" x14ac:dyDescent="0.2">
      <c r="A59" s="10"/>
      <c r="B59" s="89"/>
      <c r="C59" s="90"/>
      <c r="D59" s="89"/>
      <c r="E59" s="90"/>
      <c r="F59" s="89"/>
      <c r="G59" s="90"/>
      <c r="H59" s="89"/>
      <c r="I59" s="72"/>
      <c r="J59" s="8"/>
      <c r="K59" s="8"/>
    </row>
    <row r="60" spans="1:11" ht="13.15" customHeight="1" x14ac:dyDescent="0.2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</row>
    <row r="61" spans="1:11" x14ac:dyDescent="0.2">
      <c r="A61" s="95" t="s">
        <v>37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</row>
  </sheetData>
  <mergeCells count="2">
    <mergeCell ref="A60:K60"/>
    <mergeCell ref="A61:K61"/>
  </mergeCells>
  <printOptions horizontalCentered="1"/>
  <pageMargins left="0.25" right="0.25" top="0.25" bottom="0.39" header="0" footer="0"/>
  <pageSetup scale="78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zoomScaleNormal="100" workbookViewId="0">
      <pane ySplit="9" topLeftCell="A10" activePane="bottomLeft" state="frozen"/>
      <selection activeCell="F24" sqref="F24"/>
      <selection pane="bottomLeft" activeCell="A41" sqref="A41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1" width="10.710937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47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10"/>
      <c r="C6" s="10"/>
      <c r="D6" s="10"/>
      <c r="E6" s="8"/>
      <c r="F6" s="11" t="s">
        <v>38</v>
      </c>
      <c r="G6" s="11"/>
      <c r="H6" s="11"/>
      <c r="I6" s="12"/>
      <c r="J6" s="13" t="s">
        <v>4</v>
      </c>
      <c r="K6" s="14"/>
    </row>
    <row r="7" spans="1:11" x14ac:dyDescent="0.2">
      <c r="A7" s="15"/>
      <c r="B7" s="16" t="s">
        <v>5</v>
      </c>
      <c r="C7" s="10"/>
      <c r="D7" s="16" t="s">
        <v>5</v>
      </c>
      <c r="E7" s="8"/>
      <c r="F7" s="8"/>
      <c r="G7" s="8"/>
      <c r="H7" s="8"/>
      <c r="I7" s="8"/>
      <c r="J7" s="8"/>
      <c r="K7" s="8"/>
    </row>
    <row r="8" spans="1:11" ht="13.15" hidden="1" customHeight="1" x14ac:dyDescent="0.2">
      <c r="A8" s="15"/>
      <c r="B8" s="15"/>
      <c r="C8" s="10"/>
      <c r="D8" s="15"/>
      <c r="E8" s="93"/>
      <c r="F8" s="94"/>
      <c r="G8" s="12"/>
      <c r="H8" s="93"/>
      <c r="I8" s="12"/>
      <c r="J8" s="94"/>
      <c r="K8" s="93"/>
    </row>
    <row r="9" spans="1:11" ht="12.75" customHeight="1" x14ac:dyDescent="0.2">
      <c r="A9" s="17" t="s">
        <v>6</v>
      </c>
      <c r="B9" s="18">
        <v>2019</v>
      </c>
      <c r="C9" s="10"/>
      <c r="D9" s="18">
        <v>2018</v>
      </c>
      <c r="E9" s="8"/>
      <c r="F9" s="19" t="s">
        <v>7</v>
      </c>
      <c r="G9" s="10"/>
      <c r="H9" s="20" t="s">
        <v>8</v>
      </c>
      <c r="I9" s="21"/>
      <c r="J9" s="18">
        <v>2019</v>
      </c>
      <c r="K9" s="18">
        <v>2018</v>
      </c>
    </row>
    <row r="10" spans="1:11" ht="6.6" customHeight="1" x14ac:dyDescent="0.2">
      <c r="A10" s="22"/>
      <c r="B10" s="23"/>
      <c r="C10" s="22"/>
      <c r="D10" s="23"/>
      <c r="E10" s="25"/>
      <c r="F10" s="23"/>
      <c r="G10" s="22"/>
      <c r="H10" s="24"/>
      <c r="I10" s="23"/>
      <c r="J10" s="23"/>
      <c r="K10" s="23"/>
    </row>
    <row r="11" spans="1:11" x14ac:dyDescent="0.2">
      <c r="A11" s="26" t="s">
        <v>9</v>
      </c>
      <c r="B11" s="27">
        <v>1133265507.9100001</v>
      </c>
      <c r="C11" s="27"/>
      <c r="D11" s="27">
        <v>1205883382.54</v>
      </c>
      <c r="E11" s="27"/>
      <c r="F11" s="27">
        <f>B11-D11</f>
        <v>-72617874.629999876</v>
      </c>
      <c r="G11" s="29"/>
      <c r="H11" s="28">
        <f>IF(D11=0,"n/a",IF(AND(F11/D11&lt;1,F11/D11&gt;-1),F11/D11,"n/a"))</f>
        <v>-6.0219649496323573E-2</v>
      </c>
      <c r="I11" s="30"/>
      <c r="J11" s="31">
        <f>IF(B49=0,"n/a",B11/B49)</f>
        <v>0.10638409382231039</v>
      </c>
      <c r="K11" s="32">
        <f>IF(D49=0,"n/a",D11/D49)</f>
        <v>0.11312436848549996</v>
      </c>
    </row>
    <row r="12" spans="1:11" x14ac:dyDescent="0.2">
      <c r="A12" s="26" t="s">
        <v>10</v>
      </c>
      <c r="B12" s="33">
        <v>876008137.13</v>
      </c>
      <c r="C12" s="33"/>
      <c r="D12" s="33">
        <v>897422986.63</v>
      </c>
      <c r="E12" s="33"/>
      <c r="F12" s="33">
        <f>B12-D12</f>
        <v>-21414849.5</v>
      </c>
      <c r="G12" s="33"/>
      <c r="H12" s="28">
        <f>IF(D12=0,"n/a",IF(AND(F12/D12&lt;1,F12/D12&gt;-1),F12/D12,"n/a"))</f>
        <v>-2.3862604166644957E-2</v>
      </c>
      <c r="I12" s="30"/>
      <c r="J12" s="34">
        <f>IF(B50=0,"n/a",B12/B50)</f>
        <v>9.824762992438206E-2</v>
      </c>
      <c r="K12" s="35">
        <f>IF(D50=0,"n/a",D12/D50)</f>
        <v>9.9283763199854297E-2</v>
      </c>
    </row>
    <row r="13" spans="1:11" x14ac:dyDescent="0.2">
      <c r="A13" s="26" t="s">
        <v>11</v>
      </c>
      <c r="B13" s="33">
        <v>108342365.54000001</v>
      </c>
      <c r="C13" s="33"/>
      <c r="D13" s="33">
        <v>113034571.41</v>
      </c>
      <c r="E13" s="33"/>
      <c r="F13" s="33">
        <f>B13-D13</f>
        <v>-4692205.8699999899</v>
      </c>
      <c r="G13" s="33"/>
      <c r="H13" s="28">
        <f>IF(D13=0,"n/a",IF(AND(F13/D13&lt;1,F13/D13&gt;-1),F13/D13,"n/a"))</f>
        <v>-4.1511245731895415E-2</v>
      </c>
      <c r="I13" s="30"/>
      <c r="J13" s="34">
        <f>IF(B51=0,"n/a",B13/B51)</f>
        <v>9.2087051970223224E-2</v>
      </c>
      <c r="K13" s="35">
        <f>IF(D51=0,"n/a",D13/D51)</f>
        <v>9.3135282027611468E-2</v>
      </c>
    </row>
    <row r="14" spans="1:11" x14ac:dyDescent="0.2">
      <c r="A14" s="26" t="s">
        <v>12</v>
      </c>
      <c r="B14" s="33">
        <v>17963908.100000001</v>
      </c>
      <c r="C14" s="33"/>
      <c r="D14" s="33">
        <v>19354916.989999998</v>
      </c>
      <c r="E14" s="33"/>
      <c r="F14" s="33">
        <f>B14-D14</f>
        <v>-1391008.8899999969</v>
      </c>
      <c r="G14" s="33"/>
      <c r="H14" s="28">
        <f>IF(D14=0,"n/a",IF(AND(F14/D14&lt;1,F14/D14&gt;-1),F14/D14,"n/a"))</f>
        <v>-7.1868501979041405E-2</v>
      </c>
      <c r="I14" s="30"/>
      <c r="J14" s="34">
        <f>IF(B52=0,"n/a",B14/B52)</f>
        <v>0.23208500433928722</v>
      </c>
      <c r="K14" s="35">
        <f>IF(D52=0,"n/a",D14/D52)</f>
        <v>0.24631218605700902</v>
      </c>
    </row>
    <row r="15" spans="1:11" x14ac:dyDescent="0.2">
      <c r="A15" s="26" t="s">
        <v>13</v>
      </c>
      <c r="B15" s="33">
        <v>344969.89</v>
      </c>
      <c r="C15" s="36"/>
      <c r="D15" s="33">
        <v>342919.04</v>
      </c>
      <c r="E15" s="33"/>
      <c r="F15" s="33">
        <f>B15-D15</f>
        <v>2050.8500000000349</v>
      </c>
      <c r="G15" s="36"/>
      <c r="H15" s="28">
        <f>IF(D15=0,"n/a",IF(AND(F15/D15&lt;1,F15/D15&gt;-1),F15/D15,"n/a"))</f>
        <v>5.9805661417926372E-3</v>
      </c>
      <c r="I15" s="37"/>
      <c r="J15" s="34">
        <f>IF(B53=0,"n/a",B15/B53)</f>
        <v>4.804915788242111E-2</v>
      </c>
      <c r="K15" s="35">
        <f>IF(D53=0,"n/a",D15/D53)</f>
        <v>4.7522817030544562E-2</v>
      </c>
    </row>
    <row r="16" spans="1:11" ht="8.4499999999999993" customHeight="1" x14ac:dyDescent="0.2">
      <c r="A16" s="22"/>
      <c r="B16" s="38"/>
      <c r="C16" s="33"/>
      <c r="D16" s="38"/>
      <c r="E16" s="33"/>
      <c r="F16" s="38"/>
      <c r="G16" s="33"/>
      <c r="H16" s="39" t="s">
        <v>3</v>
      </c>
      <c r="I16" s="30"/>
      <c r="J16" s="40"/>
      <c r="K16" s="40" t="s">
        <v>14</v>
      </c>
    </row>
    <row r="17" spans="1:11" x14ac:dyDescent="0.2">
      <c r="A17" s="41" t="s">
        <v>15</v>
      </c>
      <c r="B17" s="42">
        <f>SUM(B11:B16)</f>
        <v>2135924888.5699999</v>
      </c>
      <c r="C17" s="33"/>
      <c r="D17" s="42">
        <f>SUM(D11:D16)</f>
        <v>2236038776.6099997</v>
      </c>
      <c r="E17" s="33"/>
      <c r="F17" s="42">
        <f>SUM(F11:F16)</f>
        <v>-100113888.03999987</v>
      </c>
      <c r="G17" s="33"/>
      <c r="H17" s="44">
        <f>IF(D17=0,"n/a",IF(AND(F17/D17&lt;1,F17/D17&gt;-1),F17/D17,"n/a"))</f>
        <v>-4.4772876520406298E-2</v>
      </c>
      <c r="I17" s="30"/>
      <c r="J17" s="45">
        <f>IF(B55=0,"n/a",B17/B55)</f>
        <v>0.10254072478129377</v>
      </c>
      <c r="K17" s="45">
        <f>IF(D55=0,"n/a",D17/D55)</f>
        <v>0.10648702674930004</v>
      </c>
    </row>
    <row r="18" spans="1:11" x14ac:dyDescent="0.2">
      <c r="A18" s="26" t="s">
        <v>16</v>
      </c>
      <c r="B18" s="33">
        <v>15856982.77</v>
      </c>
      <c r="C18" s="33"/>
      <c r="D18" s="33">
        <v>13644553.73</v>
      </c>
      <c r="E18" s="33"/>
      <c r="F18" s="33">
        <f>B18-D18</f>
        <v>2212429.0399999991</v>
      </c>
      <c r="G18" s="33"/>
      <c r="H18" s="50">
        <f>IF(D18=0,"n/a",IF(AND(F18/D18&lt;1,F18/D18&gt;-1),F18/D18,"n/a"))</f>
        <v>0.16214740941915723</v>
      </c>
      <c r="I18" s="37"/>
      <c r="J18" s="35">
        <f>IF(B56=0,"n/a",B18/B56)</f>
        <v>7.4314379221722083E-3</v>
      </c>
      <c r="K18" s="35">
        <f>IF(D56=0,"n/a",D18/D56)</f>
        <v>6.8441758503075285E-3</v>
      </c>
    </row>
    <row r="19" spans="1:11" x14ac:dyDescent="0.2">
      <c r="A19" s="26" t="s">
        <v>17</v>
      </c>
      <c r="B19" s="33">
        <v>105798213.29000001</v>
      </c>
      <c r="C19" s="33"/>
      <c r="D19" s="33">
        <v>57527681.18</v>
      </c>
      <c r="E19" s="33"/>
      <c r="F19" s="33">
        <f>B19-D19</f>
        <v>48270532.110000007</v>
      </c>
      <c r="G19" s="33"/>
      <c r="H19" s="50">
        <f>IF(D19=0,"n/a",IF(AND(F19/D19&lt;1,F19/D19&gt;-1),F19/D19,"n/a"))</f>
        <v>0.83908357020275104</v>
      </c>
      <c r="I19" s="30"/>
      <c r="J19" s="45">
        <f>IF(B57=0,"n/a",B19/B57)</f>
        <v>3.4729819165093448E-2</v>
      </c>
      <c r="K19" s="45">
        <f>IF(D57=0,"n/a",D19/D57)</f>
        <v>2.2840247302329825E-2</v>
      </c>
    </row>
    <row r="20" spans="1:11" ht="6" customHeight="1" x14ac:dyDescent="0.2">
      <c r="A20" s="25"/>
      <c r="B20" s="46"/>
      <c r="C20" s="47"/>
      <c r="D20" s="46"/>
      <c r="E20" s="47"/>
      <c r="F20" s="46"/>
      <c r="G20" s="47"/>
      <c r="H20" s="46" t="s">
        <v>3</v>
      </c>
      <c r="I20" s="48"/>
      <c r="J20" s="48"/>
      <c r="K20" s="48"/>
    </row>
    <row r="21" spans="1:11" x14ac:dyDescent="0.2">
      <c r="A21" s="49" t="s">
        <v>18</v>
      </c>
      <c r="B21" s="33">
        <f>SUM(B17:B19)</f>
        <v>2257580084.6300001</v>
      </c>
      <c r="C21" s="33"/>
      <c r="D21" s="33">
        <f>SUM(D17:D19)</f>
        <v>2307211011.5199995</v>
      </c>
      <c r="E21" s="33"/>
      <c r="F21" s="33">
        <f>SUM(F17:F19)</f>
        <v>-49630926.889999874</v>
      </c>
      <c r="G21" s="33"/>
      <c r="H21" s="50">
        <f>IF(D21=0,"n/a",IF(AND(F21/D21&lt;1,F21/D21&gt;-1),F21/D21,"n/a"))</f>
        <v>-2.151122140202635E-2</v>
      </c>
      <c r="I21" s="30"/>
      <c r="J21" s="29"/>
      <c r="K21" s="51"/>
    </row>
    <row r="22" spans="1:11" ht="6.6" customHeight="1" x14ac:dyDescent="0.2">
      <c r="A22" s="52"/>
      <c r="B22" s="36"/>
      <c r="C22" s="36"/>
      <c r="D22" s="36"/>
      <c r="E22" s="36"/>
      <c r="F22" s="36"/>
      <c r="G22" s="36"/>
      <c r="H22" s="53" t="s">
        <v>3</v>
      </c>
      <c r="I22" s="37"/>
      <c r="J22" s="53"/>
      <c r="K22" s="53"/>
    </row>
    <row r="23" spans="1:11" x14ac:dyDescent="0.2">
      <c r="A23" s="26" t="s">
        <v>19</v>
      </c>
      <c r="B23" s="33">
        <v>156170062.27000001</v>
      </c>
      <c r="C23" s="36"/>
      <c r="D23" s="33">
        <v>9134513.8000000007</v>
      </c>
      <c r="E23" s="36"/>
      <c r="F23" s="33">
        <f>B23-D23</f>
        <v>147035548.47</v>
      </c>
      <c r="G23" s="36"/>
      <c r="H23" s="50" t="str">
        <f>IF(D23=0,"n/a",IF(AND(F23/D23&lt;1,F23/D23&gt;-1),F23/D23,"n/a"))</f>
        <v>n/a</v>
      </c>
      <c r="I23" s="37"/>
      <c r="J23" s="53"/>
      <c r="K23" s="53"/>
    </row>
    <row r="24" spans="1:11" x14ac:dyDescent="0.2">
      <c r="A24" s="26" t="s">
        <v>20</v>
      </c>
      <c r="B24" s="33">
        <v>19100983.449999999</v>
      </c>
      <c r="C24" s="36"/>
      <c r="D24" s="33">
        <v>18899237.469999999</v>
      </c>
      <c r="E24" s="36"/>
      <c r="F24" s="33">
        <f>B24-D24</f>
        <v>201745.98000000045</v>
      </c>
      <c r="G24" s="36"/>
      <c r="H24" s="50">
        <f>IF(D24=0,"n/a",IF(AND(F24/D24&lt;1,F24/D24&gt;-1),F24/D24,"n/a"))</f>
        <v>1.067482115721574E-2</v>
      </c>
      <c r="I24" s="37"/>
      <c r="J24" s="53"/>
      <c r="K24" s="53"/>
    </row>
    <row r="25" spans="1:11" x14ac:dyDescent="0.2">
      <c r="A25" s="26" t="s">
        <v>21</v>
      </c>
      <c r="B25" s="33">
        <v>18334560.059999999</v>
      </c>
      <c r="C25" s="36"/>
      <c r="D25" s="33">
        <v>-27180926.280000001</v>
      </c>
      <c r="E25" s="36"/>
      <c r="F25" s="33">
        <f>B25-D25</f>
        <v>45515486.340000004</v>
      </c>
      <c r="G25" s="36"/>
      <c r="H25" s="50" t="str">
        <f>IF(D25=0,"n/a",IF(AND(F25/D25&lt;1,F25/D25&gt;-1),F25/D25,"n/a"))</f>
        <v>n/a</v>
      </c>
      <c r="I25" s="37"/>
      <c r="J25" s="53"/>
      <c r="K25" s="53"/>
    </row>
    <row r="26" spans="1:11" x14ac:dyDescent="0.2">
      <c r="A26" s="26" t="s">
        <v>22</v>
      </c>
      <c r="B26" s="42">
        <v>113206966.13</v>
      </c>
      <c r="C26" s="36"/>
      <c r="D26" s="42">
        <v>115003505.86</v>
      </c>
      <c r="E26" s="36"/>
      <c r="F26" s="42">
        <f>B26-D26</f>
        <v>-1796539.7300000042</v>
      </c>
      <c r="G26" s="36"/>
      <c r="H26" s="44">
        <f>IF(D26=0,"n/a",IF(AND(F26/D26&lt;1,F26/D26&gt;-1),F26/D26,"n/a"))</f>
        <v>-1.562160837241805E-2</v>
      </c>
      <c r="I26" s="37"/>
      <c r="J26" s="53"/>
      <c r="K26" s="53"/>
    </row>
    <row r="27" spans="1:11" x14ac:dyDescent="0.2">
      <c r="A27" s="26" t="s">
        <v>23</v>
      </c>
      <c r="B27" s="42">
        <f>SUM(B23:B26)</f>
        <v>306812571.90999997</v>
      </c>
      <c r="C27" s="33"/>
      <c r="D27" s="42">
        <f>SUM(D23:D26)</f>
        <v>115856330.84999999</v>
      </c>
      <c r="E27" s="33"/>
      <c r="F27" s="42">
        <f>SUM(F23:F26)</f>
        <v>190956241.06</v>
      </c>
      <c r="G27" s="33"/>
      <c r="H27" s="44" t="str">
        <f>IF(D27=0,"n/a",IF(AND(F27/D27&lt;1,F27/D27&gt;-1),F27/D27,"n/a"))</f>
        <v>n/a</v>
      </c>
      <c r="I27" s="30"/>
      <c r="J27" s="51"/>
      <c r="K27" s="51"/>
    </row>
    <row r="28" spans="1:11" ht="6.6" customHeight="1" x14ac:dyDescent="0.2">
      <c r="A28" s="52"/>
      <c r="B28" s="54"/>
      <c r="C28" s="54"/>
      <c r="D28" s="54"/>
      <c r="E28" s="54"/>
      <c r="F28" s="54"/>
      <c r="G28" s="36"/>
      <c r="H28" s="53" t="s">
        <v>3</v>
      </c>
      <c r="I28" s="37"/>
      <c r="J28" s="53"/>
      <c r="K28" s="53"/>
    </row>
    <row r="29" spans="1:11" ht="13.5" thickBot="1" x14ac:dyDescent="0.25">
      <c r="A29" s="55" t="s">
        <v>24</v>
      </c>
      <c r="B29" s="56">
        <f>+B27+B21</f>
        <v>2564392656.54</v>
      </c>
      <c r="C29" s="27"/>
      <c r="D29" s="56">
        <f>+D27+D21</f>
        <v>2423067342.3699994</v>
      </c>
      <c r="E29" s="27"/>
      <c r="F29" s="56">
        <f>+F27+F21</f>
        <v>141325314.17000014</v>
      </c>
      <c r="G29" s="33"/>
      <c r="H29" s="57">
        <f>IF(D29=0,"n/a",IF(AND(F29/D29&lt;1,F29/D29&gt;-1),F29/D29,"n/a"))</f>
        <v>5.8324963445617654E-2</v>
      </c>
      <c r="I29" s="30"/>
      <c r="J29" s="51"/>
      <c r="K29" s="51"/>
    </row>
    <row r="30" spans="1:11" ht="4.1500000000000004" customHeight="1" thickTop="1" x14ac:dyDescent="0.2">
      <c r="A30" s="58"/>
      <c r="B30" s="54"/>
      <c r="C30" s="27"/>
      <c r="D30" s="54"/>
      <c r="E30" s="27"/>
      <c r="F30" s="54"/>
      <c r="G30" s="33"/>
      <c r="H30" s="59"/>
      <c r="I30" s="30"/>
      <c r="J30" s="51"/>
      <c r="K30" s="51"/>
    </row>
    <row r="31" spans="1:11" ht="13.15" customHeight="1" x14ac:dyDescent="0.2">
      <c r="A31" s="25"/>
      <c r="B31" s="60"/>
      <c r="C31" s="60"/>
      <c r="D31" s="60"/>
      <c r="E31" s="60"/>
      <c r="F31" s="60"/>
      <c r="G31" s="61"/>
      <c r="H31" s="33"/>
      <c r="I31" s="62"/>
      <c r="J31" s="48"/>
      <c r="K31" s="48"/>
    </row>
    <row r="32" spans="1:11" x14ac:dyDescent="0.2">
      <c r="A32" s="26" t="s">
        <v>40</v>
      </c>
      <c r="B32" s="27">
        <v>83851043.590000004</v>
      </c>
      <c r="C32" s="27"/>
      <c r="D32" s="27">
        <v>87174177.019999996</v>
      </c>
      <c r="E32" s="27"/>
      <c r="F32" s="27"/>
      <c r="G32" s="33"/>
      <c r="H32" s="33"/>
      <c r="I32" s="51"/>
      <c r="J32" s="29"/>
      <c r="K32" s="51"/>
    </row>
    <row r="33" spans="1:11" x14ac:dyDescent="0.2">
      <c r="A33" s="26" t="s">
        <v>26</v>
      </c>
      <c r="B33" s="33">
        <v>-82308473.619000003</v>
      </c>
      <c r="C33" s="33"/>
      <c r="D33" s="33">
        <v>-81100443.699000001</v>
      </c>
      <c r="E33" s="27"/>
      <c r="F33" s="27"/>
      <c r="G33" s="33"/>
      <c r="H33" s="33"/>
      <c r="I33" s="30"/>
      <c r="J33" s="29"/>
      <c r="K33" s="51"/>
    </row>
    <row r="34" spans="1:11" ht="12" customHeight="1" x14ac:dyDescent="0.2">
      <c r="A34" s="26" t="s">
        <v>27</v>
      </c>
      <c r="B34" s="33">
        <v>93526943.769999996</v>
      </c>
      <c r="C34" s="63"/>
      <c r="D34" s="33">
        <v>111832553.308</v>
      </c>
      <c r="E34" s="64"/>
      <c r="F34" s="64"/>
      <c r="G34" s="63"/>
      <c r="H34" s="63"/>
      <c r="I34" s="25"/>
      <c r="J34" s="22"/>
      <c r="K34" s="25"/>
    </row>
    <row r="35" spans="1:11" x14ac:dyDescent="0.2">
      <c r="A35" s="26" t="s">
        <v>41</v>
      </c>
      <c r="B35" s="33">
        <v>-37905718.487000003</v>
      </c>
      <c r="C35" s="33"/>
      <c r="D35" s="33">
        <v>-48152729.398000002</v>
      </c>
      <c r="E35" s="27"/>
      <c r="F35" s="27"/>
      <c r="G35" s="33"/>
      <c r="H35" s="33"/>
      <c r="I35" s="51"/>
      <c r="J35" s="29"/>
      <c r="K35" s="51"/>
    </row>
    <row r="36" spans="1:11" x14ac:dyDescent="0.2">
      <c r="A36" s="26" t="s">
        <v>29</v>
      </c>
      <c r="B36" s="33">
        <v>17741314.098000001</v>
      </c>
      <c r="C36" s="33"/>
      <c r="D36" s="33">
        <v>18155037.385000002</v>
      </c>
      <c r="E36" s="27"/>
      <c r="F36" s="27"/>
      <c r="G36" s="33"/>
      <c r="H36" s="33"/>
      <c r="I36" s="51"/>
      <c r="J36" s="29"/>
      <c r="K36" s="51"/>
    </row>
    <row r="37" spans="1:11" x14ac:dyDescent="0.2">
      <c r="A37" s="26" t="s">
        <v>30</v>
      </c>
      <c r="B37" s="33">
        <v>-2927544.1120000002</v>
      </c>
      <c r="C37" s="33"/>
      <c r="D37" s="33">
        <v>-6166656.5310000004</v>
      </c>
      <c r="E37" s="27"/>
      <c r="F37" s="27"/>
      <c r="G37" s="33"/>
      <c r="H37" s="33"/>
      <c r="I37" s="51"/>
      <c r="J37" s="29"/>
      <c r="K37" s="51"/>
    </row>
    <row r="38" spans="1:11" x14ac:dyDescent="0.2">
      <c r="A38" s="26" t="s">
        <v>31</v>
      </c>
      <c r="B38" s="33">
        <v>-763.46</v>
      </c>
      <c r="C38" s="33"/>
      <c r="D38" s="33">
        <v>807.76</v>
      </c>
      <c r="E38" s="27"/>
      <c r="F38" s="27"/>
      <c r="G38" s="33"/>
      <c r="H38" s="33"/>
      <c r="I38" s="51"/>
      <c r="J38" s="29"/>
      <c r="K38" s="51"/>
    </row>
    <row r="39" spans="1:11" x14ac:dyDescent="0.2">
      <c r="A39" s="26" t="s">
        <v>42</v>
      </c>
      <c r="B39" s="33">
        <v>-1038783.799</v>
      </c>
      <c r="C39" s="33"/>
      <c r="D39" s="33">
        <v>-334257.24800000002</v>
      </c>
      <c r="E39" s="27"/>
      <c r="F39" s="27"/>
      <c r="G39" s="33"/>
      <c r="H39" s="33"/>
      <c r="I39" s="51"/>
      <c r="J39" s="29"/>
      <c r="K39" s="51"/>
    </row>
    <row r="40" spans="1:11" x14ac:dyDescent="0.2">
      <c r="A40" s="26" t="s">
        <v>33</v>
      </c>
      <c r="B40" s="33">
        <v>61583535.969999999</v>
      </c>
      <c r="C40" s="33"/>
      <c r="D40" s="33">
        <v>63438655.561999999</v>
      </c>
      <c r="E40" s="27"/>
      <c r="F40" s="27"/>
      <c r="G40" s="33"/>
      <c r="H40" s="33"/>
      <c r="I40" s="51"/>
      <c r="J40" s="29"/>
      <c r="K40" s="51"/>
    </row>
    <row r="41" spans="1:11" x14ac:dyDescent="0.2">
      <c r="A41" s="26" t="s">
        <v>34</v>
      </c>
      <c r="B41" s="33">
        <v>2525.96</v>
      </c>
      <c r="C41" s="33"/>
      <c r="D41" s="33">
        <v>10783116.619999999</v>
      </c>
      <c r="E41" s="27"/>
      <c r="F41" s="27"/>
      <c r="G41" s="33"/>
      <c r="H41" s="33"/>
      <c r="I41" s="51"/>
      <c r="J41" s="29"/>
      <c r="K41" s="51"/>
    </row>
    <row r="42" spans="1:11" x14ac:dyDescent="0.2">
      <c r="A42" s="26" t="s">
        <v>43</v>
      </c>
      <c r="B42" s="33">
        <v>-3287303.15</v>
      </c>
      <c r="C42" s="33"/>
      <c r="D42" s="33">
        <v>0</v>
      </c>
      <c r="E42" s="27"/>
      <c r="F42" s="27"/>
      <c r="G42" s="33"/>
      <c r="H42" s="33"/>
      <c r="I42" s="51"/>
      <c r="J42" s="29"/>
      <c r="K42" s="51"/>
    </row>
    <row r="43" spans="1:11" ht="12.75" customHeight="1" x14ac:dyDescent="0.2">
      <c r="A43" s="66" t="s">
        <v>39</v>
      </c>
      <c r="B43" s="33">
        <v>0</v>
      </c>
      <c r="C43" s="67"/>
      <c r="D43" s="33">
        <v>55735584.850000001</v>
      </c>
      <c r="E43" s="68"/>
      <c r="F43" s="68"/>
      <c r="G43" s="69"/>
      <c r="H43" s="69"/>
      <c r="I43" s="8"/>
      <c r="J43" s="8"/>
      <c r="K43" s="8"/>
    </row>
    <row r="44" spans="1:11" ht="13.15" customHeight="1" x14ac:dyDescent="0.2">
      <c r="A44" s="66"/>
      <c r="B44" s="33"/>
      <c r="C44" s="67"/>
      <c r="D44" s="33"/>
      <c r="E44" s="68"/>
      <c r="F44" s="68"/>
      <c r="G44" s="69"/>
      <c r="H44" s="69"/>
      <c r="I44" s="8"/>
      <c r="J44" s="8"/>
      <c r="K44" s="8"/>
    </row>
    <row r="45" spans="1:11" x14ac:dyDescent="0.2">
      <c r="A45" s="15"/>
      <c r="B45" s="68"/>
      <c r="C45" s="68"/>
      <c r="D45" s="68"/>
      <c r="E45" s="68"/>
      <c r="F45" s="70" t="s">
        <v>38</v>
      </c>
      <c r="G45" s="11"/>
      <c r="H45" s="11"/>
      <c r="I45" s="10"/>
      <c r="J45" s="10"/>
      <c r="K45" s="8"/>
    </row>
    <row r="46" spans="1:11" ht="13.15" customHeight="1" x14ac:dyDescent="0.2">
      <c r="A46" s="10"/>
      <c r="B46" s="71" t="s">
        <v>5</v>
      </c>
      <c r="C46" s="68"/>
      <c r="D46" s="71" t="s">
        <v>5</v>
      </c>
      <c r="E46" s="68"/>
      <c r="F46" s="68"/>
      <c r="G46" s="8"/>
      <c r="H46" s="8"/>
      <c r="I46" s="72"/>
      <c r="J46" s="10"/>
      <c r="K46" s="8"/>
    </row>
    <row r="47" spans="1:11" x14ac:dyDescent="0.2">
      <c r="A47" s="17" t="s">
        <v>35</v>
      </c>
      <c r="B47" s="18">
        <v>2019</v>
      </c>
      <c r="C47" s="68"/>
      <c r="D47" s="18">
        <v>2018</v>
      </c>
      <c r="E47" s="68"/>
      <c r="F47" s="92" t="s">
        <v>7</v>
      </c>
      <c r="G47" s="10"/>
      <c r="H47" s="20" t="s">
        <v>8</v>
      </c>
      <c r="I47" s="16"/>
      <c r="J47" s="10"/>
      <c r="K47" s="8"/>
    </row>
    <row r="48" spans="1:11" x14ac:dyDescent="0.2">
      <c r="A48" s="22"/>
      <c r="B48" s="74"/>
      <c r="C48" s="64"/>
      <c r="D48" s="74"/>
      <c r="E48" s="64"/>
      <c r="F48" s="74"/>
      <c r="G48" s="63"/>
      <c r="H48" s="75"/>
      <c r="I48" s="23"/>
      <c r="J48" s="22"/>
      <c r="K48" s="25"/>
    </row>
    <row r="49" spans="1:11" ht="12.75" customHeight="1" x14ac:dyDescent="0.2">
      <c r="A49" s="26" t="s">
        <v>9</v>
      </c>
      <c r="B49" s="76">
        <v>10652584114.716</v>
      </c>
      <c r="C49" s="76"/>
      <c r="D49" s="76">
        <v>10659802115.886</v>
      </c>
      <c r="E49" s="76"/>
      <c r="F49" s="76">
        <f>+B49-D49</f>
        <v>-7218001.1700000763</v>
      </c>
      <c r="G49" s="43"/>
      <c r="H49" s="50">
        <f>IF(D49=0,"n/a",IF(AND(F49/D49&lt;1,F49/D49&gt;-1),F49/D49,"n/a"))</f>
        <v>-6.7712337354211246E-4</v>
      </c>
      <c r="I49" s="77"/>
      <c r="J49" s="22"/>
      <c r="K49" s="25"/>
    </row>
    <row r="50" spans="1:11" x14ac:dyDescent="0.2">
      <c r="A50" s="26" t="s">
        <v>10</v>
      </c>
      <c r="B50" s="76">
        <v>8916328442.7749996</v>
      </c>
      <c r="C50" s="76"/>
      <c r="D50" s="76">
        <v>9038970297.9279995</v>
      </c>
      <c r="E50" s="76"/>
      <c r="F50" s="76">
        <f>+B50-D50</f>
        <v>-122641855.15299988</v>
      </c>
      <c r="G50" s="43"/>
      <c r="H50" s="50">
        <f>IF(D50=0,"n/a",IF(AND(F50/D50&lt;1,F50/D50&gt;-1),F50/D50,"n/a"))</f>
        <v>-1.3568122375743731E-2</v>
      </c>
      <c r="I50" s="77"/>
      <c r="J50" s="22"/>
      <c r="K50" s="25"/>
    </row>
    <row r="51" spans="1:11" x14ac:dyDescent="0.2">
      <c r="A51" s="26" t="s">
        <v>11</v>
      </c>
      <c r="B51" s="76">
        <v>1176521163.638</v>
      </c>
      <c r="C51" s="76"/>
      <c r="D51" s="76">
        <v>1213660053.947</v>
      </c>
      <c r="E51" s="76"/>
      <c r="F51" s="76">
        <f>+B51-D51</f>
        <v>-37138890.309000015</v>
      </c>
      <c r="G51" s="43"/>
      <c r="H51" s="50">
        <f>IF(D51=0,"n/a",IF(AND(F51/D51&lt;1,F51/D51&gt;-1),F51/D51,"n/a"))</f>
        <v>-3.0600735509271244E-2</v>
      </c>
      <c r="I51" s="77"/>
      <c r="J51" s="22"/>
      <c r="K51" s="25"/>
    </row>
    <row r="52" spans="1:11" ht="12.75" customHeight="1" x14ac:dyDescent="0.2">
      <c r="A52" s="26" t="s">
        <v>12</v>
      </c>
      <c r="B52" s="76">
        <v>77402278.320999995</v>
      </c>
      <c r="C52" s="76"/>
      <c r="D52" s="76">
        <v>78578803.996000007</v>
      </c>
      <c r="E52" s="76"/>
      <c r="F52" s="76">
        <f>+B52-D52</f>
        <v>-1176525.6750000119</v>
      </c>
      <c r="G52" s="43"/>
      <c r="H52" s="50">
        <f>IF(D52=0,"n/a",IF(AND(F52/D52&lt;1,F52/D52&gt;-1),F52/D52,"n/a"))</f>
        <v>-1.4972557676748325E-2</v>
      </c>
      <c r="I52" s="77"/>
      <c r="J52" s="78"/>
      <c r="K52" s="25"/>
    </row>
    <row r="53" spans="1:11" x14ac:dyDescent="0.2">
      <c r="A53" s="26" t="s">
        <v>13</v>
      </c>
      <c r="B53" s="76">
        <v>7179520</v>
      </c>
      <c r="C53" s="79"/>
      <c r="D53" s="76">
        <v>7215882</v>
      </c>
      <c r="E53" s="79"/>
      <c r="F53" s="76">
        <f>+B53-D53</f>
        <v>-36362</v>
      </c>
      <c r="G53" s="80"/>
      <c r="H53" s="50">
        <f>IF(D53=0,"n/a",IF(AND(F53/D53&lt;1,F53/D53&gt;-1),F53/D53,"n/a"))</f>
        <v>-5.0391622257681045E-3</v>
      </c>
      <c r="I53" s="77"/>
      <c r="J53" s="22"/>
      <c r="K53" s="25"/>
    </row>
    <row r="54" spans="1:11" ht="12.75" customHeight="1" x14ac:dyDescent="0.2">
      <c r="A54" s="22"/>
      <c r="B54" s="81"/>
      <c r="C54" s="82"/>
      <c r="D54" s="81"/>
      <c r="E54" s="82"/>
      <c r="F54" s="81"/>
      <c r="G54" s="83"/>
      <c r="H54" s="84"/>
      <c r="I54" s="8"/>
      <c r="J54" s="8"/>
      <c r="K54" s="8"/>
    </row>
    <row r="55" spans="1:11" x14ac:dyDescent="0.2">
      <c r="A55" s="41" t="s">
        <v>15</v>
      </c>
      <c r="B55" s="85">
        <f>SUM(B49:B54)</f>
        <v>20830015519.449997</v>
      </c>
      <c r="C55" s="76"/>
      <c r="D55" s="85">
        <f>SUM(D49:D54)</f>
        <v>20998227153.756996</v>
      </c>
      <c r="E55" s="76"/>
      <c r="F55" s="85">
        <f>SUM(F49:F54)</f>
        <v>-168211634.30699998</v>
      </c>
      <c r="G55" s="43"/>
      <c r="H55" s="44">
        <f>IF(D55=0,"n/a",IF(AND(F55/D55&lt;1,F55/D55&gt;-1),F55/D55,"n/a"))</f>
        <v>-8.0107541020149227E-3</v>
      </c>
      <c r="I55" s="77"/>
      <c r="J55" s="25"/>
      <c r="K55" s="25"/>
    </row>
    <row r="56" spans="1:11" x14ac:dyDescent="0.2">
      <c r="A56" s="26" t="s">
        <v>16</v>
      </c>
      <c r="B56" s="76">
        <v>2133770467.582</v>
      </c>
      <c r="C56" s="76"/>
      <c r="D56" s="76">
        <v>1993600694.7260001</v>
      </c>
      <c r="E56" s="79"/>
      <c r="F56" s="76">
        <f>+B56-D56</f>
        <v>140169772.85599995</v>
      </c>
      <c r="G56" s="80"/>
      <c r="H56" s="50">
        <f>IF(D56=0,"n/a",IF(AND(F56/D56&lt;1,F56/D56&gt;-1),F56/D56,"n/a"))</f>
        <v>7.0309853536274391E-2</v>
      </c>
      <c r="I56" s="77"/>
      <c r="J56" s="22"/>
      <c r="K56" s="25"/>
    </row>
    <row r="57" spans="1:11" x14ac:dyDescent="0.2">
      <c r="A57" s="26" t="s">
        <v>17</v>
      </c>
      <c r="B57" s="76">
        <v>3046322032</v>
      </c>
      <c r="C57" s="79"/>
      <c r="D57" s="76">
        <v>2518697824</v>
      </c>
      <c r="E57" s="79"/>
      <c r="F57" s="76">
        <f>+B57-D57</f>
        <v>527624208</v>
      </c>
      <c r="G57" s="80"/>
      <c r="H57" s="50">
        <f>IF(D57=0,"n/a",IF(AND(F57/D57&lt;1,F57/D57&gt;-1),F57/D57,"n/a"))</f>
        <v>0.20948293319365649</v>
      </c>
      <c r="I57" s="77"/>
      <c r="J57" s="22"/>
      <c r="K57" s="25"/>
    </row>
    <row r="58" spans="1:11" x14ac:dyDescent="0.2">
      <c r="A58" s="8"/>
      <c r="B58" s="86"/>
      <c r="C58" s="76"/>
      <c r="D58" s="86"/>
      <c r="E58" s="76"/>
      <c r="F58" s="86"/>
      <c r="G58" s="43"/>
      <c r="H58" s="87"/>
      <c r="I58" s="8"/>
      <c r="J58" s="8"/>
      <c r="K58" s="8"/>
    </row>
    <row r="59" spans="1:11" ht="13.5" thickBot="1" x14ac:dyDescent="0.25">
      <c r="A59" s="41" t="s">
        <v>36</v>
      </c>
      <c r="B59" s="88">
        <f>SUM(B55:B57)</f>
        <v>26010108019.031998</v>
      </c>
      <c r="C59" s="76"/>
      <c r="D59" s="88">
        <f>SUM(D55:D57)</f>
        <v>25510525672.482998</v>
      </c>
      <c r="E59" s="76"/>
      <c r="F59" s="88">
        <f>SUM(F55:F57)</f>
        <v>499582346.54899997</v>
      </c>
      <c r="G59" s="43"/>
      <c r="H59" s="57">
        <f>IF(D59=0,"n/a",IF(AND(F59/D59&lt;1,F59/D59&gt;-1),F59/D59,"n/a"))</f>
        <v>1.95833811095424E-2</v>
      </c>
      <c r="I59" s="77"/>
      <c r="J59" s="25"/>
      <c r="K59" s="25"/>
    </row>
    <row r="60" spans="1:11" ht="13.5" thickTop="1" x14ac:dyDescent="0.2">
      <c r="A60" s="10"/>
      <c r="B60" s="91"/>
      <c r="C60" s="69"/>
      <c r="D60" s="91"/>
      <c r="E60" s="69"/>
      <c r="F60" s="91"/>
      <c r="G60" s="90"/>
      <c r="H60" s="89"/>
      <c r="I60" s="72"/>
      <c r="J60" s="8"/>
      <c r="K60" s="8"/>
    </row>
    <row r="61" spans="1:11" x14ac:dyDescent="0.2">
      <c r="B61" s="65"/>
      <c r="C61" s="65"/>
      <c r="D61" s="65"/>
      <c r="E61" s="65"/>
      <c r="F61" s="65"/>
    </row>
    <row r="62" spans="1:11" x14ac:dyDescent="0.2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</row>
  </sheetData>
  <mergeCells count="1">
    <mergeCell ref="A62:K62"/>
  </mergeCells>
  <printOptions horizontalCentered="1"/>
  <pageMargins left="0.25" right="0.25" top="0.25" bottom="0.39" header="0" footer="0"/>
  <pageSetup scale="78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FFDD71B0A3DF45A562B62C90F6F197" ma:contentTypeVersion="56" ma:contentTypeDescription="" ma:contentTypeScope="" ma:versionID="1a7a7fdab26daf32687648ada9f3f4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95F1D0-C51B-4404-945E-8F678473D3C0}"/>
</file>

<file path=customXml/itemProps2.xml><?xml version="1.0" encoding="utf-8"?>
<ds:datastoreItem xmlns:ds="http://schemas.openxmlformats.org/officeDocument/2006/customXml" ds:itemID="{08EA94C7-0E03-4DA9-A51F-CE81F313C29D}"/>
</file>

<file path=customXml/itemProps3.xml><?xml version="1.0" encoding="utf-8"?>
<ds:datastoreItem xmlns:ds="http://schemas.openxmlformats.org/officeDocument/2006/customXml" ds:itemID="{51174279-7C4A-4B5D-BE6E-4D3DB3CAAC69}"/>
</file>

<file path=customXml/itemProps4.xml><?xml version="1.0" encoding="utf-8"?>
<ds:datastoreItem xmlns:ds="http://schemas.openxmlformats.org/officeDocument/2006/customXml" ds:itemID="{F581B68C-0A06-4B0E-A010-D753875BC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04-2019 SOE</vt:lpstr>
      <vt:lpstr>05-2019 SOE</vt:lpstr>
      <vt:lpstr>06-2019 SOE </vt:lpstr>
      <vt:lpstr>12ME 06-2019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2019-08-08T16:36:03Z</cp:lastPrinted>
  <dcterms:created xsi:type="dcterms:W3CDTF">2019-04-22T17:29:29Z</dcterms:created>
  <dcterms:modified xsi:type="dcterms:W3CDTF">2019-08-08T16:36:06Z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0x0101006E56B4D1795A2E4DB2F0B01679ED314A008AFFDD71B0A3DF45A562B62C90F6F197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