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oizumi215\OneDrive - Washington State Executive Branch Agencies\Documents\November 2018\14\New folder\"/>
    </mc:Choice>
  </mc:AlternateContent>
  <bookViews>
    <workbookView xWindow="240" yWindow="345" windowWidth="21075" windowHeight="8775" activeTab="2"/>
  </bookViews>
  <sheets>
    <sheet name="Allocated" sheetId="10" r:id="rId1"/>
    <sheet name="Unallocated Summary" sheetId="11" r:id="rId2"/>
    <sheet name="Unallocated Detail" sheetId="12" r:id="rId3"/>
    <sheet name="Common by Account" sheetId="13" r:id="rId4"/>
  </sheets>
  <externalReferences>
    <externalReference r:id="rId5"/>
  </externalReferences>
  <definedNames>
    <definedName name="____Jun09">" BS!$AI$7:$AI$1643"</definedName>
    <definedName name="___Jun09">" BS!$AI$7:$AI$1643"</definedName>
    <definedName name="__123Graph_D" localSheetId="0" hidden="1">#REF!</definedName>
    <definedName name="__123Graph_D" localSheetId="3" hidden="1">#REF!</definedName>
    <definedName name="__123Graph_D" localSheetId="2" hidden="1">#REF!</definedName>
    <definedName name="__123Graph_D" localSheetId="1" hidden="1">#REF!</definedName>
    <definedName name="__123Graph_D" hidden="1">#REF!</definedName>
    <definedName name="__123Graph_ECURRENT" localSheetId="0" hidden="1">[1]ConsolidatingPL!#REF!</definedName>
    <definedName name="__123Graph_ECURRENT" localSheetId="3" hidden="1">[1]ConsolidatingPL!#REF!</definedName>
    <definedName name="__123Graph_ECURRENT" localSheetId="2" hidden="1">[1]ConsolidatingPL!#REF!</definedName>
    <definedName name="__123Graph_ECURRENT" localSheetId="1" hidden="1">[1]ConsolidatingPL!#REF!</definedName>
    <definedName name="__123Graph_ECURRENT" hidden="1">[1]ConsolidatingPL!#REF!</definedName>
    <definedName name="__Jun09">" BS!$AI$7:$AI$1643"</definedName>
    <definedName name="_Fill" localSheetId="0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Jun09">" BS!$AI$7:$AI$1643"</definedName>
    <definedName name="_Key1" localSheetId="0" hidden="1">#REF!</definedName>
    <definedName name="_Key1" localSheetId="3" hidden="1">#REF!</definedName>
    <definedName name="_Key1" localSheetId="2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3" hidden="1">#REF!</definedName>
    <definedName name="_Key2" localSheetId="2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egression_Int">1</definedName>
    <definedName name="_six6" hidden="1">{#N/A,#N/A,FALSE,"CRPT";#N/A,#N/A,FALSE,"TREND";#N/A,#N/A,FALSE,"%Curve"}</definedName>
    <definedName name="_Sort" localSheetId="0" hidden="1">#REF!</definedName>
    <definedName name="_Sort" localSheetId="3" hidden="1">#REF!</definedName>
    <definedName name="_Sort" localSheetId="2" hidden="1">#REF!</definedName>
    <definedName name="_Sort" localSheetId="1" hidden="1">#REF!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Aurora_Prices">"Monthly Price Summary'!$C$4:$H$63"</definedName>
    <definedName name="b" localSheetId="0" hidden="1">{#N/A,#N/A,FALSE,"Coversheet";#N/A,#N/A,FALSE,"QA"}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 hidden="1">-2060790043</definedName>
    <definedName name="data" localSheetId="0">#REF!</definedName>
    <definedName name="data" localSheetId="3">#REF!</definedName>
    <definedName name="data" localSheetId="2">#REF!</definedName>
    <definedName name="data" localSheetId="1">#REF!</definedName>
    <definedName name="data">#REF!</definedName>
    <definedName name="data12" localSheetId="0">#REF!</definedName>
    <definedName name="data12" localSheetId="3">#REF!</definedName>
    <definedName name="data12" localSheetId="2">#REF!</definedName>
    <definedName name="data12" localSheetId="1">#REF!</definedName>
    <definedName name="data12">#REF!</definedName>
    <definedName name="DELETE01" localSheetId="0" hidden="1">{#N/A,#N/A,FALSE,"Coversheet";#N/A,#N/A,FALSE,"QA"}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localSheetId="3" hidden="1">{#N/A,#N/A,FALSE,"Coversheet";#N/A,#N/A,FALSE,"QA"}</definedName>
    <definedName name="Delete06" localSheetId="2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localSheetId="3" hidden="1">{#N/A,#N/A,FALSE,"Coversheet";#N/A,#N/A,FALSE,"QA"}</definedName>
    <definedName name="Delete09" localSheetId="2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localSheetId="3" hidden="1">{#N/A,#N/A,FALSE,"Schedule F";#N/A,#N/A,FALSE,"Schedule G"}</definedName>
    <definedName name="Delete10" localSheetId="2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localSheetId="3" hidden="1">{#N/A,#N/A,FALSE,"Coversheet";#N/A,#N/A,FALSE,"QA"}</definedName>
    <definedName name="Delete21" localSheetId="2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localSheetId="3" hidden="1">{#N/A,#N/A,FALSE,"Coversheet";#N/A,#N/A,FALSE,"QA"}</definedName>
    <definedName name="DFIT" localSheetId="2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lectp1" localSheetId="0">#REF!</definedName>
    <definedName name="Electp1" localSheetId="3">#REF!</definedName>
    <definedName name="Electp1" localSheetId="2">#REF!</definedName>
    <definedName name="Electp1" localSheetId="1">#REF!</definedName>
    <definedName name="Electp1">#REF!</definedName>
    <definedName name="Electp2" localSheetId="0">#REF!</definedName>
    <definedName name="Electp2" localSheetId="3">#REF!</definedName>
    <definedName name="Electp2" localSheetId="2">#REF!</definedName>
    <definedName name="Electp2" localSheetId="1">#REF!</definedName>
    <definedName name="Electp2">#REF!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MONTH" localSheetId="0">#REF!</definedName>
    <definedName name="MONTH" localSheetId="3">#REF!</definedName>
    <definedName name="MONTH" localSheetId="2">#REF!</definedName>
    <definedName name="MONTH" localSheetId="1">#REF!</definedName>
    <definedName name="MONTH">#REF!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 localSheetId="0">#REF!</definedName>
    <definedName name="Page1" localSheetId="2">#REF!</definedName>
    <definedName name="Page1" localSheetId="1">#REF!</definedName>
    <definedName name="Page1">#REF!</definedName>
    <definedName name="Page2" localSheetId="0">#REF!</definedName>
    <definedName name="Page2" localSheetId="2">#REF!</definedName>
    <definedName name="Page2" localSheetId="1">#REF!</definedName>
    <definedName name="Page2">#REF!</definedName>
    <definedName name="Print_Area_Reset">#N/A</definedName>
    <definedName name="qqq" hidden="1">{#N/A,#N/A,FALSE,"schA"}</definedName>
    <definedName name="SAPBEXhrIndnt">"Wide"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localSheetId="0" hidden="1">#REF!</definedName>
    <definedName name="Transfer" localSheetId="2" hidden="1">#REF!</definedName>
    <definedName name="Transfer" localSheetId="1" hidden="1">#REF!</definedName>
    <definedName name="Transfer" hidden="1">#REF!</definedName>
    <definedName name="Transfers" localSheetId="0" hidden="1">#REF!</definedName>
    <definedName name="Transfers" localSheetId="2" hidden="1">#REF!</definedName>
    <definedName name="Transfers" localSheetId="1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 localSheetId="0">#REF!</definedName>
    <definedName name="YEAR" localSheetId="3">#REF!</definedName>
    <definedName name="YEAR" localSheetId="2">#REF!</definedName>
    <definedName name="YEAR" localSheetId="1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H39" i="12" l="1"/>
  <c r="G39" i="12"/>
  <c r="C40" i="12"/>
  <c r="B40" i="12"/>
  <c r="D40" i="12"/>
  <c r="E40" i="12"/>
  <c r="F40" i="12"/>
  <c r="B311" i="12"/>
  <c r="I39" i="12" l="1"/>
  <c r="C48" i="13"/>
  <c r="D48" i="13"/>
  <c r="C49" i="13"/>
  <c r="D49" i="13"/>
  <c r="C50" i="13"/>
  <c r="D50" i="13"/>
  <c r="C51" i="13"/>
  <c r="D51" i="13"/>
  <c r="C52" i="13"/>
  <c r="D52" i="13"/>
  <c r="C53" i="13"/>
  <c r="D53" i="13"/>
  <c r="D64" i="13"/>
  <c r="C64" i="13"/>
  <c r="H49" i="13" l="1"/>
  <c r="H48" i="13"/>
  <c r="H50" i="13"/>
  <c r="H53" i="13"/>
  <c r="H52" i="13"/>
  <c r="H51" i="13"/>
  <c r="G207" i="12" l="1"/>
  <c r="B11" i="11"/>
  <c r="G28" i="12"/>
  <c r="H28" i="12"/>
  <c r="I28" i="12" l="1"/>
  <c r="A3" i="12"/>
  <c r="A3" i="11"/>
  <c r="B5" i="13"/>
  <c r="B4" i="13"/>
  <c r="A3" i="13"/>
  <c r="K76" i="13"/>
  <c r="J76" i="13"/>
  <c r="J75" i="13"/>
  <c r="D66" i="13"/>
  <c r="C66" i="13"/>
  <c r="H65" i="13"/>
  <c r="H64" i="13"/>
  <c r="H61" i="13"/>
  <c r="D61" i="13"/>
  <c r="C61" i="13"/>
  <c r="G64" i="13" l="1"/>
  <c r="F64" i="13"/>
  <c r="H66" i="13"/>
  <c r="F326" i="12"/>
  <c r="D326" i="12"/>
  <c r="G324" i="12"/>
  <c r="F322" i="12"/>
  <c r="E322" i="12"/>
  <c r="D322" i="12"/>
  <c r="G321" i="12"/>
  <c r="G320" i="12"/>
  <c r="H310" i="12"/>
  <c r="H302" i="12"/>
  <c r="H294" i="12"/>
  <c r="D311" i="12"/>
  <c r="C311" i="12"/>
  <c r="F311" i="12"/>
  <c r="G310" i="12"/>
  <c r="G306" i="12"/>
  <c r="G302" i="12"/>
  <c r="G298" i="12"/>
  <c r="G294" i="12"/>
  <c r="G290" i="12"/>
  <c r="G280" i="12"/>
  <c r="H279" i="12"/>
  <c r="F281" i="12"/>
  <c r="D281" i="12"/>
  <c r="D37" i="11" s="1"/>
  <c r="C281" i="12"/>
  <c r="C37" i="11" s="1"/>
  <c r="F276" i="12"/>
  <c r="D276" i="12"/>
  <c r="D36" i="11" s="1"/>
  <c r="C276" i="12"/>
  <c r="C36" i="11" s="1"/>
  <c r="E276" i="12"/>
  <c r="D56" i="13"/>
  <c r="D271" i="12"/>
  <c r="D35" i="11" s="1"/>
  <c r="B271" i="12"/>
  <c r="B35" i="11" s="1"/>
  <c r="F266" i="12"/>
  <c r="E266" i="12"/>
  <c r="D266" i="12"/>
  <c r="D34" i="11" s="1"/>
  <c r="C266" i="12"/>
  <c r="C34" i="11" s="1"/>
  <c r="G265" i="12"/>
  <c r="G264" i="12"/>
  <c r="D262" i="12"/>
  <c r="D33" i="11" s="1"/>
  <c r="G260" i="12"/>
  <c r="F254" i="12"/>
  <c r="E254" i="12"/>
  <c r="D254" i="12"/>
  <c r="D32" i="11" s="1"/>
  <c r="C254" i="12"/>
  <c r="C32" i="11" s="1"/>
  <c r="D45" i="13"/>
  <c r="C45" i="13"/>
  <c r="D44" i="13"/>
  <c r="C44" i="13"/>
  <c r="D43" i="13"/>
  <c r="C43" i="13"/>
  <c r="D40" i="13"/>
  <c r="C40" i="13"/>
  <c r="D39" i="13"/>
  <c r="C39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4" i="13"/>
  <c r="C24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5" i="13"/>
  <c r="C15" i="13"/>
  <c r="D12" i="13"/>
  <c r="C12" i="13"/>
  <c r="D11" i="13"/>
  <c r="C11" i="13"/>
  <c r="D10" i="13"/>
  <c r="C10" i="13"/>
  <c r="D9" i="13"/>
  <c r="C9" i="13"/>
  <c r="D328" i="12" l="1"/>
  <c r="H35" i="13"/>
  <c r="G261" i="12"/>
  <c r="G314" i="12"/>
  <c r="H12" i="13"/>
  <c r="H256" i="12"/>
  <c r="H258" i="12"/>
  <c r="H260" i="12"/>
  <c r="I260" i="12" s="1"/>
  <c r="G270" i="12"/>
  <c r="G288" i="12"/>
  <c r="G291" i="12"/>
  <c r="G292" i="12"/>
  <c r="G293" i="12"/>
  <c r="G296" i="12"/>
  <c r="G299" i="12"/>
  <c r="G301" i="12"/>
  <c r="G307" i="12"/>
  <c r="G315" i="12"/>
  <c r="G325" i="12"/>
  <c r="G326" i="12" s="1"/>
  <c r="G259" i="12"/>
  <c r="H253" i="12"/>
  <c r="H254" i="12" s="1"/>
  <c r="C33" i="10" s="1"/>
  <c r="G258" i="12"/>
  <c r="C262" i="12"/>
  <c r="C33" i="11" s="1"/>
  <c r="H265" i="12"/>
  <c r="I265" i="12" s="1"/>
  <c r="H278" i="12"/>
  <c r="I310" i="12"/>
  <c r="G300" i="12"/>
  <c r="G304" i="12"/>
  <c r="G308" i="12"/>
  <c r="H16" i="13"/>
  <c r="F16" i="13" s="1"/>
  <c r="H20" i="13"/>
  <c r="H21" i="13"/>
  <c r="H40" i="13"/>
  <c r="B266" i="12"/>
  <c r="B34" i="11" s="1"/>
  <c r="F271" i="12"/>
  <c r="H274" i="12"/>
  <c r="H275" i="12"/>
  <c r="G278" i="12"/>
  <c r="H288" i="12"/>
  <c r="H291" i="12"/>
  <c r="H293" i="12"/>
  <c r="H296" i="12"/>
  <c r="I296" i="12" s="1"/>
  <c r="H299" i="12"/>
  <c r="I299" i="12" s="1"/>
  <c r="H301" i="12"/>
  <c r="H304" i="12"/>
  <c r="H307" i="12"/>
  <c r="H309" i="12"/>
  <c r="H313" i="12"/>
  <c r="H315" i="12"/>
  <c r="H316" i="12"/>
  <c r="H317" i="12"/>
  <c r="H318" i="12"/>
  <c r="H320" i="12"/>
  <c r="I320" i="12" s="1"/>
  <c r="E311" i="12"/>
  <c r="H259" i="12"/>
  <c r="H261" i="12"/>
  <c r="H264" i="12"/>
  <c r="I264" i="12" s="1"/>
  <c r="E281" i="12"/>
  <c r="G256" i="12"/>
  <c r="H280" i="12"/>
  <c r="I280" i="12" s="1"/>
  <c r="H289" i="12"/>
  <c r="H290" i="12"/>
  <c r="I290" i="12" s="1"/>
  <c r="H292" i="12"/>
  <c r="H295" i="12"/>
  <c r="H297" i="12"/>
  <c r="H298" i="12"/>
  <c r="I298" i="12" s="1"/>
  <c r="H300" i="12"/>
  <c r="H303" i="12"/>
  <c r="H305" i="12"/>
  <c r="H306" i="12"/>
  <c r="I306" i="12" s="1"/>
  <c r="H308" i="12"/>
  <c r="C322" i="12"/>
  <c r="G318" i="12"/>
  <c r="G319" i="12"/>
  <c r="H325" i="12"/>
  <c r="B326" i="12"/>
  <c r="I294" i="12"/>
  <c r="I302" i="12"/>
  <c r="E326" i="12"/>
  <c r="G253" i="12"/>
  <c r="F328" i="12"/>
  <c r="H44" i="13"/>
  <c r="H45" i="13"/>
  <c r="B254" i="12"/>
  <c r="B32" i="11" s="1"/>
  <c r="G309" i="12"/>
  <c r="H314" i="12"/>
  <c r="H319" i="12"/>
  <c r="H321" i="12"/>
  <c r="I321" i="12" s="1"/>
  <c r="H33" i="13"/>
  <c r="F33" i="13" s="1"/>
  <c r="G274" i="12"/>
  <c r="B276" i="12"/>
  <c r="B36" i="11" s="1"/>
  <c r="H270" i="12"/>
  <c r="H271" i="12" s="1"/>
  <c r="C36" i="10" s="1"/>
  <c r="C271" i="12"/>
  <c r="C35" i="11" s="1"/>
  <c r="G287" i="12"/>
  <c r="G295" i="12"/>
  <c r="G303" i="12"/>
  <c r="D37" i="13"/>
  <c r="H26" i="13"/>
  <c r="G26" i="13" s="1"/>
  <c r="H43" i="13"/>
  <c r="F43" i="13" s="1"/>
  <c r="C46" i="13"/>
  <c r="G266" i="12"/>
  <c r="B35" i="10" s="1"/>
  <c r="G279" i="12"/>
  <c r="I279" i="12" s="1"/>
  <c r="B281" i="12"/>
  <c r="B37" i="11" s="1"/>
  <c r="B322" i="12"/>
  <c r="G316" i="12"/>
  <c r="G275" i="12"/>
  <c r="G289" i="12"/>
  <c r="G297" i="12"/>
  <c r="G305" i="12"/>
  <c r="G313" i="12"/>
  <c r="G317" i="12"/>
  <c r="H324" i="12"/>
  <c r="C326" i="12"/>
  <c r="C22" i="13"/>
  <c r="C13" i="13"/>
  <c r="H9" i="13"/>
  <c r="F9" i="13" s="1"/>
  <c r="H10" i="13"/>
  <c r="F10" i="13" s="1"/>
  <c r="H15" i="13"/>
  <c r="F15" i="13" s="1"/>
  <c r="D22" i="13"/>
  <c r="H17" i="13"/>
  <c r="G17" i="13" s="1"/>
  <c r="H18" i="13"/>
  <c r="H19" i="13"/>
  <c r="D41" i="13"/>
  <c r="F262" i="12"/>
  <c r="D54" i="13"/>
  <c r="H257" i="12"/>
  <c r="E271" i="12"/>
  <c r="C56" i="13"/>
  <c r="C41" i="13"/>
  <c r="H39" i="13"/>
  <c r="D46" i="13"/>
  <c r="E262" i="12"/>
  <c r="G257" i="12"/>
  <c r="D13" i="13"/>
  <c r="H11" i="13"/>
  <c r="F11" i="13" s="1"/>
  <c r="C37" i="13"/>
  <c r="H24" i="13"/>
  <c r="H25" i="13"/>
  <c r="G25" i="13" s="1"/>
  <c r="H27" i="13"/>
  <c r="F27" i="13" s="1"/>
  <c r="H28" i="13"/>
  <c r="F28" i="13" s="1"/>
  <c r="H29" i="13"/>
  <c r="G29" i="13" s="1"/>
  <c r="H30" i="13"/>
  <c r="F30" i="13" s="1"/>
  <c r="H31" i="13"/>
  <c r="H32" i="13"/>
  <c r="G32" i="13" s="1"/>
  <c r="H34" i="13"/>
  <c r="F34" i="13" s="1"/>
  <c r="H36" i="13"/>
  <c r="F36" i="13" s="1"/>
  <c r="B262" i="12"/>
  <c r="B33" i="11" s="1"/>
  <c r="D57" i="13"/>
  <c r="H287" i="12"/>
  <c r="G271" i="12" l="1"/>
  <c r="B36" i="10" s="1"/>
  <c r="I297" i="12"/>
  <c r="I304" i="12"/>
  <c r="I292" i="12"/>
  <c r="I259" i="12"/>
  <c r="I288" i="12"/>
  <c r="I325" i="12"/>
  <c r="I313" i="12"/>
  <c r="I275" i="12"/>
  <c r="I256" i="12"/>
  <c r="I308" i="12"/>
  <c r="I307" i="12"/>
  <c r="I303" i="12"/>
  <c r="I318" i="12"/>
  <c r="I293" i="12"/>
  <c r="I315" i="12"/>
  <c r="I316" i="12"/>
  <c r="I309" i="12"/>
  <c r="I278" i="12"/>
  <c r="I281" i="12" s="1"/>
  <c r="I270" i="12"/>
  <c r="I271" i="12" s="1"/>
  <c r="I261" i="12"/>
  <c r="I253" i="12"/>
  <c r="I254" i="12" s="1"/>
  <c r="H41" i="13"/>
  <c r="G10" i="13"/>
  <c r="G16" i="13"/>
  <c r="I317" i="12"/>
  <c r="I300" i="12"/>
  <c r="B328" i="12"/>
  <c r="H266" i="12"/>
  <c r="C35" i="10" s="1"/>
  <c r="I258" i="12"/>
  <c r="G254" i="12"/>
  <c r="B33" i="10" s="1"/>
  <c r="I314" i="12"/>
  <c r="H322" i="12"/>
  <c r="I301" i="12"/>
  <c r="I291" i="12"/>
  <c r="H276" i="12"/>
  <c r="C37" i="10" s="1"/>
  <c r="F29" i="13"/>
  <c r="F26" i="13"/>
  <c r="F39" i="13"/>
  <c r="H46" i="13"/>
  <c r="I266" i="12"/>
  <c r="G30" i="13"/>
  <c r="H262" i="12"/>
  <c r="C34" i="10" s="1"/>
  <c r="H326" i="12"/>
  <c r="G28" i="13"/>
  <c r="F17" i="13"/>
  <c r="H281" i="12"/>
  <c r="C38" i="10" s="1"/>
  <c r="F25" i="13"/>
  <c r="G11" i="13"/>
  <c r="G15" i="13"/>
  <c r="C328" i="12"/>
  <c r="I295" i="12"/>
  <c r="G33" i="13"/>
  <c r="E328" i="12"/>
  <c r="G9" i="13"/>
  <c r="I289" i="12"/>
  <c r="H311" i="12"/>
  <c r="H22" i="13"/>
  <c r="I305" i="12"/>
  <c r="I287" i="12"/>
  <c r="I319" i="12"/>
  <c r="F24" i="13"/>
  <c r="H37" i="13"/>
  <c r="I257" i="12"/>
  <c r="G262" i="12"/>
  <c r="B34" i="10" s="1"/>
  <c r="G24" i="13"/>
  <c r="G276" i="12"/>
  <c r="B37" i="10" s="1"/>
  <c r="G27" i="13"/>
  <c r="G322" i="12"/>
  <c r="C54" i="13"/>
  <c r="H54" i="13"/>
  <c r="G281" i="12"/>
  <c r="B38" i="10" s="1"/>
  <c r="G36" i="13"/>
  <c r="I324" i="12"/>
  <c r="I274" i="12"/>
  <c r="H56" i="13"/>
  <c r="F56" i="13" s="1"/>
  <c r="C57" i="13"/>
  <c r="G39" i="13"/>
  <c r="G34" i="13"/>
  <c r="G311" i="12"/>
  <c r="D68" i="13"/>
  <c r="F32" i="13"/>
  <c r="G43" i="13"/>
  <c r="H13" i="13"/>
  <c r="H250" i="12"/>
  <c r="G250" i="12"/>
  <c r="H249" i="12"/>
  <c r="G249" i="12"/>
  <c r="H248" i="12"/>
  <c r="G248" i="12"/>
  <c r="C251" i="12"/>
  <c r="C31" i="11" s="1"/>
  <c r="D251" i="12"/>
  <c r="D31" i="11" s="1"/>
  <c r="E251" i="12"/>
  <c r="F251" i="12"/>
  <c r="B251" i="12"/>
  <c r="B31" i="11" s="1"/>
  <c r="H245" i="12"/>
  <c r="G245" i="12"/>
  <c r="H244" i="12"/>
  <c r="G244" i="12"/>
  <c r="C246" i="12"/>
  <c r="C30" i="11" s="1"/>
  <c r="D246" i="12"/>
  <c r="D30" i="11" s="1"/>
  <c r="E246" i="12"/>
  <c r="F246" i="12"/>
  <c r="B246" i="12"/>
  <c r="B30" i="11" s="1"/>
  <c r="H238" i="12"/>
  <c r="G238" i="12"/>
  <c r="H237" i="12"/>
  <c r="G237" i="12"/>
  <c r="H236" i="12"/>
  <c r="G236" i="12"/>
  <c r="H235" i="12"/>
  <c r="G235" i="12"/>
  <c r="H234" i="12"/>
  <c r="G234" i="12"/>
  <c r="H233" i="12"/>
  <c r="G233" i="12"/>
  <c r="H232" i="12"/>
  <c r="G232" i="12"/>
  <c r="H231" i="12"/>
  <c r="G231" i="12"/>
  <c r="H230" i="12"/>
  <c r="G230" i="12"/>
  <c r="H229" i="12"/>
  <c r="G229" i="12"/>
  <c r="H228" i="12"/>
  <c r="G228" i="12"/>
  <c r="H227" i="12"/>
  <c r="G227" i="12"/>
  <c r="H226" i="12"/>
  <c r="G226" i="12"/>
  <c r="F239" i="12"/>
  <c r="D239" i="12"/>
  <c r="D29" i="11" s="1"/>
  <c r="C239" i="12"/>
  <c r="C29" i="11" s="1"/>
  <c r="E239" i="12"/>
  <c r="B239" i="12"/>
  <c r="B29" i="11" s="1"/>
  <c r="H223" i="12"/>
  <c r="H224" i="12" s="1"/>
  <c r="C29" i="10" s="1"/>
  <c r="G223" i="12"/>
  <c r="G224" i="12" s="1"/>
  <c r="B29" i="10" s="1"/>
  <c r="C224" i="12"/>
  <c r="C28" i="11" s="1"/>
  <c r="D224" i="12"/>
  <c r="D28" i="11" s="1"/>
  <c r="E224" i="12"/>
  <c r="F224" i="12"/>
  <c r="B224" i="12"/>
  <c r="B28" i="11" s="1"/>
  <c r="H220" i="12"/>
  <c r="G220" i="12"/>
  <c r="H219" i="12"/>
  <c r="G219" i="12"/>
  <c r="H218" i="12"/>
  <c r="G218" i="12"/>
  <c r="H217" i="12"/>
  <c r="G217" i="12"/>
  <c r="H216" i="12"/>
  <c r="G216" i="12"/>
  <c r="H215" i="12"/>
  <c r="G215" i="12"/>
  <c r="H214" i="12"/>
  <c r="G214" i="12"/>
  <c r="C221" i="12"/>
  <c r="C27" i="11" s="1"/>
  <c r="D221" i="12"/>
  <c r="D27" i="11" s="1"/>
  <c r="E221" i="12"/>
  <c r="F221" i="12"/>
  <c r="B221" i="12"/>
  <c r="B27" i="11" s="1"/>
  <c r="H211" i="12"/>
  <c r="G211" i="12"/>
  <c r="H210" i="12"/>
  <c r="G210" i="12"/>
  <c r="H209" i="12"/>
  <c r="G209" i="12"/>
  <c r="H208" i="12"/>
  <c r="G208" i="12"/>
  <c r="H207" i="12"/>
  <c r="D212" i="12"/>
  <c r="D26" i="11" s="1"/>
  <c r="C212" i="12"/>
  <c r="C26" i="11" s="1"/>
  <c r="E212" i="12"/>
  <c r="F212" i="12"/>
  <c r="B212" i="12"/>
  <c r="B26" i="11" s="1"/>
  <c r="H204" i="12"/>
  <c r="G204" i="12"/>
  <c r="H203" i="12"/>
  <c r="G203" i="12"/>
  <c r="H202" i="12"/>
  <c r="G202" i="12"/>
  <c r="H201" i="12"/>
  <c r="G201" i="12"/>
  <c r="H200" i="12"/>
  <c r="G200" i="12"/>
  <c r="H199" i="12"/>
  <c r="G199" i="12"/>
  <c r="H198" i="12"/>
  <c r="G198" i="12"/>
  <c r="H197" i="12"/>
  <c r="G197" i="12"/>
  <c r="H196" i="12"/>
  <c r="G196" i="12"/>
  <c r="H195" i="12"/>
  <c r="G195" i="12"/>
  <c r="H194" i="12"/>
  <c r="G194" i="12"/>
  <c r="H193" i="12"/>
  <c r="G193" i="12"/>
  <c r="H192" i="12"/>
  <c r="G192" i="12"/>
  <c r="H191" i="12"/>
  <c r="G191" i="12"/>
  <c r="H190" i="12"/>
  <c r="G190" i="12"/>
  <c r="H189" i="12"/>
  <c r="G189" i="12"/>
  <c r="H188" i="12"/>
  <c r="G188" i="12"/>
  <c r="H187" i="12"/>
  <c r="G187" i="12"/>
  <c r="H186" i="12"/>
  <c r="G186" i="12"/>
  <c r="H185" i="12"/>
  <c r="G185" i="12"/>
  <c r="H184" i="12"/>
  <c r="G184" i="12"/>
  <c r="H183" i="12"/>
  <c r="G183" i="12"/>
  <c r="H182" i="12"/>
  <c r="G182" i="12"/>
  <c r="H181" i="12"/>
  <c r="G181" i="12"/>
  <c r="H180" i="12"/>
  <c r="G180" i="12"/>
  <c r="H179" i="12"/>
  <c r="G179" i="12"/>
  <c r="H178" i="12"/>
  <c r="G178" i="12"/>
  <c r="H177" i="12"/>
  <c r="G177" i="12"/>
  <c r="H176" i="12"/>
  <c r="G176" i="12"/>
  <c r="H175" i="12"/>
  <c r="G175" i="12"/>
  <c r="H174" i="12"/>
  <c r="G174" i="12"/>
  <c r="H173" i="12"/>
  <c r="G173" i="12"/>
  <c r="H172" i="12"/>
  <c r="G172" i="12"/>
  <c r="H171" i="12"/>
  <c r="G171" i="12"/>
  <c r="H170" i="12"/>
  <c r="G170" i="12"/>
  <c r="H169" i="12"/>
  <c r="G169" i="12"/>
  <c r="F205" i="12"/>
  <c r="E205" i="12"/>
  <c r="C205" i="12"/>
  <c r="C25" i="11" s="1"/>
  <c r="D205" i="12"/>
  <c r="D25" i="11" s="1"/>
  <c r="B205" i="12"/>
  <c r="B25" i="11" s="1"/>
  <c r="I326" i="12" l="1"/>
  <c r="E45" i="11" s="1"/>
  <c r="I173" i="12"/>
  <c r="I175" i="12"/>
  <c r="I177" i="12"/>
  <c r="I179" i="12"/>
  <c r="I181" i="12"/>
  <c r="I183" i="12"/>
  <c r="I185" i="12"/>
  <c r="I187" i="12"/>
  <c r="I189" i="12"/>
  <c r="I191" i="12"/>
  <c r="I276" i="12"/>
  <c r="C68" i="13"/>
  <c r="I245" i="12"/>
  <c r="I262" i="12"/>
  <c r="I322" i="12"/>
  <c r="E44" i="11" s="1"/>
  <c r="H246" i="12"/>
  <c r="C31" i="10" s="1"/>
  <c r="H328" i="12"/>
  <c r="I192" i="12"/>
  <c r="I196" i="12"/>
  <c r="I200" i="12"/>
  <c r="I204" i="12"/>
  <c r="I215" i="12"/>
  <c r="I217" i="12"/>
  <c r="I219" i="12"/>
  <c r="C267" i="12"/>
  <c r="I234" i="12"/>
  <c r="I244" i="12"/>
  <c r="I178" i="12"/>
  <c r="I186" i="12"/>
  <c r="I203" i="12"/>
  <c r="I218" i="12"/>
  <c r="I235" i="12"/>
  <c r="B267" i="12"/>
  <c r="D267" i="12"/>
  <c r="G251" i="12"/>
  <c r="B32" i="10" s="1"/>
  <c r="I250" i="12"/>
  <c r="I311" i="12"/>
  <c r="E43" i="11" s="1"/>
  <c r="H57" i="13"/>
  <c r="H68" i="13" s="1"/>
  <c r="G56" i="13"/>
  <c r="H205" i="12"/>
  <c r="C26" i="10" s="1"/>
  <c r="I171" i="12"/>
  <c r="I210" i="12"/>
  <c r="I220" i="12"/>
  <c r="F267" i="12"/>
  <c r="G246" i="12"/>
  <c r="B31" i="10" s="1"/>
  <c r="G328" i="12"/>
  <c r="I172" i="12"/>
  <c r="I188" i="12"/>
  <c r="I211" i="12"/>
  <c r="H221" i="12"/>
  <c r="C28" i="10" s="1"/>
  <c r="I227" i="12"/>
  <c r="I231" i="12"/>
  <c r="E267" i="12"/>
  <c r="H251" i="12"/>
  <c r="I249" i="12"/>
  <c r="I233" i="12"/>
  <c r="G239" i="12"/>
  <c r="B30" i="10" s="1"/>
  <c r="I228" i="12"/>
  <c r="I230" i="12"/>
  <c r="I232" i="12"/>
  <c r="I236" i="12"/>
  <c r="I238" i="12"/>
  <c r="I237" i="12"/>
  <c r="I229" i="12"/>
  <c r="I226" i="12"/>
  <c r="H239" i="12"/>
  <c r="C30" i="10" s="1"/>
  <c r="I223" i="12"/>
  <c r="I224" i="12" s="1"/>
  <c r="I216" i="12"/>
  <c r="I208" i="12"/>
  <c r="I207" i="12"/>
  <c r="I209" i="12"/>
  <c r="I170" i="12"/>
  <c r="I194" i="12"/>
  <c r="I202" i="12"/>
  <c r="I169" i="12"/>
  <c r="I176" i="12"/>
  <c r="I180" i="12"/>
  <c r="I184" i="12"/>
  <c r="I193" i="12"/>
  <c r="I195" i="12"/>
  <c r="I197" i="12"/>
  <c r="I199" i="12"/>
  <c r="I201" i="12"/>
  <c r="I174" i="12"/>
  <c r="I190" i="12"/>
  <c r="I182" i="12"/>
  <c r="I198" i="12"/>
  <c r="I248" i="12"/>
  <c r="I214" i="12"/>
  <c r="G221" i="12"/>
  <c r="B28" i="10" s="1"/>
  <c r="H212" i="12"/>
  <c r="C27" i="10" s="1"/>
  <c r="G212" i="12"/>
  <c r="B27" i="10" s="1"/>
  <c r="G205" i="12"/>
  <c r="B26" i="10" s="1"/>
  <c r="H166" i="12"/>
  <c r="G166" i="12"/>
  <c r="H165" i="12"/>
  <c r="G165" i="12"/>
  <c r="H164" i="12"/>
  <c r="G164" i="12"/>
  <c r="H163" i="12"/>
  <c r="G163" i="12"/>
  <c r="H162" i="12"/>
  <c r="G162" i="12"/>
  <c r="H161" i="12"/>
  <c r="G161" i="12"/>
  <c r="H160" i="12"/>
  <c r="G160" i="12"/>
  <c r="H159" i="12"/>
  <c r="G159" i="12"/>
  <c r="H158" i="12"/>
  <c r="G158" i="12"/>
  <c r="H157" i="12"/>
  <c r="G157" i="12"/>
  <c r="H156" i="12"/>
  <c r="G156" i="12"/>
  <c r="H155" i="12"/>
  <c r="G155" i="12"/>
  <c r="H154" i="12"/>
  <c r="G154" i="12"/>
  <c r="H153" i="12"/>
  <c r="G153" i="12"/>
  <c r="H152" i="12"/>
  <c r="G152" i="12"/>
  <c r="H151" i="12"/>
  <c r="G151" i="12"/>
  <c r="H150" i="12"/>
  <c r="G150" i="12"/>
  <c r="H149" i="12"/>
  <c r="G149" i="12"/>
  <c r="H148" i="12"/>
  <c r="G148" i="12"/>
  <c r="H147" i="12"/>
  <c r="G147" i="12"/>
  <c r="H146" i="12"/>
  <c r="G146" i="12"/>
  <c r="H145" i="12"/>
  <c r="G145" i="12"/>
  <c r="H144" i="12"/>
  <c r="G144" i="12"/>
  <c r="H143" i="12"/>
  <c r="G143" i="12"/>
  <c r="H142" i="12"/>
  <c r="G142" i="12"/>
  <c r="H141" i="12"/>
  <c r="G141" i="12"/>
  <c r="H140" i="12"/>
  <c r="G140" i="12"/>
  <c r="H139" i="12"/>
  <c r="G139" i="12"/>
  <c r="D167" i="12"/>
  <c r="D24" i="11" s="1"/>
  <c r="C167" i="12"/>
  <c r="C24" i="11" s="1"/>
  <c r="F167" i="12"/>
  <c r="E167" i="12"/>
  <c r="B167" i="12"/>
  <c r="B24" i="11" s="1"/>
  <c r="H136" i="12"/>
  <c r="G136" i="12"/>
  <c r="H135" i="12"/>
  <c r="G135" i="12"/>
  <c r="H134" i="12"/>
  <c r="G134" i="12"/>
  <c r="H133" i="12"/>
  <c r="G133" i="12"/>
  <c r="H132" i="12"/>
  <c r="G132" i="12"/>
  <c r="H131" i="12"/>
  <c r="G131" i="12"/>
  <c r="H130" i="12"/>
  <c r="G130" i="12"/>
  <c r="H129" i="12"/>
  <c r="G129" i="12"/>
  <c r="H128" i="12"/>
  <c r="G128" i="12"/>
  <c r="H127" i="12"/>
  <c r="G127" i="12"/>
  <c r="H126" i="12"/>
  <c r="G126" i="12"/>
  <c r="H125" i="12"/>
  <c r="G125" i="12"/>
  <c r="H124" i="12"/>
  <c r="G124" i="12"/>
  <c r="H123" i="12"/>
  <c r="G123" i="12"/>
  <c r="H122" i="12"/>
  <c r="G122" i="12"/>
  <c r="H121" i="12"/>
  <c r="G121" i="12"/>
  <c r="H120" i="12"/>
  <c r="G120" i="12"/>
  <c r="H119" i="12"/>
  <c r="G119" i="12"/>
  <c r="H118" i="12"/>
  <c r="G118" i="12"/>
  <c r="H117" i="12"/>
  <c r="G117" i="12"/>
  <c r="H116" i="12"/>
  <c r="G116" i="12"/>
  <c r="H115" i="12"/>
  <c r="G115" i="12"/>
  <c r="H114" i="12"/>
  <c r="G114" i="12"/>
  <c r="H113" i="12"/>
  <c r="G113" i="12"/>
  <c r="H112" i="12"/>
  <c r="G112" i="12"/>
  <c r="H111" i="12"/>
  <c r="G111" i="12"/>
  <c r="H110" i="12"/>
  <c r="G110" i="12"/>
  <c r="H109" i="12"/>
  <c r="G109" i="12"/>
  <c r="H108" i="12"/>
  <c r="G108" i="12"/>
  <c r="H107" i="12"/>
  <c r="G107" i="12"/>
  <c r="H106" i="12"/>
  <c r="G106" i="12"/>
  <c r="H105" i="12"/>
  <c r="G105" i="12"/>
  <c r="H104" i="12"/>
  <c r="G104" i="12"/>
  <c r="H103" i="12"/>
  <c r="G103" i="12"/>
  <c r="H102" i="12"/>
  <c r="G102" i="12"/>
  <c r="H101" i="12"/>
  <c r="G101" i="12"/>
  <c r="H100" i="12"/>
  <c r="G100" i="12"/>
  <c r="H99" i="12"/>
  <c r="G99" i="12"/>
  <c r="H98" i="12"/>
  <c r="G98" i="12"/>
  <c r="H97" i="12"/>
  <c r="G97" i="12"/>
  <c r="H96" i="12"/>
  <c r="G96" i="12"/>
  <c r="H95" i="12"/>
  <c r="G95" i="12"/>
  <c r="H94" i="12"/>
  <c r="G94" i="12"/>
  <c r="H93" i="12"/>
  <c r="G93" i="12"/>
  <c r="H92" i="12"/>
  <c r="G92" i="12"/>
  <c r="H91" i="12"/>
  <c r="G91" i="12"/>
  <c r="H90" i="12"/>
  <c r="G90" i="12"/>
  <c r="H89" i="12"/>
  <c r="G89" i="12"/>
  <c r="H88" i="12"/>
  <c r="G88" i="12"/>
  <c r="H87" i="12"/>
  <c r="G87" i="12"/>
  <c r="H86" i="12"/>
  <c r="G86" i="12"/>
  <c r="H85" i="12"/>
  <c r="G85" i="12"/>
  <c r="H84" i="12"/>
  <c r="G84" i="12"/>
  <c r="H83" i="12"/>
  <c r="G83" i="12"/>
  <c r="H82" i="12"/>
  <c r="G82" i="12"/>
  <c r="H81" i="12"/>
  <c r="G81" i="12"/>
  <c r="H80" i="12"/>
  <c r="G80" i="12"/>
  <c r="H79" i="12"/>
  <c r="G79" i="12"/>
  <c r="H78" i="12"/>
  <c r="G78" i="12"/>
  <c r="H77" i="12"/>
  <c r="G77" i="12"/>
  <c r="H76" i="12"/>
  <c r="G76" i="12"/>
  <c r="H75" i="12"/>
  <c r="G75" i="12"/>
  <c r="H74" i="12"/>
  <c r="G74" i="12"/>
  <c r="H73" i="12"/>
  <c r="G73" i="12"/>
  <c r="H72" i="12"/>
  <c r="G72" i="12"/>
  <c r="H71" i="12"/>
  <c r="G71" i="12"/>
  <c r="H70" i="12"/>
  <c r="G70" i="12"/>
  <c r="F137" i="12"/>
  <c r="D137" i="12"/>
  <c r="D23" i="11" s="1"/>
  <c r="C137" i="12"/>
  <c r="C23" i="11" s="1"/>
  <c r="E137" i="12"/>
  <c r="B137" i="12"/>
  <c r="B23" i="11" s="1"/>
  <c r="C62" i="12"/>
  <c r="C20" i="11" s="1"/>
  <c r="D62" i="12"/>
  <c r="D20" i="11" s="1"/>
  <c r="E62" i="12"/>
  <c r="F62" i="12"/>
  <c r="B62" i="12"/>
  <c r="B20" i="11" s="1"/>
  <c r="G61" i="12"/>
  <c r="H61" i="12"/>
  <c r="H62" i="12" s="1"/>
  <c r="C21" i="10" s="1"/>
  <c r="H58" i="12"/>
  <c r="H59" i="12" s="1"/>
  <c r="C20" i="10" s="1"/>
  <c r="G58" i="12"/>
  <c r="G59" i="12" s="1"/>
  <c r="B20" i="10" s="1"/>
  <c r="C59" i="12"/>
  <c r="C19" i="11" s="1"/>
  <c r="D59" i="12"/>
  <c r="D19" i="11" s="1"/>
  <c r="E59" i="12"/>
  <c r="F59" i="12"/>
  <c r="B59" i="12"/>
  <c r="B19" i="11" s="1"/>
  <c r="H55" i="12"/>
  <c r="G55" i="12"/>
  <c r="H54" i="12"/>
  <c r="G54" i="12"/>
  <c r="H53" i="12"/>
  <c r="G53" i="12"/>
  <c r="H52" i="12"/>
  <c r="G52" i="12"/>
  <c r="H51" i="12"/>
  <c r="G51" i="12"/>
  <c r="H50" i="12"/>
  <c r="G50" i="12"/>
  <c r="H49" i="12"/>
  <c r="G49" i="12"/>
  <c r="F56" i="12"/>
  <c r="D56" i="12"/>
  <c r="D18" i="11" s="1"/>
  <c r="C56" i="12"/>
  <c r="C18" i="11" s="1"/>
  <c r="E56" i="12"/>
  <c r="B56" i="12"/>
  <c r="B18" i="11" s="1"/>
  <c r="H46" i="12"/>
  <c r="H45" i="12"/>
  <c r="G46" i="12"/>
  <c r="G45" i="12"/>
  <c r="D47" i="12"/>
  <c r="D17" i="11" s="1"/>
  <c r="C47" i="12"/>
  <c r="C17" i="11" s="1"/>
  <c r="E47" i="12"/>
  <c r="F47" i="12"/>
  <c r="B47" i="12"/>
  <c r="B17" i="11" s="1"/>
  <c r="H30" i="12"/>
  <c r="G27" i="12"/>
  <c r="H38" i="12"/>
  <c r="H37" i="12"/>
  <c r="H36" i="12"/>
  <c r="H35" i="12"/>
  <c r="H34" i="12"/>
  <c r="H33" i="12"/>
  <c r="H32" i="12"/>
  <c r="H31" i="12"/>
  <c r="H29" i="12"/>
  <c r="H27" i="12"/>
  <c r="G38" i="12"/>
  <c r="G37" i="12"/>
  <c r="G36" i="12"/>
  <c r="G35" i="12"/>
  <c r="G34" i="12"/>
  <c r="G33" i="12"/>
  <c r="G32" i="12"/>
  <c r="G31" i="12"/>
  <c r="G30" i="12"/>
  <c r="G29" i="12"/>
  <c r="D11" i="11"/>
  <c r="C11" i="11"/>
  <c r="H24" i="12"/>
  <c r="H23" i="12"/>
  <c r="G24" i="12"/>
  <c r="G23" i="12"/>
  <c r="F25" i="12"/>
  <c r="D25" i="12"/>
  <c r="D10" i="11" s="1"/>
  <c r="C25" i="12"/>
  <c r="C10" i="11" s="1"/>
  <c r="E25" i="12"/>
  <c r="B25" i="12"/>
  <c r="B10" i="11" s="1"/>
  <c r="G20" i="12"/>
  <c r="G21" i="12" s="1"/>
  <c r="B10" i="10" s="1"/>
  <c r="H20" i="12"/>
  <c r="H21" i="12" s="1"/>
  <c r="C10" i="10" s="1"/>
  <c r="C21" i="12"/>
  <c r="C9" i="11" s="1"/>
  <c r="D21" i="12"/>
  <c r="D9" i="11" s="1"/>
  <c r="E21" i="12"/>
  <c r="F21" i="12"/>
  <c r="B21" i="12"/>
  <c r="B9" i="11" s="1"/>
  <c r="H17" i="12"/>
  <c r="H16" i="12"/>
  <c r="H15" i="12"/>
  <c r="H14" i="12"/>
  <c r="H13" i="12"/>
  <c r="H12" i="12"/>
  <c r="G17" i="12"/>
  <c r="G16" i="12"/>
  <c r="G15" i="12"/>
  <c r="G14" i="12"/>
  <c r="G13" i="12"/>
  <c r="G12" i="12"/>
  <c r="E18" i="12"/>
  <c r="F18" i="12"/>
  <c r="D18" i="12"/>
  <c r="D8" i="11" s="1"/>
  <c r="C18" i="12"/>
  <c r="C8" i="11" s="1"/>
  <c r="B18" i="12"/>
  <c r="I29" i="12" l="1"/>
  <c r="H40" i="12"/>
  <c r="C12" i="10" s="1"/>
  <c r="B8" i="11"/>
  <c r="B41" i="12"/>
  <c r="G40" i="12"/>
  <c r="B12" i="10" s="1"/>
  <c r="H267" i="12"/>
  <c r="C32" i="10"/>
  <c r="I83" i="12"/>
  <c r="I87" i="12"/>
  <c r="I91" i="12"/>
  <c r="I95" i="12"/>
  <c r="I111" i="12"/>
  <c r="I32" i="12"/>
  <c r="I35" i="12"/>
  <c r="E240" i="12"/>
  <c r="I145" i="12"/>
  <c r="I142" i="12"/>
  <c r="I144" i="12"/>
  <c r="I328" i="12"/>
  <c r="I114" i="12"/>
  <c r="I14" i="12"/>
  <c r="E41" i="12"/>
  <c r="I161" i="12"/>
  <c r="I46" i="12"/>
  <c r="I49" i="12"/>
  <c r="I53" i="12"/>
  <c r="I115" i="12"/>
  <c r="I119" i="12"/>
  <c r="I123" i="12"/>
  <c r="I127" i="12"/>
  <c r="I152" i="12"/>
  <c r="I158" i="12"/>
  <c r="I160" i="12"/>
  <c r="I246" i="12"/>
  <c r="I37" i="12"/>
  <c r="I126" i="12"/>
  <c r="I13" i="12"/>
  <c r="I17" i="12"/>
  <c r="H47" i="12"/>
  <c r="C18" i="10" s="1"/>
  <c r="I72" i="12"/>
  <c r="I74" i="12"/>
  <c r="I76" i="12"/>
  <c r="I78" i="12"/>
  <c r="I82" i="12"/>
  <c r="G267" i="12"/>
  <c r="I30" i="12"/>
  <c r="I96" i="12"/>
  <c r="I98" i="12"/>
  <c r="I100" i="12"/>
  <c r="I102" i="12"/>
  <c r="I104" i="12"/>
  <c r="I106" i="12"/>
  <c r="I108" i="12"/>
  <c r="I110" i="12"/>
  <c r="I112" i="12"/>
  <c r="I143" i="12"/>
  <c r="I73" i="12"/>
  <c r="F63" i="12"/>
  <c r="I50" i="12"/>
  <c r="I27" i="12"/>
  <c r="E63" i="12"/>
  <c r="I61" i="12"/>
  <c r="I62" i="12" s="1"/>
  <c r="I105" i="12"/>
  <c r="I239" i="12"/>
  <c r="H56" i="12"/>
  <c r="C19" i="10" s="1"/>
  <c r="I51" i="12"/>
  <c r="I55" i="12"/>
  <c r="C240" i="12"/>
  <c r="I150" i="12"/>
  <c r="I205" i="12"/>
  <c r="I20" i="12"/>
  <c r="I21" i="12" s="1"/>
  <c r="I101" i="12"/>
  <c r="I15" i="12"/>
  <c r="I33" i="12"/>
  <c r="I12" i="12"/>
  <c r="I16" i="12"/>
  <c r="I31" i="12"/>
  <c r="I34" i="12"/>
  <c r="I38" i="12"/>
  <c r="G56" i="12"/>
  <c r="B19" i="10" s="1"/>
  <c r="I58" i="12"/>
  <c r="I59" i="12" s="1"/>
  <c r="I79" i="12"/>
  <c r="I94" i="12"/>
  <c r="I128" i="12"/>
  <c r="I130" i="12"/>
  <c r="I132" i="12"/>
  <c r="I134" i="12"/>
  <c r="I136" i="12"/>
  <c r="I151" i="12"/>
  <c r="I153" i="12"/>
  <c r="I159" i="12"/>
  <c r="I166" i="12"/>
  <c r="B240" i="12"/>
  <c r="I251" i="12"/>
  <c r="I267" i="12" s="1"/>
  <c r="I221" i="12"/>
  <c r="I212" i="12"/>
  <c r="I139" i="12"/>
  <c r="I141" i="12"/>
  <c r="I146" i="12"/>
  <c r="I148" i="12"/>
  <c r="I155" i="12"/>
  <c r="I157" i="12"/>
  <c r="I162" i="12"/>
  <c r="I164" i="12"/>
  <c r="D240" i="12"/>
  <c r="H167" i="12"/>
  <c r="C25" i="10" s="1"/>
  <c r="F240" i="12"/>
  <c r="I140" i="12"/>
  <c r="I147" i="12"/>
  <c r="I149" i="12"/>
  <c r="I154" i="12"/>
  <c r="I156" i="12"/>
  <c r="I163" i="12"/>
  <c r="I165" i="12"/>
  <c r="H137" i="12"/>
  <c r="C24" i="10" s="1"/>
  <c r="I80" i="12"/>
  <c r="I85" i="12"/>
  <c r="I89" i="12"/>
  <c r="I117" i="12"/>
  <c r="I121" i="12"/>
  <c r="I71" i="12"/>
  <c r="I75" i="12"/>
  <c r="I84" i="12"/>
  <c r="I86" i="12"/>
  <c r="I88" i="12"/>
  <c r="I90" i="12"/>
  <c r="I92" i="12"/>
  <c r="I99" i="12"/>
  <c r="I103" i="12"/>
  <c r="I107" i="12"/>
  <c r="I116" i="12"/>
  <c r="I118" i="12"/>
  <c r="I120" i="12"/>
  <c r="I122" i="12"/>
  <c r="I124" i="12"/>
  <c r="I131" i="12"/>
  <c r="I135" i="12"/>
  <c r="G137" i="12"/>
  <c r="B24" i="10" s="1"/>
  <c r="I93" i="12"/>
  <c r="I125" i="12"/>
  <c r="I81" i="12"/>
  <c r="I97" i="12"/>
  <c r="I113" i="12"/>
  <c r="I129" i="12"/>
  <c r="I77" i="12"/>
  <c r="I109" i="12"/>
  <c r="I133" i="12"/>
  <c r="I70" i="12"/>
  <c r="G62" i="12"/>
  <c r="B21" i="10" s="1"/>
  <c r="I52" i="12"/>
  <c r="I54" i="12"/>
  <c r="B63" i="12"/>
  <c r="C63" i="12"/>
  <c r="D63" i="12"/>
  <c r="G47" i="12"/>
  <c r="B18" i="10" s="1"/>
  <c r="I45" i="12"/>
  <c r="I47" i="12" s="1"/>
  <c r="F41" i="12"/>
  <c r="I36" i="12"/>
  <c r="C41" i="12"/>
  <c r="I24" i="12"/>
  <c r="G25" i="12"/>
  <c r="B11" i="10" s="1"/>
  <c r="I23" i="12"/>
  <c r="D41" i="12"/>
  <c r="G18" i="12"/>
  <c r="B9" i="10" s="1"/>
  <c r="G167" i="12"/>
  <c r="B25" i="10" s="1"/>
  <c r="H25" i="12"/>
  <c r="C11" i="10" s="1"/>
  <c r="H18" i="12"/>
  <c r="C9" i="10" s="1"/>
  <c r="I40" i="12" l="1"/>
  <c r="H63" i="12"/>
  <c r="E65" i="12"/>
  <c r="E283" i="12" s="1"/>
  <c r="E330" i="12" s="1"/>
  <c r="H41" i="12"/>
  <c r="F65" i="12"/>
  <c r="F283" i="12" s="1"/>
  <c r="F330" i="12" s="1"/>
  <c r="G63" i="12"/>
  <c r="I56" i="12"/>
  <c r="I63" i="12" s="1"/>
  <c r="H240" i="12"/>
  <c r="I18" i="12"/>
  <c r="I167" i="12"/>
  <c r="G240" i="12"/>
  <c r="I137" i="12"/>
  <c r="D65" i="12"/>
  <c r="D283" i="12" s="1"/>
  <c r="B65" i="12"/>
  <c r="B283" i="12" s="1"/>
  <c r="B330" i="12" s="1"/>
  <c r="C65" i="12"/>
  <c r="C283" i="12" s="1"/>
  <c r="C330" i="12" s="1"/>
  <c r="G41" i="12"/>
  <c r="I25" i="12"/>
  <c r="F37" i="1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H65" i="12" l="1"/>
  <c r="H283" i="12" s="1"/>
  <c r="H330" i="12" s="1"/>
  <c r="I41" i="12"/>
  <c r="I65" i="12" s="1"/>
  <c r="G65" i="12"/>
  <c r="G283" i="12" s="1"/>
  <c r="G330" i="12" s="1"/>
  <c r="E40" i="11"/>
  <c r="I240" i="12"/>
  <c r="D330" i="12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I283" i="12" l="1"/>
  <c r="I330" i="12" s="1"/>
  <c r="F21" i="1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<sst xmlns="http://schemas.openxmlformats.org/spreadsheetml/2006/main" count="511" uniqueCount="424">
  <si>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</si>
  <si>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</si>
  <si>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</si>
  <si>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</si>
  <si>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</si>
  <si>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</si>
  <si>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</si>
  <si>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</si>
  <si>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</si>
  <si>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</si>
  <si>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</si>
  <si>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</si>
  <si>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</si>
  <si>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</si>
  <si>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</si>
  <si>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</si>
  <si>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</si>
  <si>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</si>
  <si>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</si>
  <si>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</si>
  <si>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</si>
  <si>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</si>
  <si>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</si>
  <si>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</si>
  <si>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</si>
  <si>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</si>
  <si>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</si>
  <si>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</si>
  <si>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</si>
  <si>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</si>
  <si>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</si>
  <si>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</si>
  <si>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</si>
  <si>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</si>
  <si>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</si>
  <si>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</si>
  <si>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</si>
  <si>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</si>
  <si>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</si>
  <si>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</si>
  <si>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</si>
  <si>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</si>
  <si>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</si>
  <si>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</si>
  <si>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</si>
  <si>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</si>
  <si>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</si>
  <si>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</si>
  <si>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</si>
  <si>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</si>
  <si>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</si>
  <si>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</si>
  <si>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</si>
  <si>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</si>
  <si>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</si>
  <si>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</si>
  <si>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</si>
  <si>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</si>
  <si>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</si>
  <si>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</si>
  <si>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</si>
  <si>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</si>
  <si>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</si>
  <si>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</si>
  <si>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</si>
  <si>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</si>
  <si>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</si>
  <si>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</si>
  <si>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</si>
  <si>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</si>
  <si>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</si>
  <si>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</si>
  <si>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</si>
  <si>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</si>
  <si>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</si>
  <si>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</si>
  <si>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</si>
  <si>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</si>
  <si>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</si>
  <si>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</si>
  <si>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</si>
  <si>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</si>
  <si>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</si>
  <si>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</si>
  <si>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</si>
  <si>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</si>
  <si>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</si>
  <si>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</si>
  <si>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</si>
  <si>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</si>
  <si>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</si>
  <si>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</si>
  <si>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</si>
  <si>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</si>
  <si>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</si>
  <si>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</si>
  <si>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</si>
  <si>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</si>
  <si>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</si>
  <si>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</si>
  <si>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</si>
  <si>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</si>
  <si>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</si>
  <si>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</si>
  <si>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</si>
  <si>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</si>
  <si>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</si>
  <si>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</si>
  <si>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</si>
  <si>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</si>
  <si>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</si>
  <si>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</si>
  <si>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</si>
  <si>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</si>
  <si>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</si>
  <si>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</si>
  <si>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</si>
  <si>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</si>
  <si>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</si>
  <si>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</si>
  <si>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</si>
  <si>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</si>
  <si>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</si>
  <si>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</si>
  <si>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</si>
  <si>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</si>
  <si>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</si>
  <si>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</si>
  <si>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</si>
  <si>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</si>
  <si>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</si>
  <si>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</si>
  <si>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</si>
  <si>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</si>
  <si>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</si>
  <si>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</si>
  <si>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</si>
  <si>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</si>
  <si>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</si>
  <si>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</si>
  <si>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</si>
  <si>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</si>
  <si>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</si>
  <si>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</si>
  <si>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</si>
  <si>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</si>
  <si>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</si>
  <si>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</si>
  <si>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</si>
  <si>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</si>
  <si>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</si>
  <si>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</si>
  <si>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</si>
  <si>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</si>
  <si>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</si>
  <si>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</si>
  <si>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</si>
  <si>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</si>
  <si>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</si>
  <si>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</si>
  <si>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</si>
  <si>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</si>
  <si>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</si>
  <si>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</si>
  <si>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</si>
  <si>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</si>
  <si>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</si>
  <si>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</si>
  <si>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</si>
  <si>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</si>
  <si>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</si>
  <si>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</si>
  <si>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</si>
  <si>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</si>
  <si>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</si>
  <si>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</si>
  <si>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</si>
  <si>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</si>
  <si>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</si>
  <si>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</si>
  <si>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</si>
  <si>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</si>
  <si>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</si>
  <si>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</si>
  <si>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</si>
  <si>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</si>
  <si>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</si>
  <si>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</si>
  <si>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</si>
  <si>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</si>
  <si>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</si>
  <si>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</si>
  <si>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</si>
  <si>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</si>
  <si>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</si>
  <si>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</si>
  <si>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</si>
  <si>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</si>
  <si>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</si>
  <si>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</si>
  <si>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</si>
  <si>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</si>
  <si>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</si>
  <si>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</si>
  <si>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</si>
  <si>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</si>
  <si>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</si>
  <si>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</si>
  <si>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</si>
  <si>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</si>
  <si>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</si>
  <si>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</si>
  <si>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</si>
  <si>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</si>
  <si>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</si>
  <si>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</si>
  <si>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</si>
  <si>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</si>
  <si>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</si>
  <si>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</si>
  <si>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</si>
  <si>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</si>
  <si>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</si>
  <si>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</si>
  <si>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</si>
  <si>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</si>
  <si>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</si>
  <si>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</si>
  <si>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</si>
  <si>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</si>
  <si>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</si>
  <si>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</si>
  <si>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</si>
  <si>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</si>
  <si>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</si>
  <si>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</si>
  <si>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</si>
  <si>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</si>
  <si>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</si>
  <si>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</si>
  <si>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</si>
  <si>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</si>
  <si>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</si>
  <si>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</si>
  <si>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</si>
  <si>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</si>
  <si>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</si>
  <si>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</si>
  <si>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</si>
  <si>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</si>
  <si>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</si>
  <si>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</si>
  <si>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</si>
  <si>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</si>
  <si>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</si>
  <si>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</si>
  <si>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</si>
  <si>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</si>
  <si>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</si>
  <si>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</si>
  <si>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</si>
  <si>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</si>
  <si>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</si>
  <si>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</si>
  <si>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</si>
  <si>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</si>
  <si>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</si>
  <si>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</si>
  <si>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</si>
  <si>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</si>
  <si>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</si>
  <si>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</si>
  <si>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</si>
  <si>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</si>
  <si>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</si>
  <si>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</si>
  <si>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</si>
  <si>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</si>
  <si>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</si>
  <si>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</si>
  <si>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</si>
  <si>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</si>
  <si>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</si>
  <si>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</si>
  <si>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</si>
  <si>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</si>
  <si>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</si>
  <si>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</si>
  <si>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</si>
  <si>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</si>
  <si>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</si>
  <si>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</si>
  <si>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</si>
  <si>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</si>
  <si>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</si>
  <si>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</si>
  <si>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</si>
  <si>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</si>
  <si>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</si>
  <si>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</si>
  <si>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</si>
  <si>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</si>
  <si>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</si>
  <si>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</si>
  <si>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</si>
  <si>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</si>
  <si>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</si>
  <si>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</si>
  <si>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</si>
  <si>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</si>
  <si>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</si>
  <si>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</si>
  <si>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</si>
  <si>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</si>
  <si>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</si>
  <si>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</si>
  <si>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</si>
  <si>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</si>
  <si>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</si>
  <si>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</si>
  <si>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</si>
  <si>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</si>
  <si>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</si>
  <si>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</si>
  <si>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</si>
  <si>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</si>
  <si>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</si>
  <si>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</si>
  <si>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</si>
  <si>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</si>
  <si>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</si>
  <si>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</si>
  <si>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</si>
  <si>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</si>
  <si>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</si>
  <si>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</si>
  <si>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</si>
  <si>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</si>
  <si>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</si>
  <si>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</si>
  <si>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</si>
  <si>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</si>
  <si>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</si>
  <si>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</si>
  <si>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</si>
  <si>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</si>
  <si>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</si>
  <si>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</si>
  <si>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</si>
  <si>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</si>
  <si>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</si>
  <si>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</si>
  <si>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</si>
  <si>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</si>
  <si>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</si>
  <si>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</si>
  <si>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</si>
  <si>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</si>
  <si>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</si>
  <si>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</si>
  <si>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</si>
  <si>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Check</t>
  </si>
  <si>
    <t>FERC Account and Description</t>
  </si>
  <si>
    <t>Allocated Electric</t>
  </si>
  <si>
    <t>Allocated Gas</t>
  </si>
  <si>
    <t xml:space="preserve">Allocation Method   </t>
  </si>
  <si>
    <t>Blended Electric Rate</t>
  </si>
  <si>
    <t>Blended Gas Rate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</si>
  <si>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</si>
  <si>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</si>
  <si>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</si>
  <si>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</si>
  <si>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</si>
  <si>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</si>
  <si>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</si>
  <si>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</si>
  <si>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</si>
  <si>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</si>
  <si>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</si>
  <si>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</si>
  <si>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</si>
  <si>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</si>
  <si>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</si>
  <si>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</si>
  <si>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</si>
  <si>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</si>
  <si>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</si>
  <si>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</si>
  <si>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</si>
  <si>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</si>
  <si>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</si>
  <si>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</si>
  <si>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</si>
  <si>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</si>
  <si>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</si>
  <si>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</si>
  <si>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</si>
  <si>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</si>
  <si>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</si>
  <si>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</si>
  <si>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27- OTHER OPERATING EXPENSES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</si>
  <si>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</si>
  <si>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</si>
  <si>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</si>
  <si>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</si>
  <si>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</si>
  <si>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</si>
  <si>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</si>
  <si>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</si>
  <si>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</si>
  <si>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</si>
  <si>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</si>
  <si>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</si>
  <si>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</si>
  <si>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FOR THE 12 MONTHS ENDED SEPTEMBER 30, 2018</t>
  </si>
  <si>
    <t>(October through December 2017 spread is based on allocation factors developed for the 12 ME 12/31/2016)</t>
  </si>
  <si>
    <t>(January through Setptember 2018 spread is based on allocation factors developed for the 12 ME 12/31/2017)</t>
  </si>
  <si>
    <t>(5)  496 - Provision for rate refunds G</t>
  </si>
  <si>
    <t>(5) 449.1 - Provision for rate refunds E</t>
  </si>
  <si>
    <t xml:space="preserve">RATE BASE (AMA For 12 Months Ended September 30, 2018)  </t>
  </si>
  <si>
    <t>Oct 17 - Dec 17</t>
  </si>
  <si>
    <t>Jan 18 - Sep 18</t>
  </si>
  <si>
    <t xml:space="preserve">          (5) 456 - Other Electric Revenues</t>
  </si>
  <si>
    <t xml:space="preserve">          (5) 456.1 - Other Electric Revenues - Transmission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</si>
</sst>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0.000000"/>
    <numFmt numFmtId="167" formatCode="_(* #,##0.00000_);_(* \(#,##0.00000\);_(* &quot;-&quot;??_);_(@_)"/>
    <numFmt numFmtId="168" formatCode="0.0000000"/>
    <numFmt numFmtId="169" formatCode="0000"/>
    <numFmt numFmtId="170" formatCode="000000"/>
    <numFmt numFmtId="171" formatCode="d\.mmm\.yy"/>
    <numFmt numFmtId="172" formatCode="#."/>
    <numFmt numFmtId="173" formatCode="_(* ###0_);_(* \(###0\);_(* &quot;-&quot;_);_(@_)"/>
    <numFmt numFmtId="174" formatCode="_(&quot;$&quot;* #,##0.0_);_(&quot;$&quot;* \(#,##0.0\);_(&quot;$&quot;* &quot;-&quot;??_);_(@_)"/>
    <numFmt numFmtId="175" formatCode="&quot;$&quot;#,##0;\-&quot;$&quot;#,##0"/>
    <numFmt numFmtId="176" formatCode="0.00_)"/>
    <numFmt numFmtId="177" formatCode="mmmm\ d\,\ yyyy"/>
    <numFmt numFmtId="178" formatCode="0.0%"/>
    <numFmt numFmtId="179" formatCode="_(&quot;$&quot;* #,##0.0000_);_(&quot;$&quot;* \(#,##0.0000\);_(&quot;$&quot;* &quot;-&quot;????_);_(@_)"/>
    <numFmt numFmtId="180" formatCode="_(* #,##0_);_(* \(#,##0\);_(* &quot;-&quot;??_);_(@_)"/>
    <numFmt numFmtId="181" formatCode="_(* #,##0.0_);_(* \(#,##0.0\);_(* &quot;-&quot;_);_(@_)"/>
    <numFmt numFmtId="182" formatCode="&quot;$&quot;#,##0.00"/>
    <numFmt numFmtId="183" formatCode="__@"/>
    <numFmt numFmtId="184" formatCode="_(&quot;$&quot;* #,##0_);_(&quot;$&quot;* \(#,##0\);_(&quot;$&quot;* &quot;-&quot;??_);_(@_)"/>
    <numFmt numFmtId="185" formatCode="_([$€-2]* #,##0.00_);_([$€-2]* \(#,##0.00\);_([$€-2]* &quot;-&quot;??_)"/>
    <numFmt numFmtId="186" formatCode="00000"/>
  </numFmts>
  <fonts count="1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11"/>
      <color indexed="10"/>
      <name val="Calibri"/>
      <family val="2"/>
    </font>
    <font>
      <sz val="11"/>
      <name val="univers (E1)"/>
    </font>
    <font>
      <sz val="10"/>
      <color indexed="24"/>
      <name val="Arial"/>
      <family val="2"/>
    </font>
    <font>
      <sz val="11"/>
      <color indexed="19"/>
      <name val="Calibri"/>
      <family val="2"/>
    </font>
  </fonts>
  <fills count="1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56"/>
      </patternFill>
    </fill>
    <fill>
      <patternFill patternType="solid">
        <fgColor indexed="20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54"/>
      </left>
      <right/>
      <top style="thin">
        <color indexed="54"/>
      </top>
      <bottom/>
      <diagonal/>
    </border>
  </borders>
  <cellStyleXfs count="68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166" fontId="23" fillId="0" borderId="0">
      <alignment horizontal="left" wrapText="1"/>
    </xf>
    <xf numFmtId="167" fontId="23" fillId="0" borderId="0">
      <alignment horizontal="left" wrapText="1"/>
    </xf>
    <xf numFmtId="168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6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0" fontId="24" fillId="0" borderId="0"/>
    <xf numFmtId="167" fontId="23" fillId="0" borderId="0">
      <alignment horizontal="left" wrapText="1"/>
    </xf>
    <xf numFmtId="166" fontId="23" fillId="0" borderId="0">
      <alignment horizontal="left" wrapText="1"/>
    </xf>
    <xf numFmtId="167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0" fontId="24" fillId="0" borderId="0"/>
    <xf numFmtId="169" fontId="25" fillId="0" borderId="0">
      <alignment horizontal="left"/>
    </xf>
    <xf numFmtId="170" fontId="26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4" borderId="0" applyNumberFormat="0" applyBorder="0" applyAlignment="0" applyProtection="0"/>
    <xf numFmtId="0" fontId="17" fillId="12" borderId="0" applyNumberFormat="0" applyBorder="0" applyAlignment="0" applyProtection="0"/>
    <xf numFmtId="0" fontId="30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36" borderId="0" applyNumberFormat="0" applyBorder="0" applyAlignment="0" applyProtection="0"/>
    <xf numFmtId="0" fontId="17" fillId="16" borderId="0" applyNumberFormat="0" applyBorder="0" applyAlignment="0" applyProtection="0"/>
    <xf numFmtId="0" fontId="30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46" borderId="0" applyNumberFormat="0" applyBorder="0" applyAlignment="0" applyProtection="0"/>
    <xf numFmtId="0" fontId="17" fillId="20" borderId="0" applyNumberFormat="0" applyBorder="0" applyAlignment="0" applyProtection="0"/>
    <xf numFmtId="0" fontId="30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7" borderId="0" applyNumberFormat="0" applyBorder="0" applyAlignment="0" applyProtection="0"/>
    <xf numFmtId="0" fontId="17" fillId="24" borderId="0" applyNumberFormat="0" applyBorder="0" applyAlignment="0" applyProtection="0"/>
    <xf numFmtId="0" fontId="30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4" borderId="0" applyNumberFormat="0" applyBorder="0" applyAlignment="0" applyProtection="0"/>
    <xf numFmtId="0" fontId="17" fillId="28" borderId="0" applyNumberFormat="0" applyBorder="0" applyAlignment="0" applyProtection="0"/>
    <xf numFmtId="0" fontId="30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3" borderId="0" applyNumberFormat="0" applyBorder="0" applyAlignment="0" applyProtection="0"/>
    <xf numFmtId="0" fontId="17" fillId="32" borderId="0" applyNumberFormat="0" applyBorder="0" applyAlignment="0" applyProtection="0"/>
    <xf numFmtId="0" fontId="30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30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3" borderId="0" applyNumberFormat="0" applyBorder="0" applyAlignment="0" applyProtection="0"/>
    <xf numFmtId="0" fontId="27" fillId="64" borderId="0" applyNumberFormat="0" applyBorder="0" applyAlignment="0" applyProtection="0"/>
    <xf numFmtId="0" fontId="30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27" fillId="65" borderId="0" applyNumberFormat="0" applyBorder="0" applyAlignment="0" applyProtection="0"/>
    <xf numFmtId="0" fontId="30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68" borderId="0" applyNumberFormat="0" applyBorder="0" applyAlignment="0" applyProtection="0"/>
    <xf numFmtId="0" fontId="27" fillId="59" borderId="0" applyNumberFormat="0" applyBorder="0" applyAlignment="0" applyProtection="0"/>
    <xf numFmtId="0" fontId="30" fillId="6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1" fillId="59" borderId="0" applyNumberFormat="0" applyBorder="0" applyAlignment="0" applyProtection="0"/>
    <xf numFmtId="0" fontId="7" fillId="3" borderId="0" applyNumberFormat="0" applyBorder="0" applyAlignment="0" applyProtection="0"/>
    <xf numFmtId="0" fontId="32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ont="0" applyFill="0" applyBorder="0" applyAlignment="0" applyProtection="0">
      <alignment horizontal="right"/>
    </xf>
    <xf numFmtId="171" fontId="33" fillId="0" borderId="0" applyFill="0" applyBorder="0" applyAlignment="0"/>
    <xf numFmtId="0" fontId="34" fillId="72" borderId="25" applyNumberFormat="0" applyAlignment="0" applyProtection="0"/>
    <xf numFmtId="0" fontId="11" fillId="6" borderId="4" applyNumberFormat="0" applyAlignment="0" applyProtection="0"/>
    <xf numFmtId="0" fontId="35" fillId="47" borderId="25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6" fillId="60" borderId="26" applyNumberFormat="0" applyAlignment="0" applyProtection="0"/>
    <xf numFmtId="0" fontId="13" fillId="7" borderId="7" applyNumberFormat="0" applyAlignment="0" applyProtection="0"/>
    <xf numFmtId="0" fontId="36" fillId="73" borderId="26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3" fillId="74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40" fillId="0" borderId="0" applyFont="0" applyFill="0" applyBorder="0" applyAlignment="0" applyProtection="0"/>
    <xf numFmtId="0" fontId="41" fillId="0" borderId="0"/>
    <xf numFmtId="0" fontId="41" fillId="0" borderId="0"/>
    <xf numFmtId="0" fontId="42" fillId="0" borderId="0"/>
    <xf numFmtId="172" fontId="43" fillId="0" borderId="0">
      <protection locked="0"/>
    </xf>
    <xf numFmtId="0" fontId="42" fillId="0" borderId="0"/>
    <xf numFmtId="0" fontId="44" fillId="0" borderId="0" applyNumberFormat="0" applyAlignment="0">
      <alignment horizontal="left"/>
    </xf>
    <xf numFmtId="0" fontId="45" fillId="0" borderId="0" applyNumberFormat="0" applyAlignment="0"/>
    <xf numFmtId="0" fontId="41" fillId="0" borderId="0"/>
    <xf numFmtId="0" fontId="42" fillId="0" borderId="0"/>
    <xf numFmtId="0" fontId="41" fillId="0" borderId="0"/>
    <xf numFmtId="0" fontId="42" fillId="0" borderId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6" fillId="75" borderId="0" applyNumberFormat="0" applyBorder="0" applyAlignment="0" applyProtection="0"/>
    <xf numFmtId="0" fontId="46" fillId="76" borderId="0" applyNumberFormat="0" applyBorder="0" applyAlignment="0" applyProtection="0"/>
    <xf numFmtId="0" fontId="46" fillId="77" borderId="0" applyNumberFormat="0" applyBorder="0" applyAlignment="0" applyProtection="0"/>
    <xf numFmtId="166" fontId="23" fillId="0" borderId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0" fillId="0" borderId="0" applyFont="0" applyFill="0" applyBorder="0" applyAlignment="0" applyProtection="0"/>
    <xf numFmtId="0" fontId="41" fillId="0" borderId="0"/>
    <xf numFmtId="0" fontId="49" fillId="78" borderId="0" applyNumberFormat="0" applyBorder="0" applyAlignment="0" applyProtection="0"/>
    <xf numFmtId="0" fontId="6" fillId="2" borderId="0" applyNumberFormat="0" applyBorder="0" applyAlignment="0" applyProtection="0"/>
    <xf numFmtId="0" fontId="49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22" fillId="74" borderId="0" applyNumberFormat="0" applyBorder="0" applyAlignment="0" applyProtection="0"/>
    <xf numFmtId="38" fontId="22" fillId="74" borderId="0" applyNumberFormat="0" applyBorder="0" applyAlignment="0" applyProtection="0"/>
    <xf numFmtId="174" fontId="20" fillId="0" borderId="0" applyNumberFormat="0" applyFill="0" applyBorder="0" applyProtection="0">
      <alignment horizontal="right"/>
    </xf>
    <xf numFmtId="0" fontId="50" fillId="0" borderId="27" applyNumberFormat="0" applyAlignment="0" applyProtection="0">
      <alignment horizontal="left"/>
    </xf>
    <xf numFmtId="0" fontId="50" fillId="0" borderId="23">
      <alignment horizontal="left"/>
    </xf>
    <xf numFmtId="14" fontId="21" fillId="79" borderId="28">
      <alignment horizontal="center" vertical="center" wrapText="1"/>
    </xf>
    <xf numFmtId="0" fontId="51" fillId="0" borderId="29" applyNumberFormat="0" applyFill="0" applyAlignment="0" applyProtection="0"/>
    <xf numFmtId="0" fontId="3" fillId="0" borderId="1" applyNumberFormat="0" applyFill="0" applyAlignment="0" applyProtection="0"/>
    <xf numFmtId="0" fontId="52" fillId="0" borderId="30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3" fillId="0" borderId="31" applyNumberFormat="0" applyFill="0" applyAlignment="0" applyProtection="0"/>
    <xf numFmtId="0" fontId="4" fillId="0" borderId="2" applyNumberFormat="0" applyFill="0" applyAlignment="0" applyProtection="0"/>
    <xf numFmtId="0" fontId="54" fillId="0" borderId="3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5" fillId="0" borderId="32" applyNumberFormat="0" applyFill="0" applyAlignment="0" applyProtection="0"/>
    <xf numFmtId="0" fontId="5" fillId="0" borderId="3" applyNumberFormat="0" applyFill="0" applyAlignment="0" applyProtection="0"/>
    <xf numFmtId="0" fontId="56" fillId="0" borderId="3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57" fillId="0" borderId="0"/>
    <xf numFmtId="40" fontId="57" fillId="0" borderId="0"/>
    <xf numFmtId="10" fontId="22" fillId="80" borderId="14" applyNumberFormat="0" applyBorder="0" applyAlignment="0" applyProtection="0"/>
    <xf numFmtId="10" fontId="22" fillId="80" borderId="14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8" fillId="43" borderId="2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9" fillId="69" borderId="2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60" fillId="81" borderId="34">
      <alignment horizontal="left"/>
      <protection locked="0"/>
    </xf>
    <xf numFmtId="10" fontId="60" fillId="81" borderId="34">
      <alignment horizontal="right"/>
      <protection locked="0"/>
    </xf>
    <xf numFmtId="0" fontId="22" fillId="74" borderId="0"/>
    <xf numFmtId="3" fontId="61" fillId="0" borderId="0" applyFill="0" applyBorder="0" applyAlignment="0" applyProtection="0"/>
    <xf numFmtId="0" fontId="62" fillId="0" borderId="35" applyNumberFormat="0" applyFill="0" applyAlignment="0" applyProtection="0"/>
    <xf numFmtId="0" fontId="12" fillId="0" borderId="6" applyNumberFormat="0" applyFill="0" applyAlignment="0" applyProtection="0"/>
    <xf numFmtId="0" fontId="63" fillId="0" borderId="3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1" fillId="0" borderId="37" applyNumberFormat="0" applyFont="0" applyAlignment="0">
      <alignment horizontal="center"/>
    </xf>
    <xf numFmtId="44" fontId="21" fillId="0" borderId="37" applyNumberFormat="0" applyFont="0" applyAlignment="0">
      <alignment horizontal="center"/>
    </xf>
    <xf numFmtId="44" fontId="21" fillId="0" borderId="38" applyNumberFormat="0" applyFont="0" applyAlignment="0">
      <alignment horizontal="center"/>
    </xf>
    <xf numFmtId="44" fontId="21" fillId="0" borderId="38" applyNumberFormat="0" applyFont="0" applyAlignment="0">
      <alignment horizontal="center"/>
    </xf>
    <xf numFmtId="0" fontId="64" fillId="69" borderId="0" applyNumberFormat="0" applyBorder="0" applyAlignment="0" applyProtection="0"/>
    <xf numFmtId="0" fontId="8" fillId="4" borderId="0" applyNumberFormat="0" applyBorder="0" applyAlignment="0" applyProtection="0"/>
    <xf numFmtId="0" fontId="64" fillId="8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5" fillId="0" borderId="0"/>
    <xf numFmtId="175" fontId="23" fillId="0" borderId="0"/>
    <xf numFmtId="176" fontId="66" fillId="0" borderId="0"/>
    <xf numFmtId="175" fontId="23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166" fontId="37" fillId="0" borderId="0">
      <alignment horizontal="left" wrapText="1"/>
    </xf>
    <xf numFmtId="166" fontId="37" fillId="0" borderId="0">
      <alignment horizontal="left" wrapText="1"/>
    </xf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177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6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7" fillId="72" borderId="40" applyNumberFormat="0" applyAlignment="0" applyProtection="0"/>
    <xf numFmtId="0" fontId="10" fillId="6" borderId="5" applyNumberFormat="0" applyAlignment="0" applyProtection="0"/>
    <xf numFmtId="0" fontId="67" fillId="47" borderId="40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1" fillId="0" borderId="0"/>
    <xf numFmtId="0" fontId="41" fillId="0" borderId="0"/>
    <xf numFmtId="0" fontId="42" fillId="0" borderId="0"/>
    <xf numFmtId="178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23" fillId="83" borderId="34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68" fillId="0" borderId="28">
      <alignment horizontal="center"/>
    </xf>
    <xf numFmtId="3" fontId="38" fillId="0" borderId="0" applyFont="0" applyFill="0" applyBorder="0" applyAlignment="0" applyProtection="0"/>
    <xf numFmtId="0" fontId="38" fillId="84" borderId="0" applyNumberFormat="0" applyFont="0" applyBorder="0" applyAlignment="0" applyProtection="0"/>
    <xf numFmtId="0" fontId="42" fillId="0" borderId="0"/>
    <xf numFmtId="3" fontId="69" fillId="0" borderId="0" applyFill="0" applyBorder="0" applyAlignment="0" applyProtection="0"/>
    <xf numFmtId="0" fontId="70" fillId="0" borderId="0"/>
    <xf numFmtId="42" fontId="23" fillId="80" borderId="0"/>
    <xf numFmtId="42" fontId="23" fillId="80" borderId="24">
      <alignment vertical="center"/>
    </xf>
    <xf numFmtId="0" fontId="21" fillId="80" borderId="12" applyNumberFormat="0">
      <alignment horizontal="center" vertical="center" wrapText="1"/>
    </xf>
    <xf numFmtId="10" fontId="23" fillId="80" borderId="0"/>
    <xf numFmtId="179" fontId="23" fillId="80" borderId="0"/>
    <xf numFmtId="180" fontId="57" fillId="0" borderId="0" applyBorder="0" applyAlignment="0"/>
    <xf numFmtId="42" fontId="23" fillId="80" borderId="10">
      <alignment horizontal="left"/>
    </xf>
    <xf numFmtId="179" fontId="71" fillId="80" borderId="10">
      <alignment horizontal="left"/>
    </xf>
    <xf numFmtId="14" fontId="37" fillId="0" borderId="0" applyNumberFormat="0" applyFill="0" applyBorder="0" applyAlignment="0" applyProtection="0">
      <alignment horizontal="left"/>
    </xf>
    <xf numFmtId="181" fontId="23" fillId="0" borderId="0" applyFont="0" applyFill="0" applyAlignment="0">
      <alignment horizontal="right"/>
    </xf>
    <xf numFmtId="4" fontId="28" fillId="81" borderId="40" applyNumberFormat="0" applyProtection="0">
      <alignment vertical="center"/>
    </xf>
    <xf numFmtId="4" fontId="72" fillId="82" borderId="41" applyNumberFormat="0" applyProtection="0">
      <alignment vertical="center"/>
    </xf>
    <xf numFmtId="4" fontId="28" fillId="81" borderId="40" applyNumberFormat="0" applyProtection="0">
      <alignment vertical="center"/>
    </xf>
    <xf numFmtId="4" fontId="73" fillId="81" borderId="40" applyNumberFormat="0" applyProtection="0">
      <alignment vertical="center"/>
    </xf>
    <xf numFmtId="4" fontId="74" fillId="81" borderId="41" applyNumberFormat="0" applyProtection="0">
      <alignment vertical="center"/>
    </xf>
    <xf numFmtId="4" fontId="73" fillId="81" borderId="40" applyNumberFormat="0" applyProtection="0">
      <alignment vertical="center"/>
    </xf>
    <xf numFmtId="4" fontId="28" fillId="81" borderId="40" applyNumberFormat="0" applyProtection="0">
      <alignment horizontal="left" vertical="center" indent="1"/>
    </xf>
    <xf numFmtId="4" fontId="72" fillId="81" borderId="41" applyNumberFormat="0" applyProtection="0">
      <alignment horizontal="left" vertical="center" indent="1"/>
    </xf>
    <xf numFmtId="4" fontId="28" fillId="81" borderId="40" applyNumberFormat="0" applyProtection="0">
      <alignment horizontal="left" vertical="center" indent="1"/>
    </xf>
    <xf numFmtId="4" fontId="28" fillId="81" borderId="40" applyNumberFormat="0" applyProtection="0">
      <alignment horizontal="left" vertical="center" indent="1"/>
    </xf>
    <xf numFmtId="0" fontId="72" fillId="81" borderId="41" applyNumberFormat="0" applyProtection="0">
      <alignment horizontal="left" vertical="top" indent="1"/>
    </xf>
    <xf numFmtId="4" fontId="28" fillId="81" borderId="40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0" fontId="23" fillId="86" borderId="0" applyNumberFormat="0" applyProtection="0">
      <alignment horizontal="left" vertical="center" indent="1"/>
    </xf>
    <xf numFmtId="4" fontId="72" fillId="87" borderId="0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4" fontId="28" fillId="88" borderId="40" applyNumberFormat="0" applyProtection="0">
      <alignment horizontal="right" vertical="center"/>
    </xf>
    <xf numFmtId="4" fontId="28" fillId="35" borderId="41" applyNumberFormat="0" applyProtection="0">
      <alignment horizontal="right" vertical="center"/>
    </xf>
    <xf numFmtId="4" fontId="28" fillId="88" borderId="40" applyNumberFormat="0" applyProtection="0">
      <alignment horizontal="right" vertical="center"/>
    </xf>
    <xf numFmtId="4" fontId="28" fillId="89" borderId="40" applyNumberFormat="0" applyProtection="0">
      <alignment horizontal="right" vertical="center"/>
    </xf>
    <xf numFmtId="4" fontId="28" fillId="36" borderId="41" applyNumberFormat="0" applyProtection="0">
      <alignment horizontal="right" vertical="center"/>
    </xf>
    <xf numFmtId="4" fontId="28" fillId="89" borderId="40" applyNumberFormat="0" applyProtection="0">
      <alignment horizontal="right" vertical="center"/>
    </xf>
    <xf numFmtId="4" fontId="28" fillId="90" borderId="40" applyNumberFormat="0" applyProtection="0">
      <alignment horizontal="right" vertical="center"/>
    </xf>
    <xf numFmtId="4" fontId="28" fillId="61" borderId="41" applyNumberFormat="0" applyProtection="0">
      <alignment horizontal="right" vertical="center"/>
    </xf>
    <xf numFmtId="4" fontId="28" fillId="90" borderId="40" applyNumberFormat="0" applyProtection="0">
      <alignment horizontal="right" vertical="center"/>
    </xf>
    <xf numFmtId="4" fontId="28" fillId="91" borderId="40" applyNumberFormat="0" applyProtection="0">
      <alignment horizontal="right" vertical="center"/>
    </xf>
    <xf numFmtId="4" fontId="28" fillId="48" borderId="41" applyNumberFormat="0" applyProtection="0">
      <alignment horizontal="right" vertical="center"/>
    </xf>
    <xf numFmtId="4" fontId="28" fillId="91" borderId="40" applyNumberFormat="0" applyProtection="0">
      <alignment horizontal="right" vertical="center"/>
    </xf>
    <xf numFmtId="4" fontId="28" fillId="92" borderId="40" applyNumberFormat="0" applyProtection="0">
      <alignment horizontal="right" vertical="center"/>
    </xf>
    <xf numFmtId="4" fontId="28" fillId="52" borderId="41" applyNumberFormat="0" applyProtection="0">
      <alignment horizontal="right" vertical="center"/>
    </xf>
    <xf numFmtId="4" fontId="28" fillId="92" borderId="40" applyNumberFormat="0" applyProtection="0">
      <alignment horizontal="right" vertical="center"/>
    </xf>
    <xf numFmtId="4" fontId="28" fillId="93" borderId="40" applyNumberFormat="0" applyProtection="0">
      <alignment horizontal="right" vertical="center"/>
    </xf>
    <xf numFmtId="4" fontId="28" fillId="70" borderId="41" applyNumberFormat="0" applyProtection="0">
      <alignment horizontal="right" vertical="center"/>
    </xf>
    <xf numFmtId="4" fontId="28" fillId="93" borderId="40" applyNumberFormat="0" applyProtection="0">
      <alignment horizontal="right" vertical="center"/>
    </xf>
    <xf numFmtId="4" fontId="28" fillId="94" borderId="40" applyNumberFormat="0" applyProtection="0">
      <alignment horizontal="right" vertical="center"/>
    </xf>
    <xf numFmtId="4" fontId="28" fillId="46" borderId="41" applyNumberFormat="0" applyProtection="0">
      <alignment horizontal="right" vertical="center"/>
    </xf>
    <xf numFmtId="4" fontId="28" fillId="94" borderId="40" applyNumberFormat="0" applyProtection="0">
      <alignment horizontal="right" vertical="center"/>
    </xf>
    <xf numFmtId="4" fontId="28" fillId="95" borderId="40" applyNumberFormat="0" applyProtection="0">
      <alignment horizontal="right" vertical="center"/>
    </xf>
    <xf numFmtId="4" fontId="28" fillId="96" borderId="41" applyNumberFormat="0" applyProtection="0">
      <alignment horizontal="right" vertical="center"/>
    </xf>
    <xf numFmtId="4" fontId="28" fillId="95" borderId="40" applyNumberFormat="0" applyProtection="0">
      <alignment horizontal="right" vertical="center"/>
    </xf>
    <xf numFmtId="4" fontId="28" fillId="97" borderId="40" applyNumberFormat="0" applyProtection="0">
      <alignment horizontal="right" vertical="center"/>
    </xf>
    <xf numFmtId="4" fontId="28" fillId="45" borderId="41" applyNumberFormat="0" applyProtection="0">
      <alignment horizontal="right" vertical="center"/>
    </xf>
    <xf numFmtId="4" fontId="28" fillId="97" borderId="40" applyNumberFormat="0" applyProtection="0">
      <alignment horizontal="right" vertical="center"/>
    </xf>
    <xf numFmtId="4" fontId="72" fillId="98" borderId="40" applyNumberFormat="0" applyProtection="0">
      <alignment horizontal="left" vertical="center" indent="1"/>
    </xf>
    <xf numFmtId="4" fontId="72" fillId="99" borderId="42" applyNumberFormat="0" applyProtection="0">
      <alignment horizontal="left" vertical="center" indent="1"/>
    </xf>
    <xf numFmtId="4" fontId="72" fillId="98" borderId="40" applyNumberFormat="0" applyProtection="0">
      <alignment horizontal="left" vertical="center" indent="1"/>
    </xf>
    <xf numFmtId="4" fontId="28" fillId="100" borderId="43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43" applyNumberFormat="0" applyProtection="0">
      <alignment horizontal="left" vertical="center" indent="1"/>
    </xf>
    <xf numFmtId="4" fontId="75" fillId="102" borderId="0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4" fontId="28" fillId="34" borderId="41" applyNumberFormat="0" applyProtection="0">
      <alignment horizontal="right" vertical="center"/>
    </xf>
    <xf numFmtId="0" fontId="23" fillId="85" borderId="40" applyNumberFormat="0" applyProtection="0">
      <alignment horizontal="left" vertical="center" indent="1"/>
    </xf>
    <xf numFmtId="4" fontId="28" fillId="100" borderId="40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40" applyNumberFormat="0" applyProtection="0">
      <alignment horizontal="left" vertical="center" indent="1"/>
    </xf>
    <xf numFmtId="4" fontId="28" fillId="103" borderId="40" applyNumberFormat="0" applyProtection="0">
      <alignment horizontal="left" vertical="center" indent="1"/>
    </xf>
    <xf numFmtId="4" fontId="28" fillId="87" borderId="0" applyNumberFormat="0" applyProtection="0">
      <alignment horizontal="left" vertical="center" indent="1"/>
    </xf>
    <xf numFmtId="4" fontId="28" fillId="103" borderId="40" applyNumberFormat="0" applyProtection="0">
      <alignment horizontal="left" vertical="center" indent="1"/>
    </xf>
    <xf numFmtId="0" fontId="23" fillId="103" borderId="40" applyNumberFormat="0" applyProtection="0">
      <alignment horizontal="left" vertical="center" indent="1"/>
    </xf>
    <xf numFmtId="0" fontId="23" fillId="102" borderId="41" applyNumberFormat="0" applyProtection="0">
      <alignment horizontal="left" vertical="center" indent="1"/>
    </xf>
    <xf numFmtId="0" fontId="23" fillId="103" borderId="40" applyNumberFormat="0" applyProtection="0">
      <alignment horizontal="left" vertical="center" indent="1"/>
    </xf>
    <xf numFmtId="0" fontId="23" fillId="103" borderId="40" applyNumberFormat="0" applyProtection="0">
      <alignment horizontal="left" vertical="center" indent="1"/>
    </xf>
    <xf numFmtId="0" fontId="23" fillId="102" borderId="41" applyNumberFormat="0" applyProtection="0">
      <alignment horizontal="left" vertical="top" indent="1"/>
    </xf>
    <xf numFmtId="0" fontId="23" fillId="103" borderId="40" applyNumberFormat="0" applyProtection="0">
      <alignment horizontal="left" vertical="center" indent="1"/>
    </xf>
    <xf numFmtId="0" fontId="23" fillId="104" borderId="40" applyNumberFormat="0" applyProtection="0">
      <alignment horizontal="left" vertical="center" indent="1"/>
    </xf>
    <xf numFmtId="0" fontId="23" fillId="87" borderId="41" applyNumberFormat="0" applyProtection="0">
      <alignment horizontal="left" vertical="center" indent="1"/>
    </xf>
    <xf numFmtId="0" fontId="23" fillId="104" borderId="40" applyNumberFormat="0" applyProtection="0">
      <alignment horizontal="left" vertical="center" indent="1"/>
    </xf>
    <xf numFmtId="0" fontId="23" fillId="104" borderId="40" applyNumberFormat="0" applyProtection="0">
      <alignment horizontal="left" vertical="center" indent="1"/>
    </xf>
    <xf numFmtId="0" fontId="23" fillId="87" borderId="41" applyNumberFormat="0" applyProtection="0">
      <alignment horizontal="left" vertical="top" indent="1"/>
    </xf>
    <xf numFmtId="0" fontId="23" fillId="104" borderId="40" applyNumberFormat="0" applyProtection="0">
      <alignment horizontal="left" vertical="center" indent="1"/>
    </xf>
    <xf numFmtId="0" fontId="23" fillId="74" borderId="40" applyNumberFormat="0" applyProtection="0">
      <alignment horizontal="left" vertical="center" indent="1"/>
    </xf>
    <xf numFmtId="0" fontId="23" fillId="105" borderId="41" applyNumberFormat="0" applyProtection="0">
      <alignment horizontal="left" vertical="center" indent="1"/>
    </xf>
    <xf numFmtId="0" fontId="23" fillId="74" borderId="40" applyNumberFormat="0" applyProtection="0">
      <alignment horizontal="left" vertical="center" indent="1"/>
    </xf>
    <xf numFmtId="0" fontId="23" fillId="74" borderId="40" applyNumberFormat="0" applyProtection="0">
      <alignment horizontal="left" vertical="center" indent="1"/>
    </xf>
    <xf numFmtId="0" fontId="23" fillId="105" borderId="41" applyNumberFormat="0" applyProtection="0">
      <alignment horizontal="left" vertical="top" indent="1"/>
    </xf>
    <xf numFmtId="0" fontId="23" fillId="74" borderId="40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0" fontId="23" fillId="83" borderId="41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0" fontId="23" fillId="83" borderId="41" applyNumberFormat="0" applyProtection="0">
      <alignment horizontal="left" vertical="top" indent="1"/>
    </xf>
    <xf numFmtId="0" fontId="23" fillId="85" borderId="40" applyNumberFormat="0" applyProtection="0">
      <alignment horizontal="left" vertical="center" indent="1"/>
    </xf>
    <xf numFmtId="0" fontId="23" fillId="40" borderId="14" applyNumberFormat="0">
      <protection locked="0"/>
    </xf>
    <xf numFmtId="4" fontId="28" fillId="106" borderId="40" applyNumberFormat="0" applyProtection="0">
      <alignment vertical="center"/>
    </xf>
    <xf numFmtId="4" fontId="28" fillId="106" borderId="41" applyNumberFormat="0" applyProtection="0">
      <alignment vertical="center"/>
    </xf>
    <xf numFmtId="4" fontId="28" fillId="106" borderId="40" applyNumberFormat="0" applyProtection="0">
      <alignment vertical="center"/>
    </xf>
    <xf numFmtId="4" fontId="73" fillId="106" borderId="40" applyNumberFormat="0" applyProtection="0">
      <alignment vertical="center"/>
    </xf>
    <xf numFmtId="4" fontId="73" fillId="106" borderId="41" applyNumberFormat="0" applyProtection="0">
      <alignment vertical="center"/>
    </xf>
    <xf numFmtId="4" fontId="73" fillId="106" borderId="40" applyNumberFormat="0" applyProtection="0">
      <alignment vertical="center"/>
    </xf>
    <xf numFmtId="4" fontId="28" fillId="106" borderId="40" applyNumberFormat="0" applyProtection="0">
      <alignment horizontal="left" vertical="center" indent="1"/>
    </xf>
    <xf numFmtId="4" fontId="28" fillId="106" borderId="41" applyNumberFormat="0" applyProtection="0">
      <alignment horizontal="left" vertical="center" indent="1"/>
    </xf>
    <xf numFmtId="4" fontId="28" fillId="106" borderId="40" applyNumberFormat="0" applyProtection="0">
      <alignment horizontal="left" vertical="center" indent="1"/>
    </xf>
    <xf numFmtId="4" fontId="28" fillId="106" borderId="40" applyNumberFormat="0" applyProtection="0">
      <alignment horizontal="left" vertical="center" indent="1"/>
    </xf>
    <xf numFmtId="0" fontId="28" fillId="106" borderId="41" applyNumberFormat="0" applyProtection="0">
      <alignment horizontal="left" vertical="top" indent="1"/>
    </xf>
    <xf numFmtId="4" fontId="28" fillId="106" borderId="40" applyNumberFormat="0" applyProtection="0">
      <alignment horizontal="left" vertical="center" indent="1"/>
    </xf>
    <xf numFmtId="4" fontId="28" fillId="100" borderId="40" applyNumberFormat="0" applyProtection="0">
      <alignment horizontal="right" vertical="center"/>
    </xf>
    <xf numFmtId="4" fontId="28" fillId="101" borderId="41" applyNumberFormat="0" applyProtection="0">
      <alignment horizontal="right" vertical="center"/>
    </xf>
    <xf numFmtId="4" fontId="28" fillId="100" borderId="40" applyNumberFormat="0" applyProtection="0">
      <alignment horizontal="right" vertical="center"/>
    </xf>
    <xf numFmtId="4" fontId="73" fillId="100" borderId="40" applyNumberFormat="0" applyProtection="0">
      <alignment horizontal="right" vertical="center"/>
    </xf>
    <xf numFmtId="4" fontId="73" fillId="101" borderId="41" applyNumberFormat="0" applyProtection="0">
      <alignment horizontal="right" vertical="center"/>
    </xf>
    <xf numFmtId="4" fontId="73" fillId="100" borderId="40" applyNumberFormat="0" applyProtection="0">
      <alignment horizontal="right" vertical="center"/>
    </xf>
    <xf numFmtId="0" fontId="23" fillId="85" borderId="40" applyNumberFormat="0" applyProtection="0">
      <alignment horizontal="left" vertical="center" indent="1"/>
    </xf>
    <xf numFmtId="4" fontId="28" fillId="34" borderId="41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0" fontId="28" fillId="87" borderId="41" applyNumberFormat="0" applyProtection="0">
      <alignment horizontal="left" vertical="top" indent="1"/>
    </xf>
    <xf numFmtId="0" fontId="23" fillId="85" borderId="40" applyNumberFormat="0" applyProtection="0">
      <alignment horizontal="left" vertical="center" indent="1"/>
    </xf>
    <xf numFmtId="0" fontId="76" fillId="0" borderId="0"/>
    <xf numFmtId="4" fontId="77" fillId="107" borderId="0" applyNumberFormat="0" applyProtection="0">
      <alignment horizontal="left" vertical="center" indent="1"/>
    </xf>
    <xf numFmtId="0" fontId="76" fillId="0" borderId="0"/>
    <xf numFmtId="4" fontId="78" fillId="100" borderId="40" applyNumberFormat="0" applyProtection="0">
      <alignment horizontal="right" vertical="center"/>
    </xf>
    <xf numFmtId="4" fontId="78" fillId="101" borderId="41" applyNumberFormat="0" applyProtection="0">
      <alignment horizontal="right" vertical="center"/>
    </xf>
    <xf numFmtId="4" fontId="78" fillId="100" borderId="40" applyNumberFormat="0" applyProtection="0">
      <alignment horizontal="right" vertical="center"/>
    </xf>
    <xf numFmtId="39" fontId="23" fillId="108" borderId="0"/>
    <xf numFmtId="0" fontId="79" fillId="0" borderId="0" applyNumberFormat="0" applyFill="0" applyBorder="0" applyAlignment="0" applyProtection="0"/>
    <xf numFmtId="38" fontId="22" fillId="0" borderId="44"/>
    <xf numFmtId="38" fontId="22" fillId="0" borderId="44"/>
    <xf numFmtId="38" fontId="57" fillId="0" borderId="10"/>
    <xf numFmtId="39" fontId="37" fillId="109" borderId="0"/>
    <xf numFmtId="166" fontId="23" fillId="0" borderId="0">
      <alignment horizontal="left" wrapText="1"/>
    </xf>
    <xf numFmtId="167" fontId="23" fillId="0" borderId="0">
      <alignment horizontal="left" wrapText="1"/>
    </xf>
    <xf numFmtId="40" fontId="80" fillId="0" borderId="0" applyBorder="0">
      <alignment horizontal="right"/>
    </xf>
    <xf numFmtId="41" fontId="81" fillId="80" borderId="0">
      <alignment horizontal="left"/>
    </xf>
    <xf numFmtId="0" fontId="82" fillId="0" borderId="0"/>
    <xf numFmtId="0" fontId="23" fillId="0" borderId="0" applyNumberFormat="0" applyBorder="0" applyAlignment="0"/>
    <xf numFmtId="0" fontId="83" fillId="0" borderId="0" applyFill="0" applyBorder="0" applyProtection="0">
      <alignment horizontal="left" vertical="top"/>
    </xf>
    <xf numFmtId="0" fontId="7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2" fontId="85" fillId="80" borderId="0">
      <alignment horizontal="left" vertical="center"/>
    </xf>
    <xf numFmtId="0" fontId="21" fillId="80" borderId="0">
      <alignment horizontal="left" wrapText="1"/>
    </xf>
    <xf numFmtId="0" fontId="86" fillId="0" borderId="0">
      <alignment horizontal="left" vertical="center"/>
    </xf>
    <xf numFmtId="0" fontId="46" fillId="0" borderId="45" applyNumberFormat="0" applyFill="0" applyAlignment="0" applyProtection="0"/>
    <xf numFmtId="0" fontId="16" fillId="0" borderId="9" applyNumberFormat="0" applyFill="0" applyAlignment="0" applyProtection="0"/>
    <xf numFmtId="0" fontId="46" fillId="0" borderId="46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2" fillId="0" borderId="47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6" fontId="23" fillId="0" borderId="0">
      <alignment horizontal="left" wrapText="1"/>
    </xf>
    <xf numFmtId="0" fontId="23" fillId="0" borderId="0"/>
    <xf numFmtId="167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6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0" fontId="24" fillId="0" borderId="0"/>
    <xf numFmtId="0" fontId="24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4" fillId="0" borderId="0"/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6" fontId="23" fillId="0" borderId="0">
      <alignment horizontal="left" wrapText="1"/>
    </xf>
    <xf numFmtId="0" fontId="24" fillId="0" borderId="0"/>
    <xf numFmtId="167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8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4" fillId="0" borderId="0"/>
    <xf numFmtId="0" fontId="24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4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4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8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0" fillId="41" borderId="0" applyNumberFormat="0" applyBorder="0" applyAlignment="0" applyProtection="0"/>
    <xf numFmtId="0" fontId="30" fillId="70" borderId="0" applyNumberFormat="0" applyBorder="0" applyAlignment="0" applyProtection="0"/>
    <xf numFmtId="0" fontId="30" fillId="48" borderId="0" applyNumberFormat="0" applyBorder="0" applyAlignment="0" applyProtection="0"/>
    <xf numFmtId="0" fontId="30" fillId="35" borderId="0" applyNumberFormat="0" applyBorder="0" applyAlignment="0" applyProtection="0"/>
    <xf numFmtId="0" fontId="30" fillId="41" borderId="0" applyNumberFormat="0" applyBorder="0" applyAlignment="0" applyProtection="0"/>
    <xf numFmtId="0" fontId="30" fillId="36" borderId="0" applyNumberFormat="0" applyBorder="0" applyAlignment="0" applyProtection="0"/>
    <xf numFmtId="0" fontId="30" fillId="110" borderId="0" applyNumberFormat="0" applyBorder="0" applyAlignment="0" applyProtection="0"/>
    <xf numFmtId="0" fontId="30" fillId="110" borderId="0" applyNumberFormat="0" applyBorder="0" applyAlignment="0" applyProtection="0"/>
    <xf numFmtId="0" fontId="30" fillId="110" borderId="0" applyNumberFormat="0" applyBorder="0" applyAlignment="0" applyProtection="0"/>
    <xf numFmtId="0" fontId="30" fillId="11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2" fillId="39" borderId="0" applyNumberFormat="0" applyBorder="0" applyAlignment="0" applyProtection="0"/>
    <xf numFmtId="0" fontId="97" fillId="40" borderId="25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99" fillId="0" borderId="0" applyFont="0" applyFill="0" applyBorder="0" applyAlignment="0" applyProtection="0"/>
    <xf numFmtId="3" fontId="99" fillId="0" borderId="0" applyFont="0" applyFill="0" applyBorder="0" applyAlignment="0" applyProtection="0"/>
    <xf numFmtId="3" fontId="9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85" fontId="23" fillId="0" borderId="0" applyFont="0" applyFill="0" applyBorder="0" applyAlignment="0" applyProtection="0">
      <alignment horizontal="left" wrapText="1"/>
    </xf>
    <xf numFmtId="0" fontId="49" fillId="41" borderId="0" applyNumberFormat="0" applyBorder="0" applyAlignment="0" applyProtection="0"/>
    <xf numFmtId="38" fontId="22" fillId="74" borderId="0" applyNumberFormat="0" applyBorder="0" applyAlignment="0" applyProtection="0"/>
    <xf numFmtId="38" fontId="22" fillId="74" borderId="0" applyNumberFormat="0" applyBorder="0" applyAlignment="0" applyProtection="0"/>
    <xf numFmtId="0" fontId="51" fillId="0" borderId="51" applyNumberFormat="0" applyFill="0" applyAlignment="0" applyProtection="0"/>
    <xf numFmtId="0" fontId="53" fillId="0" borderId="52" applyNumberFormat="0" applyFill="0" applyAlignment="0" applyProtection="0"/>
    <xf numFmtId="0" fontId="55" fillId="0" borderId="53" applyNumberFormat="0" applyFill="0" applyAlignment="0" applyProtection="0"/>
    <xf numFmtId="10" fontId="22" fillId="80" borderId="14" applyNumberFormat="0" applyBorder="0" applyAlignment="0" applyProtection="0"/>
    <xf numFmtId="10" fontId="22" fillId="80" borderId="14" applyNumberFormat="0" applyBorder="0" applyAlignment="0" applyProtection="0"/>
    <xf numFmtId="0" fontId="58" fillId="82" borderId="25" applyNumberFormat="0" applyAlignment="0" applyProtection="0"/>
    <xf numFmtId="0" fontId="58" fillId="82" borderId="25" applyNumberFormat="0" applyAlignment="0" applyProtection="0"/>
    <xf numFmtId="0" fontId="58" fillId="82" borderId="25" applyNumberFormat="0" applyAlignment="0" applyProtection="0"/>
    <xf numFmtId="0" fontId="58" fillId="82" borderId="25" applyNumberFormat="0" applyAlignment="0" applyProtection="0"/>
    <xf numFmtId="41" fontId="60" fillId="81" borderId="34">
      <alignment horizontal="left"/>
      <protection locked="0"/>
    </xf>
    <xf numFmtId="0" fontId="87" fillId="0" borderId="54" applyNumberFormat="0" applyFill="0" applyAlignment="0" applyProtection="0"/>
    <xf numFmtId="44" fontId="21" fillId="0" borderId="37" applyNumberFormat="0" applyFont="0" applyAlignment="0">
      <alignment horizontal="center"/>
    </xf>
    <xf numFmtId="44" fontId="21" fillId="0" borderId="37" applyNumberFormat="0" applyFont="0" applyAlignment="0">
      <alignment horizontal="center"/>
    </xf>
    <xf numFmtId="44" fontId="21" fillId="0" borderId="38" applyNumberFormat="0" applyFont="0" applyAlignment="0">
      <alignment horizontal="center"/>
    </xf>
    <xf numFmtId="44" fontId="21" fillId="0" borderId="38" applyNumberFormat="0" applyFont="0" applyAlignment="0">
      <alignment horizontal="center"/>
    </xf>
    <xf numFmtId="0" fontId="100" fillId="82" borderId="0" applyNumberFormat="0" applyBorder="0" applyAlignment="0" applyProtection="0"/>
    <xf numFmtId="175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7" fillId="40" borderId="40" applyNumberFormat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3" fontId="69" fillId="0" borderId="0" applyFill="0" applyBorder="0" applyAlignment="0" applyProtection="0"/>
    <xf numFmtId="180" fontId="57" fillId="0" borderId="0" applyBorder="0" applyAlignment="0"/>
    <xf numFmtId="38" fontId="22" fillId="0" borderId="44"/>
    <xf numFmtId="38" fontId="22" fillId="0" borderId="44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46" fillId="0" borderId="55" applyNumberFormat="0" applyFill="0" applyAlignment="0" applyProtection="0"/>
    <xf numFmtId="166" fontId="23" fillId="0" borderId="0">
      <alignment horizontal="left" wrapText="1"/>
    </xf>
    <xf numFmtId="0" fontId="24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29" fillId="44" borderId="0" applyNumberFormat="0" applyBorder="0" applyAlignment="0" applyProtection="0"/>
    <xf numFmtId="0" fontId="17" fillId="16" borderId="0" applyNumberFormat="0" applyBorder="0" applyAlignment="0" applyProtection="0"/>
    <xf numFmtId="0" fontId="29" fillId="36" borderId="0" applyNumberFormat="0" applyBorder="0" applyAlignment="0" applyProtection="0"/>
    <xf numFmtId="0" fontId="17" fillId="20" borderId="0" applyNumberFormat="0" applyBorder="0" applyAlignment="0" applyProtection="0"/>
    <xf numFmtId="0" fontId="29" fillId="46" borderId="0" applyNumberFormat="0" applyBorder="0" applyAlignment="0" applyProtection="0"/>
    <xf numFmtId="0" fontId="17" fillId="24" borderId="0" applyNumberFormat="0" applyBorder="0" applyAlignment="0" applyProtection="0"/>
    <xf numFmtId="0" fontId="29" fillId="47" borderId="0" applyNumberFormat="0" applyBorder="0" applyAlignment="0" applyProtection="0"/>
    <xf numFmtId="0" fontId="17" fillId="28" borderId="0" applyNumberFormat="0" applyBorder="0" applyAlignment="0" applyProtection="0"/>
    <xf numFmtId="0" fontId="29" fillId="44" borderId="0" applyNumberFormat="0" applyBorder="0" applyAlignment="0" applyProtection="0"/>
    <xf numFmtId="0" fontId="17" fillId="32" borderId="0" applyNumberFormat="0" applyBorder="0" applyAlignment="0" applyProtection="0"/>
    <xf numFmtId="0" fontId="29" fillId="4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31" fillId="59" borderId="0" applyNumberFormat="0" applyBorder="0" applyAlignment="0" applyProtection="0"/>
    <xf numFmtId="0" fontId="11" fillId="6" borderId="4" applyNumberFormat="0" applyAlignment="0" applyProtection="0"/>
    <xf numFmtId="0" fontId="34" fillId="72" borderId="25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6" fillId="60" borderId="26" applyNumberFormat="0" applyAlignment="0" applyProtection="0"/>
    <xf numFmtId="186" fontId="23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49" fillId="78" borderId="0" applyNumberFormat="0" applyBorder="0" applyAlignment="0" applyProtection="0"/>
    <xf numFmtId="0" fontId="3" fillId="0" borderId="1" applyNumberFormat="0" applyFill="0" applyAlignment="0" applyProtection="0"/>
    <xf numFmtId="0" fontId="51" fillId="0" borderId="29" applyNumberFormat="0" applyFill="0" applyAlignment="0" applyProtection="0"/>
    <xf numFmtId="0" fontId="4" fillId="0" borderId="2" applyNumberFormat="0" applyFill="0" applyAlignment="0" applyProtection="0"/>
    <xf numFmtId="0" fontId="53" fillId="0" borderId="31" applyNumberFormat="0" applyFill="0" applyAlignment="0" applyProtection="0"/>
    <xf numFmtId="0" fontId="5" fillId="0" borderId="3" applyNumberFormat="0" applyFill="0" applyAlignment="0" applyProtection="0"/>
    <xf numFmtId="0" fontId="55" fillId="0" borderId="32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9" fillId="69" borderId="2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62" fillId="0" borderId="35" applyNumberFormat="0" applyFill="0" applyAlignment="0" applyProtection="0"/>
    <xf numFmtId="0" fontId="8" fillId="4" borderId="0" applyNumberFormat="0" applyBorder="0" applyAlignment="0" applyProtection="0"/>
    <xf numFmtId="0" fontId="64" fillId="6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6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67" fillId="72" borderId="40" applyNumberFormat="0" applyAlignment="0" applyProtection="0"/>
    <xf numFmtId="10" fontId="23" fillId="0" borderId="0" applyFont="0" applyFill="0" applyBorder="0" applyAlignment="0" applyProtection="0"/>
    <xf numFmtId="4" fontId="75" fillId="44" borderId="0" applyNumberFormat="0" applyProtection="0">
      <alignment horizontal="left" vertical="center" indent="1"/>
    </xf>
    <xf numFmtId="0" fontId="23" fillId="40" borderId="14" applyNumberFormat="0">
      <protection locked="0"/>
    </xf>
    <xf numFmtId="0" fontId="57" fillId="44" borderId="56" applyBorder="0"/>
    <xf numFmtId="0" fontId="22" fillId="111" borderId="14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46" fillId="0" borderId="4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</cellStyleXfs>
  <cellXfs count="181">
    <xf numFmtId="0" fontId="0" fillId="0" borderId="0" xfId="0"/>
    <xf numFmtId="0" fontId="0" fillId="0" borderId="14" xfId="0" applyBorder="1"/>
    <xf numFmtId="164" fontId="0" fillId="0" borderId="0" xfId="0" applyNumberFormat="1"/>
    <xf numFmtId="164" fontId="19" fillId="0" borderId="0" xfId="0" applyNumberFormat="1" applyFont="1" applyFill="1" applyBorder="1" applyAlignment="1">
      <alignment horizontal="right"/>
    </xf>
    <xf numFmtId="0" fontId="0" fillId="0" borderId="0" xfId="0"/>
    <xf numFmtId="164" fontId="18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37" fontId="1" fillId="0" borderId="48" xfId="42" applyNumberFormat="1" applyFill="1" applyBorder="1"/>
    <xf numFmtId="37" fontId="23" fillId="0" borderId="49" xfId="0" applyNumberFormat="1" applyFont="1" applyFill="1" applyBorder="1"/>
    <xf numFmtId="42" fontId="23" fillId="0" borderId="0" xfId="0" applyNumberFormat="1" applyFont="1" applyFill="1" applyBorder="1"/>
    <xf numFmtId="183" fontId="21" fillId="0" borderId="20" xfId="0" quotePrefix="1" applyNumberFormat="1" applyFont="1" applyFill="1" applyBorder="1" applyAlignment="1">
      <alignment horizontal="left" vertical="center"/>
    </xf>
    <xf numFmtId="184" fontId="88" fillId="0" borderId="49" xfId="0" applyNumberFormat="1" applyFont="1" applyBorder="1"/>
    <xf numFmtId="184" fontId="88" fillId="0" borderId="0" xfId="0" applyNumberFormat="1" applyFont="1" applyBorder="1"/>
    <xf numFmtId="183" fontId="81" fillId="0" borderId="20" xfId="0" applyNumberFormat="1" applyFont="1" applyBorder="1"/>
    <xf numFmtId="37" fontId="23" fillId="0" borderId="49" xfId="0" applyNumberFormat="1" applyFont="1" applyBorder="1"/>
    <xf numFmtId="37" fontId="23" fillId="0" borderId="0" xfId="0" applyNumberFormat="1" applyFont="1" applyBorder="1"/>
    <xf numFmtId="183" fontId="23" fillId="0" borderId="20" xfId="0" applyNumberFormat="1" applyFont="1" applyBorder="1"/>
    <xf numFmtId="184" fontId="23" fillId="0" borderId="49" xfId="0" applyNumberFormat="1" applyFont="1" applyFill="1" applyBorder="1"/>
    <xf numFmtId="184" fontId="23" fillId="0" borderId="0" xfId="0" applyNumberFormat="1" applyFont="1" applyFill="1" applyBorder="1"/>
    <xf numFmtId="183" fontId="23" fillId="0" borderId="20" xfId="0" quotePrefix="1" applyNumberFormat="1" applyFont="1" applyBorder="1" applyAlignment="1">
      <alignment horizontal="left"/>
    </xf>
    <xf numFmtId="180" fontId="23" fillId="0" borderId="48" xfId="0" applyNumberFormat="1" applyFont="1" applyBorder="1"/>
    <xf numFmtId="180" fontId="23" fillId="0" borderId="12" xfId="0" applyNumberFormat="1" applyFont="1" applyBorder="1"/>
    <xf numFmtId="180" fontId="23" fillId="0" borderId="21" xfId="0" applyNumberFormat="1" applyFont="1" applyBorder="1"/>
    <xf numFmtId="180" fontId="23" fillId="0" borderId="49" xfId="0" applyNumberFormat="1" applyFont="1" applyBorder="1"/>
    <xf numFmtId="180" fontId="23" fillId="0" borderId="0" xfId="0" applyNumberFormat="1" applyFont="1"/>
    <xf numFmtId="183" fontId="23" fillId="0" borderId="20" xfId="0" applyNumberFormat="1" applyFont="1" applyFill="1" applyBorder="1"/>
    <xf numFmtId="180" fontId="23" fillId="0" borderId="49" xfId="0" applyNumberFormat="1" applyFont="1" applyFill="1" applyBorder="1"/>
    <xf numFmtId="184" fontId="23" fillId="0" borderId="0" xfId="0" applyNumberFormat="1" applyFont="1" applyFill="1"/>
    <xf numFmtId="180" fontId="23" fillId="0" borderId="48" xfId="0" applyNumberFormat="1" applyFont="1" applyFill="1" applyBorder="1"/>
    <xf numFmtId="180" fontId="23" fillId="0" borderId="12" xfId="0" applyNumberFormat="1" applyFont="1" applyFill="1" applyBorder="1"/>
    <xf numFmtId="180" fontId="23" fillId="0" borderId="21" xfId="0" applyNumberFormat="1" applyFont="1" applyFill="1" applyBorder="1"/>
    <xf numFmtId="180" fontId="23" fillId="0" borderId="0" xfId="0" applyNumberFormat="1" applyFont="1" applyFill="1"/>
    <xf numFmtId="37" fontId="23" fillId="0" borderId="0" xfId="0" applyNumberFormat="1" applyFont="1" applyFill="1" applyBorder="1"/>
    <xf numFmtId="183" fontId="23" fillId="0" borderId="20" xfId="0" quotePrefix="1" applyNumberFormat="1" applyFont="1" applyFill="1" applyBorder="1" applyAlignment="1">
      <alignment horizontal="left"/>
    </xf>
    <xf numFmtId="37" fontId="23" fillId="0" borderId="48" xfId="0" applyNumberFormat="1" applyFont="1" applyFill="1" applyBorder="1"/>
    <xf numFmtId="0" fontId="21" fillId="0" borderId="16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21" fillId="0" borderId="0" xfId="0" applyFont="1" applyAlignment="1">
      <alignment horizontal="centerContinuous"/>
    </xf>
    <xf numFmtId="183" fontId="21" fillId="0" borderId="22" xfId="0" quotePrefix="1" applyNumberFormat="1" applyFont="1" applyFill="1" applyBorder="1" applyAlignment="1">
      <alignment horizontal="left" vertical="center"/>
    </xf>
    <xf numFmtId="42" fontId="23" fillId="0" borderId="12" xfId="42" applyNumberFormat="1" applyFont="1" applyFill="1" applyBorder="1"/>
    <xf numFmtId="0" fontId="0" fillId="0" borderId="0" xfId="0" applyFill="1"/>
    <xf numFmtId="180" fontId="0" fillId="0" borderId="0" xfId="0" applyNumberFormat="1" applyFill="1"/>
    <xf numFmtId="37" fontId="0" fillId="0" borderId="48" xfId="0" applyNumberFormat="1" applyFill="1" applyBorder="1"/>
    <xf numFmtId="37" fontId="0" fillId="0" borderId="12" xfId="0" applyNumberFormat="1" applyFill="1" applyBorder="1"/>
    <xf numFmtId="183" fontId="0" fillId="0" borderId="22" xfId="0" applyNumberFormat="1" applyBorder="1"/>
    <xf numFmtId="184" fontId="88" fillId="0" borderId="49" xfId="0" applyNumberFormat="1" applyFont="1" applyFill="1" applyBorder="1"/>
    <xf numFmtId="184" fontId="88" fillId="0" borderId="0" xfId="0" applyNumberFormat="1" applyFont="1" applyFill="1" applyBorder="1"/>
    <xf numFmtId="183" fontId="21" fillId="0" borderId="20" xfId="0" applyNumberFormat="1" applyFont="1" applyBorder="1" applyAlignment="1">
      <alignment vertical="top"/>
    </xf>
    <xf numFmtId="183" fontId="23" fillId="0" borderId="19" xfId="0" applyNumberFormat="1" applyFont="1" applyBorder="1"/>
    <xf numFmtId="180" fontId="23" fillId="0" borderId="0" xfId="0" applyNumberFormat="1" applyFont="1" applyFill="1" applyBorder="1"/>
    <xf numFmtId="180" fontId="23" fillId="0" borderId="19" xfId="0" applyNumberFormat="1" applyFont="1" applyFill="1" applyBorder="1"/>
    <xf numFmtId="43" fontId="0" fillId="0" borderId="0" xfId="0" applyNumberFormat="1" applyFill="1"/>
    <xf numFmtId="37" fontId="23" fillId="0" borderId="12" xfId="0" applyNumberFormat="1" applyFont="1" applyFill="1" applyBorder="1"/>
    <xf numFmtId="37" fontId="23" fillId="0" borderId="50" xfId="0" applyNumberFormat="1" applyFont="1" applyFill="1" applyBorder="1"/>
    <xf numFmtId="37" fontId="23" fillId="0" borderId="10" xfId="0" applyNumberFormat="1" applyFont="1" applyFill="1" applyBorder="1"/>
    <xf numFmtId="183" fontId="81" fillId="0" borderId="17" xfId="0" applyNumberFormat="1" applyFont="1" applyBorder="1"/>
    <xf numFmtId="0" fontId="21" fillId="0" borderId="16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89" fillId="0" borderId="13" xfId="0" applyNumberFormat="1" applyFont="1" applyBorder="1" applyAlignment="1">
      <alignment horizontal="right"/>
    </xf>
    <xf numFmtId="164" fontId="89" fillId="0" borderId="0" xfId="0" applyNumberFormat="1" applyFont="1" applyAlignment="1">
      <alignment horizontal="left"/>
    </xf>
    <xf numFmtId="41" fontId="90" fillId="0" borderId="12" xfId="0" applyNumberFormat="1" applyFont="1" applyBorder="1" applyAlignment="1">
      <alignment horizontal="right"/>
    </xf>
    <xf numFmtId="0" fontId="90" fillId="0" borderId="0" xfId="0" applyFont="1"/>
    <xf numFmtId="41" fontId="90" fillId="0" borderId="0" xfId="0" applyNumberFormat="1" applyFont="1" applyAlignment="1">
      <alignment horizontal="right"/>
    </xf>
    <xf numFmtId="164" fontId="90" fillId="0" borderId="0" xfId="0" applyNumberFormat="1" applyFont="1" applyAlignment="1">
      <alignment horizontal="left"/>
    </xf>
    <xf numFmtId="164" fontId="91" fillId="0" borderId="0" xfId="0" applyNumberFormat="1" applyFont="1" applyAlignment="1">
      <alignment horizontal="left"/>
    </xf>
    <xf numFmtId="41" fontId="90" fillId="0" borderId="0" xfId="0" applyNumberFormat="1" applyFont="1"/>
    <xf numFmtId="164" fontId="89" fillId="0" borderId="0" xfId="0" applyNumberFormat="1" applyFont="1" applyFill="1" applyBorder="1" applyAlignment="1">
      <alignment horizontal="right"/>
    </xf>
    <xf numFmtId="41" fontId="90" fillId="0" borderId="11" xfId="0" applyNumberFormat="1" applyFont="1" applyBorder="1" applyAlignment="1">
      <alignment horizontal="right"/>
    </xf>
    <xf numFmtId="41" fontId="90" fillId="0" borderId="10" xfId="0" applyNumberFormat="1" applyFont="1" applyBorder="1" applyAlignment="1">
      <alignment horizontal="right"/>
    </xf>
    <xf numFmtId="164" fontId="90" fillId="0" borderId="0" xfId="0" applyNumberFormat="1" applyFont="1" applyAlignment="1">
      <alignment horizontal="right"/>
    </xf>
    <xf numFmtId="164" fontId="90" fillId="0" borderId="12" xfId="0" applyNumberFormat="1" applyFont="1" applyBorder="1" applyAlignment="1">
      <alignment horizontal="left"/>
    </xf>
    <xf numFmtId="41" fontId="89" fillId="0" borderId="10" xfId="0" applyNumberFormat="1" applyFont="1" applyBorder="1" applyAlignment="1">
      <alignment horizontal="right"/>
    </xf>
    <xf numFmtId="41" fontId="92" fillId="0" borderId="10" xfId="0" applyNumberFormat="1" applyFont="1" applyFill="1" applyBorder="1" applyAlignment="1">
      <alignment horizontal="right"/>
    </xf>
    <xf numFmtId="41" fontId="89" fillId="0" borderId="23" xfId="0" applyNumberFormat="1" applyFont="1" applyBorder="1" applyAlignment="1">
      <alignment horizontal="right"/>
    </xf>
    <xf numFmtId="164" fontId="93" fillId="0" borderId="0" xfId="0" applyNumberFormat="1" applyFont="1" applyAlignment="1">
      <alignment horizontal="left"/>
    </xf>
    <xf numFmtId="180" fontId="92" fillId="0" borderId="12" xfId="0" applyNumberFormat="1" applyFont="1" applyFill="1" applyBorder="1" applyAlignment="1">
      <alignment horizontal="center"/>
    </xf>
    <xf numFmtId="43" fontId="92" fillId="0" borderId="12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64" fontId="91" fillId="0" borderId="0" xfId="0" applyNumberFormat="1" applyFont="1" applyFill="1" applyAlignment="1">
      <alignment horizontal="left"/>
    </xf>
    <xf numFmtId="41" fontId="90" fillId="0" borderId="0" xfId="0" applyNumberFormat="1" applyFont="1" applyFill="1" applyAlignment="1">
      <alignment horizontal="right"/>
    </xf>
    <xf numFmtId="0" fontId="21" fillId="0" borderId="0" xfId="45" applyFont="1" applyFill="1" applyAlignment="1">
      <alignment horizontal="centerContinuous" vertical="center"/>
    </xf>
    <xf numFmtId="0" fontId="23" fillId="0" borderId="0" xfId="45" applyFill="1"/>
    <xf numFmtId="0" fontId="21" fillId="0" borderId="0" xfId="45" applyFont="1" applyFill="1" applyAlignment="1">
      <alignment horizontal="centerContinuous"/>
    </xf>
    <xf numFmtId="0" fontId="21" fillId="0" borderId="0" xfId="45" applyFont="1" applyFill="1" applyAlignment="1">
      <alignment horizontal="center"/>
    </xf>
    <xf numFmtId="0" fontId="23" fillId="0" borderId="15" xfId="45" applyFont="1" applyFill="1" applyBorder="1" applyAlignment="1">
      <alignment vertical="center" wrapText="1"/>
    </xf>
    <xf numFmtId="0" fontId="23" fillId="0" borderId="23" xfId="45" applyFont="1" applyFill="1" applyBorder="1" applyAlignment="1">
      <alignment vertical="center" wrapText="1"/>
    </xf>
    <xf numFmtId="180" fontId="23" fillId="0" borderId="14" xfId="42" applyNumberFormat="1" applyFont="1" applyFill="1" applyBorder="1" applyAlignment="1">
      <alignment horizontal="center" vertical="center" wrapText="1"/>
    </xf>
    <xf numFmtId="180" fontId="23" fillId="0" borderId="14" xfId="42" quotePrefix="1" applyNumberFormat="1" applyFont="1" applyFill="1" applyBorder="1" applyAlignment="1">
      <alignment horizontal="center" vertical="center" wrapText="1"/>
    </xf>
    <xf numFmtId="180" fontId="23" fillId="0" borderId="18" xfId="42" applyNumberFormat="1" applyFont="1" applyFill="1" applyBorder="1" applyAlignment="1">
      <alignment horizontal="center" vertical="center" wrapText="1"/>
    </xf>
    <xf numFmtId="180" fontId="23" fillId="0" borderId="17" xfId="42" applyNumberFormat="1" applyFont="1" applyFill="1" applyBorder="1" applyAlignment="1">
      <alignment horizontal="center" vertical="center" wrapText="1"/>
    </xf>
    <xf numFmtId="0" fontId="23" fillId="0" borderId="19" xfId="45" applyFont="1" applyFill="1" applyBorder="1"/>
    <xf numFmtId="0" fontId="23" fillId="0" borderId="49" xfId="45" applyFont="1" applyFill="1" applyBorder="1"/>
    <xf numFmtId="180" fontId="23" fillId="0" borderId="17" xfId="42" applyNumberFormat="1" applyFont="1" applyFill="1" applyBorder="1"/>
    <xf numFmtId="180" fontId="23" fillId="0" borderId="17" xfId="42" applyNumberFormat="1" applyFont="1" applyFill="1" applyBorder="1" applyAlignment="1">
      <alignment horizontal="center"/>
    </xf>
    <xf numFmtId="10" fontId="23" fillId="0" borderId="17" xfId="45" applyNumberFormat="1" applyFont="1" applyFill="1" applyBorder="1"/>
    <xf numFmtId="180" fontId="23" fillId="0" borderId="49" xfId="42" applyNumberFormat="1" applyFont="1" applyFill="1" applyBorder="1"/>
    <xf numFmtId="165" fontId="23" fillId="0" borderId="0" xfId="45" applyNumberFormat="1" applyFont="1" applyFill="1"/>
    <xf numFmtId="42" fontId="23" fillId="0" borderId="20" xfId="43" applyNumberFormat="1" applyFont="1" applyFill="1" applyBorder="1"/>
    <xf numFmtId="0" fontId="23" fillId="0" borderId="20" xfId="43" applyNumberFormat="1" applyFont="1" applyFill="1" applyBorder="1" applyAlignment="1">
      <alignment horizontal="center"/>
    </xf>
    <xf numFmtId="10" fontId="23" fillId="0" borderId="20" xfId="1729" applyNumberFormat="1" applyFont="1" applyFill="1" applyBorder="1" applyAlignment="1">
      <alignment horizontal="right" wrapText="1"/>
    </xf>
    <xf numFmtId="42" fontId="23" fillId="0" borderId="49" xfId="43" applyNumberFormat="1" applyFont="1" applyFill="1" applyBorder="1"/>
    <xf numFmtId="41" fontId="23" fillId="0" borderId="20" xfId="43" applyNumberFormat="1" applyFont="1" applyFill="1" applyBorder="1"/>
    <xf numFmtId="0" fontId="23" fillId="0" borderId="20" xfId="42" applyNumberFormat="1" applyFont="1" applyFill="1" applyBorder="1" applyAlignment="1">
      <alignment horizontal="center"/>
    </xf>
    <xf numFmtId="41" fontId="23" fillId="0" borderId="49" xfId="43" applyNumberFormat="1" applyFont="1" applyFill="1" applyBorder="1"/>
    <xf numFmtId="41" fontId="23" fillId="0" borderId="22" xfId="43" applyNumberFormat="1" applyFont="1" applyFill="1" applyBorder="1"/>
    <xf numFmtId="0" fontId="23" fillId="0" borderId="22" xfId="42" applyNumberFormat="1" applyFont="1" applyFill="1" applyBorder="1" applyAlignment="1">
      <alignment horizontal="center"/>
    </xf>
    <xf numFmtId="10" fontId="23" fillId="0" borderId="22" xfId="1729" applyNumberFormat="1" applyFont="1" applyFill="1" applyBorder="1" applyAlignment="1">
      <alignment horizontal="right" wrapText="1"/>
    </xf>
    <xf numFmtId="184" fontId="23" fillId="0" borderId="20" xfId="45" applyNumberFormat="1" applyFont="1" applyFill="1" applyBorder="1"/>
    <xf numFmtId="10" fontId="23" fillId="0" borderId="20" xfId="45" applyNumberFormat="1" applyFont="1" applyFill="1" applyBorder="1"/>
    <xf numFmtId="184" fontId="23" fillId="0" borderId="0" xfId="45" applyNumberFormat="1" applyFill="1"/>
    <xf numFmtId="41" fontId="23" fillId="0" borderId="20" xfId="42" applyNumberFormat="1" applyFont="1" applyFill="1" applyBorder="1"/>
    <xf numFmtId="41" fontId="23" fillId="0" borderId="49" xfId="42" applyNumberFormat="1" applyFont="1" applyFill="1" applyBorder="1"/>
    <xf numFmtId="165" fontId="23" fillId="0" borderId="0" xfId="45" applyNumberFormat="1" applyFont="1"/>
    <xf numFmtId="41" fontId="23" fillId="0" borderId="50" xfId="43" applyNumberFormat="1" applyFont="1" applyFill="1" applyBorder="1"/>
    <xf numFmtId="0" fontId="23" fillId="0" borderId="19" xfId="45" applyFont="1" applyFill="1" applyBorder="1" applyAlignment="1">
      <alignment horizontal="left"/>
    </xf>
    <xf numFmtId="10" fontId="23" fillId="0" borderId="22" xfId="45" applyNumberFormat="1" applyFont="1" applyFill="1" applyBorder="1"/>
    <xf numFmtId="41" fontId="23" fillId="0" borderId="48" xfId="43" applyNumberFormat="1" applyFont="1" applyFill="1" applyBorder="1"/>
    <xf numFmtId="0" fontId="23" fillId="0" borderId="0" xfId="45" applyFont="1" applyFill="1" applyBorder="1"/>
    <xf numFmtId="0" fontId="23" fillId="0" borderId="22" xfId="43" applyNumberFormat="1" applyFont="1" applyFill="1" applyBorder="1" applyAlignment="1">
      <alignment horizontal="center"/>
    </xf>
    <xf numFmtId="0" fontId="23" fillId="0" borderId="19" xfId="45" quotePrefix="1" applyFont="1" applyFill="1" applyBorder="1" applyAlignment="1">
      <alignment horizontal="left"/>
    </xf>
    <xf numFmtId="41" fontId="23" fillId="0" borderId="20" xfId="45" applyNumberFormat="1" applyFill="1" applyBorder="1"/>
    <xf numFmtId="0" fontId="23" fillId="0" borderId="20" xfId="45" applyFont="1" applyFill="1" applyBorder="1"/>
    <xf numFmtId="0" fontId="23" fillId="0" borderId="20" xfId="45" applyFill="1" applyBorder="1"/>
    <xf numFmtId="41" fontId="23" fillId="0" borderId="49" xfId="45" applyNumberFormat="1" applyFill="1" applyBorder="1"/>
    <xf numFmtId="0" fontId="23" fillId="0" borderId="19" xfId="45" applyFill="1" applyBorder="1"/>
    <xf numFmtId="0" fontId="23" fillId="0" borderId="22" xfId="45" applyFont="1" applyFill="1" applyBorder="1" applyAlignment="1">
      <alignment horizontal="center"/>
    </xf>
    <xf numFmtId="0" fontId="23" fillId="0" borderId="21" xfId="45" applyFont="1" applyFill="1" applyBorder="1"/>
    <xf numFmtId="0" fontId="23" fillId="0" borderId="48" xfId="45" applyFont="1" applyFill="1" applyBorder="1"/>
    <xf numFmtId="10" fontId="23" fillId="0" borderId="22" xfId="44" applyNumberFormat="1" applyFont="1" applyFill="1" applyBorder="1"/>
    <xf numFmtId="180" fontId="23" fillId="0" borderId="20" xfId="42" applyNumberFormat="1" applyFont="1" applyFill="1" applyBorder="1"/>
    <xf numFmtId="42" fontId="88" fillId="0" borderId="22" xfId="43" applyNumberFormat="1" applyFont="1" applyFill="1" applyBorder="1"/>
    <xf numFmtId="184" fontId="88" fillId="0" borderId="22" xfId="43" applyNumberFormat="1" applyFont="1" applyFill="1" applyBorder="1"/>
    <xf numFmtId="184" fontId="88" fillId="0" borderId="22" xfId="45" applyNumberFormat="1" applyFont="1" applyFill="1" applyBorder="1"/>
    <xf numFmtId="10" fontId="88" fillId="0" borderId="22" xfId="45" applyNumberFormat="1" applyFont="1" applyFill="1" applyBorder="1"/>
    <xf numFmtId="43" fontId="94" fillId="0" borderId="0" xfId="42" applyFont="1"/>
    <xf numFmtId="10" fontId="23" fillId="0" borderId="18" xfId="45" applyNumberFormat="1" applyFont="1" applyFill="1" applyBorder="1" applyAlignment="1">
      <alignment horizontal="center"/>
    </xf>
    <xf numFmtId="10" fontId="23" fillId="0" borderId="50" xfId="45" applyNumberFormat="1" applyFont="1" applyFill="1" applyBorder="1" applyAlignment="1">
      <alignment horizontal="center"/>
    </xf>
    <xf numFmtId="10" fontId="23" fillId="0" borderId="15" xfId="45" applyNumberFormat="1" applyFont="1" applyFill="1" applyBorder="1" applyAlignment="1">
      <alignment horizontal="center"/>
    </xf>
    <xf numFmtId="10" fontId="23" fillId="0" borderId="16" xfId="45" applyNumberFormat="1" applyFont="1" applyFill="1" applyBorder="1" applyAlignment="1">
      <alignment horizontal="center"/>
    </xf>
    <xf numFmtId="0" fontId="23" fillId="0" borderId="17" xfId="45" applyFont="1" applyFill="1" applyBorder="1" applyAlignment="1">
      <alignment horizontal="center"/>
    </xf>
    <xf numFmtId="180" fontId="23" fillId="0" borderId="10" xfId="42" applyNumberFormat="1" applyFont="1" applyFill="1" applyBorder="1"/>
    <xf numFmtId="0" fontId="23" fillId="0" borderId="20" xfId="45" applyFont="1" applyFill="1" applyBorder="1" applyAlignment="1">
      <alignment horizontal="center"/>
    </xf>
    <xf numFmtId="180" fontId="23" fillId="0" borderId="0" xfId="42" quotePrefix="1" applyNumberFormat="1" applyFont="1" applyFill="1" applyBorder="1" applyAlignment="1">
      <alignment horizontal="left"/>
    </xf>
    <xf numFmtId="180" fontId="23" fillId="0" borderId="0" xfId="42" applyNumberFormat="1" applyFont="1" applyFill="1" applyBorder="1"/>
    <xf numFmtId="10" fontId="23" fillId="0" borderId="18" xfId="44" applyNumberFormat="1" applyFont="1" applyFill="1" applyBorder="1"/>
    <xf numFmtId="10" fontId="23" fillId="0" borderId="50" xfId="44" applyNumberFormat="1" applyFont="1" applyFill="1" applyBorder="1"/>
    <xf numFmtId="10" fontId="23" fillId="0" borderId="18" xfId="0" applyNumberFormat="1" applyFont="1" applyFill="1" applyBorder="1"/>
    <xf numFmtId="10" fontId="23" fillId="0" borderId="50" xfId="0" applyNumberFormat="1" applyFont="1" applyFill="1" applyBorder="1"/>
    <xf numFmtId="43" fontId="23" fillId="0" borderId="0" xfId="45" applyNumberFormat="1" applyFill="1"/>
    <xf numFmtId="10" fontId="23" fillId="0" borderId="19" xfId="44" applyNumberFormat="1" applyFont="1" applyFill="1" applyBorder="1"/>
    <xf numFmtId="10" fontId="23" fillId="0" borderId="49" xfId="44" applyNumberFormat="1" applyFont="1" applyFill="1" applyBorder="1"/>
    <xf numFmtId="10" fontId="23" fillId="0" borderId="19" xfId="0" applyNumberFormat="1" applyFont="1" applyFill="1" applyBorder="1"/>
    <xf numFmtId="10" fontId="23" fillId="0" borderId="49" xfId="0" applyNumberFormat="1" applyFont="1" applyFill="1" applyBorder="1"/>
    <xf numFmtId="9" fontId="1" fillId="0" borderId="0" xfId="44" applyFill="1"/>
    <xf numFmtId="10" fontId="23" fillId="0" borderId="0" xfId="45" applyNumberFormat="1" applyFill="1"/>
    <xf numFmtId="180" fontId="23" fillId="0" borderId="12" xfId="42" quotePrefix="1" applyNumberFormat="1" applyFont="1" applyFill="1" applyBorder="1" applyAlignment="1">
      <alignment horizontal="left"/>
    </xf>
    <xf numFmtId="180" fontId="23" fillId="0" borderId="12" xfId="42" applyNumberFormat="1" applyFont="1" applyFill="1" applyBorder="1"/>
    <xf numFmtId="10" fontId="23" fillId="0" borderId="21" xfId="44" applyNumberFormat="1" applyFont="1" applyFill="1" applyBorder="1"/>
    <xf numFmtId="10" fontId="23" fillId="0" borderId="48" xfId="44" applyNumberFormat="1" applyFont="1" applyFill="1" applyBorder="1"/>
    <xf numFmtId="10" fontId="23" fillId="0" borderId="21" xfId="0" applyNumberFormat="1" applyFont="1" applyFill="1" applyBorder="1"/>
    <xf numFmtId="10" fontId="23" fillId="0" borderId="48" xfId="0" applyNumberFormat="1" applyFont="1" applyFill="1" applyBorder="1"/>
    <xf numFmtId="10" fontId="1" fillId="0" borderId="0" xfId="44" applyNumberFormat="1" applyFill="1"/>
    <xf numFmtId="0" fontId="96" fillId="0" borderId="0" xfId="45" applyFont="1" applyFill="1"/>
    <xf numFmtId="42" fontId="90" fillId="0" borderId="0" xfId="0" applyNumberFormat="1" applyFont="1"/>
    <xf numFmtId="42" fontId="90" fillId="0" borderId="0" xfId="0" applyNumberFormat="1" applyFont="1" applyAlignment="1">
      <alignment horizontal="right"/>
    </xf>
    <xf numFmtId="42" fontId="89" fillId="0" borderId="13" xfId="0" applyNumberFormat="1" applyFont="1" applyBorder="1" applyAlignment="1">
      <alignment horizontal="right"/>
    </xf>
    <xf numFmtId="41" fontId="0" fillId="0" borderId="0" xfId="0" applyNumberFormat="1"/>
    <xf numFmtId="0" fontId="21" fillId="0" borderId="0" xfId="0" applyFont="1" applyAlignment="1">
      <alignment horizontal="center"/>
    </xf>
    <xf numFmtId="0" fontId="57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/>
    </xf>
    <xf numFmtId="180" fontId="23" fillId="0" borderId="15" xfId="42" applyNumberFormat="1" applyFont="1" applyFill="1" applyBorder="1" applyAlignment="1">
      <alignment horizontal="center"/>
    </xf>
    <xf numFmtId="180" fontId="23" fillId="0" borderId="16" xfId="42" applyNumberFormat="1" applyFont="1" applyFill="1" applyBorder="1" applyAlignment="1">
      <alignment horizontal="center"/>
    </xf>
    <xf numFmtId="10" fontId="23" fillId="0" borderId="15" xfId="45" applyNumberFormat="1" applyFont="1" applyFill="1" applyBorder="1" applyAlignment="1">
      <alignment horizontal="center"/>
    </xf>
    <xf numFmtId="10" fontId="23" fillId="0" borderId="16" xfId="45" applyNumberFormat="1" applyFont="1" applyFill="1" applyBorder="1" applyAlignment="1">
      <alignment horizontal="center"/>
    </xf>
    <xf numFmtId="0" fontId="21" fillId="0" borderId="0" xfId="45" applyFont="1" applyFill="1" applyAlignment="1">
      <alignment horizontal="center" vertical="center"/>
    </xf>
    <xf numFmtId="0" fontId="21" fillId="0" borderId="0" xfId="45" applyFont="1" applyFill="1" applyAlignment="1">
      <alignment horizontal="center"/>
    </xf>
    <xf numFmtId="0" fontId="57" fillId="0" borderId="0" xfId="0" applyFont="1" applyBorder="1" applyAlignment="1">
      <alignment horizontal="center" vertical="center"/>
    </xf>
  </cellXfs>
  <cellStyles count="6893">
    <cellStyle name="_x0013_" xfId="1730"/>
    <cellStyle name="_09GRC Gas Transport For Review" xfId="1731"/>
    <cellStyle name="_4.06E Pass Throughs" xfId="46"/>
    <cellStyle name="_4.06E Pass Throughs_04 07E Wild Horse Wind Expansion (C) (2)" xfId="1732"/>
    <cellStyle name="_4.06E Pass Throughs_3.01 Income Statement" xfId="1733"/>
    <cellStyle name="_4.06E Pass Throughs_4 31 Regulatory Assets and Liabilities  7 06- Exhibit D" xfId="1734"/>
    <cellStyle name="_4.06E Pass Throughs_4 32 Regulatory Assets and Liabilities  7 06- Exhibit D" xfId="1735"/>
    <cellStyle name="_4.06E Pass Throughs_Book9" xfId="1736"/>
    <cellStyle name="_4.13E Montana Energy Tax" xfId="47"/>
    <cellStyle name="_4.13E Montana Energy Tax_04 07E Wild Horse Wind Expansion (C) (2)" xfId="1737"/>
    <cellStyle name="_4.13E Montana Energy Tax_3.01 Income Statement" xfId="1738"/>
    <cellStyle name="_4.13E Montana Energy Tax_4 31 Regulatory Assets and Liabilities  7 06- Exhibit D" xfId="1739"/>
    <cellStyle name="_4.13E Montana Energy Tax_4 32 Regulatory Assets and Liabilities  7 06- Exhibit D" xfId="1740"/>
    <cellStyle name="_4.13E Montana Energy Tax_Book9" xfId="1741"/>
    <cellStyle name="_AURORA WIP" xfId="1742"/>
    <cellStyle name="_Book1" xfId="48"/>
    <cellStyle name="_Book1 (2)" xfId="49"/>
    <cellStyle name="_Book1 (2)_04 07E Wild Horse Wind Expansion (C) (2)" xfId="1743"/>
    <cellStyle name="_Book1 (2)_3.01 Income Statement" xfId="1744"/>
    <cellStyle name="_Book1 (2)_4 31 Regulatory Assets and Liabilities  7 06- Exhibit D" xfId="1745"/>
    <cellStyle name="_Book1 (2)_4 32 Regulatory Assets and Liabilities  7 06- Exhibit D" xfId="1746"/>
    <cellStyle name="_Book1 (2)_Book9" xfId="1747"/>
    <cellStyle name="_Book1_3.01 Income Statement" xfId="1748"/>
    <cellStyle name="_Book1_4 31 Regulatory Assets and Liabilities  7 06- Exhibit D" xfId="1749"/>
    <cellStyle name="_Book1_4 32 Regulatory Assets and Liabilities  7 06- Exhibit D" xfId="1750"/>
    <cellStyle name="_Book1_Book9" xfId="1751"/>
    <cellStyle name="_Book2" xfId="50"/>
    <cellStyle name="_Book2_04 07E Wild Horse Wind Expansion (C) (2)" xfId="1752"/>
    <cellStyle name="_Book2_3.01 Income Statement" xfId="1753"/>
    <cellStyle name="_Book2_4 31 Regulatory Assets and Liabilities  7 06- Exhibit D" xfId="1754"/>
    <cellStyle name="_Book2_4 32 Regulatory Assets and Liabilities  7 06- Exhibit D" xfId="1755"/>
    <cellStyle name="_Book2_Book9" xfId="1756"/>
    <cellStyle name="_Book3" xfId="1757"/>
    <cellStyle name="_Book5" xfId="1758"/>
    <cellStyle name="_Chelan Debt Forecast 12.19.05" xfId="51"/>
    <cellStyle name="_Chelan Debt Forecast 12.19.05_3.01 Income Statement" xfId="1759"/>
    <cellStyle name="_Chelan Debt Forecast 12.19.05_4 31 Regulatory Assets and Liabilities  7 06- Exhibit D" xfId="1760"/>
    <cellStyle name="_Chelan Debt Forecast 12.19.05_4 32 Regulatory Assets and Liabilities  7 06- Exhibit D" xfId="1761"/>
    <cellStyle name="_Chelan Debt Forecast 12.19.05_Book9" xfId="1762"/>
    <cellStyle name="_Copy 11-9 Sumas Proforma - Current" xfId="1763"/>
    <cellStyle name="_Costs not in AURORA 06GRC" xfId="52"/>
    <cellStyle name="_Costs not in AURORA 06GRC_04 07E Wild Horse Wind Expansion (C) (2)" xfId="1764"/>
    <cellStyle name="_Costs not in AURORA 06GRC_3.01 Income Statement" xfId="1765"/>
    <cellStyle name="_Costs not in AURORA 06GRC_4 31 Regulatory Assets and Liabilities  7 06- Exhibit D" xfId="1766"/>
    <cellStyle name="_Costs not in AURORA 06GRC_4 32 Regulatory Assets and Liabilities  7 06- Exhibit D" xfId="1767"/>
    <cellStyle name="_Costs not in AURORA 06GRC_Book9" xfId="1768"/>
    <cellStyle name="_Costs not in AURORA 2006GRC 6.15.06" xfId="53"/>
    <cellStyle name="_Costs not in AURORA 2006GRC 6.15.06_04 07E Wild Horse Wind Expansion (C) (2)" xfId="1769"/>
    <cellStyle name="_Costs not in AURORA 2006GRC 6.15.06_3.01 Income Statement" xfId="1770"/>
    <cellStyle name="_Costs not in AURORA 2006GRC 6.15.06_4 31 Regulatory Assets and Liabilities  7 06- Exhibit D" xfId="1771"/>
    <cellStyle name="_Costs not in AURORA 2006GRC 6.15.06_4 32 Regulatory Assets and Liabilities  7 06- Exhibit D" xfId="1772"/>
    <cellStyle name="_Costs not in AURORA 2006GRC 6.15.06_Book9" xfId="1773"/>
    <cellStyle name="_Costs not in AURORA 2006GRC w gas price updated" xfId="1774"/>
    <cellStyle name="_Costs not in AURORA 2007 Rate Case" xfId="54"/>
    <cellStyle name="_Costs not in AURORA 2007 Rate Case_3.01 Income Statement" xfId="1775"/>
    <cellStyle name="_Costs not in AURORA 2007 Rate Case_4 31 Regulatory Assets and Liabilities  7 06- Exhibit D" xfId="1776"/>
    <cellStyle name="_Costs not in AURORA 2007 Rate Case_4 32 Regulatory Assets and Liabilities  7 06- Exhibit D" xfId="1777"/>
    <cellStyle name="_Costs not in AURORA 2007 Rate Case_Book9" xfId="1778"/>
    <cellStyle name="_Costs not in KWI3000 '06Budget" xfId="55"/>
    <cellStyle name="_Costs not in KWI3000 '06Budget_3.01 Income Statement" xfId="1779"/>
    <cellStyle name="_Costs not in KWI3000 '06Budget_4 31 Regulatory Assets and Liabilities  7 06- Exhibit D" xfId="1780"/>
    <cellStyle name="_Costs not in KWI3000 '06Budget_4 32 Regulatory Assets and Liabilities  7 06- Exhibit D" xfId="1781"/>
    <cellStyle name="_Costs not in KWI3000 '06Budget_Book9" xfId="1782"/>
    <cellStyle name="_DEM-08C Power Cost Comparison" xfId="6548"/>
    <cellStyle name="_DEM-WP (C) Power Cost 2006GRC Order" xfId="56"/>
    <cellStyle name="_DEM-WP (C) Power Cost 2006GRC Order_04 07E Wild Horse Wind Expansion (C) (2)" xfId="1783"/>
    <cellStyle name="_DEM-WP (C) Power Cost 2006GRC Order_3.01 Income Statement" xfId="1784"/>
    <cellStyle name="_DEM-WP (C) Power Cost 2006GRC Order_4 31 Regulatory Assets and Liabilities  7 06- Exhibit D" xfId="1785"/>
    <cellStyle name="_DEM-WP (C) Power Cost 2006GRC Order_4 32 Regulatory Assets and Liabilities  7 06- Exhibit D" xfId="1786"/>
    <cellStyle name="_DEM-WP (C) Power Cost 2006GRC Order_Book9" xfId="1787"/>
    <cellStyle name="_DEM-WP Revised (HC) Wild Horse 2006GRC" xfId="57"/>
    <cellStyle name="_DEM-WP(C) Colstrip FOR" xfId="1788"/>
    <cellStyle name="_DEM-WP(C) Costs not in AURORA 2006GRC" xfId="58"/>
    <cellStyle name="_DEM-WP(C) Costs not in AURORA 2006GRC_3.01 Income Statement" xfId="1789"/>
    <cellStyle name="_DEM-WP(C) Costs not in AURORA 2006GRC_4 31 Regulatory Assets and Liabilities  7 06- Exhibit D" xfId="1790"/>
    <cellStyle name="_DEM-WP(C) Costs not in AURORA 2006GRC_4 32 Regulatory Assets and Liabilities  7 06- Exhibit D" xfId="1791"/>
    <cellStyle name="_DEM-WP(C) Costs not in AURORA 2006GRC_Book9" xfId="1792"/>
    <cellStyle name="_DEM-WP(C) Costs not in AURORA 2007GRC" xfId="59"/>
    <cellStyle name="_DEM-WP(C) Costs not in AURORA 2007PCORC-5.07Update" xfId="60"/>
    <cellStyle name="_DEM-WP(C) Costs not in AURORA 2007PCORC-5.07Update_DEM-WP(C) Production O&amp;M 2009GRC Rebuttal" xfId="1793"/>
    <cellStyle name="_DEM-WP(C) Prod O&amp;M 2007GRC" xfId="1794"/>
    <cellStyle name="_DEM-WP(C) Rate Year Sumas by Month Update Corrected" xfId="1795"/>
    <cellStyle name="_DEM-WP(C) Sumas Proforma 11.14.07" xfId="6549"/>
    <cellStyle name="_DEM-WP(C) Sumas Proforma 11.5.07" xfId="61"/>
    <cellStyle name="_DEM-WP(C) Westside Hydro Data_051007" xfId="62"/>
    <cellStyle name="_Fixed Gas Transport 1 19 09" xfId="1796"/>
    <cellStyle name="_Fuel Prices 4-14" xfId="63"/>
    <cellStyle name="_Fuel Prices 4-14_04 07E Wild Horse Wind Expansion (C) (2)" xfId="1797"/>
    <cellStyle name="_Fuel Prices 4-14_3.01 Income Statement" xfId="1798"/>
    <cellStyle name="_Fuel Prices 4-14_4 31 Regulatory Assets and Liabilities  7 06- Exhibit D" xfId="1799"/>
    <cellStyle name="_Fuel Prices 4-14_4 32 Regulatory Assets and Liabilities  7 06- Exhibit D" xfId="1800"/>
    <cellStyle name="_Fuel Prices 4-14_Book9" xfId="1801"/>
    <cellStyle name="_Gas Transportation Charges_2009GRC_120308" xfId="1802"/>
    <cellStyle name="_NIM 06 Base Case Current Trends" xfId="1803"/>
    <cellStyle name="_PC DRAFT 10 15 07" xfId="6550"/>
    <cellStyle name="_Portfolio SPlan Base Case.xls Chart 1" xfId="1804"/>
    <cellStyle name="_Portfolio SPlan Base Case.xls Chart 2" xfId="1805"/>
    <cellStyle name="_Portfolio SPlan Base Case.xls Chart 3" xfId="1806"/>
    <cellStyle name="_Power Cost Value Copy 11.30.05 gas 1.09.06 AURORA at 1.10.06" xfId="64"/>
    <cellStyle name="_Power Cost Value Copy 11.30.05 gas 1.09.06 AURORA at 1.10.06_04 07E Wild Horse Wind Expansion (C) (2)" xfId="1807"/>
    <cellStyle name="_Power Cost Value Copy 11.30.05 gas 1.09.06 AURORA at 1.10.06_3.01 Income Statement" xfId="1808"/>
    <cellStyle name="_Power Cost Value Copy 11.30.05 gas 1.09.06 AURORA at 1.10.06_4 31 Regulatory Assets and Liabilities  7 06- Exhibit D" xfId="1809"/>
    <cellStyle name="_Power Cost Value Copy 11.30.05 gas 1.09.06 AURORA at 1.10.06_4 32 Regulatory Assets and Liabilities  7 06- Exhibit D" xfId="1810"/>
    <cellStyle name="_Power Cost Value Copy 11.30.05 gas 1.09.06 AURORA at 1.10.06_Book9" xfId="1811"/>
    <cellStyle name="_Power Costs Rate Year 11-13-07" xfId="6551"/>
    <cellStyle name="_Pro Forma Rev 07 GRC" xfId="65"/>
    <cellStyle name="_Recon to Darrin's 5.11.05 proforma" xfId="66"/>
    <cellStyle name="_Recon to Darrin's 5.11.05 proforma_3.01 Income Statement" xfId="1812"/>
    <cellStyle name="_Recon to Darrin's 5.11.05 proforma_4 31 Regulatory Assets and Liabilities  7 06- Exhibit D" xfId="1813"/>
    <cellStyle name="_Recon to Darrin's 5.11.05 proforma_4 32 Regulatory Assets and Liabilities  7 06- Exhibit D" xfId="1814"/>
    <cellStyle name="_Recon to Darrin's 5.11.05 proforma_Book9" xfId="1815"/>
    <cellStyle name="_Revenue" xfId="67"/>
    <cellStyle name="_Revenue_Data" xfId="68"/>
    <cellStyle name="_Revenue_Data_1" xfId="69"/>
    <cellStyle name="_Revenue_Data_Pro Forma Rev 09 GRC" xfId="70"/>
    <cellStyle name="_Revenue_Data_Pro Forma Rev 2010 GRC" xfId="71"/>
    <cellStyle name="_Revenue_Data_Pro Forma Rev 2010 GRC_Preliminary" xfId="72"/>
    <cellStyle name="_Revenue_Data_Revenue (Feb 09 - Jan 10)" xfId="73"/>
    <cellStyle name="_Revenue_Data_Revenue (Jan 09 - Dec 09)" xfId="74"/>
    <cellStyle name="_Revenue_Data_Revenue (Mar 09 - Feb 10)" xfId="75"/>
    <cellStyle name="_Revenue_Data_Volume Exhibit (Jan09 - Dec09)" xfId="76"/>
    <cellStyle name="_Revenue_Mins" xfId="77"/>
    <cellStyle name="_Revenue_Pro Forma Rev 07 GRC" xfId="78"/>
    <cellStyle name="_Revenue_Pro Forma Rev 08 GRC" xfId="79"/>
    <cellStyle name="_Revenue_Pro Forma Rev 09 GRC" xfId="80"/>
    <cellStyle name="_Revenue_Pro Forma Rev 2010 GRC" xfId="81"/>
    <cellStyle name="_Revenue_Pro Forma Rev 2010 GRC_Preliminary" xfId="82"/>
    <cellStyle name="_Revenue_Revenue (Feb 09 - Jan 10)" xfId="83"/>
    <cellStyle name="_Revenue_Revenue (Jan 09 - Dec 09)" xfId="84"/>
    <cellStyle name="_Revenue_Revenue (Mar 09 - Feb 10)" xfId="85"/>
    <cellStyle name="_Revenue_Sheet2" xfId="86"/>
    <cellStyle name="_Revenue_Therms Data" xfId="87"/>
    <cellStyle name="_Revenue_Therms Data Rerun" xfId="88"/>
    <cellStyle name="_Revenue_Volume Exhibit (Jan09 - Dec09)" xfId="89"/>
    <cellStyle name="_Sumas Proforma - 11-09-07" xfId="1816"/>
    <cellStyle name="_Sumas Property Taxes v1" xfId="1817"/>
    <cellStyle name="_Tenaska Comparison" xfId="90"/>
    <cellStyle name="_Tenaska Comparison_3.01 Income Statement" xfId="1818"/>
    <cellStyle name="_Tenaska Comparison_4 31 Regulatory Assets and Liabilities  7 06- Exhibit D" xfId="1819"/>
    <cellStyle name="_Tenaska Comparison_4 32 Regulatory Assets and Liabilities  7 06- Exhibit D" xfId="1820"/>
    <cellStyle name="_Tenaska Comparison_Book9" xfId="1821"/>
    <cellStyle name="_Therms Data" xfId="91"/>
    <cellStyle name="_Therms Data_Pro Forma Rev 09 GRC" xfId="92"/>
    <cellStyle name="_Therms Data_Pro Forma Rev 2010 GRC" xfId="93"/>
    <cellStyle name="_Therms Data_Pro Forma Rev 2010 GRC_Preliminary" xfId="94"/>
    <cellStyle name="_Therms Data_Revenue (Feb 09 - Jan 10)" xfId="95"/>
    <cellStyle name="_Therms Data_Revenue (Jan 09 - Dec 09)" xfId="96"/>
    <cellStyle name="_Therms Data_Revenue (Mar 09 - Feb 10)" xfId="97"/>
    <cellStyle name="_Therms Data_Volume Exhibit (Jan09 - Dec09)" xfId="98"/>
    <cellStyle name="_Value Copy 11 30 05 gas 12 09 05 AURORA at 12 14 05" xfId="99"/>
    <cellStyle name="_Value Copy 11 30 05 gas 12 09 05 AURORA at 12 14 05_04 07E Wild Horse Wind Expansion (C) (2)" xfId="1822"/>
    <cellStyle name="_Value Copy 11 30 05 gas 12 09 05 AURORA at 12 14 05_3.01 Income Statement" xfId="1823"/>
    <cellStyle name="_Value Copy 11 30 05 gas 12 09 05 AURORA at 12 14 05_4 31 Regulatory Assets and Liabilities  7 06- Exhibit D" xfId="1824"/>
    <cellStyle name="_Value Copy 11 30 05 gas 12 09 05 AURORA at 12 14 05_4 32 Regulatory Assets and Liabilities  7 06- Exhibit D" xfId="1825"/>
    <cellStyle name="_Value Copy 11 30 05 gas 12 09 05 AURORA at 12 14 05_Book9" xfId="1826"/>
    <cellStyle name="_VC 2007GRC PC 10312007" xfId="6552"/>
    <cellStyle name="_VC 6.15.06 update on 06GRC power costs.xls Chart 1" xfId="100"/>
    <cellStyle name="_VC 6.15.06 update on 06GRC power costs.xls Chart 1_04 07E Wild Horse Wind Expansion (C) (2)" xfId="1827"/>
    <cellStyle name="_VC 6.15.06 update on 06GRC power costs.xls Chart 1_3.01 Income Statement" xfId="1828"/>
    <cellStyle name="_VC 6.15.06 update on 06GRC power costs.xls Chart 1_4 31 Regulatory Assets and Liabilities  7 06- Exhibit D" xfId="1829"/>
    <cellStyle name="_VC 6.15.06 update on 06GRC power costs.xls Chart 1_4 32 Regulatory Assets and Liabilities  7 06- Exhibit D" xfId="1830"/>
    <cellStyle name="_VC 6.15.06 update on 06GRC power costs.xls Chart 1_Book9" xfId="1831"/>
    <cellStyle name="_VC 6.15.06 update on 06GRC power costs.xls Chart 2" xfId="101"/>
    <cellStyle name="_VC 6.15.06 update on 06GRC power costs.xls Chart 2_04 07E Wild Horse Wind Expansion (C) (2)" xfId="1832"/>
    <cellStyle name="_VC 6.15.06 update on 06GRC power costs.xls Chart 2_3.01 Income Statement" xfId="1833"/>
    <cellStyle name="_VC 6.15.06 update on 06GRC power costs.xls Chart 2_4 31 Regulatory Assets and Liabilities  7 06- Exhibit D" xfId="1834"/>
    <cellStyle name="_VC 6.15.06 update on 06GRC power costs.xls Chart 2_4 32 Regulatory Assets and Liabilities  7 06- Exhibit D" xfId="1835"/>
    <cellStyle name="_VC 6.15.06 update on 06GRC power costs.xls Chart 2_Book9" xfId="1836"/>
    <cellStyle name="_VC 6.15.06 update on 06GRC power costs.xls Chart 3" xfId="102"/>
    <cellStyle name="_VC 6.15.06 update on 06GRC power costs.xls Chart 3_04 07E Wild Horse Wind Expansion (C) (2)" xfId="1837"/>
    <cellStyle name="_VC 6.15.06 update on 06GRC power costs.xls Chart 3_3.01 Income Statement" xfId="1838"/>
    <cellStyle name="_VC 6.15.06 update on 06GRC power costs.xls Chart 3_4 31 Regulatory Assets and Liabilities  7 06- Exhibit D" xfId="1839"/>
    <cellStyle name="_VC 6.15.06 update on 06GRC power costs.xls Chart 3_4 32 Regulatory Assets and Liabilities  7 06- Exhibit D" xfId="1840"/>
    <cellStyle name="_VC 6.15.06 update on 06GRC power costs.xls Chart 3_Book9" xfId="1841"/>
    <cellStyle name="0,0_x000d__x000a_NA_x000d__x000a_" xfId="103"/>
    <cellStyle name="0000" xfId="104"/>
    <cellStyle name="000000" xfId="105"/>
    <cellStyle name="20% - Accent1" xfId="19" builtinId="30" customBuiltin="1"/>
    <cellStyle name="20% - Accent1 10" xfId="106"/>
    <cellStyle name="20% - Accent1 10 2" xfId="107"/>
    <cellStyle name="20% - Accent1 10 2 2" xfId="1842"/>
    <cellStyle name="20% - Accent1 10 2 2 2" xfId="1843"/>
    <cellStyle name="20% - Accent1 10 2 2 3" xfId="1844"/>
    <cellStyle name="20% - Accent1 10 2 3" xfId="1845"/>
    <cellStyle name="20% - Accent1 10 2 4" xfId="1846"/>
    <cellStyle name="20% - Accent1 10 3" xfId="1847"/>
    <cellStyle name="20% - Accent1 10 3 2" xfId="1848"/>
    <cellStyle name="20% - Accent1 10 3 3" xfId="1849"/>
    <cellStyle name="20% - Accent1 10 4" xfId="1850"/>
    <cellStyle name="20% - Accent1 10 4 2" xfId="1851"/>
    <cellStyle name="20% - Accent1 10 4 3" xfId="1852"/>
    <cellStyle name="20% - Accent1 10 5" xfId="1853"/>
    <cellStyle name="20% - Accent1 10 6" xfId="1854"/>
    <cellStyle name="20% - Accent1 11" xfId="108"/>
    <cellStyle name="20% - Accent1 11 2" xfId="109"/>
    <cellStyle name="20% - Accent1 11 2 2" xfId="1855"/>
    <cellStyle name="20% - Accent1 11 2 2 2" xfId="1856"/>
    <cellStyle name="20% - Accent1 11 2 2 3" xfId="1857"/>
    <cellStyle name="20% - Accent1 11 2 3" xfId="1858"/>
    <cellStyle name="20% - Accent1 11 2 4" xfId="1859"/>
    <cellStyle name="20% - Accent1 11 3" xfId="1860"/>
    <cellStyle name="20% - Accent1 11 3 2" xfId="1861"/>
    <cellStyle name="20% - Accent1 11 3 3" xfId="1862"/>
    <cellStyle name="20% - Accent1 11 4" xfId="1863"/>
    <cellStyle name="20% - Accent1 11 4 2" xfId="1864"/>
    <cellStyle name="20% - Accent1 11 4 3" xfId="1865"/>
    <cellStyle name="20% - Accent1 11 5" xfId="1866"/>
    <cellStyle name="20% - Accent1 11 6" xfId="1867"/>
    <cellStyle name="20% - Accent1 12" xfId="110"/>
    <cellStyle name="20% - Accent1 12 2" xfId="111"/>
    <cellStyle name="20% - Accent1 12 2 2" xfId="1868"/>
    <cellStyle name="20% - Accent1 12 2 2 2" xfId="1869"/>
    <cellStyle name="20% - Accent1 12 2 2 3" xfId="1870"/>
    <cellStyle name="20% - Accent1 12 2 3" xfId="1871"/>
    <cellStyle name="20% - Accent1 12 2 4" xfId="1872"/>
    <cellStyle name="20% - Accent1 12 3" xfId="1873"/>
    <cellStyle name="20% - Accent1 12 3 2" xfId="1874"/>
    <cellStyle name="20% - Accent1 12 3 3" xfId="1875"/>
    <cellStyle name="20% - Accent1 12 4" xfId="1876"/>
    <cellStyle name="20% - Accent1 12 4 2" xfId="1877"/>
    <cellStyle name="20% - Accent1 12 4 3" xfId="1878"/>
    <cellStyle name="20% - Accent1 12 5" xfId="1879"/>
    <cellStyle name="20% - Accent1 12 6" xfId="1880"/>
    <cellStyle name="20% - Accent1 13" xfId="112"/>
    <cellStyle name="20% - Accent1 13 2" xfId="113"/>
    <cellStyle name="20% - Accent1 13 2 2" xfId="1881"/>
    <cellStyle name="20% - Accent1 13 2 2 2" xfId="1882"/>
    <cellStyle name="20% - Accent1 13 2 2 3" xfId="1883"/>
    <cellStyle name="20% - Accent1 13 2 3" xfId="1884"/>
    <cellStyle name="20% - Accent1 13 2 4" xfId="1885"/>
    <cellStyle name="20% - Accent1 13 3" xfId="1886"/>
    <cellStyle name="20% - Accent1 13 3 2" xfId="1887"/>
    <cellStyle name="20% - Accent1 13 3 3" xfId="1888"/>
    <cellStyle name="20% - Accent1 13 4" xfId="1889"/>
    <cellStyle name="20% - Accent1 13 4 2" xfId="1890"/>
    <cellStyle name="20% - Accent1 13 4 3" xfId="1891"/>
    <cellStyle name="20% - Accent1 13 5" xfId="1892"/>
    <cellStyle name="20% - Accent1 13 6" xfId="1893"/>
    <cellStyle name="20% - Accent1 14" xfId="114"/>
    <cellStyle name="20% - Accent1 14 2" xfId="115"/>
    <cellStyle name="20% - Accent1 14 2 2" xfId="1894"/>
    <cellStyle name="20% - Accent1 14 2 2 2" xfId="1895"/>
    <cellStyle name="20% - Accent1 14 2 2 3" xfId="1896"/>
    <cellStyle name="20% - Accent1 14 2 3" xfId="1897"/>
    <cellStyle name="20% - Accent1 14 2 4" xfId="1898"/>
    <cellStyle name="20% - Accent1 14 3" xfId="1899"/>
    <cellStyle name="20% - Accent1 14 3 2" xfId="1900"/>
    <cellStyle name="20% - Accent1 14 3 3" xfId="1901"/>
    <cellStyle name="20% - Accent1 14 4" xfId="1902"/>
    <cellStyle name="20% - Accent1 14 4 2" xfId="1903"/>
    <cellStyle name="20% - Accent1 14 4 3" xfId="1904"/>
    <cellStyle name="20% - Accent1 14 5" xfId="1905"/>
    <cellStyle name="20% - Accent1 14 6" xfId="1906"/>
    <cellStyle name="20% - Accent1 15" xfId="116"/>
    <cellStyle name="20% - Accent1 15 2" xfId="117"/>
    <cellStyle name="20% - Accent1 15 2 2" xfId="1907"/>
    <cellStyle name="20% - Accent1 15 2 2 2" xfId="1908"/>
    <cellStyle name="20% - Accent1 15 2 2 3" xfId="1909"/>
    <cellStyle name="20% - Accent1 15 2 3" xfId="1910"/>
    <cellStyle name="20% - Accent1 15 2 4" xfId="1911"/>
    <cellStyle name="20% - Accent1 15 3" xfId="1912"/>
    <cellStyle name="20% - Accent1 15 3 2" xfId="1913"/>
    <cellStyle name="20% - Accent1 15 3 3" xfId="1914"/>
    <cellStyle name="20% - Accent1 15 4" xfId="1915"/>
    <cellStyle name="20% - Accent1 15 4 2" xfId="1916"/>
    <cellStyle name="20% - Accent1 15 4 3" xfId="1917"/>
    <cellStyle name="20% - Accent1 15 5" xfId="1918"/>
    <cellStyle name="20% - Accent1 15 6" xfId="1919"/>
    <cellStyle name="20% - Accent1 16" xfId="118"/>
    <cellStyle name="20% - Accent1 16 2" xfId="119"/>
    <cellStyle name="20% - Accent1 16 2 2" xfId="1920"/>
    <cellStyle name="20% - Accent1 16 2 2 2" xfId="1921"/>
    <cellStyle name="20% - Accent1 16 2 2 3" xfId="1922"/>
    <cellStyle name="20% - Accent1 16 2 3" xfId="1923"/>
    <cellStyle name="20% - Accent1 16 2 4" xfId="1924"/>
    <cellStyle name="20% - Accent1 16 3" xfId="1925"/>
    <cellStyle name="20% - Accent1 16 3 2" xfId="1926"/>
    <cellStyle name="20% - Accent1 16 3 3" xfId="1927"/>
    <cellStyle name="20% - Accent1 16 4" xfId="1928"/>
    <cellStyle name="20% - Accent1 16 4 2" xfId="1929"/>
    <cellStyle name="20% - Accent1 16 4 3" xfId="1930"/>
    <cellStyle name="20% - Accent1 16 5" xfId="1931"/>
    <cellStyle name="20% - Accent1 16 6" xfId="1932"/>
    <cellStyle name="20% - Accent1 17" xfId="120"/>
    <cellStyle name="20% - Accent1 17 2" xfId="121"/>
    <cellStyle name="20% - Accent1 17 2 2" xfId="1933"/>
    <cellStyle name="20% - Accent1 17 2 2 2" xfId="1934"/>
    <cellStyle name="20% - Accent1 17 2 2 3" xfId="1935"/>
    <cellStyle name="20% - Accent1 17 2 3" xfId="1936"/>
    <cellStyle name="20% - Accent1 17 2 4" xfId="1937"/>
    <cellStyle name="20% - Accent1 17 3" xfId="1938"/>
    <cellStyle name="20% - Accent1 17 3 2" xfId="1939"/>
    <cellStyle name="20% - Accent1 17 3 3" xfId="1940"/>
    <cellStyle name="20% - Accent1 17 4" xfId="1941"/>
    <cellStyle name="20% - Accent1 17 4 2" xfId="1942"/>
    <cellStyle name="20% - Accent1 17 4 3" xfId="1943"/>
    <cellStyle name="20% - Accent1 17 5" xfId="1944"/>
    <cellStyle name="20% - Accent1 17 6" xfId="1945"/>
    <cellStyle name="20% - Accent1 18" xfId="122"/>
    <cellStyle name="20% - Accent1 18 2" xfId="123"/>
    <cellStyle name="20% - Accent1 18 2 2" xfId="1946"/>
    <cellStyle name="20% - Accent1 18 2 2 2" xfId="1947"/>
    <cellStyle name="20% - Accent1 18 2 2 3" xfId="1948"/>
    <cellStyle name="20% - Accent1 18 2 3" xfId="1949"/>
    <cellStyle name="20% - Accent1 18 2 4" xfId="1950"/>
    <cellStyle name="20% - Accent1 18 3" xfId="1951"/>
    <cellStyle name="20% - Accent1 18 3 2" xfId="1952"/>
    <cellStyle name="20% - Accent1 18 3 3" xfId="1953"/>
    <cellStyle name="20% - Accent1 18 4" xfId="1954"/>
    <cellStyle name="20% - Accent1 18 4 2" xfId="1955"/>
    <cellStyle name="20% - Accent1 18 4 3" xfId="1956"/>
    <cellStyle name="20% - Accent1 18 5" xfId="1957"/>
    <cellStyle name="20% - Accent1 18 6" xfId="1958"/>
    <cellStyle name="20% - Accent1 19" xfId="124"/>
    <cellStyle name="20% - Accent1 19 2" xfId="125"/>
    <cellStyle name="20% - Accent1 19 2 2" xfId="1959"/>
    <cellStyle name="20% - Accent1 19 2 2 2" xfId="1960"/>
    <cellStyle name="20% - Accent1 19 2 2 3" xfId="1961"/>
    <cellStyle name="20% - Accent1 19 2 3" xfId="1962"/>
    <cellStyle name="20% - Accent1 19 2 4" xfId="1963"/>
    <cellStyle name="20% - Accent1 19 3" xfId="1964"/>
    <cellStyle name="20% - Accent1 19 3 2" xfId="1965"/>
    <cellStyle name="20% - Accent1 19 3 3" xfId="1966"/>
    <cellStyle name="20% - Accent1 19 4" xfId="1967"/>
    <cellStyle name="20% - Accent1 19 4 2" xfId="1968"/>
    <cellStyle name="20% - Accent1 19 4 3" xfId="1969"/>
    <cellStyle name="20% - Accent1 19 5" xfId="1970"/>
    <cellStyle name="20% - Accent1 19 6" xfId="1971"/>
    <cellStyle name="20% - Accent1 2" xfId="126"/>
    <cellStyle name="20% - Accent1 2 2" xfId="127"/>
    <cellStyle name="20% - Accent1 2 3" xfId="128"/>
    <cellStyle name="20% - Accent1 2 3 2" xfId="129"/>
    <cellStyle name="20% - Accent1 2 3 2 2" xfId="1972"/>
    <cellStyle name="20% - Accent1 2 3 2 2 2" xfId="1973"/>
    <cellStyle name="20% - Accent1 2 3 2 2 3" xfId="1974"/>
    <cellStyle name="20% - Accent1 2 3 2 3" xfId="1975"/>
    <cellStyle name="20% - Accent1 2 3 2 4" xfId="1976"/>
    <cellStyle name="20% - Accent1 2 3 3" xfId="1977"/>
    <cellStyle name="20% - Accent1 2 3 3 2" xfId="1978"/>
    <cellStyle name="20% - Accent1 2 3 3 3" xfId="1979"/>
    <cellStyle name="20% - Accent1 2 3 4" xfId="1980"/>
    <cellStyle name="20% - Accent1 2 3 4 2" xfId="1981"/>
    <cellStyle name="20% - Accent1 2 3 4 3" xfId="1982"/>
    <cellStyle name="20% - Accent1 2 3 5" xfId="1983"/>
    <cellStyle name="20% - Accent1 2 3 6" xfId="1984"/>
    <cellStyle name="20% - Accent1 2 4" xfId="6553"/>
    <cellStyle name="20% - Accent1 20" xfId="130"/>
    <cellStyle name="20% - Accent1 20 2" xfId="131"/>
    <cellStyle name="20% - Accent1 20 2 2" xfId="1985"/>
    <cellStyle name="20% - Accent1 20 2 2 2" xfId="1986"/>
    <cellStyle name="20% - Accent1 20 2 2 3" xfId="1987"/>
    <cellStyle name="20% - Accent1 20 2 3" xfId="1988"/>
    <cellStyle name="20% - Accent1 20 2 4" xfId="1989"/>
    <cellStyle name="20% - Accent1 20 3" xfId="1990"/>
    <cellStyle name="20% - Accent1 20 3 2" xfId="1991"/>
    <cellStyle name="20% - Accent1 20 3 3" xfId="1992"/>
    <cellStyle name="20% - Accent1 20 4" xfId="1993"/>
    <cellStyle name="20% - Accent1 20 4 2" xfId="1994"/>
    <cellStyle name="20% - Accent1 20 4 3" xfId="1995"/>
    <cellStyle name="20% - Accent1 20 5" xfId="1996"/>
    <cellStyle name="20% - Accent1 20 6" xfId="1997"/>
    <cellStyle name="20% - Accent1 21" xfId="132"/>
    <cellStyle name="20% - Accent1 22" xfId="133"/>
    <cellStyle name="20% - Accent1 22 2" xfId="134"/>
    <cellStyle name="20% - Accent1 22 2 2" xfId="1998"/>
    <cellStyle name="20% - Accent1 22 2 2 2" xfId="1999"/>
    <cellStyle name="20% - Accent1 22 2 2 3" xfId="2000"/>
    <cellStyle name="20% - Accent1 22 2 3" xfId="2001"/>
    <cellStyle name="20% - Accent1 22 2 4" xfId="2002"/>
    <cellStyle name="20% - Accent1 22 3" xfId="2003"/>
    <cellStyle name="20% - Accent1 22 3 2" xfId="2004"/>
    <cellStyle name="20% - Accent1 22 3 3" xfId="2005"/>
    <cellStyle name="20% - Accent1 22 4" xfId="2006"/>
    <cellStyle name="20% - Accent1 22 4 2" xfId="2007"/>
    <cellStyle name="20% - Accent1 22 4 3" xfId="2008"/>
    <cellStyle name="20% - Accent1 22 5" xfId="2009"/>
    <cellStyle name="20% - Accent1 22 6" xfId="2010"/>
    <cellStyle name="20% - Accent1 23" xfId="135"/>
    <cellStyle name="20% - Accent1 23 2" xfId="2011"/>
    <cellStyle name="20% - Accent1 23 2 2" xfId="2012"/>
    <cellStyle name="20% - Accent1 23 2 3" xfId="2013"/>
    <cellStyle name="20% - Accent1 23 3" xfId="2014"/>
    <cellStyle name="20% - Accent1 23 4" xfId="2015"/>
    <cellStyle name="20% - Accent1 24" xfId="136"/>
    <cellStyle name="20% - Accent1 24 2" xfId="2016"/>
    <cellStyle name="20% - Accent1 24 3" xfId="2017"/>
    <cellStyle name="20% - Accent1 25" xfId="137"/>
    <cellStyle name="20% - Accent1 25 2" xfId="2018"/>
    <cellStyle name="20% - Accent1 25 3" xfId="2019"/>
    <cellStyle name="20% - Accent1 26" xfId="2020"/>
    <cellStyle name="20% - Accent1 27" xfId="2021"/>
    <cellStyle name="20% - Accent1 28" xfId="2022"/>
    <cellStyle name="20% - Accent1 29" xfId="2023"/>
    <cellStyle name="20% - Accent1 3" xfId="138"/>
    <cellStyle name="20% - Accent1 3 2" xfId="139"/>
    <cellStyle name="20% - Accent1 3 3" xfId="140"/>
    <cellStyle name="20% - Accent1 3 3 2" xfId="141"/>
    <cellStyle name="20% - Accent1 3 3 2 2" xfId="2024"/>
    <cellStyle name="20% - Accent1 3 3 2 2 2" xfId="2025"/>
    <cellStyle name="20% - Accent1 3 3 2 2 3" xfId="2026"/>
    <cellStyle name="20% - Accent1 3 3 2 3" xfId="2027"/>
    <cellStyle name="20% - Accent1 3 3 2 4" xfId="2028"/>
    <cellStyle name="20% - Accent1 3 3 3" xfId="2029"/>
    <cellStyle name="20% - Accent1 3 3 3 2" xfId="2030"/>
    <cellStyle name="20% - Accent1 3 3 3 3" xfId="2031"/>
    <cellStyle name="20% - Accent1 3 3 4" xfId="2032"/>
    <cellStyle name="20% - Accent1 3 3 4 2" xfId="2033"/>
    <cellStyle name="20% - Accent1 3 3 4 3" xfId="2034"/>
    <cellStyle name="20% - Accent1 3 3 5" xfId="2035"/>
    <cellStyle name="20% - Accent1 3 3 6" xfId="2036"/>
    <cellStyle name="20% - Accent1 4" xfId="142"/>
    <cellStyle name="20% - Accent1 4 2" xfId="143"/>
    <cellStyle name="20% - Accent1 4 2 2" xfId="144"/>
    <cellStyle name="20% - Accent1 4 2 2 2" xfId="2037"/>
    <cellStyle name="20% - Accent1 4 2 2 2 2" xfId="2038"/>
    <cellStyle name="20% - Accent1 4 2 2 2 3" xfId="2039"/>
    <cellStyle name="20% - Accent1 4 2 2 3" xfId="2040"/>
    <cellStyle name="20% - Accent1 4 2 2 4" xfId="2041"/>
    <cellStyle name="20% - Accent1 4 2 3" xfId="2042"/>
    <cellStyle name="20% - Accent1 4 2 3 2" xfId="2043"/>
    <cellStyle name="20% - Accent1 4 2 3 3" xfId="2044"/>
    <cellStyle name="20% - Accent1 4 2 4" xfId="2045"/>
    <cellStyle name="20% - Accent1 4 2 4 2" xfId="2046"/>
    <cellStyle name="20% - Accent1 4 2 4 3" xfId="2047"/>
    <cellStyle name="20% - Accent1 4 2 5" xfId="2048"/>
    <cellStyle name="20% - Accent1 4 2 6" xfId="2049"/>
    <cellStyle name="20% - Accent1 4 3" xfId="145"/>
    <cellStyle name="20% - Accent1 4 3 2" xfId="2050"/>
    <cellStyle name="20% - Accent1 4 3 2 2" xfId="2051"/>
    <cellStyle name="20% - Accent1 4 3 2 3" xfId="2052"/>
    <cellStyle name="20% - Accent1 4 3 3" xfId="2053"/>
    <cellStyle name="20% - Accent1 4 3 4" xfId="2054"/>
    <cellStyle name="20% - Accent1 4 4" xfId="2055"/>
    <cellStyle name="20% - Accent1 4 4 2" xfId="2056"/>
    <cellStyle name="20% - Accent1 4 4 3" xfId="2057"/>
    <cellStyle name="20% - Accent1 4 5" xfId="2058"/>
    <cellStyle name="20% - Accent1 4 5 2" xfId="2059"/>
    <cellStyle name="20% - Accent1 4 5 3" xfId="2060"/>
    <cellStyle name="20% - Accent1 4 6" xfId="2061"/>
    <cellStyle name="20% - Accent1 4 7" xfId="2062"/>
    <cellStyle name="20% - Accent1 5" xfId="146"/>
    <cellStyle name="20% - Accent1 5 2" xfId="147"/>
    <cellStyle name="20% - Accent1 5 2 2" xfId="2063"/>
    <cellStyle name="20% - Accent1 5 2 2 2" xfId="2064"/>
    <cellStyle name="20% - Accent1 5 2 2 3" xfId="2065"/>
    <cellStyle name="20% - Accent1 5 2 3" xfId="2066"/>
    <cellStyle name="20% - Accent1 5 2 4" xfId="2067"/>
    <cellStyle name="20% - Accent1 5 3" xfId="2068"/>
    <cellStyle name="20% - Accent1 5 3 2" xfId="2069"/>
    <cellStyle name="20% - Accent1 5 3 3" xfId="2070"/>
    <cellStyle name="20% - Accent1 5 4" xfId="2071"/>
    <cellStyle name="20% - Accent1 5 4 2" xfId="2072"/>
    <cellStyle name="20% - Accent1 5 4 3" xfId="2073"/>
    <cellStyle name="20% - Accent1 5 5" xfId="2074"/>
    <cellStyle name="20% - Accent1 5 6" xfId="2075"/>
    <cellStyle name="20% - Accent1 6" xfId="148"/>
    <cellStyle name="20% - Accent1 6 2" xfId="149"/>
    <cellStyle name="20% - Accent1 6 2 2" xfId="2076"/>
    <cellStyle name="20% - Accent1 6 2 2 2" xfId="2077"/>
    <cellStyle name="20% - Accent1 6 2 2 3" xfId="2078"/>
    <cellStyle name="20% - Accent1 6 2 3" xfId="2079"/>
    <cellStyle name="20% - Accent1 6 2 4" xfId="2080"/>
    <cellStyle name="20% - Accent1 6 3" xfId="2081"/>
    <cellStyle name="20% - Accent1 6 3 2" xfId="2082"/>
    <cellStyle name="20% - Accent1 6 3 3" xfId="2083"/>
    <cellStyle name="20% - Accent1 6 4" xfId="2084"/>
    <cellStyle name="20% - Accent1 6 4 2" xfId="2085"/>
    <cellStyle name="20% - Accent1 6 4 3" xfId="2086"/>
    <cellStyle name="20% - Accent1 6 5" xfId="2087"/>
    <cellStyle name="20% - Accent1 6 6" xfId="2088"/>
    <cellStyle name="20% - Accent1 7" xfId="150"/>
    <cellStyle name="20% - Accent1 7 2" xfId="151"/>
    <cellStyle name="20% - Accent1 7 2 2" xfId="2089"/>
    <cellStyle name="20% - Accent1 7 2 2 2" xfId="2090"/>
    <cellStyle name="20% - Accent1 7 2 2 3" xfId="2091"/>
    <cellStyle name="20% - Accent1 7 2 3" xfId="2092"/>
    <cellStyle name="20% - Accent1 7 2 4" xfId="2093"/>
    <cellStyle name="20% - Accent1 7 3" xfId="2094"/>
    <cellStyle name="20% - Accent1 7 3 2" xfId="2095"/>
    <cellStyle name="20% - Accent1 7 3 3" xfId="2096"/>
    <cellStyle name="20% - Accent1 7 4" xfId="2097"/>
    <cellStyle name="20% - Accent1 7 4 2" xfId="2098"/>
    <cellStyle name="20% - Accent1 7 4 3" xfId="2099"/>
    <cellStyle name="20% - Accent1 7 5" xfId="2100"/>
    <cellStyle name="20% - Accent1 7 6" xfId="2101"/>
    <cellStyle name="20% - Accent1 8" xfId="152"/>
    <cellStyle name="20% - Accent1 8 2" xfId="153"/>
    <cellStyle name="20% - Accent1 8 2 2" xfId="2102"/>
    <cellStyle name="20% - Accent1 8 2 2 2" xfId="2103"/>
    <cellStyle name="20% - Accent1 8 2 2 3" xfId="2104"/>
    <cellStyle name="20% - Accent1 8 2 3" xfId="2105"/>
    <cellStyle name="20% - Accent1 8 2 4" xfId="2106"/>
    <cellStyle name="20% - Accent1 8 3" xfId="2107"/>
    <cellStyle name="20% - Accent1 8 3 2" xfId="2108"/>
    <cellStyle name="20% - Accent1 8 3 3" xfId="2109"/>
    <cellStyle name="20% - Accent1 8 4" xfId="2110"/>
    <cellStyle name="20% - Accent1 8 4 2" xfId="2111"/>
    <cellStyle name="20% - Accent1 8 4 3" xfId="2112"/>
    <cellStyle name="20% - Accent1 8 5" xfId="2113"/>
    <cellStyle name="20% - Accent1 8 6" xfId="2114"/>
    <cellStyle name="20% - Accent1 9" xfId="154"/>
    <cellStyle name="20% - Accent1 9 2" xfId="155"/>
    <cellStyle name="20% - Accent1 9 2 2" xfId="2115"/>
    <cellStyle name="20% - Accent1 9 2 2 2" xfId="2116"/>
    <cellStyle name="20% - Accent1 9 2 2 3" xfId="2117"/>
    <cellStyle name="20% - Accent1 9 2 3" xfId="2118"/>
    <cellStyle name="20% - Accent1 9 2 4" xfId="2119"/>
    <cellStyle name="20% - Accent1 9 3" xfId="2120"/>
    <cellStyle name="20% - Accent1 9 3 2" xfId="2121"/>
    <cellStyle name="20% - Accent1 9 3 3" xfId="2122"/>
    <cellStyle name="20% - Accent1 9 4" xfId="2123"/>
    <cellStyle name="20% - Accent1 9 4 2" xfId="2124"/>
    <cellStyle name="20% - Accent1 9 4 3" xfId="2125"/>
    <cellStyle name="20% - Accent1 9 5" xfId="2126"/>
    <cellStyle name="20% - Accent1 9 6" xfId="2127"/>
    <cellStyle name="20% - Accent2" xfId="23" builtinId="34" customBuiltin="1"/>
    <cellStyle name="20% - Accent2 10" xfId="156"/>
    <cellStyle name="20% - Accent2 10 2" xfId="157"/>
    <cellStyle name="20% - Accent2 10 2 2" xfId="2128"/>
    <cellStyle name="20% - Accent2 10 2 2 2" xfId="2129"/>
    <cellStyle name="20% - Accent2 10 2 2 3" xfId="2130"/>
    <cellStyle name="20% - Accent2 10 2 3" xfId="2131"/>
    <cellStyle name="20% - Accent2 10 2 4" xfId="2132"/>
    <cellStyle name="20% - Accent2 10 3" xfId="2133"/>
    <cellStyle name="20% - Accent2 10 3 2" xfId="2134"/>
    <cellStyle name="20% - Accent2 10 3 3" xfId="2135"/>
    <cellStyle name="20% - Accent2 10 4" xfId="2136"/>
    <cellStyle name="20% - Accent2 10 4 2" xfId="2137"/>
    <cellStyle name="20% - Accent2 10 4 3" xfId="2138"/>
    <cellStyle name="20% - Accent2 10 5" xfId="2139"/>
    <cellStyle name="20% - Accent2 10 6" xfId="2140"/>
    <cellStyle name="20% - Accent2 11" xfId="158"/>
    <cellStyle name="20% - Accent2 11 2" xfId="159"/>
    <cellStyle name="20% - Accent2 11 2 2" xfId="2141"/>
    <cellStyle name="20% - Accent2 11 2 2 2" xfId="2142"/>
    <cellStyle name="20% - Accent2 11 2 2 3" xfId="2143"/>
    <cellStyle name="20% - Accent2 11 2 3" xfId="2144"/>
    <cellStyle name="20% - Accent2 11 2 4" xfId="2145"/>
    <cellStyle name="20% - Accent2 11 3" xfId="2146"/>
    <cellStyle name="20% - Accent2 11 3 2" xfId="2147"/>
    <cellStyle name="20% - Accent2 11 3 3" xfId="2148"/>
    <cellStyle name="20% - Accent2 11 4" xfId="2149"/>
    <cellStyle name="20% - Accent2 11 4 2" xfId="2150"/>
    <cellStyle name="20% - Accent2 11 4 3" xfId="2151"/>
    <cellStyle name="20% - Accent2 11 5" xfId="2152"/>
    <cellStyle name="20% - Accent2 11 6" xfId="2153"/>
    <cellStyle name="20% - Accent2 12" xfId="160"/>
    <cellStyle name="20% - Accent2 12 2" xfId="161"/>
    <cellStyle name="20% - Accent2 12 2 2" xfId="2154"/>
    <cellStyle name="20% - Accent2 12 2 2 2" xfId="2155"/>
    <cellStyle name="20% - Accent2 12 2 2 3" xfId="2156"/>
    <cellStyle name="20% - Accent2 12 2 3" xfId="2157"/>
    <cellStyle name="20% - Accent2 12 2 4" xfId="2158"/>
    <cellStyle name="20% - Accent2 12 3" xfId="2159"/>
    <cellStyle name="20% - Accent2 12 3 2" xfId="2160"/>
    <cellStyle name="20% - Accent2 12 3 3" xfId="2161"/>
    <cellStyle name="20% - Accent2 12 4" xfId="2162"/>
    <cellStyle name="20% - Accent2 12 4 2" xfId="2163"/>
    <cellStyle name="20% - Accent2 12 4 3" xfId="2164"/>
    <cellStyle name="20% - Accent2 12 5" xfId="2165"/>
    <cellStyle name="20% - Accent2 12 6" xfId="2166"/>
    <cellStyle name="20% - Accent2 13" xfId="162"/>
    <cellStyle name="20% - Accent2 13 2" xfId="163"/>
    <cellStyle name="20% - Accent2 13 2 2" xfId="2167"/>
    <cellStyle name="20% - Accent2 13 2 2 2" xfId="2168"/>
    <cellStyle name="20% - Accent2 13 2 2 3" xfId="2169"/>
    <cellStyle name="20% - Accent2 13 2 3" xfId="2170"/>
    <cellStyle name="20% - Accent2 13 2 4" xfId="2171"/>
    <cellStyle name="20% - Accent2 13 3" xfId="2172"/>
    <cellStyle name="20% - Accent2 13 3 2" xfId="2173"/>
    <cellStyle name="20% - Accent2 13 3 3" xfId="2174"/>
    <cellStyle name="20% - Accent2 13 4" xfId="2175"/>
    <cellStyle name="20% - Accent2 13 4 2" xfId="2176"/>
    <cellStyle name="20% - Accent2 13 4 3" xfId="2177"/>
    <cellStyle name="20% - Accent2 13 5" xfId="2178"/>
    <cellStyle name="20% - Accent2 13 6" xfId="2179"/>
    <cellStyle name="20% - Accent2 14" xfId="164"/>
    <cellStyle name="20% - Accent2 14 2" xfId="165"/>
    <cellStyle name="20% - Accent2 14 2 2" xfId="2180"/>
    <cellStyle name="20% - Accent2 14 2 2 2" xfId="2181"/>
    <cellStyle name="20% - Accent2 14 2 2 3" xfId="2182"/>
    <cellStyle name="20% - Accent2 14 2 3" xfId="2183"/>
    <cellStyle name="20% - Accent2 14 2 4" xfId="2184"/>
    <cellStyle name="20% - Accent2 14 3" xfId="2185"/>
    <cellStyle name="20% - Accent2 14 3 2" xfId="2186"/>
    <cellStyle name="20% - Accent2 14 3 3" xfId="2187"/>
    <cellStyle name="20% - Accent2 14 4" xfId="2188"/>
    <cellStyle name="20% - Accent2 14 4 2" xfId="2189"/>
    <cellStyle name="20% - Accent2 14 4 3" xfId="2190"/>
    <cellStyle name="20% - Accent2 14 5" xfId="2191"/>
    <cellStyle name="20% - Accent2 14 6" xfId="2192"/>
    <cellStyle name="20% - Accent2 15" xfId="166"/>
    <cellStyle name="20% - Accent2 15 2" xfId="167"/>
    <cellStyle name="20% - Accent2 15 2 2" xfId="2193"/>
    <cellStyle name="20% - Accent2 15 2 2 2" xfId="2194"/>
    <cellStyle name="20% - Accent2 15 2 2 3" xfId="2195"/>
    <cellStyle name="20% - Accent2 15 2 3" xfId="2196"/>
    <cellStyle name="20% - Accent2 15 2 4" xfId="2197"/>
    <cellStyle name="20% - Accent2 15 3" xfId="2198"/>
    <cellStyle name="20% - Accent2 15 3 2" xfId="2199"/>
    <cellStyle name="20% - Accent2 15 3 3" xfId="2200"/>
    <cellStyle name="20% - Accent2 15 4" xfId="2201"/>
    <cellStyle name="20% - Accent2 15 4 2" xfId="2202"/>
    <cellStyle name="20% - Accent2 15 4 3" xfId="2203"/>
    <cellStyle name="20% - Accent2 15 5" xfId="2204"/>
    <cellStyle name="20% - Accent2 15 6" xfId="2205"/>
    <cellStyle name="20% - Accent2 16" xfId="168"/>
    <cellStyle name="20% - Accent2 16 2" xfId="169"/>
    <cellStyle name="20% - Accent2 16 2 2" xfId="2206"/>
    <cellStyle name="20% - Accent2 16 2 2 2" xfId="2207"/>
    <cellStyle name="20% - Accent2 16 2 2 3" xfId="2208"/>
    <cellStyle name="20% - Accent2 16 2 3" xfId="2209"/>
    <cellStyle name="20% - Accent2 16 2 4" xfId="2210"/>
    <cellStyle name="20% - Accent2 16 3" xfId="2211"/>
    <cellStyle name="20% - Accent2 16 3 2" xfId="2212"/>
    <cellStyle name="20% - Accent2 16 3 3" xfId="2213"/>
    <cellStyle name="20% - Accent2 16 4" xfId="2214"/>
    <cellStyle name="20% - Accent2 16 4 2" xfId="2215"/>
    <cellStyle name="20% - Accent2 16 4 3" xfId="2216"/>
    <cellStyle name="20% - Accent2 16 5" xfId="2217"/>
    <cellStyle name="20% - Accent2 16 6" xfId="2218"/>
    <cellStyle name="20% - Accent2 17" xfId="170"/>
    <cellStyle name="20% - Accent2 17 2" xfId="171"/>
    <cellStyle name="20% - Accent2 17 2 2" xfId="2219"/>
    <cellStyle name="20% - Accent2 17 2 2 2" xfId="2220"/>
    <cellStyle name="20% - Accent2 17 2 2 3" xfId="2221"/>
    <cellStyle name="20% - Accent2 17 2 3" xfId="2222"/>
    <cellStyle name="20% - Accent2 17 2 4" xfId="2223"/>
    <cellStyle name="20% - Accent2 17 3" xfId="2224"/>
    <cellStyle name="20% - Accent2 17 3 2" xfId="2225"/>
    <cellStyle name="20% - Accent2 17 3 3" xfId="2226"/>
    <cellStyle name="20% - Accent2 17 4" xfId="2227"/>
    <cellStyle name="20% - Accent2 17 4 2" xfId="2228"/>
    <cellStyle name="20% - Accent2 17 4 3" xfId="2229"/>
    <cellStyle name="20% - Accent2 17 5" xfId="2230"/>
    <cellStyle name="20% - Accent2 17 6" xfId="2231"/>
    <cellStyle name="20% - Accent2 18" xfId="172"/>
    <cellStyle name="20% - Accent2 18 2" xfId="173"/>
    <cellStyle name="20% - Accent2 18 2 2" xfId="2232"/>
    <cellStyle name="20% - Accent2 18 2 2 2" xfId="2233"/>
    <cellStyle name="20% - Accent2 18 2 2 3" xfId="2234"/>
    <cellStyle name="20% - Accent2 18 2 3" xfId="2235"/>
    <cellStyle name="20% - Accent2 18 2 4" xfId="2236"/>
    <cellStyle name="20% - Accent2 18 3" xfId="2237"/>
    <cellStyle name="20% - Accent2 18 3 2" xfId="2238"/>
    <cellStyle name="20% - Accent2 18 3 3" xfId="2239"/>
    <cellStyle name="20% - Accent2 18 4" xfId="2240"/>
    <cellStyle name="20% - Accent2 18 4 2" xfId="2241"/>
    <cellStyle name="20% - Accent2 18 4 3" xfId="2242"/>
    <cellStyle name="20% - Accent2 18 5" xfId="2243"/>
    <cellStyle name="20% - Accent2 18 6" xfId="2244"/>
    <cellStyle name="20% - Accent2 19" xfId="174"/>
    <cellStyle name="20% - Accent2 19 2" xfId="175"/>
    <cellStyle name="20% - Accent2 19 2 2" xfId="2245"/>
    <cellStyle name="20% - Accent2 19 2 2 2" xfId="2246"/>
    <cellStyle name="20% - Accent2 19 2 2 3" xfId="2247"/>
    <cellStyle name="20% - Accent2 19 2 3" xfId="2248"/>
    <cellStyle name="20% - Accent2 19 2 4" xfId="2249"/>
    <cellStyle name="20% - Accent2 19 3" xfId="2250"/>
    <cellStyle name="20% - Accent2 19 3 2" xfId="2251"/>
    <cellStyle name="20% - Accent2 19 3 3" xfId="2252"/>
    <cellStyle name="20% - Accent2 19 4" xfId="2253"/>
    <cellStyle name="20% - Accent2 19 4 2" xfId="2254"/>
    <cellStyle name="20% - Accent2 19 4 3" xfId="2255"/>
    <cellStyle name="20% - Accent2 19 5" xfId="2256"/>
    <cellStyle name="20% - Accent2 19 6" xfId="2257"/>
    <cellStyle name="20% - Accent2 2" xfId="176"/>
    <cellStyle name="20% - Accent2 2 2" xfId="177"/>
    <cellStyle name="20% - Accent2 2 3" xfId="178"/>
    <cellStyle name="20% - Accent2 2 3 2" xfId="179"/>
    <cellStyle name="20% - Accent2 2 3 2 2" xfId="2258"/>
    <cellStyle name="20% - Accent2 2 3 2 2 2" xfId="2259"/>
    <cellStyle name="20% - Accent2 2 3 2 2 3" xfId="2260"/>
    <cellStyle name="20% - Accent2 2 3 2 3" xfId="2261"/>
    <cellStyle name="20% - Accent2 2 3 2 4" xfId="2262"/>
    <cellStyle name="20% - Accent2 2 3 3" xfId="2263"/>
    <cellStyle name="20% - Accent2 2 3 3 2" xfId="2264"/>
    <cellStyle name="20% - Accent2 2 3 3 3" xfId="2265"/>
    <cellStyle name="20% - Accent2 2 3 4" xfId="2266"/>
    <cellStyle name="20% - Accent2 2 3 4 2" xfId="2267"/>
    <cellStyle name="20% - Accent2 2 3 4 3" xfId="2268"/>
    <cellStyle name="20% - Accent2 2 3 5" xfId="2269"/>
    <cellStyle name="20% - Accent2 2 3 6" xfId="2270"/>
    <cellStyle name="20% - Accent2 2 4" xfId="6554"/>
    <cellStyle name="20% - Accent2 20" xfId="180"/>
    <cellStyle name="20% - Accent2 20 2" xfId="181"/>
    <cellStyle name="20% - Accent2 20 2 2" xfId="2271"/>
    <cellStyle name="20% - Accent2 20 2 2 2" xfId="2272"/>
    <cellStyle name="20% - Accent2 20 2 2 3" xfId="2273"/>
    <cellStyle name="20% - Accent2 20 2 3" xfId="2274"/>
    <cellStyle name="20% - Accent2 20 2 4" xfId="2275"/>
    <cellStyle name="20% - Accent2 20 3" xfId="2276"/>
    <cellStyle name="20% - Accent2 20 3 2" xfId="2277"/>
    <cellStyle name="20% - Accent2 20 3 3" xfId="2278"/>
    <cellStyle name="20% - Accent2 20 4" xfId="2279"/>
    <cellStyle name="20% - Accent2 20 4 2" xfId="2280"/>
    <cellStyle name="20% - Accent2 20 4 3" xfId="2281"/>
    <cellStyle name="20% - Accent2 20 5" xfId="2282"/>
    <cellStyle name="20% - Accent2 20 6" xfId="2283"/>
    <cellStyle name="20% - Accent2 21" xfId="182"/>
    <cellStyle name="20% - Accent2 22" xfId="183"/>
    <cellStyle name="20% - Accent2 22 2" xfId="184"/>
    <cellStyle name="20% - Accent2 22 2 2" xfId="2284"/>
    <cellStyle name="20% - Accent2 22 2 2 2" xfId="2285"/>
    <cellStyle name="20% - Accent2 22 2 2 3" xfId="2286"/>
    <cellStyle name="20% - Accent2 22 2 3" xfId="2287"/>
    <cellStyle name="20% - Accent2 22 2 4" xfId="2288"/>
    <cellStyle name="20% - Accent2 22 3" xfId="2289"/>
    <cellStyle name="20% - Accent2 22 3 2" xfId="2290"/>
    <cellStyle name="20% - Accent2 22 3 3" xfId="2291"/>
    <cellStyle name="20% - Accent2 22 4" xfId="2292"/>
    <cellStyle name="20% - Accent2 22 4 2" xfId="2293"/>
    <cellStyle name="20% - Accent2 22 4 3" xfId="2294"/>
    <cellStyle name="20% - Accent2 22 5" xfId="2295"/>
    <cellStyle name="20% - Accent2 22 6" xfId="2296"/>
    <cellStyle name="20% - Accent2 23" xfId="185"/>
    <cellStyle name="20% - Accent2 23 2" xfId="2297"/>
    <cellStyle name="20% - Accent2 23 2 2" xfId="2298"/>
    <cellStyle name="20% - Accent2 23 2 3" xfId="2299"/>
    <cellStyle name="20% - Accent2 23 3" xfId="2300"/>
    <cellStyle name="20% - Accent2 23 4" xfId="2301"/>
    <cellStyle name="20% - Accent2 24" xfId="186"/>
    <cellStyle name="20% - Accent2 24 2" xfId="2302"/>
    <cellStyle name="20% - Accent2 24 3" xfId="2303"/>
    <cellStyle name="20% - Accent2 25" xfId="187"/>
    <cellStyle name="20% - Accent2 25 2" xfId="2304"/>
    <cellStyle name="20% - Accent2 25 3" xfId="2305"/>
    <cellStyle name="20% - Accent2 26" xfId="2306"/>
    <cellStyle name="20% - Accent2 27" xfId="2307"/>
    <cellStyle name="20% - Accent2 28" xfId="2308"/>
    <cellStyle name="20% - Accent2 29" xfId="2309"/>
    <cellStyle name="20% - Accent2 3" xfId="188"/>
    <cellStyle name="20% - Accent2 3 2" xfId="189"/>
    <cellStyle name="20% - Accent2 3 3" xfId="190"/>
    <cellStyle name="20% - Accent2 3 3 2" xfId="191"/>
    <cellStyle name="20% - Accent2 3 3 2 2" xfId="2310"/>
    <cellStyle name="20% - Accent2 3 3 2 2 2" xfId="2311"/>
    <cellStyle name="20% - Accent2 3 3 2 2 3" xfId="2312"/>
    <cellStyle name="20% - Accent2 3 3 2 3" xfId="2313"/>
    <cellStyle name="20% - Accent2 3 3 2 4" xfId="2314"/>
    <cellStyle name="20% - Accent2 3 3 3" xfId="2315"/>
    <cellStyle name="20% - Accent2 3 3 3 2" xfId="2316"/>
    <cellStyle name="20% - Accent2 3 3 3 3" xfId="2317"/>
    <cellStyle name="20% - Accent2 3 3 4" xfId="2318"/>
    <cellStyle name="20% - Accent2 3 3 4 2" xfId="2319"/>
    <cellStyle name="20% - Accent2 3 3 4 3" xfId="2320"/>
    <cellStyle name="20% - Accent2 3 3 5" xfId="2321"/>
    <cellStyle name="20% - Accent2 3 3 6" xfId="2322"/>
    <cellStyle name="20% - Accent2 4" xfId="192"/>
    <cellStyle name="20% - Accent2 4 2" xfId="193"/>
    <cellStyle name="20% - Accent2 4 2 2" xfId="194"/>
    <cellStyle name="20% - Accent2 4 2 2 2" xfId="2323"/>
    <cellStyle name="20% - Accent2 4 2 2 2 2" xfId="2324"/>
    <cellStyle name="20% - Accent2 4 2 2 2 3" xfId="2325"/>
    <cellStyle name="20% - Accent2 4 2 2 3" xfId="2326"/>
    <cellStyle name="20% - Accent2 4 2 2 4" xfId="2327"/>
    <cellStyle name="20% - Accent2 4 2 3" xfId="2328"/>
    <cellStyle name="20% - Accent2 4 2 3 2" xfId="2329"/>
    <cellStyle name="20% - Accent2 4 2 3 3" xfId="2330"/>
    <cellStyle name="20% - Accent2 4 2 4" xfId="2331"/>
    <cellStyle name="20% - Accent2 4 2 4 2" xfId="2332"/>
    <cellStyle name="20% - Accent2 4 2 4 3" xfId="2333"/>
    <cellStyle name="20% - Accent2 4 2 5" xfId="2334"/>
    <cellStyle name="20% - Accent2 4 2 6" xfId="2335"/>
    <cellStyle name="20% - Accent2 4 3" xfId="195"/>
    <cellStyle name="20% - Accent2 4 3 2" xfId="2336"/>
    <cellStyle name="20% - Accent2 4 3 2 2" xfId="2337"/>
    <cellStyle name="20% - Accent2 4 3 2 3" xfId="2338"/>
    <cellStyle name="20% - Accent2 4 3 3" xfId="2339"/>
    <cellStyle name="20% - Accent2 4 3 4" xfId="2340"/>
    <cellStyle name="20% - Accent2 4 4" xfId="2341"/>
    <cellStyle name="20% - Accent2 4 4 2" xfId="2342"/>
    <cellStyle name="20% - Accent2 4 4 3" xfId="2343"/>
    <cellStyle name="20% - Accent2 4 5" xfId="2344"/>
    <cellStyle name="20% - Accent2 4 5 2" xfId="2345"/>
    <cellStyle name="20% - Accent2 4 5 3" xfId="2346"/>
    <cellStyle name="20% - Accent2 4 6" xfId="2347"/>
    <cellStyle name="20% - Accent2 4 7" xfId="2348"/>
    <cellStyle name="20% - Accent2 5" xfId="196"/>
    <cellStyle name="20% - Accent2 5 2" xfId="197"/>
    <cellStyle name="20% - Accent2 5 2 2" xfId="2349"/>
    <cellStyle name="20% - Accent2 5 2 2 2" xfId="2350"/>
    <cellStyle name="20% - Accent2 5 2 2 3" xfId="2351"/>
    <cellStyle name="20% - Accent2 5 2 3" xfId="2352"/>
    <cellStyle name="20% - Accent2 5 2 4" xfId="2353"/>
    <cellStyle name="20% - Accent2 5 3" xfId="2354"/>
    <cellStyle name="20% - Accent2 5 3 2" xfId="2355"/>
    <cellStyle name="20% - Accent2 5 3 3" xfId="2356"/>
    <cellStyle name="20% - Accent2 5 4" xfId="2357"/>
    <cellStyle name="20% - Accent2 5 4 2" xfId="2358"/>
    <cellStyle name="20% - Accent2 5 4 3" xfId="2359"/>
    <cellStyle name="20% - Accent2 5 5" xfId="2360"/>
    <cellStyle name="20% - Accent2 5 6" xfId="2361"/>
    <cellStyle name="20% - Accent2 6" xfId="198"/>
    <cellStyle name="20% - Accent2 6 2" xfId="199"/>
    <cellStyle name="20% - Accent2 6 2 2" xfId="2362"/>
    <cellStyle name="20% - Accent2 6 2 2 2" xfId="2363"/>
    <cellStyle name="20% - Accent2 6 2 2 3" xfId="2364"/>
    <cellStyle name="20% - Accent2 6 2 3" xfId="2365"/>
    <cellStyle name="20% - Accent2 6 2 4" xfId="2366"/>
    <cellStyle name="20% - Accent2 6 3" xfId="2367"/>
    <cellStyle name="20% - Accent2 6 3 2" xfId="2368"/>
    <cellStyle name="20% - Accent2 6 3 3" xfId="2369"/>
    <cellStyle name="20% - Accent2 6 4" xfId="2370"/>
    <cellStyle name="20% - Accent2 6 4 2" xfId="2371"/>
    <cellStyle name="20% - Accent2 6 4 3" xfId="2372"/>
    <cellStyle name="20% - Accent2 6 5" xfId="2373"/>
    <cellStyle name="20% - Accent2 6 6" xfId="2374"/>
    <cellStyle name="20% - Accent2 7" xfId="200"/>
    <cellStyle name="20% - Accent2 7 2" xfId="201"/>
    <cellStyle name="20% - Accent2 7 2 2" xfId="2375"/>
    <cellStyle name="20% - Accent2 7 2 2 2" xfId="2376"/>
    <cellStyle name="20% - Accent2 7 2 2 3" xfId="2377"/>
    <cellStyle name="20% - Accent2 7 2 3" xfId="2378"/>
    <cellStyle name="20% - Accent2 7 2 4" xfId="2379"/>
    <cellStyle name="20% - Accent2 7 3" xfId="2380"/>
    <cellStyle name="20% - Accent2 7 3 2" xfId="2381"/>
    <cellStyle name="20% - Accent2 7 3 3" xfId="2382"/>
    <cellStyle name="20% - Accent2 7 4" xfId="2383"/>
    <cellStyle name="20% - Accent2 7 4 2" xfId="2384"/>
    <cellStyle name="20% - Accent2 7 4 3" xfId="2385"/>
    <cellStyle name="20% - Accent2 7 5" xfId="2386"/>
    <cellStyle name="20% - Accent2 7 6" xfId="2387"/>
    <cellStyle name="20% - Accent2 8" xfId="202"/>
    <cellStyle name="20% - Accent2 8 2" xfId="203"/>
    <cellStyle name="20% - Accent2 8 2 2" xfId="2388"/>
    <cellStyle name="20% - Accent2 8 2 2 2" xfId="2389"/>
    <cellStyle name="20% - Accent2 8 2 2 3" xfId="2390"/>
    <cellStyle name="20% - Accent2 8 2 3" xfId="2391"/>
    <cellStyle name="20% - Accent2 8 2 4" xfId="2392"/>
    <cellStyle name="20% - Accent2 8 3" xfId="2393"/>
    <cellStyle name="20% - Accent2 8 3 2" xfId="2394"/>
    <cellStyle name="20% - Accent2 8 3 3" xfId="2395"/>
    <cellStyle name="20% - Accent2 8 4" xfId="2396"/>
    <cellStyle name="20% - Accent2 8 4 2" xfId="2397"/>
    <cellStyle name="20% - Accent2 8 4 3" xfId="2398"/>
    <cellStyle name="20% - Accent2 8 5" xfId="2399"/>
    <cellStyle name="20% - Accent2 8 6" xfId="2400"/>
    <cellStyle name="20% - Accent2 9" xfId="204"/>
    <cellStyle name="20% - Accent2 9 2" xfId="205"/>
    <cellStyle name="20% - Accent2 9 2 2" xfId="2401"/>
    <cellStyle name="20% - Accent2 9 2 2 2" xfId="2402"/>
    <cellStyle name="20% - Accent2 9 2 2 3" xfId="2403"/>
    <cellStyle name="20% - Accent2 9 2 3" xfId="2404"/>
    <cellStyle name="20% - Accent2 9 2 4" xfId="2405"/>
    <cellStyle name="20% - Accent2 9 3" xfId="2406"/>
    <cellStyle name="20% - Accent2 9 3 2" xfId="2407"/>
    <cellStyle name="20% - Accent2 9 3 3" xfId="2408"/>
    <cellStyle name="20% - Accent2 9 4" xfId="2409"/>
    <cellStyle name="20% - Accent2 9 4 2" xfId="2410"/>
    <cellStyle name="20% - Accent2 9 4 3" xfId="2411"/>
    <cellStyle name="20% - Accent2 9 5" xfId="2412"/>
    <cellStyle name="20% - Accent2 9 6" xfId="2413"/>
    <cellStyle name="20% - Accent3" xfId="27" builtinId="38" customBuiltin="1"/>
    <cellStyle name="20% - Accent3 10" xfId="206"/>
    <cellStyle name="20% - Accent3 10 2" xfId="207"/>
    <cellStyle name="20% - Accent3 10 2 2" xfId="2414"/>
    <cellStyle name="20% - Accent3 10 2 2 2" xfId="2415"/>
    <cellStyle name="20% - Accent3 10 2 2 3" xfId="2416"/>
    <cellStyle name="20% - Accent3 10 2 3" xfId="2417"/>
    <cellStyle name="20% - Accent3 10 2 4" xfId="2418"/>
    <cellStyle name="20% - Accent3 10 3" xfId="2419"/>
    <cellStyle name="20% - Accent3 10 3 2" xfId="2420"/>
    <cellStyle name="20% - Accent3 10 3 3" xfId="2421"/>
    <cellStyle name="20% - Accent3 10 4" xfId="2422"/>
    <cellStyle name="20% - Accent3 10 4 2" xfId="2423"/>
    <cellStyle name="20% - Accent3 10 4 3" xfId="2424"/>
    <cellStyle name="20% - Accent3 10 5" xfId="2425"/>
    <cellStyle name="20% - Accent3 10 6" xfId="2426"/>
    <cellStyle name="20% - Accent3 11" xfId="208"/>
    <cellStyle name="20% - Accent3 11 2" xfId="209"/>
    <cellStyle name="20% - Accent3 11 2 2" xfId="2427"/>
    <cellStyle name="20% - Accent3 11 2 2 2" xfId="2428"/>
    <cellStyle name="20% - Accent3 11 2 2 3" xfId="2429"/>
    <cellStyle name="20% - Accent3 11 2 3" xfId="2430"/>
    <cellStyle name="20% - Accent3 11 2 4" xfId="2431"/>
    <cellStyle name="20% - Accent3 11 3" xfId="2432"/>
    <cellStyle name="20% - Accent3 11 3 2" xfId="2433"/>
    <cellStyle name="20% - Accent3 11 3 3" xfId="2434"/>
    <cellStyle name="20% - Accent3 11 4" xfId="2435"/>
    <cellStyle name="20% - Accent3 11 4 2" xfId="2436"/>
    <cellStyle name="20% - Accent3 11 4 3" xfId="2437"/>
    <cellStyle name="20% - Accent3 11 5" xfId="2438"/>
    <cellStyle name="20% - Accent3 11 6" xfId="2439"/>
    <cellStyle name="20% - Accent3 12" xfId="210"/>
    <cellStyle name="20% - Accent3 12 2" xfId="211"/>
    <cellStyle name="20% - Accent3 12 2 2" xfId="2440"/>
    <cellStyle name="20% - Accent3 12 2 2 2" xfId="2441"/>
    <cellStyle name="20% - Accent3 12 2 2 3" xfId="2442"/>
    <cellStyle name="20% - Accent3 12 2 3" xfId="2443"/>
    <cellStyle name="20% - Accent3 12 2 4" xfId="2444"/>
    <cellStyle name="20% - Accent3 12 3" xfId="2445"/>
    <cellStyle name="20% - Accent3 12 3 2" xfId="2446"/>
    <cellStyle name="20% - Accent3 12 3 3" xfId="2447"/>
    <cellStyle name="20% - Accent3 12 4" xfId="2448"/>
    <cellStyle name="20% - Accent3 12 4 2" xfId="2449"/>
    <cellStyle name="20% - Accent3 12 4 3" xfId="2450"/>
    <cellStyle name="20% - Accent3 12 5" xfId="2451"/>
    <cellStyle name="20% - Accent3 12 6" xfId="2452"/>
    <cellStyle name="20% - Accent3 13" xfId="212"/>
    <cellStyle name="20% - Accent3 13 2" xfId="213"/>
    <cellStyle name="20% - Accent3 13 2 2" xfId="2453"/>
    <cellStyle name="20% - Accent3 13 2 2 2" xfId="2454"/>
    <cellStyle name="20% - Accent3 13 2 2 3" xfId="2455"/>
    <cellStyle name="20% - Accent3 13 2 3" xfId="2456"/>
    <cellStyle name="20% - Accent3 13 2 4" xfId="2457"/>
    <cellStyle name="20% - Accent3 13 3" xfId="2458"/>
    <cellStyle name="20% - Accent3 13 3 2" xfId="2459"/>
    <cellStyle name="20% - Accent3 13 3 3" xfId="2460"/>
    <cellStyle name="20% - Accent3 13 4" xfId="2461"/>
    <cellStyle name="20% - Accent3 13 4 2" xfId="2462"/>
    <cellStyle name="20% - Accent3 13 4 3" xfId="2463"/>
    <cellStyle name="20% - Accent3 13 5" xfId="2464"/>
    <cellStyle name="20% - Accent3 13 6" xfId="2465"/>
    <cellStyle name="20% - Accent3 14" xfId="214"/>
    <cellStyle name="20% - Accent3 14 2" xfId="215"/>
    <cellStyle name="20% - Accent3 14 2 2" xfId="2466"/>
    <cellStyle name="20% - Accent3 14 2 2 2" xfId="2467"/>
    <cellStyle name="20% - Accent3 14 2 2 3" xfId="2468"/>
    <cellStyle name="20% - Accent3 14 2 3" xfId="2469"/>
    <cellStyle name="20% - Accent3 14 2 4" xfId="2470"/>
    <cellStyle name="20% - Accent3 14 3" xfId="2471"/>
    <cellStyle name="20% - Accent3 14 3 2" xfId="2472"/>
    <cellStyle name="20% - Accent3 14 3 3" xfId="2473"/>
    <cellStyle name="20% - Accent3 14 4" xfId="2474"/>
    <cellStyle name="20% - Accent3 14 4 2" xfId="2475"/>
    <cellStyle name="20% - Accent3 14 4 3" xfId="2476"/>
    <cellStyle name="20% - Accent3 14 5" xfId="2477"/>
    <cellStyle name="20% - Accent3 14 6" xfId="2478"/>
    <cellStyle name="20% - Accent3 15" xfId="216"/>
    <cellStyle name="20% - Accent3 15 2" xfId="217"/>
    <cellStyle name="20% - Accent3 15 2 2" xfId="2479"/>
    <cellStyle name="20% - Accent3 15 2 2 2" xfId="2480"/>
    <cellStyle name="20% - Accent3 15 2 2 3" xfId="2481"/>
    <cellStyle name="20% - Accent3 15 2 3" xfId="2482"/>
    <cellStyle name="20% - Accent3 15 2 4" xfId="2483"/>
    <cellStyle name="20% - Accent3 15 3" xfId="2484"/>
    <cellStyle name="20% - Accent3 15 3 2" xfId="2485"/>
    <cellStyle name="20% - Accent3 15 3 3" xfId="2486"/>
    <cellStyle name="20% - Accent3 15 4" xfId="2487"/>
    <cellStyle name="20% - Accent3 15 4 2" xfId="2488"/>
    <cellStyle name="20% - Accent3 15 4 3" xfId="2489"/>
    <cellStyle name="20% - Accent3 15 5" xfId="2490"/>
    <cellStyle name="20% - Accent3 15 6" xfId="2491"/>
    <cellStyle name="20% - Accent3 16" xfId="218"/>
    <cellStyle name="20% - Accent3 16 2" xfId="219"/>
    <cellStyle name="20% - Accent3 16 2 2" xfId="2492"/>
    <cellStyle name="20% - Accent3 16 2 2 2" xfId="2493"/>
    <cellStyle name="20% - Accent3 16 2 2 3" xfId="2494"/>
    <cellStyle name="20% - Accent3 16 2 3" xfId="2495"/>
    <cellStyle name="20% - Accent3 16 2 4" xfId="2496"/>
    <cellStyle name="20% - Accent3 16 3" xfId="2497"/>
    <cellStyle name="20% - Accent3 16 3 2" xfId="2498"/>
    <cellStyle name="20% - Accent3 16 3 3" xfId="2499"/>
    <cellStyle name="20% - Accent3 16 4" xfId="2500"/>
    <cellStyle name="20% - Accent3 16 4 2" xfId="2501"/>
    <cellStyle name="20% - Accent3 16 4 3" xfId="2502"/>
    <cellStyle name="20% - Accent3 16 5" xfId="2503"/>
    <cellStyle name="20% - Accent3 16 6" xfId="2504"/>
    <cellStyle name="20% - Accent3 17" xfId="220"/>
    <cellStyle name="20% - Accent3 17 2" xfId="221"/>
    <cellStyle name="20% - Accent3 17 2 2" xfId="2505"/>
    <cellStyle name="20% - Accent3 17 2 2 2" xfId="2506"/>
    <cellStyle name="20% - Accent3 17 2 2 3" xfId="2507"/>
    <cellStyle name="20% - Accent3 17 2 3" xfId="2508"/>
    <cellStyle name="20% - Accent3 17 2 4" xfId="2509"/>
    <cellStyle name="20% - Accent3 17 3" xfId="2510"/>
    <cellStyle name="20% - Accent3 17 3 2" xfId="2511"/>
    <cellStyle name="20% - Accent3 17 3 3" xfId="2512"/>
    <cellStyle name="20% - Accent3 17 4" xfId="2513"/>
    <cellStyle name="20% - Accent3 17 4 2" xfId="2514"/>
    <cellStyle name="20% - Accent3 17 4 3" xfId="2515"/>
    <cellStyle name="20% - Accent3 17 5" xfId="2516"/>
    <cellStyle name="20% - Accent3 17 6" xfId="2517"/>
    <cellStyle name="20% - Accent3 18" xfId="222"/>
    <cellStyle name="20% - Accent3 18 2" xfId="223"/>
    <cellStyle name="20% - Accent3 18 2 2" xfId="2518"/>
    <cellStyle name="20% - Accent3 18 2 2 2" xfId="2519"/>
    <cellStyle name="20% - Accent3 18 2 2 3" xfId="2520"/>
    <cellStyle name="20% - Accent3 18 2 3" xfId="2521"/>
    <cellStyle name="20% - Accent3 18 2 4" xfId="2522"/>
    <cellStyle name="20% - Accent3 18 3" xfId="2523"/>
    <cellStyle name="20% - Accent3 18 3 2" xfId="2524"/>
    <cellStyle name="20% - Accent3 18 3 3" xfId="2525"/>
    <cellStyle name="20% - Accent3 18 4" xfId="2526"/>
    <cellStyle name="20% - Accent3 18 4 2" xfId="2527"/>
    <cellStyle name="20% - Accent3 18 4 3" xfId="2528"/>
    <cellStyle name="20% - Accent3 18 5" xfId="2529"/>
    <cellStyle name="20% - Accent3 18 6" xfId="2530"/>
    <cellStyle name="20% - Accent3 19" xfId="224"/>
    <cellStyle name="20% - Accent3 19 2" xfId="225"/>
    <cellStyle name="20% - Accent3 19 2 2" xfId="2531"/>
    <cellStyle name="20% - Accent3 19 2 2 2" xfId="2532"/>
    <cellStyle name="20% - Accent3 19 2 2 3" xfId="2533"/>
    <cellStyle name="20% - Accent3 19 2 3" xfId="2534"/>
    <cellStyle name="20% - Accent3 19 2 4" xfId="2535"/>
    <cellStyle name="20% - Accent3 19 3" xfId="2536"/>
    <cellStyle name="20% - Accent3 19 3 2" xfId="2537"/>
    <cellStyle name="20% - Accent3 19 3 3" xfId="2538"/>
    <cellStyle name="20% - Accent3 19 4" xfId="2539"/>
    <cellStyle name="20% - Accent3 19 4 2" xfId="2540"/>
    <cellStyle name="20% - Accent3 19 4 3" xfId="2541"/>
    <cellStyle name="20% - Accent3 19 5" xfId="2542"/>
    <cellStyle name="20% - Accent3 19 6" xfId="2543"/>
    <cellStyle name="20% - Accent3 2" xfId="226"/>
    <cellStyle name="20% - Accent3 2 2" xfId="227"/>
    <cellStyle name="20% - Accent3 2 3" xfId="228"/>
    <cellStyle name="20% - Accent3 2 3 2" xfId="229"/>
    <cellStyle name="20% - Accent3 2 3 2 2" xfId="2544"/>
    <cellStyle name="20% - Accent3 2 3 2 2 2" xfId="2545"/>
    <cellStyle name="20% - Accent3 2 3 2 2 3" xfId="2546"/>
    <cellStyle name="20% - Accent3 2 3 2 3" xfId="2547"/>
    <cellStyle name="20% - Accent3 2 3 2 4" xfId="2548"/>
    <cellStyle name="20% - Accent3 2 3 3" xfId="2549"/>
    <cellStyle name="20% - Accent3 2 3 3 2" xfId="2550"/>
    <cellStyle name="20% - Accent3 2 3 3 3" xfId="2551"/>
    <cellStyle name="20% - Accent3 2 3 4" xfId="2552"/>
    <cellStyle name="20% - Accent3 2 3 4 2" xfId="2553"/>
    <cellStyle name="20% - Accent3 2 3 4 3" xfId="2554"/>
    <cellStyle name="20% - Accent3 2 3 5" xfId="2555"/>
    <cellStyle name="20% - Accent3 2 3 6" xfId="2556"/>
    <cellStyle name="20% - Accent3 2 4" xfId="6555"/>
    <cellStyle name="20% - Accent3 20" xfId="230"/>
    <cellStyle name="20% - Accent3 20 2" xfId="231"/>
    <cellStyle name="20% - Accent3 20 2 2" xfId="2557"/>
    <cellStyle name="20% - Accent3 20 2 2 2" xfId="2558"/>
    <cellStyle name="20% - Accent3 20 2 2 3" xfId="2559"/>
    <cellStyle name="20% - Accent3 20 2 3" xfId="2560"/>
    <cellStyle name="20% - Accent3 20 2 4" xfId="2561"/>
    <cellStyle name="20% - Accent3 20 3" xfId="2562"/>
    <cellStyle name="20% - Accent3 20 3 2" xfId="2563"/>
    <cellStyle name="20% - Accent3 20 3 3" xfId="2564"/>
    <cellStyle name="20% - Accent3 20 4" xfId="2565"/>
    <cellStyle name="20% - Accent3 20 4 2" xfId="2566"/>
    <cellStyle name="20% - Accent3 20 4 3" xfId="2567"/>
    <cellStyle name="20% - Accent3 20 5" xfId="2568"/>
    <cellStyle name="20% - Accent3 20 6" xfId="2569"/>
    <cellStyle name="20% - Accent3 21" xfId="232"/>
    <cellStyle name="20% - Accent3 22" xfId="233"/>
    <cellStyle name="20% - Accent3 22 2" xfId="234"/>
    <cellStyle name="20% - Accent3 22 2 2" xfId="2570"/>
    <cellStyle name="20% - Accent3 22 2 2 2" xfId="2571"/>
    <cellStyle name="20% - Accent3 22 2 2 3" xfId="2572"/>
    <cellStyle name="20% - Accent3 22 2 3" xfId="2573"/>
    <cellStyle name="20% - Accent3 22 2 4" xfId="2574"/>
    <cellStyle name="20% - Accent3 22 3" xfId="2575"/>
    <cellStyle name="20% - Accent3 22 3 2" xfId="2576"/>
    <cellStyle name="20% - Accent3 22 3 3" xfId="2577"/>
    <cellStyle name="20% - Accent3 22 4" xfId="2578"/>
    <cellStyle name="20% - Accent3 22 4 2" xfId="2579"/>
    <cellStyle name="20% - Accent3 22 4 3" xfId="2580"/>
    <cellStyle name="20% - Accent3 22 5" xfId="2581"/>
    <cellStyle name="20% - Accent3 22 6" xfId="2582"/>
    <cellStyle name="20% - Accent3 23" xfId="235"/>
    <cellStyle name="20% - Accent3 23 2" xfId="2583"/>
    <cellStyle name="20% - Accent3 23 2 2" xfId="2584"/>
    <cellStyle name="20% - Accent3 23 2 3" xfId="2585"/>
    <cellStyle name="20% - Accent3 23 3" xfId="2586"/>
    <cellStyle name="20% - Accent3 23 4" xfId="2587"/>
    <cellStyle name="20% - Accent3 24" xfId="236"/>
    <cellStyle name="20% - Accent3 24 2" xfId="2588"/>
    <cellStyle name="20% - Accent3 24 3" xfId="2589"/>
    <cellStyle name="20% - Accent3 25" xfId="237"/>
    <cellStyle name="20% - Accent3 25 2" xfId="2590"/>
    <cellStyle name="20% - Accent3 25 3" xfId="2591"/>
    <cellStyle name="20% - Accent3 26" xfId="2592"/>
    <cellStyle name="20% - Accent3 27" xfId="2593"/>
    <cellStyle name="20% - Accent3 28" xfId="2594"/>
    <cellStyle name="20% - Accent3 29" xfId="2595"/>
    <cellStyle name="20% - Accent3 3" xfId="238"/>
    <cellStyle name="20% - Accent3 3 2" xfId="239"/>
    <cellStyle name="20% - Accent3 3 3" xfId="240"/>
    <cellStyle name="20% - Accent3 3 3 2" xfId="241"/>
    <cellStyle name="20% - Accent3 3 3 2 2" xfId="2596"/>
    <cellStyle name="20% - Accent3 3 3 2 2 2" xfId="2597"/>
    <cellStyle name="20% - Accent3 3 3 2 2 3" xfId="2598"/>
    <cellStyle name="20% - Accent3 3 3 2 3" xfId="2599"/>
    <cellStyle name="20% - Accent3 3 3 2 4" xfId="2600"/>
    <cellStyle name="20% - Accent3 3 3 3" xfId="2601"/>
    <cellStyle name="20% - Accent3 3 3 3 2" xfId="2602"/>
    <cellStyle name="20% - Accent3 3 3 3 3" xfId="2603"/>
    <cellStyle name="20% - Accent3 3 3 4" xfId="2604"/>
    <cellStyle name="20% - Accent3 3 3 4 2" xfId="2605"/>
    <cellStyle name="20% - Accent3 3 3 4 3" xfId="2606"/>
    <cellStyle name="20% - Accent3 3 3 5" xfId="2607"/>
    <cellStyle name="20% - Accent3 3 3 6" xfId="2608"/>
    <cellStyle name="20% - Accent3 4" xfId="242"/>
    <cellStyle name="20% - Accent3 4 2" xfId="243"/>
    <cellStyle name="20% - Accent3 4 2 2" xfId="244"/>
    <cellStyle name="20% - Accent3 4 2 2 2" xfId="2609"/>
    <cellStyle name="20% - Accent3 4 2 2 2 2" xfId="2610"/>
    <cellStyle name="20% - Accent3 4 2 2 2 3" xfId="2611"/>
    <cellStyle name="20% - Accent3 4 2 2 3" xfId="2612"/>
    <cellStyle name="20% - Accent3 4 2 2 4" xfId="2613"/>
    <cellStyle name="20% - Accent3 4 2 3" xfId="2614"/>
    <cellStyle name="20% - Accent3 4 2 3 2" xfId="2615"/>
    <cellStyle name="20% - Accent3 4 2 3 3" xfId="2616"/>
    <cellStyle name="20% - Accent3 4 2 4" xfId="2617"/>
    <cellStyle name="20% - Accent3 4 2 4 2" xfId="2618"/>
    <cellStyle name="20% - Accent3 4 2 4 3" xfId="2619"/>
    <cellStyle name="20% - Accent3 4 2 5" xfId="2620"/>
    <cellStyle name="20% - Accent3 4 2 6" xfId="2621"/>
    <cellStyle name="20% - Accent3 4 3" xfId="245"/>
    <cellStyle name="20% - Accent3 4 3 2" xfId="2622"/>
    <cellStyle name="20% - Accent3 4 3 2 2" xfId="2623"/>
    <cellStyle name="20% - Accent3 4 3 2 3" xfId="2624"/>
    <cellStyle name="20% - Accent3 4 3 3" xfId="2625"/>
    <cellStyle name="20% - Accent3 4 3 4" xfId="2626"/>
    <cellStyle name="20% - Accent3 4 4" xfId="2627"/>
    <cellStyle name="20% - Accent3 4 4 2" xfId="2628"/>
    <cellStyle name="20% - Accent3 4 4 3" xfId="2629"/>
    <cellStyle name="20% - Accent3 4 5" xfId="2630"/>
    <cellStyle name="20% - Accent3 4 5 2" xfId="2631"/>
    <cellStyle name="20% - Accent3 4 5 3" xfId="2632"/>
    <cellStyle name="20% - Accent3 4 6" xfId="2633"/>
    <cellStyle name="20% - Accent3 4 7" xfId="2634"/>
    <cellStyle name="20% - Accent3 5" xfId="246"/>
    <cellStyle name="20% - Accent3 5 2" xfId="247"/>
    <cellStyle name="20% - Accent3 5 2 2" xfId="2635"/>
    <cellStyle name="20% - Accent3 5 2 2 2" xfId="2636"/>
    <cellStyle name="20% - Accent3 5 2 2 3" xfId="2637"/>
    <cellStyle name="20% - Accent3 5 2 3" xfId="2638"/>
    <cellStyle name="20% - Accent3 5 2 4" xfId="2639"/>
    <cellStyle name="20% - Accent3 5 3" xfId="2640"/>
    <cellStyle name="20% - Accent3 5 3 2" xfId="2641"/>
    <cellStyle name="20% - Accent3 5 3 3" xfId="2642"/>
    <cellStyle name="20% - Accent3 5 4" xfId="2643"/>
    <cellStyle name="20% - Accent3 5 4 2" xfId="2644"/>
    <cellStyle name="20% - Accent3 5 4 3" xfId="2645"/>
    <cellStyle name="20% - Accent3 5 5" xfId="2646"/>
    <cellStyle name="20% - Accent3 5 6" xfId="2647"/>
    <cellStyle name="20% - Accent3 6" xfId="248"/>
    <cellStyle name="20% - Accent3 6 2" xfId="249"/>
    <cellStyle name="20% - Accent3 6 2 2" xfId="2648"/>
    <cellStyle name="20% - Accent3 6 2 2 2" xfId="2649"/>
    <cellStyle name="20% - Accent3 6 2 2 3" xfId="2650"/>
    <cellStyle name="20% - Accent3 6 2 3" xfId="2651"/>
    <cellStyle name="20% - Accent3 6 2 4" xfId="2652"/>
    <cellStyle name="20% - Accent3 6 3" xfId="2653"/>
    <cellStyle name="20% - Accent3 6 3 2" xfId="2654"/>
    <cellStyle name="20% - Accent3 6 3 3" xfId="2655"/>
    <cellStyle name="20% - Accent3 6 4" xfId="2656"/>
    <cellStyle name="20% - Accent3 6 4 2" xfId="2657"/>
    <cellStyle name="20% - Accent3 6 4 3" xfId="2658"/>
    <cellStyle name="20% - Accent3 6 5" xfId="2659"/>
    <cellStyle name="20% - Accent3 6 6" xfId="2660"/>
    <cellStyle name="20% - Accent3 7" xfId="250"/>
    <cellStyle name="20% - Accent3 7 2" xfId="251"/>
    <cellStyle name="20% - Accent3 7 2 2" xfId="2661"/>
    <cellStyle name="20% - Accent3 7 2 2 2" xfId="2662"/>
    <cellStyle name="20% - Accent3 7 2 2 3" xfId="2663"/>
    <cellStyle name="20% - Accent3 7 2 3" xfId="2664"/>
    <cellStyle name="20% - Accent3 7 2 4" xfId="2665"/>
    <cellStyle name="20% - Accent3 7 3" xfId="2666"/>
    <cellStyle name="20% - Accent3 7 3 2" xfId="2667"/>
    <cellStyle name="20% - Accent3 7 3 3" xfId="2668"/>
    <cellStyle name="20% - Accent3 7 4" xfId="2669"/>
    <cellStyle name="20% - Accent3 7 4 2" xfId="2670"/>
    <cellStyle name="20% - Accent3 7 4 3" xfId="2671"/>
    <cellStyle name="20% - Accent3 7 5" xfId="2672"/>
    <cellStyle name="20% - Accent3 7 6" xfId="2673"/>
    <cellStyle name="20% - Accent3 8" xfId="252"/>
    <cellStyle name="20% - Accent3 8 2" xfId="253"/>
    <cellStyle name="20% - Accent3 8 2 2" xfId="2674"/>
    <cellStyle name="20% - Accent3 8 2 2 2" xfId="2675"/>
    <cellStyle name="20% - Accent3 8 2 2 3" xfId="2676"/>
    <cellStyle name="20% - Accent3 8 2 3" xfId="2677"/>
    <cellStyle name="20% - Accent3 8 2 4" xfId="2678"/>
    <cellStyle name="20% - Accent3 8 3" xfId="2679"/>
    <cellStyle name="20% - Accent3 8 3 2" xfId="2680"/>
    <cellStyle name="20% - Accent3 8 3 3" xfId="2681"/>
    <cellStyle name="20% - Accent3 8 4" xfId="2682"/>
    <cellStyle name="20% - Accent3 8 4 2" xfId="2683"/>
    <cellStyle name="20% - Accent3 8 4 3" xfId="2684"/>
    <cellStyle name="20% - Accent3 8 5" xfId="2685"/>
    <cellStyle name="20% - Accent3 8 6" xfId="2686"/>
    <cellStyle name="20% - Accent3 9" xfId="254"/>
    <cellStyle name="20% - Accent3 9 2" xfId="255"/>
    <cellStyle name="20% - Accent3 9 2 2" xfId="2687"/>
    <cellStyle name="20% - Accent3 9 2 2 2" xfId="2688"/>
    <cellStyle name="20% - Accent3 9 2 2 3" xfId="2689"/>
    <cellStyle name="20% - Accent3 9 2 3" xfId="2690"/>
    <cellStyle name="20% - Accent3 9 2 4" xfId="2691"/>
    <cellStyle name="20% - Accent3 9 3" xfId="2692"/>
    <cellStyle name="20% - Accent3 9 3 2" xfId="2693"/>
    <cellStyle name="20% - Accent3 9 3 3" xfId="2694"/>
    <cellStyle name="20% - Accent3 9 4" xfId="2695"/>
    <cellStyle name="20% - Accent3 9 4 2" xfId="2696"/>
    <cellStyle name="20% - Accent3 9 4 3" xfId="2697"/>
    <cellStyle name="20% - Accent3 9 5" xfId="2698"/>
    <cellStyle name="20% - Accent3 9 6" xfId="2699"/>
    <cellStyle name="20% - Accent4" xfId="31" builtinId="42" customBuiltin="1"/>
    <cellStyle name="20% - Accent4 10" xfId="256"/>
    <cellStyle name="20% - Accent4 10 2" xfId="257"/>
    <cellStyle name="20% - Accent4 10 2 2" xfId="2700"/>
    <cellStyle name="20% - Accent4 10 2 2 2" xfId="2701"/>
    <cellStyle name="20% - Accent4 10 2 2 3" xfId="2702"/>
    <cellStyle name="20% - Accent4 10 2 3" xfId="2703"/>
    <cellStyle name="20% - Accent4 10 2 4" xfId="2704"/>
    <cellStyle name="20% - Accent4 10 3" xfId="2705"/>
    <cellStyle name="20% - Accent4 10 3 2" xfId="2706"/>
    <cellStyle name="20% - Accent4 10 3 3" xfId="2707"/>
    <cellStyle name="20% - Accent4 10 4" xfId="2708"/>
    <cellStyle name="20% - Accent4 10 4 2" xfId="2709"/>
    <cellStyle name="20% - Accent4 10 4 3" xfId="2710"/>
    <cellStyle name="20% - Accent4 10 5" xfId="2711"/>
    <cellStyle name="20% - Accent4 10 6" xfId="2712"/>
    <cellStyle name="20% - Accent4 11" xfId="258"/>
    <cellStyle name="20% - Accent4 11 2" xfId="259"/>
    <cellStyle name="20% - Accent4 11 2 2" xfId="2713"/>
    <cellStyle name="20% - Accent4 11 2 2 2" xfId="2714"/>
    <cellStyle name="20% - Accent4 11 2 2 3" xfId="2715"/>
    <cellStyle name="20% - Accent4 11 2 3" xfId="2716"/>
    <cellStyle name="20% - Accent4 11 2 4" xfId="2717"/>
    <cellStyle name="20% - Accent4 11 3" xfId="2718"/>
    <cellStyle name="20% - Accent4 11 3 2" xfId="2719"/>
    <cellStyle name="20% - Accent4 11 3 3" xfId="2720"/>
    <cellStyle name="20% - Accent4 11 4" xfId="2721"/>
    <cellStyle name="20% - Accent4 11 4 2" xfId="2722"/>
    <cellStyle name="20% - Accent4 11 4 3" xfId="2723"/>
    <cellStyle name="20% - Accent4 11 5" xfId="2724"/>
    <cellStyle name="20% - Accent4 11 6" xfId="2725"/>
    <cellStyle name="20% - Accent4 12" xfId="260"/>
    <cellStyle name="20% - Accent4 12 2" xfId="261"/>
    <cellStyle name="20% - Accent4 12 2 2" xfId="2726"/>
    <cellStyle name="20% - Accent4 12 2 2 2" xfId="2727"/>
    <cellStyle name="20% - Accent4 12 2 2 3" xfId="2728"/>
    <cellStyle name="20% - Accent4 12 2 3" xfId="2729"/>
    <cellStyle name="20% - Accent4 12 2 4" xfId="2730"/>
    <cellStyle name="20% - Accent4 12 3" xfId="2731"/>
    <cellStyle name="20% - Accent4 12 3 2" xfId="2732"/>
    <cellStyle name="20% - Accent4 12 3 3" xfId="2733"/>
    <cellStyle name="20% - Accent4 12 4" xfId="2734"/>
    <cellStyle name="20% - Accent4 12 4 2" xfId="2735"/>
    <cellStyle name="20% - Accent4 12 4 3" xfId="2736"/>
    <cellStyle name="20% - Accent4 12 5" xfId="2737"/>
    <cellStyle name="20% - Accent4 12 6" xfId="2738"/>
    <cellStyle name="20% - Accent4 13" xfId="262"/>
    <cellStyle name="20% - Accent4 13 2" xfId="263"/>
    <cellStyle name="20% - Accent4 13 2 2" xfId="2739"/>
    <cellStyle name="20% - Accent4 13 2 2 2" xfId="2740"/>
    <cellStyle name="20% - Accent4 13 2 2 3" xfId="2741"/>
    <cellStyle name="20% - Accent4 13 2 3" xfId="2742"/>
    <cellStyle name="20% - Accent4 13 2 4" xfId="2743"/>
    <cellStyle name="20% - Accent4 13 3" xfId="2744"/>
    <cellStyle name="20% - Accent4 13 3 2" xfId="2745"/>
    <cellStyle name="20% - Accent4 13 3 3" xfId="2746"/>
    <cellStyle name="20% - Accent4 13 4" xfId="2747"/>
    <cellStyle name="20% - Accent4 13 4 2" xfId="2748"/>
    <cellStyle name="20% - Accent4 13 4 3" xfId="2749"/>
    <cellStyle name="20% - Accent4 13 5" xfId="2750"/>
    <cellStyle name="20% - Accent4 13 6" xfId="2751"/>
    <cellStyle name="20% - Accent4 14" xfId="264"/>
    <cellStyle name="20% - Accent4 14 2" xfId="265"/>
    <cellStyle name="20% - Accent4 14 2 2" xfId="2752"/>
    <cellStyle name="20% - Accent4 14 2 2 2" xfId="2753"/>
    <cellStyle name="20% - Accent4 14 2 2 3" xfId="2754"/>
    <cellStyle name="20% - Accent4 14 2 3" xfId="2755"/>
    <cellStyle name="20% - Accent4 14 2 4" xfId="2756"/>
    <cellStyle name="20% - Accent4 14 3" xfId="2757"/>
    <cellStyle name="20% - Accent4 14 3 2" xfId="2758"/>
    <cellStyle name="20% - Accent4 14 3 3" xfId="2759"/>
    <cellStyle name="20% - Accent4 14 4" xfId="2760"/>
    <cellStyle name="20% - Accent4 14 4 2" xfId="2761"/>
    <cellStyle name="20% - Accent4 14 4 3" xfId="2762"/>
    <cellStyle name="20% - Accent4 14 5" xfId="2763"/>
    <cellStyle name="20% - Accent4 14 6" xfId="2764"/>
    <cellStyle name="20% - Accent4 15" xfId="266"/>
    <cellStyle name="20% - Accent4 15 2" xfId="267"/>
    <cellStyle name="20% - Accent4 15 2 2" xfId="2765"/>
    <cellStyle name="20% - Accent4 15 2 2 2" xfId="2766"/>
    <cellStyle name="20% - Accent4 15 2 2 3" xfId="2767"/>
    <cellStyle name="20% - Accent4 15 2 3" xfId="2768"/>
    <cellStyle name="20% - Accent4 15 2 4" xfId="2769"/>
    <cellStyle name="20% - Accent4 15 3" xfId="2770"/>
    <cellStyle name="20% - Accent4 15 3 2" xfId="2771"/>
    <cellStyle name="20% - Accent4 15 3 3" xfId="2772"/>
    <cellStyle name="20% - Accent4 15 4" xfId="2773"/>
    <cellStyle name="20% - Accent4 15 4 2" xfId="2774"/>
    <cellStyle name="20% - Accent4 15 4 3" xfId="2775"/>
    <cellStyle name="20% - Accent4 15 5" xfId="2776"/>
    <cellStyle name="20% - Accent4 15 6" xfId="2777"/>
    <cellStyle name="20% - Accent4 16" xfId="268"/>
    <cellStyle name="20% - Accent4 16 2" xfId="269"/>
    <cellStyle name="20% - Accent4 16 2 2" xfId="2778"/>
    <cellStyle name="20% - Accent4 16 2 2 2" xfId="2779"/>
    <cellStyle name="20% - Accent4 16 2 2 3" xfId="2780"/>
    <cellStyle name="20% - Accent4 16 2 3" xfId="2781"/>
    <cellStyle name="20% - Accent4 16 2 4" xfId="2782"/>
    <cellStyle name="20% - Accent4 16 3" xfId="2783"/>
    <cellStyle name="20% - Accent4 16 3 2" xfId="2784"/>
    <cellStyle name="20% - Accent4 16 3 3" xfId="2785"/>
    <cellStyle name="20% - Accent4 16 4" xfId="2786"/>
    <cellStyle name="20% - Accent4 16 4 2" xfId="2787"/>
    <cellStyle name="20% - Accent4 16 4 3" xfId="2788"/>
    <cellStyle name="20% - Accent4 16 5" xfId="2789"/>
    <cellStyle name="20% - Accent4 16 6" xfId="2790"/>
    <cellStyle name="20% - Accent4 17" xfId="270"/>
    <cellStyle name="20% - Accent4 17 2" xfId="271"/>
    <cellStyle name="20% - Accent4 17 2 2" xfId="2791"/>
    <cellStyle name="20% - Accent4 17 2 2 2" xfId="2792"/>
    <cellStyle name="20% - Accent4 17 2 2 3" xfId="2793"/>
    <cellStyle name="20% - Accent4 17 2 3" xfId="2794"/>
    <cellStyle name="20% - Accent4 17 2 4" xfId="2795"/>
    <cellStyle name="20% - Accent4 17 3" xfId="2796"/>
    <cellStyle name="20% - Accent4 17 3 2" xfId="2797"/>
    <cellStyle name="20% - Accent4 17 3 3" xfId="2798"/>
    <cellStyle name="20% - Accent4 17 4" xfId="2799"/>
    <cellStyle name="20% - Accent4 17 4 2" xfId="2800"/>
    <cellStyle name="20% - Accent4 17 4 3" xfId="2801"/>
    <cellStyle name="20% - Accent4 17 5" xfId="2802"/>
    <cellStyle name="20% - Accent4 17 6" xfId="2803"/>
    <cellStyle name="20% - Accent4 18" xfId="272"/>
    <cellStyle name="20% - Accent4 18 2" xfId="273"/>
    <cellStyle name="20% - Accent4 18 2 2" xfId="2804"/>
    <cellStyle name="20% - Accent4 18 2 2 2" xfId="2805"/>
    <cellStyle name="20% - Accent4 18 2 2 3" xfId="2806"/>
    <cellStyle name="20% - Accent4 18 2 3" xfId="2807"/>
    <cellStyle name="20% - Accent4 18 2 4" xfId="2808"/>
    <cellStyle name="20% - Accent4 18 3" xfId="2809"/>
    <cellStyle name="20% - Accent4 18 3 2" xfId="2810"/>
    <cellStyle name="20% - Accent4 18 3 3" xfId="2811"/>
    <cellStyle name="20% - Accent4 18 4" xfId="2812"/>
    <cellStyle name="20% - Accent4 18 4 2" xfId="2813"/>
    <cellStyle name="20% - Accent4 18 4 3" xfId="2814"/>
    <cellStyle name="20% - Accent4 18 5" xfId="2815"/>
    <cellStyle name="20% - Accent4 18 6" xfId="2816"/>
    <cellStyle name="20% - Accent4 19" xfId="274"/>
    <cellStyle name="20% - Accent4 19 2" xfId="275"/>
    <cellStyle name="20% - Accent4 19 2 2" xfId="2817"/>
    <cellStyle name="20% - Accent4 19 2 2 2" xfId="2818"/>
    <cellStyle name="20% - Accent4 19 2 2 3" xfId="2819"/>
    <cellStyle name="20% - Accent4 19 2 3" xfId="2820"/>
    <cellStyle name="20% - Accent4 19 2 4" xfId="2821"/>
    <cellStyle name="20% - Accent4 19 3" xfId="2822"/>
    <cellStyle name="20% - Accent4 19 3 2" xfId="2823"/>
    <cellStyle name="20% - Accent4 19 3 3" xfId="2824"/>
    <cellStyle name="20% - Accent4 19 4" xfId="2825"/>
    <cellStyle name="20% - Accent4 19 4 2" xfId="2826"/>
    <cellStyle name="20% - Accent4 19 4 3" xfId="2827"/>
    <cellStyle name="20% - Accent4 19 5" xfId="2828"/>
    <cellStyle name="20% - Accent4 19 6" xfId="2829"/>
    <cellStyle name="20% - Accent4 2" xfId="276"/>
    <cellStyle name="20% - Accent4 2 2" xfId="277"/>
    <cellStyle name="20% - Accent4 2 3" xfId="278"/>
    <cellStyle name="20% - Accent4 2 3 2" xfId="279"/>
    <cellStyle name="20% - Accent4 2 3 2 2" xfId="2830"/>
    <cellStyle name="20% - Accent4 2 3 2 2 2" xfId="2831"/>
    <cellStyle name="20% - Accent4 2 3 2 2 3" xfId="2832"/>
    <cellStyle name="20% - Accent4 2 3 2 3" xfId="2833"/>
    <cellStyle name="20% - Accent4 2 3 2 4" xfId="2834"/>
    <cellStyle name="20% - Accent4 2 3 3" xfId="2835"/>
    <cellStyle name="20% - Accent4 2 3 3 2" xfId="2836"/>
    <cellStyle name="20% - Accent4 2 3 3 3" xfId="2837"/>
    <cellStyle name="20% - Accent4 2 3 4" xfId="2838"/>
    <cellStyle name="20% - Accent4 2 3 4 2" xfId="2839"/>
    <cellStyle name="20% - Accent4 2 3 4 3" xfId="2840"/>
    <cellStyle name="20% - Accent4 2 3 5" xfId="2841"/>
    <cellStyle name="20% - Accent4 2 3 6" xfId="2842"/>
    <cellStyle name="20% - Accent4 2 4" xfId="6556"/>
    <cellStyle name="20% - Accent4 20" xfId="280"/>
    <cellStyle name="20% - Accent4 20 2" xfId="281"/>
    <cellStyle name="20% - Accent4 20 2 2" xfId="2843"/>
    <cellStyle name="20% - Accent4 20 2 2 2" xfId="2844"/>
    <cellStyle name="20% - Accent4 20 2 2 3" xfId="2845"/>
    <cellStyle name="20% - Accent4 20 2 3" xfId="2846"/>
    <cellStyle name="20% - Accent4 20 2 4" xfId="2847"/>
    <cellStyle name="20% - Accent4 20 3" xfId="2848"/>
    <cellStyle name="20% - Accent4 20 3 2" xfId="2849"/>
    <cellStyle name="20% - Accent4 20 3 3" xfId="2850"/>
    <cellStyle name="20% - Accent4 20 4" xfId="2851"/>
    <cellStyle name="20% - Accent4 20 4 2" xfId="2852"/>
    <cellStyle name="20% - Accent4 20 4 3" xfId="2853"/>
    <cellStyle name="20% - Accent4 20 5" xfId="2854"/>
    <cellStyle name="20% - Accent4 20 6" xfId="2855"/>
    <cellStyle name="20% - Accent4 21" xfId="282"/>
    <cellStyle name="20% - Accent4 22" xfId="283"/>
    <cellStyle name="20% - Accent4 22 2" xfId="284"/>
    <cellStyle name="20% - Accent4 22 2 2" xfId="2856"/>
    <cellStyle name="20% - Accent4 22 2 2 2" xfId="2857"/>
    <cellStyle name="20% - Accent4 22 2 2 3" xfId="2858"/>
    <cellStyle name="20% - Accent4 22 2 3" xfId="2859"/>
    <cellStyle name="20% - Accent4 22 2 4" xfId="2860"/>
    <cellStyle name="20% - Accent4 22 3" xfId="2861"/>
    <cellStyle name="20% - Accent4 22 3 2" xfId="2862"/>
    <cellStyle name="20% - Accent4 22 3 3" xfId="2863"/>
    <cellStyle name="20% - Accent4 22 4" xfId="2864"/>
    <cellStyle name="20% - Accent4 22 4 2" xfId="2865"/>
    <cellStyle name="20% - Accent4 22 4 3" xfId="2866"/>
    <cellStyle name="20% - Accent4 22 5" xfId="2867"/>
    <cellStyle name="20% - Accent4 22 6" xfId="2868"/>
    <cellStyle name="20% - Accent4 23" xfId="285"/>
    <cellStyle name="20% - Accent4 23 2" xfId="2869"/>
    <cellStyle name="20% - Accent4 23 2 2" xfId="2870"/>
    <cellStyle name="20% - Accent4 23 2 3" xfId="2871"/>
    <cellStyle name="20% - Accent4 23 3" xfId="2872"/>
    <cellStyle name="20% - Accent4 23 4" xfId="2873"/>
    <cellStyle name="20% - Accent4 24" xfId="286"/>
    <cellStyle name="20% - Accent4 24 2" xfId="2874"/>
    <cellStyle name="20% - Accent4 24 3" xfId="2875"/>
    <cellStyle name="20% - Accent4 25" xfId="287"/>
    <cellStyle name="20% - Accent4 25 2" xfId="2876"/>
    <cellStyle name="20% - Accent4 25 3" xfId="2877"/>
    <cellStyle name="20% - Accent4 26" xfId="2878"/>
    <cellStyle name="20% - Accent4 27" xfId="2879"/>
    <cellStyle name="20% - Accent4 28" xfId="2880"/>
    <cellStyle name="20% - Accent4 29" xfId="2881"/>
    <cellStyle name="20% - Accent4 3" xfId="288"/>
    <cellStyle name="20% - Accent4 3 2" xfId="289"/>
    <cellStyle name="20% - Accent4 3 3" xfId="290"/>
    <cellStyle name="20% - Accent4 3 3 2" xfId="291"/>
    <cellStyle name="20% - Accent4 3 3 2 2" xfId="2882"/>
    <cellStyle name="20% - Accent4 3 3 2 2 2" xfId="2883"/>
    <cellStyle name="20% - Accent4 3 3 2 2 3" xfId="2884"/>
    <cellStyle name="20% - Accent4 3 3 2 3" xfId="2885"/>
    <cellStyle name="20% - Accent4 3 3 2 4" xfId="2886"/>
    <cellStyle name="20% - Accent4 3 3 3" xfId="2887"/>
    <cellStyle name="20% - Accent4 3 3 3 2" xfId="2888"/>
    <cellStyle name="20% - Accent4 3 3 3 3" xfId="2889"/>
    <cellStyle name="20% - Accent4 3 3 4" xfId="2890"/>
    <cellStyle name="20% - Accent4 3 3 4 2" xfId="2891"/>
    <cellStyle name="20% - Accent4 3 3 4 3" xfId="2892"/>
    <cellStyle name="20% - Accent4 3 3 5" xfId="2893"/>
    <cellStyle name="20% - Accent4 3 3 6" xfId="2894"/>
    <cellStyle name="20% - Accent4 4" xfId="292"/>
    <cellStyle name="20% - Accent4 4 2" xfId="293"/>
    <cellStyle name="20% - Accent4 4 2 2" xfId="294"/>
    <cellStyle name="20% - Accent4 4 2 2 2" xfId="2895"/>
    <cellStyle name="20% - Accent4 4 2 2 2 2" xfId="2896"/>
    <cellStyle name="20% - Accent4 4 2 2 2 3" xfId="2897"/>
    <cellStyle name="20% - Accent4 4 2 2 3" xfId="2898"/>
    <cellStyle name="20% - Accent4 4 2 2 4" xfId="2899"/>
    <cellStyle name="20% - Accent4 4 2 3" xfId="2900"/>
    <cellStyle name="20% - Accent4 4 2 3 2" xfId="2901"/>
    <cellStyle name="20% - Accent4 4 2 3 3" xfId="2902"/>
    <cellStyle name="20% - Accent4 4 2 4" xfId="2903"/>
    <cellStyle name="20% - Accent4 4 2 4 2" xfId="2904"/>
    <cellStyle name="20% - Accent4 4 2 4 3" xfId="2905"/>
    <cellStyle name="20% - Accent4 4 2 5" xfId="2906"/>
    <cellStyle name="20% - Accent4 4 2 6" xfId="2907"/>
    <cellStyle name="20% - Accent4 4 3" xfId="295"/>
    <cellStyle name="20% - Accent4 4 3 2" xfId="2908"/>
    <cellStyle name="20% - Accent4 4 3 2 2" xfId="2909"/>
    <cellStyle name="20% - Accent4 4 3 2 3" xfId="2910"/>
    <cellStyle name="20% - Accent4 4 3 3" xfId="2911"/>
    <cellStyle name="20% - Accent4 4 3 4" xfId="2912"/>
    <cellStyle name="20% - Accent4 4 4" xfId="2913"/>
    <cellStyle name="20% - Accent4 4 4 2" xfId="2914"/>
    <cellStyle name="20% - Accent4 4 4 3" xfId="2915"/>
    <cellStyle name="20% - Accent4 4 5" xfId="2916"/>
    <cellStyle name="20% - Accent4 4 5 2" xfId="2917"/>
    <cellStyle name="20% - Accent4 4 5 3" xfId="2918"/>
    <cellStyle name="20% - Accent4 4 6" xfId="2919"/>
    <cellStyle name="20% - Accent4 4 7" xfId="2920"/>
    <cellStyle name="20% - Accent4 5" xfId="296"/>
    <cellStyle name="20% - Accent4 5 2" xfId="297"/>
    <cellStyle name="20% - Accent4 5 2 2" xfId="2921"/>
    <cellStyle name="20% - Accent4 5 2 2 2" xfId="2922"/>
    <cellStyle name="20% - Accent4 5 2 2 3" xfId="2923"/>
    <cellStyle name="20% - Accent4 5 2 3" xfId="2924"/>
    <cellStyle name="20% - Accent4 5 2 4" xfId="2925"/>
    <cellStyle name="20% - Accent4 5 3" xfId="2926"/>
    <cellStyle name="20% - Accent4 5 3 2" xfId="2927"/>
    <cellStyle name="20% - Accent4 5 3 3" xfId="2928"/>
    <cellStyle name="20% - Accent4 5 4" xfId="2929"/>
    <cellStyle name="20% - Accent4 5 4 2" xfId="2930"/>
    <cellStyle name="20% - Accent4 5 4 3" xfId="2931"/>
    <cellStyle name="20% - Accent4 5 5" xfId="2932"/>
    <cellStyle name="20% - Accent4 5 6" xfId="2933"/>
    <cellStyle name="20% - Accent4 6" xfId="298"/>
    <cellStyle name="20% - Accent4 6 2" xfId="299"/>
    <cellStyle name="20% - Accent4 6 2 2" xfId="2934"/>
    <cellStyle name="20% - Accent4 6 2 2 2" xfId="2935"/>
    <cellStyle name="20% - Accent4 6 2 2 3" xfId="2936"/>
    <cellStyle name="20% - Accent4 6 2 3" xfId="2937"/>
    <cellStyle name="20% - Accent4 6 2 4" xfId="2938"/>
    <cellStyle name="20% - Accent4 6 3" xfId="2939"/>
    <cellStyle name="20% - Accent4 6 3 2" xfId="2940"/>
    <cellStyle name="20% - Accent4 6 3 3" xfId="2941"/>
    <cellStyle name="20% - Accent4 6 4" xfId="2942"/>
    <cellStyle name="20% - Accent4 6 4 2" xfId="2943"/>
    <cellStyle name="20% - Accent4 6 4 3" xfId="2944"/>
    <cellStyle name="20% - Accent4 6 5" xfId="2945"/>
    <cellStyle name="20% - Accent4 6 6" xfId="2946"/>
    <cellStyle name="20% - Accent4 7" xfId="300"/>
    <cellStyle name="20% - Accent4 7 2" xfId="301"/>
    <cellStyle name="20% - Accent4 7 2 2" xfId="2947"/>
    <cellStyle name="20% - Accent4 7 2 2 2" xfId="2948"/>
    <cellStyle name="20% - Accent4 7 2 2 3" xfId="2949"/>
    <cellStyle name="20% - Accent4 7 2 3" xfId="2950"/>
    <cellStyle name="20% - Accent4 7 2 4" xfId="2951"/>
    <cellStyle name="20% - Accent4 7 3" xfId="2952"/>
    <cellStyle name="20% - Accent4 7 3 2" xfId="2953"/>
    <cellStyle name="20% - Accent4 7 3 3" xfId="2954"/>
    <cellStyle name="20% - Accent4 7 4" xfId="2955"/>
    <cellStyle name="20% - Accent4 7 4 2" xfId="2956"/>
    <cellStyle name="20% - Accent4 7 4 3" xfId="2957"/>
    <cellStyle name="20% - Accent4 7 5" xfId="2958"/>
    <cellStyle name="20% - Accent4 7 6" xfId="2959"/>
    <cellStyle name="20% - Accent4 8" xfId="302"/>
    <cellStyle name="20% - Accent4 8 2" xfId="303"/>
    <cellStyle name="20% - Accent4 8 2 2" xfId="2960"/>
    <cellStyle name="20% - Accent4 8 2 2 2" xfId="2961"/>
    <cellStyle name="20% - Accent4 8 2 2 3" xfId="2962"/>
    <cellStyle name="20% - Accent4 8 2 3" xfId="2963"/>
    <cellStyle name="20% - Accent4 8 2 4" xfId="2964"/>
    <cellStyle name="20% - Accent4 8 3" xfId="2965"/>
    <cellStyle name="20% - Accent4 8 3 2" xfId="2966"/>
    <cellStyle name="20% - Accent4 8 3 3" xfId="2967"/>
    <cellStyle name="20% - Accent4 8 4" xfId="2968"/>
    <cellStyle name="20% - Accent4 8 4 2" xfId="2969"/>
    <cellStyle name="20% - Accent4 8 4 3" xfId="2970"/>
    <cellStyle name="20% - Accent4 8 5" xfId="2971"/>
    <cellStyle name="20% - Accent4 8 6" xfId="2972"/>
    <cellStyle name="20% - Accent4 9" xfId="304"/>
    <cellStyle name="20% - Accent4 9 2" xfId="305"/>
    <cellStyle name="20% - Accent4 9 2 2" xfId="2973"/>
    <cellStyle name="20% - Accent4 9 2 2 2" xfId="2974"/>
    <cellStyle name="20% - Accent4 9 2 2 3" xfId="2975"/>
    <cellStyle name="20% - Accent4 9 2 3" xfId="2976"/>
    <cellStyle name="20% - Accent4 9 2 4" xfId="2977"/>
    <cellStyle name="20% - Accent4 9 3" xfId="2978"/>
    <cellStyle name="20% - Accent4 9 3 2" xfId="2979"/>
    <cellStyle name="20% - Accent4 9 3 3" xfId="2980"/>
    <cellStyle name="20% - Accent4 9 4" xfId="2981"/>
    <cellStyle name="20% - Accent4 9 4 2" xfId="2982"/>
    <cellStyle name="20% - Accent4 9 4 3" xfId="2983"/>
    <cellStyle name="20% - Accent4 9 5" xfId="2984"/>
    <cellStyle name="20% - Accent4 9 6" xfId="2985"/>
    <cellStyle name="20% - Accent5" xfId="35" builtinId="46" customBuiltin="1"/>
    <cellStyle name="20% - Accent5 10" xfId="306"/>
    <cellStyle name="20% - Accent5 10 2" xfId="307"/>
    <cellStyle name="20% - Accent5 10 2 2" xfId="2986"/>
    <cellStyle name="20% - Accent5 10 2 2 2" xfId="2987"/>
    <cellStyle name="20% - Accent5 10 2 2 3" xfId="2988"/>
    <cellStyle name="20% - Accent5 10 2 3" xfId="2989"/>
    <cellStyle name="20% - Accent5 10 2 4" xfId="2990"/>
    <cellStyle name="20% - Accent5 10 3" xfId="2991"/>
    <cellStyle name="20% - Accent5 10 3 2" xfId="2992"/>
    <cellStyle name="20% - Accent5 10 3 3" xfId="2993"/>
    <cellStyle name="20% - Accent5 10 4" xfId="2994"/>
    <cellStyle name="20% - Accent5 10 4 2" xfId="2995"/>
    <cellStyle name="20% - Accent5 10 4 3" xfId="2996"/>
    <cellStyle name="20% - Accent5 10 5" xfId="2997"/>
    <cellStyle name="20% - Accent5 10 6" xfId="2998"/>
    <cellStyle name="20% - Accent5 11" xfId="308"/>
    <cellStyle name="20% - Accent5 11 2" xfId="309"/>
    <cellStyle name="20% - Accent5 11 2 2" xfId="2999"/>
    <cellStyle name="20% - Accent5 11 2 2 2" xfId="3000"/>
    <cellStyle name="20% - Accent5 11 2 2 3" xfId="3001"/>
    <cellStyle name="20% - Accent5 11 2 3" xfId="3002"/>
    <cellStyle name="20% - Accent5 11 2 4" xfId="3003"/>
    <cellStyle name="20% - Accent5 11 3" xfId="3004"/>
    <cellStyle name="20% - Accent5 11 3 2" xfId="3005"/>
    <cellStyle name="20% - Accent5 11 3 3" xfId="3006"/>
    <cellStyle name="20% - Accent5 11 4" xfId="3007"/>
    <cellStyle name="20% - Accent5 11 4 2" xfId="3008"/>
    <cellStyle name="20% - Accent5 11 4 3" xfId="3009"/>
    <cellStyle name="20% - Accent5 11 5" xfId="3010"/>
    <cellStyle name="20% - Accent5 11 6" xfId="3011"/>
    <cellStyle name="20% - Accent5 12" xfId="310"/>
    <cellStyle name="20% - Accent5 12 2" xfId="311"/>
    <cellStyle name="20% - Accent5 12 2 2" xfId="3012"/>
    <cellStyle name="20% - Accent5 12 2 2 2" xfId="3013"/>
    <cellStyle name="20% - Accent5 12 2 2 3" xfId="3014"/>
    <cellStyle name="20% - Accent5 12 2 3" xfId="3015"/>
    <cellStyle name="20% - Accent5 12 2 4" xfId="3016"/>
    <cellStyle name="20% - Accent5 12 3" xfId="3017"/>
    <cellStyle name="20% - Accent5 12 3 2" xfId="3018"/>
    <cellStyle name="20% - Accent5 12 3 3" xfId="3019"/>
    <cellStyle name="20% - Accent5 12 4" xfId="3020"/>
    <cellStyle name="20% - Accent5 12 4 2" xfId="3021"/>
    <cellStyle name="20% - Accent5 12 4 3" xfId="3022"/>
    <cellStyle name="20% - Accent5 12 5" xfId="3023"/>
    <cellStyle name="20% - Accent5 12 6" xfId="3024"/>
    <cellStyle name="20% - Accent5 13" xfId="312"/>
    <cellStyle name="20% - Accent5 13 2" xfId="313"/>
    <cellStyle name="20% - Accent5 13 2 2" xfId="3025"/>
    <cellStyle name="20% - Accent5 13 2 2 2" xfId="3026"/>
    <cellStyle name="20% - Accent5 13 2 2 3" xfId="3027"/>
    <cellStyle name="20% - Accent5 13 2 3" xfId="3028"/>
    <cellStyle name="20% - Accent5 13 2 4" xfId="3029"/>
    <cellStyle name="20% - Accent5 13 3" xfId="3030"/>
    <cellStyle name="20% - Accent5 13 3 2" xfId="3031"/>
    <cellStyle name="20% - Accent5 13 3 3" xfId="3032"/>
    <cellStyle name="20% - Accent5 13 4" xfId="3033"/>
    <cellStyle name="20% - Accent5 13 4 2" xfId="3034"/>
    <cellStyle name="20% - Accent5 13 4 3" xfId="3035"/>
    <cellStyle name="20% - Accent5 13 5" xfId="3036"/>
    <cellStyle name="20% - Accent5 13 6" xfId="3037"/>
    <cellStyle name="20% - Accent5 14" xfId="314"/>
    <cellStyle name="20% - Accent5 14 2" xfId="315"/>
    <cellStyle name="20% - Accent5 14 2 2" xfId="3038"/>
    <cellStyle name="20% - Accent5 14 2 2 2" xfId="3039"/>
    <cellStyle name="20% - Accent5 14 2 2 3" xfId="3040"/>
    <cellStyle name="20% - Accent5 14 2 3" xfId="3041"/>
    <cellStyle name="20% - Accent5 14 2 4" xfId="3042"/>
    <cellStyle name="20% - Accent5 14 3" xfId="3043"/>
    <cellStyle name="20% - Accent5 14 3 2" xfId="3044"/>
    <cellStyle name="20% - Accent5 14 3 3" xfId="3045"/>
    <cellStyle name="20% - Accent5 14 4" xfId="3046"/>
    <cellStyle name="20% - Accent5 14 4 2" xfId="3047"/>
    <cellStyle name="20% - Accent5 14 4 3" xfId="3048"/>
    <cellStyle name="20% - Accent5 14 5" xfId="3049"/>
    <cellStyle name="20% - Accent5 14 6" xfId="3050"/>
    <cellStyle name="20% - Accent5 15" xfId="316"/>
    <cellStyle name="20% - Accent5 15 2" xfId="317"/>
    <cellStyle name="20% - Accent5 15 2 2" xfId="3051"/>
    <cellStyle name="20% - Accent5 15 2 2 2" xfId="3052"/>
    <cellStyle name="20% - Accent5 15 2 2 3" xfId="3053"/>
    <cellStyle name="20% - Accent5 15 2 3" xfId="3054"/>
    <cellStyle name="20% - Accent5 15 2 4" xfId="3055"/>
    <cellStyle name="20% - Accent5 15 3" xfId="3056"/>
    <cellStyle name="20% - Accent5 15 3 2" xfId="3057"/>
    <cellStyle name="20% - Accent5 15 3 3" xfId="3058"/>
    <cellStyle name="20% - Accent5 15 4" xfId="3059"/>
    <cellStyle name="20% - Accent5 15 4 2" xfId="3060"/>
    <cellStyle name="20% - Accent5 15 4 3" xfId="3061"/>
    <cellStyle name="20% - Accent5 15 5" xfId="3062"/>
    <cellStyle name="20% - Accent5 15 6" xfId="3063"/>
    <cellStyle name="20% - Accent5 16" xfId="318"/>
    <cellStyle name="20% - Accent5 16 2" xfId="319"/>
    <cellStyle name="20% - Accent5 16 2 2" xfId="3064"/>
    <cellStyle name="20% - Accent5 16 2 2 2" xfId="3065"/>
    <cellStyle name="20% - Accent5 16 2 2 3" xfId="3066"/>
    <cellStyle name="20% - Accent5 16 2 3" xfId="3067"/>
    <cellStyle name="20% - Accent5 16 2 4" xfId="3068"/>
    <cellStyle name="20% - Accent5 16 3" xfId="3069"/>
    <cellStyle name="20% - Accent5 16 3 2" xfId="3070"/>
    <cellStyle name="20% - Accent5 16 3 3" xfId="3071"/>
    <cellStyle name="20% - Accent5 16 4" xfId="3072"/>
    <cellStyle name="20% - Accent5 16 4 2" xfId="3073"/>
    <cellStyle name="20% - Accent5 16 4 3" xfId="3074"/>
    <cellStyle name="20% - Accent5 16 5" xfId="3075"/>
    <cellStyle name="20% - Accent5 16 6" xfId="3076"/>
    <cellStyle name="20% - Accent5 17" xfId="320"/>
    <cellStyle name="20% - Accent5 17 2" xfId="321"/>
    <cellStyle name="20% - Accent5 17 2 2" xfId="3077"/>
    <cellStyle name="20% - Accent5 17 2 2 2" xfId="3078"/>
    <cellStyle name="20% - Accent5 17 2 2 3" xfId="3079"/>
    <cellStyle name="20% - Accent5 17 2 3" xfId="3080"/>
    <cellStyle name="20% - Accent5 17 2 4" xfId="3081"/>
    <cellStyle name="20% - Accent5 17 3" xfId="3082"/>
    <cellStyle name="20% - Accent5 17 3 2" xfId="3083"/>
    <cellStyle name="20% - Accent5 17 3 3" xfId="3084"/>
    <cellStyle name="20% - Accent5 17 4" xfId="3085"/>
    <cellStyle name="20% - Accent5 17 4 2" xfId="3086"/>
    <cellStyle name="20% - Accent5 17 4 3" xfId="3087"/>
    <cellStyle name="20% - Accent5 17 5" xfId="3088"/>
    <cellStyle name="20% - Accent5 17 6" xfId="3089"/>
    <cellStyle name="20% - Accent5 18" xfId="322"/>
    <cellStyle name="20% - Accent5 18 2" xfId="323"/>
    <cellStyle name="20% - Accent5 18 2 2" xfId="3090"/>
    <cellStyle name="20% - Accent5 18 2 2 2" xfId="3091"/>
    <cellStyle name="20% - Accent5 18 2 2 3" xfId="3092"/>
    <cellStyle name="20% - Accent5 18 2 3" xfId="3093"/>
    <cellStyle name="20% - Accent5 18 2 4" xfId="3094"/>
    <cellStyle name="20% - Accent5 18 3" xfId="3095"/>
    <cellStyle name="20% - Accent5 18 3 2" xfId="3096"/>
    <cellStyle name="20% - Accent5 18 3 3" xfId="3097"/>
    <cellStyle name="20% - Accent5 18 4" xfId="3098"/>
    <cellStyle name="20% - Accent5 18 4 2" xfId="3099"/>
    <cellStyle name="20% - Accent5 18 4 3" xfId="3100"/>
    <cellStyle name="20% - Accent5 18 5" xfId="3101"/>
    <cellStyle name="20% - Accent5 18 6" xfId="3102"/>
    <cellStyle name="20% - Accent5 19" xfId="324"/>
    <cellStyle name="20% - Accent5 19 2" xfId="325"/>
    <cellStyle name="20% - Accent5 19 2 2" xfId="3103"/>
    <cellStyle name="20% - Accent5 19 2 2 2" xfId="3104"/>
    <cellStyle name="20% - Accent5 19 2 2 3" xfId="3105"/>
    <cellStyle name="20% - Accent5 19 2 3" xfId="3106"/>
    <cellStyle name="20% - Accent5 19 2 4" xfId="3107"/>
    <cellStyle name="20% - Accent5 19 3" xfId="3108"/>
    <cellStyle name="20% - Accent5 19 3 2" xfId="3109"/>
    <cellStyle name="20% - Accent5 19 3 3" xfId="3110"/>
    <cellStyle name="20% - Accent5 19 4" xfId="3111"/>
    <cellStyle name="20% - Accent5 19 4 2" xfId="3112"/>
    <cellStyle name="20% - Accent5 19 4 3" xfId="3113"/>
    <cellStyle name="20% - Accent5 19 5" xfId="3114"/>
    <cellStyle name="20% - Accent5 19 6" xfId="3115"/>
    <cellStyle name="20% - Accent5 2" xfId="326"/>
    <cellStyle name="20% - Accent5 2 2" xfId="327"/>
    <cellStyle name="20% - Accent5 2 3" xfId="328"/>
    <cellStyle name="20% - Accent5 2 3 2" xfId="329"/>
    <cellStyle name="20% - Accent5 2 3 2 2" xfId="3116"/>
    <cellStyle name="20% - Accent5 2 3 2 2 2" xfId="3117"/>
    <cellStyle name="20% - Accent5 2 3 2 2 3" xfId="3118"/>
    <cellStyle name="20% - Accent5 2 3 2 3" xfId="3119"/>
    <cellStyle name="20% - Accent5 2 3 2 4" xfId="3120"/>
    <cellStyle name="20% - Accent5 2 3 3" xfId="3121"/>
    <cellStyle name="20% - Accent5 2 3 3 2" xfId="3122"/>
    <cellStyle name="20% - Accent5 2 3 3 3" xfId="3123"/>
    <cellStyle name="20% - Accent5 2 3 4" xfId="3124"/>
    <cellStyle name="20% - Accent5 2 3 4 2" xfId="3125"/>
    <cellStyle name="20% - Accent5 2 3 4 3" xfId="3126"/>
    <cellStyle name="20% - Accent5 2 3 5" xfId="3127"/>
    <cellStyle name="20% - Accent5 2 3 6" xfId="3128"/>
    <cellStyle name="20% - Accent5 2 4" xfId="6557"/>
    <cellStyle name="20% - Accent5 20" xfId="330"/>
    <cellStyle name="20% - Accent5 20 2" xfId="331"/>
    <cellStyle name="20% - Accent5 20 2 2" xfId="3129"/>
    <cellStyle name="20% - Accent5 20 2 2 2" xfId="3130"/>
    <cellStyle name="20% - Accent5 20 2 2 3" xfId="3131"/>
    <cellStyle name="20% - Accent5 20 2 3" xfId="3132"/>
    <cellStyle name="20% - Accent5 20 2 4" xfId="3133"/>
    <cellStyle name="20% - Accent5 20 3" xfId="3134"/>
    <cellStyle name="20% - Accent5 20 3 2" xfId="3135"/>
    <cellStyle name="20% - Accent5 20 3 3" xfId="3136"/>
    <cellStyle name="20% - Accent5 20 4" xfId="3137"/>
    <cellStyle name="20% - Accent5 20 4 2" xfId="3138"/>
    <cellStyle name="20% - Accent5 20 4 3" xfId="3139"/>
    <cellStyle name="20% - Accent5 20 5" xfId="3140"/>
    <cellStyle name="20% - Accent5 20 6" xfId="3141"/>
    <cellStyle name="20% - Accent5 21" xfId="332"/>
    <cellStyle name="20% - Accent5 22" xfId="333"/>
    <cellStyle name="20% - Accent5 22 2" xfId="334"/>
    <cellStyle name="20% - Accent5 22 2 2" xfId="3142"/>
    <cellStyle name="20% - Accent5 22 2 2 2" xfId="3143"/>
    <cellStyle name="20% - Accent5 22 2 2 3" xfId="3144"/>
    <cellStyle name="20% - Accent5 22 2 3" xfId="3145"/>
    <cellStyle name="20% - Accent5 22 2 4" xfId="3146"/>
    <cellStyle name="20% - Accent5 22 3" xfId="3147"/>
    <cellStyle name="20% - Accent5 22 3 2" xfId="3148"/>
    <cellStyle name="20% - Accent5 22 3 3" xfId="3149"/>
    <cellStyle name="20% - Accent5 22 4" xfId="3150"/>
    <cellStyle name="20% - Accent5 22 4 2" xfId="3151"/>
    <cellStyle name="20% - Accent5 22 4 3" xfId="3152"/>
    <cellStyle name="20% - Accent5 22 5" xfId="3153"/>
    <cellStyle name="20% - Accent5 22 6" xfId="3154"/>
    <cellStyle name="20% - Accent5 23" xfId="335"/>
    <cellStyle name="20% - Accent5 23 2" xfId="3155"/>
    <cellStyle name="20% - Accent5 23 2 2" xfId="3156"/>
    <cellStyle name="20% - Accent5 23 2 3" xfId="3157"/>
    <cellStyle name="20% - Accent5 23 3" xfId="3158"/>
    <cellStyle name="20% - Accent5 23 4" xfId="3159"/>
    <cellStyle name="20% - Accent5 24" xfId="336"/>
    <cellStyle name="20% - Accent5 24 2" xfId="3160"/>
    <cellStyle name="20% - Accent5 24 3" xfId="3161"/>
    <cellStyle name="20% - Accent5 25" xfId="337"/>
    <cellStyle name="20% - Accent5 25 2" xfId="3162"/>
    <cellStyle name="20% - Accent5 25 3" xfId="3163"/>
    <cellStyle name="20% - Accent5 26" xfId="3164"/>
    <cellStyle name="20% - Accent5 27" xfId="3165"/>
    <cellStyle name="20% - Accent5 28" xfId="3166"/>
    <cellStyle name="20% - Accent5 3" xfId="338"/>
    <cellStyle name="20% - Accent5 3 2" xfId="339"/>
    <cellStyle name="20% - Accent5 3 3" xfId="340"/>
    <cellStyle name="20% - Accent5 3 3 2" xfId="341"/>
    <cellStyle name="20% - Accent5 3 3 2 2" xfId="3167"/>
    <cellStyle name="20% - Accent5 3 3 2 2 2" xfId="3168"/>
    <cellStyle name="20% - Accent5 3 3 2 2 3" xfId="3169"/>
    <cellStyle name="20% - Accent5 3 3 2 3" xfId="3170"/>
    <cellStyle name="20% - Accent5 3 3 2 4" xfId="3171"/>
    <cellStyle name="20% - Accent5 3 3 3" xfId="3172"/>
    <cellStyle name="20% - Accent5 3 3 3 2" xfId="3173"/>
    <cellStyle name="20% - Accent5 3 3 3 3" xfId="3174"/>
    <cellStyle name="20% - Accent5 3 3 4" xfId="3175"/>
    <cellStyle name="20% - Accent5 3 3 4 2" xfId="3176"/>
    <cellStyle name="20% - Accent5 3 3 4 3" xfId="3177"/>
    <cellStyle name="20% - Accent5 3 3 5" xfId="3178"/>
    <cellStyle name="20% - Accent5 3 3 6" xfId="3179"/>
    <cellStyle name="20% - Accent5 4" xfId="342"/>
    <cellStyle name="20% - Accent5 4 2" xfId="343"/>
    <cellStyle name="20% - Accent5 4 2 2" xfId="344"/>
    <cellStyle name="20% - Accent5 4 2 2 2" xfId="3180"/>
    <cellStyle name="20% - Accent5 4 2 2 2 2" xfId="3181"/>
    <cellStyle name="20% - Accent5 4 2 2 2 3" xfId="3182"/>
    <cellStyle name="20% - Accent5 4 2 2 3" xfId="3183"/>
    <cellStyle name="20% - Accent5 4 2 2 4" xfId="3184"/>
    <cellStyle name="20% - Accent5 4 2 3" xfId="3185"/>
    <cellStyle name="20% - Accent5 4 2 3 2" xfId="3186"/>
    <cellStyle name="20% - Accent5 4 2 3 3" xfId="3187"/>
    <cellStyle name="20% - Accent5 4 2 4" xfId="3188"/>
    <cellStyle name="20% - Accent5 4 2 4 2" xfId="3189"/>
    <cellStyle name="20% - Accent5 4 2 4 3" xfId="3190"/>
    <cellStyle name="20% - Accent5 4 2 5" xfId="3191"/>
    <cellStyle name="20% - Accent5 4 2 6" xfId="3192"/>
    <cellStyle name="20% - Accent5 4 3" xfId="345"/>
    <cellStyle name="20% - Accent5 4 3 2" xfId="3193"/>
    <cellStyle name="20% - Accent5 4 3 2 2" xfId="3194"/>
    <cellStyle name="20% - Accent5 4 3 2 3" xfId="3195"/>
    <cellStyle name="20% - Accent5 4 3 3" xfId="3196"/>
    <cellStyle name="20% - Accent5 4 3 4" xfId="3197"/>
    <cellStyle name="20% - Accent5 4 4" xfId="3198"/>
    <cellStyle name="20% - Accent5 4 4 2" xfId="3199"/>
    <cellStyle name="20% - Accent5 4 4 3" xfId="3200"/>
    <cellStyle name="20% - Accent5 4 5" xfId="3201"/>
    <cellStyle name="20% - Accent5 4 5 2" xfId="3202"/>
    <cellStyle name="20% - Accent5 4 5 3" xfId="3203"/>
    <cellStyle name="20% - Accent5 4 6" xfId="3204"/>
    <cellStyle name="20% - Accent5 4 7" xfId="3205"/>
    <cellStyle name="20% - Accent5 5" xfId="346"/>
    <cellStyle name="20% - Accent5 5 2" xfId="347"/>
    <cellStyle name="20% - Accent5 5 2 2" xfId="3206"/>
    <cellStyle name="20% - Accent5 5 2 2 2" xfId="3207"/>
    <cellStyle name="20% - Accent5 5 2 2 3" xfId="3208"/>
    <cellStyle name="20% - Accent5 5 2 3" xfId="3209"/>
    <cellStyle name="20% - Accent5 5 2 4" xfId="3210"/>
    <cellStyle name="20% - Accent5 5 3" xfId="3211"/>
    <cellStyle name="20% - Accent5 5 3 2" xfId="3212"/>
    <cellStyle name="20% - Accent5 5 3 3" xfId="3213"/>
    <cellStyle name="20% - Accent5 5 4" xfId="3214"/>
    <cellStyle name="20% - Accent5 5 4 2" xfId="3215"/>
    <cellStyle name="20% - Accent5 5 4 3" xfId="3216"/>
    <cellStyle name="20% - Accent5 5 5" xfId="3217"/>
    <cellStyle name="20% - Accent5 5 6" xfId="3218"/>
    <cellStyle name="20% - Accent5 6" xfId="348"/>
    <cellStyle name="20% - Accent5 6 2" xfId="349"/>
    <cellStyle name="20% - Accent5 6 2 2" xfId="3219"/>
    <cellStyle name="20% - Accent5 6 2 2 2" xfId="3220"/>
    <cellStyle name="20% - Accent5 6 2 2 3" xfId="3221"/>
    <cellStyle name="20% - Accent5 6 2 3" xfId="3222"/>
    <cellStyle name="20% - Accent5 6 2 4" xfId="3223"/>
    <cellStyle name="20% - Accent5 6 3" xfId="3224"/>
    <cellStyle name="20% - Accent5 6 3 2" xfId="3225"/>
    <cellStyle name="20% - Accent5 6 3 3" xfId="3226"/>
    <cellStyle name="20% - Accent5 6 4" xfId="3227"/>
    <cellStyle name="20% - Accent5 6 4 2" xfId="3228"/>
    <cellStyle name="20% - Accent5 6 4 3" xfId="3229"/>
    <cellStyle name="20% - Accent5 6 5" xfId="3230"/>
    <cellStyle name="20% - Accent5 6 6" xfId="3231"/>
    <cellStyle name="20% - Accent5 7" xfId="350"/>
    <cellStyle name="20% - Accent5 7 2" xfId="351"/>
    <cellStyle name="20% - Accent5 7 2 2" xfId="3232"/>
    <cellStyle name="20% - Accent5 7 2 2 2" xfId="3233"/>
    <cellStyle name="20% - Accent5 7 2 2 3" xfId="3234"/>
    <cellStyle name="20% - Accent5 7 2 3" xfId="3235"/>
    <cellStyle name="20% - Accent5 7 2 4" xfId="3236"/>
    <cellStyle name="20% - Accent5 7 3" xfId="3237"/>
    <cellStyle name="20% - Accent5 7 3 2" xfId="3238"/>
    <cellStyle name="20% - Accent5 7 3 3" xfId="3239"/>
    <cellStyle name="20% - Accent5 7 4" xfId="3240"/>
    <cellStyle name="20% - Accent5 7 4 2" xfId="3241"/>
    <cellStyle name="20% - Accent5 7 4 3" xfId="3242"/>
    <cellStyle name="20% - Accent5 7 5" xfId="3243"/>
    <cellStyle name="20% - Accent5 7 6" xfId="3244"/>
    <cellStyle name="20% - Accent5 8" xfId="352"/>
    <cellStyle name="20% - Accent5 8 2" xfId="353"/>
    <cellStyle name="20% - Accent5 8 2 2" xfId="3245"/>
    <cellStyle name="20% - Accent5 8 2 2 2" xfId="3246"/>
    <cellStyle name="20% - Accent5 8 2 2 3" xfId="3247"/>
    <cellStyle name="20% - Accent5 8 2 3" xfId="3248"/>
    <cellStyle name="20% - Accent5 8 2 4" xfId="3249"/>
    <cellStyle name="20% - Accent5 8 3" xfId="3250"/>
    <cellStyle name="20% - Accent5 8 3 2" xfId="3251"/>
    <cellStyle name="20% - Accent5 8 3 3" xfId="3252"/>
    <cellStyle name="20% - Accent5 8 4" xfId="3253"/>
    <cellStyle name="20% - Accent5 8 4 2" xfId="3254"/>
    <cellStyle name="20% - Accent5 8 4 3" xfId="3255"/>
    <cellStyle name="20% - Accent5 8 5" xfId="3256"/>
    <cellStyle name="20% - Accent5 8 6" xfId="3257"/>
    <cellStyle name="20% - Accent5 9" xfId="354"/>
    <cellStyle name="20% - Accent5 9 2" xfId="355"/>
    <cellStyle name="20% - Accent5 9 2 2" xfId="3258"/>
    <cellStyle name="20% - Accent5 9 2 2 2" xfId="3259"/>
    <cellStyle name="20% - Accent5 9 2 2 3" xfId="3260"/>
    <cellStyle name="20% - Accent5 9 2 3" xfId="3261"/>
    <cellStyle name="20% - Accent5 9 2 4" xfId="3262"/>
    <cellStyle name="20% - Accent5 9 3" xfId="3263"/>
    <cellStyle name="20% - Accent5 9 3 2" xfId="3264"/>
    <cellStyle name="20% - Accent5 9 3 3" xfId="3265"/>
    <cellStyle name="20% - Accent5 9 4" xfId="3266"/>
    <cellStyle name="20% - Accent5 9 4 2" xfId="3267"/>
    <cellStyle name="20% - Accent5 9 4 3" xfId="3268"/>
    <cellStyle name="20% - Accent5 9 5" xfId="3269"/>
    <cellStyle name="20% - Accent5 9 6" xfId="3270"/>
    <cellStyle name="20% - Accent6" xfId="39" builtinId="50" customBuiltin="1"/>
    <cellStyle name="20% - Accent6 10" xfId="356"/>
    <cellStyle name="20% - Accent6 10 2" xfId="357"/>
    <cellStyle name="20% - Accent6 10 2 2" xfId="3271"/>
    <cellStyle name="20% - Accent6 10 2 2 2" xfId="3272"/>
    <cellStyle name="20% - Accent6 10 2 2 3" xfId="3273"/>
    <cellStyle name="20% - Accent6 10 2 3" xfId="3274"/>
    <cellStyle name="20% - Accent6 10 2 4" xfId="3275"/>
    <cellStyle name="20% - Accent6 10 3" xfId="3276"/>
    <cellStyle name="20% - Accent6 10 3 2" xfId="3277"/>
    <cellStyle name="20% - Accent6 10 3 3" xfId="3278"/>
    <cellStyle name="20% - Accent6 10 4" xfId="3279"/>
    <cellStyle name="20% - Accent6 10 4 2" xfId="3280"/>
    <cellStyle name="20% - Accent6 10 4 3" xfId="3281"/>
    <cellStyle name="20% - Accent6 10 5" xfId="3282"/>
    <cellStyle name="20% - Accent6 10 6" xfId="3283"/>
    <cellStyle name="20% - Accent6 11" xfId="358"/>
    <cellStyle name="20% - Accent6 11 2" xfId="359"/>
    <cellStyle name="20% - Accent6 11 2 2" xfId="3284"/>
    <cellStyle name="20% - Accent6 11 2 2 2" xfId="3285"/>
    <cellStyle name="20% - Accent6 11 2 2 3" xfId="3286"/>
    <cellStyle name="20% - Accent6 11 2 3" xfId="3287"/>
    <cellStyle name="20% - Accent6 11 2 4" xfId="3288"/>
    <cellStyle name="20% - Accent6 11 3" xfId="3289"/>
    <cellStyle name="20% - Accent6 11 3 2" xfId="3290"/>
    <cellStyle name="20% - Accent6 11 3 3" xfId="3291"/>
    <cellStyle name="20% - Accent6 11 4" xfId="3292"/>
    <cellStyle name="20% - Accent6 11 4 2" xfId="3293"/>
    <cellStyle name="20% - Accent6 11 4 3" xfId="3294"/>
    <cellStyle name="20% - Accent6 11 5" xfId="3295"/>
    <cellStyle name="20% - Accent6 11 6" xfId="3296"/>
    <cellStyle name="20% - Accent6 12" xfId="360"/>
    <cellStyle name="20% - Accent6 12 2" xfId="361"/>
    <cellStyle name="20% - Accent6 12 2 2" xfId="3297"/>
    <cellStyle name="20% - Accent6 12 2 2 2" xfId="3298"/>
    <cellStyle name="20% - Accent6 12 2 2 3" xfId="3299"/>
    <cellStyle name="20% - Accent6 12 2 3" xfId="3300"/>
    <cellStyle name="20% - Accent6 12 2 4" xfId="3301"/>
    <cellStyle name="20% - Accent6 12 3" xfId="3302"/>
    <cellStyle name="20% - Accent6 12 3 2" xfId="3303"/>
    <cellStyle name="20% - Accent6 12 3 3" xfId="3304"/>
    <cellStyle name="20% - Accent6 12 4" xfId="3305"/>
    <cellStyle name="20% - Accent6 12 4 2" xfId="3306"/>
    <cellStyle name="20% - Accent6 12 4 3" xfId="3307"/>
    <cellStyle name="20% - Accent6 12 5" xfId="3308"/>
    <cellStyle name="20% - Accent6 12 6" xfId="3309"/>
    <cellStyle name="20% - Accent6 13" xfId="362"/>
    <cellStyle name="20% - Accent6 13 2" xfId="363"/>
    <cellStyle name="20% - Accent6 13 2 2" xfId="3310"/>
    <cellStyle name="20% - Accent6 13 2 2 2" xfId="3311"/>
    <cellStyle name="20% - Accent6 13 2 2 3" xfId="3312"/>
    <cellStyle name="20% - Accent6 13 2 3" xfId="3313"/>
    <cellStyle name="20% - Accent6 13 2 4" xfId="3314"/>
    <cellStyle name="20% - Accent6 13 3" xfId="3315"/>
    <cellStyle name="20% - Accent6 13 3 2" xfId="3316"/>
    <cellStyle name="20% - Accent6 13 3 3" xfId="3317"/>
    <cellStyle name="20% - Accent6 13 4" xfId="3318"/>
    <cellStyle name="20% - Accent6 13 4 2" xfId="3319"/>
    <cellStyle name="20% - Accent6 13 4 3" xfId="3320"/>
    <cellStyle name="20% - Accent6 13 5" xfId="3321"/>
    <cellStyle name="20% - Accent6 13 6" xfId="3322"/>
    <cellStyle name="20% - Accent6 14" xfId="364"/>
    <cellStyle name="20% - Accent6 14 2" xfId="365"/>
    <cellStyle name="20% - Accent6 14 2 2" xfId="3323"/>
    <cellStyle name="20% - Accent6 14 2 2 2" xfId="3324"/>
    <cellStyle name="20% - Accent6 14 2 2 3" xfId="3325"/>
    <cellStyle name="20% - Accent6 14 2 3" xfId="3326"/>
    <cellStyle name="20% - Accent6 14 2 4" xfId="3327"/>
    <cellStyle name="20% - Accent6 14 3" xfId="3328"/>
    <cellStyle name="20% - Accent6 14 3 2" xfId="3329"/>
    <cellStyle name="20% - Accent6 14 3 3" xfId="3330"/>
    <cellStyle name="20% - Accent6 14 4" xfId="3331"/>
    <cellStyle name="20% - Accent6 14 4 2" xfId="3332"/>
    <cellStyle name="20% - Accent6 14 4 3" xfId="3333"/>
    <cellStyle name="20% - Accent6 14 5" xfId="3334"/>
    <cellStyle name="20% - Accent6 14 6" xfId="3335"/>
    <cellStyle name="20% - Accent6 15" xfId="366"/>
    <cellStyle name="20% - Accent6 15 2" xfId="367"/>
    <cellStyle name="20% - Accent6 15 2 2" xfId="3336"/>
    <cellStyle name="20% - Accent6 15 2 2 2" xfId="3337"/>
    <cellStyle name="20% - Accent6 15 2 2 3" xfId="3338"/>
    <cellStyle name="20% - Accent6 15 2 3" xfId="3339"/>
    <cellStyle name="20% - Accent6 15 2 4" xfId="3340"/>
    <cellStyle name="20% - Accent6 15 3" xfId="3341"/>
    <cellStyle name="20% - Accent6 15 3 2" xfId="3342"/>
    <cellStyle name="20% - Accent6 15 3 3" xfId="3343"/>
    <cellStyle name="20% - Accent6 15 4" xfId="3344"/>
    <cellStyle name="20% - Accent6 15 4 2" xfId="3345"/>
    <cellStyle name="20% - Accent6 15 4 3" xfId="3346"/>
    <cellStyle name="20% - Accent6 15 5" xfId="3347"/>
    <cellStyle name="20% - Accent6 15 6" xfId="3348"/>
    <cellStyle name="20% - Accent6 16" xfId="368"/>
    <cellStyle name="20% - Accent6 16 2" xfId="369"/>
    <cellStyle name="20% - Accent6 16 2 2" xfId="3349"/>
    <cellStyle name="20% - Accent6 16 2 2 2" xfId="3350"/>
    <cellStyle name="20% - Accent6 16 2 2 3" xfId="3351"/>
    <cellStyle name="20% - Accent6 16 2 3" xfId="3352"/>
    <cellStyle name="20% - Accent6 16 2 4" xfId="3353"/>
    <cellStyle name="20% - Accent6 16 3" xfId="3354"/>
    <cellStyle name="20% - Accent6 16 3 2" xfId="3355"/>
    <cellStyle name="20% - Accent6 16 3 3" xfId="3356"/>
    <cellStyle name="20% - Accent6 16 4" xfId="3357"/>
    <cellStyle name="20% - Accent6 16 4 2" xfId="3358"/>
    <cellStyle name="20% - Accent6 16 4 3" xfId="3359"/>
    <cellStyle name="20% - Accent6 16 5" xfId="3360"/>
    <cellStyle name="20% - Accent6 16 6" xfId="3361"/>
    <cellStyle name="20% - Accent6 17" xfId="370"/>
    <cellStyle name="20% - Accent6 17 2" xfId="371"/>
    <cellStyle name="20% - Accent6 17 2 2" xfId="3362"/>
    <cellStyle name="20% - Accent6 17 2 2 2" xfId="3363"/>
    <cellStyle name="20% - Accent6 17 2 2 3" xfId="3364"/>
    <cellStyle name="20% - Accent6 17 2 3" xfId="3365"/>
    <cellStyle name="20% - Accent6 17 2 4" xfId="3366"/>
    <cellStyle name="20% - Accent6 17 3" xfId="3367"/>
    <cellStyle name="20% - Accent6 17 3 2" xfId="3368"/>
    <cellStyle name="20% - Accent6 17 3 3" xfId="3369"/>
    <cellStyle name="20% - Accent6 17 4" xfId="3370"/>
    <cellStyle name="20% - Accent6 17 4 2" xfId="3371"/>
    <cellStyle name="20% - Accent6 17 4 3" xfId="3372"/>
    <cellStyle name="20% - Accent6 17 5" xfId="3373"/>
    <cellStyle name="20% - Accent6 17 6" xfId="3374"/>
    <cellStyle name="20% - Accent6 18" xfId="372"/>
    <cellStyle name="20% - Accent6 18 2" xfId="373"/>
    <cellStyle name="20% - Accent6 18 2 2" xfId="3375"/>
    <cellStyle name="20% - Accent6 18 2 2 2" xfId="3376"/>
    <cellStyle name="20% - Accent6 18 2 2 3" xfId="3377"/>
    <cellStyle name="20% - Accent6 18 2 3" xfId="3378"/>
    <cellStyle name="20% - Accent6 18 2 4" xfId="3379"/>
    <cellStyle name="20% - Accent6 18 3" xfId="3380"/>
    <cellStyle name="20% - Accent6 18 3 2" xfId="3381"/>
    <cellStyle name="20% - Accent6 18 3 3" xfId="3382"/>
    <cellStyle name="20% - Accent6 18 4" xfId="3383"/>
    <cellStyle name="20% - Accent6 18 4 2" xfId="3384"/>
    <cellStyle name="20% - Accent6 18 4 3" xfId="3385"/>
    <cellStyle name="20% - Accent6 18 5" xfId="3386"/>
    <cellStyle name="20% - Accent6 18 6" xfId="3387"/>
    <cellStyle name="20% - Accent6 19" xfId="374"/>
    <cellStyle name="20% - Accent6 19 2" xfId="375"/>
    <cellStyle name="20% - Accent6 19 2 2" xfId="3388"/>
    <cellStyle name="20% - Accent6 19 2 2 2" xfId="3389"/>
    <cellStyle name="20% - Accent6 19 2 2 3" xfId="3390"/>
    <cellStyle name="20% - Accent6 19 2 3" xfId="3391"/>
    <cellStyle name="20% - Accent6 19 2 4" xfId="3392"/>
    <cellStyle name="20% - Accent6 19 3" xfId="3393"/>
    <cellStyle name="20% - Accent6 19 3 2" xfId="3394"/>
    <cellStyle name="20% - Accent6 19 3 3" xfId="3395"/>
    <cellStyle name="20% - Accent6 19 4" xfId="3396"/>
    <cellStyle name="20% - Accent6 19 4 2" xfId="3397"/>
    <cellStyle name="20% - Accent6 19 4 3" xfId="3398"/>
    <cellStyle name="20% - Accent6 19 5" xfId="3399"/>
    <cellStyle name="20% - Accent6 19 6" xfId="3400"/>
    <cellStyle name="20% - Accent6 2" xfId="376"/>
    <cellStyle name="20% - Accent6 2 2" xfId="377"/>
    <cellStyle name="20% - Accent6 2 3" xfId="378"/>
    <cellStyle name="20% - Accent6 2 3 2" xfId="379"/>
    <cellStyle name="20% - Accent6 2 3 2 2" xfId="3401"/>
    <cellStyle name="20% - Accent6 2 3 2 2 2" xfId="3402"/>
    <cellStyle name="20% - Accent6 2 3 2 2 3" xfId="3403"/>
    <cellStyle name="20% - Accent6 2 3 2 3" xfId="3404"/>
    <cellStyle name="20% - Accent6 2 3 2 4" xfId="3405"/>
    <cellStyle name="20% - Accent6 2 3 3" xfId="3406"/>
    <cellStyle name="20% - Accent6 2 3 3 2" xfId="3407"/>
    <cellStyle name="20% - Accent6 2 3 3 3" xfId="3408"/>
    <cellStyle name="20% - Accent6 2 3 4" xfId="3409"/>
    <cellStyle name="20% - Accent6 2 3 4 2" xfId="3410"/>
    <cellStyle name="20% - Accent6 2 3 4 3" xfId="3411"/>
    <cellStyle name="20% - Accent6 2 3 5" xfId="3412"/>
    <cellStyle name="20% - Accent6 2 3 6" xfId="3413"/>
    <cellStyle name="20% - Accent6 2 4" xfId="6558"/>
    <cellStyle name="20% - Accent6 20" xfId="380"/>
    <cellStyle name="20% - Accent6 20 2" xfId="381"/>
    <cellStyle name="20% - Accent6 20 2 2" xfId="3414"/>
    <cellStyle name="20% - Accent6 20 2 2 2" xfId="3415"/>
    <cellStyle name="20% - Accent6 20 2 2 3" xfId="3416"/>
    <cellStyle name="20% - Accent6 20 2 3" xfId="3417"/>
    <cellStyle name="20% - Accent6 20 2 4" xfId="3418"/>
    <cellStyle name="20% - Accent6 20 3" xfId="3419"/>
    <cellStyle name="20% - Accent6 20 3 2" xfId="3420"/>
    <cellStyle name="20% - Accent6 20 3 3" xfId="3421"/>
    <cellStyle name="20% - Accent6 20 4" xfId="3422"/>
    <cellStyle name="20% - Accent6 20 4 2" xfId="3423"/>
    <cellStyle name="20% - Accent6 20 4 3" xfId="3424"/>
    <cellStyle name="20% - Accent6 20 5" xfId="3425"/>
    <cellStyle name="20% - Accent6 20 6" xfId="3426"/>
    <cellStyle name="20% - Accent6 21" xfId="382"/>
    <cellStyle name="20% - Accent6 22" xfId="383"/>
    <cellStyle name="20% - Accent6 22 2" xfId="384"/>
    <cellStyle name="20% - Accent6 22 2 2" xfId="3427"/>
    <cellStyle name="20% - Accent6 22 2 2 2" xfId="3428"/>
    <cellStyle name="20% - Accent6 22 2 2 3" xfId="3429"/>
    <cellStyle name="20% - Accent6 22 2 3" xfId="3430"/>
    <cellStyle name="20% - Accent6 22 2 4" xfId="3431"/>
    <cellStyle name="20% - Accent6 22 3" xfId="3432"/>
    <cellStyle name="20% - Accent6 22 3 2" xfId="3433"/>
    <cellStyle name="20% - Accent6 22 3 3" xfId="3434"/>
    <cellStyle name="20% - Accent6 22 4" xfId="3435"/>
    <cellStyle name="20% - Accent6 22 4 2" xfId="3436"/>
    <cellStyle name="20% - Accent6 22 4 3" xfId="3437"/>
    <cellStyle name="20% - Accent6 22 5" xfId="3438"/>
    <cellStyle name="20% - Accent6 22 6" xfId="3439"/>
    <cellStyle name="20% - Accent6 23" xfId="385"/>
    <cellStyle name="20% - Accent6 23 2" xfId="3440"/>
    <cellStyle name="20% - Accent6 23 2 2" xfId="3441"/>
    <cellStyle name="20% - Accent6 23 2 3" xfId="3442"/>
    <cellStyle name="20% - Accent6 23 3" xfId="3443"/>
    <cellStyle name="20% - Accent6 23 4" xfId="3444"/>
    <cellStyle name="20% - Accent6 24" xfId="386"/>
    <cellStyle name="20% - Accent6 24 2" xfId="3445"/>
    <cellStyle name="20% - Accent6 24 3" xfId="3446"/>
    <cellStyle name="20% - Accent6 25" xfId="387"/>
    <cellStyle name="20% - Accent6 25 2" xfId="3447"/>
    <cellStyle name="20% - Accent6 25 3" xfId="3448"/>
    <cellStyle name="20% - Accent6 26" xfId="3449"/>
    <cellStyle name="20% - Accent6 27" xfId="3450"/>
    <cellStyle name="20% - Accent6 28" xfId="3451"/>
    <cellStyle name="20% - Accent6 29" xfId="3452"/>
    <cellStyle name="20% - Accent6 3" xfId="388"/>
    <cellStyle name="20% - Accent6 3 2" xfId="389"/>
    <cellStyle name="20% - Accent6 3 3" xfId="390"/>
    <cellStyle name="20% - Accent6 3 3 2" xfId="391"/>
    <cellStyle name="20% - Accent6 3 3 2 2" xfId="3453"/>
    <cellStyle name="20% - Accent6 3 3 2 2 2" xfId="3454"/>
    <cellStyle name="20% - Accent6 3 3 2 2 3" xfId="3455"/>
    <cellStyle name="20% - Accent6 3 3 2 3" xfId="3456"/>
    <cellStyle name="20% - Accent6 3 3 2 4" xfId="3457"/>
    <cellStyle name="20% - Accent6 3 3 3" xfId="3458"/>
    <cellStyle name="20% - Accent6 3 3 3 2" xfId="3459"/>
    <cellStyle name="20% - Accent6 3 3 3 3" xfId="3460"/>
    <cellStyle name="20% - Accent6 3 3 4" xfId="3461"/>
    <cellStyle name="20% - Accent6 3 3 4 2" xfId="3462"/>
    <cellStyle name="20% - Accent6 3 3 4 3" xfId="3463"/>
    <cellStyle name="20% - Accent6 3 3 5" xfId="3464"/>
    <cellStyle name="20% - Accent6 3 3 6" xfId="3465"/>
    <cellStyle name="20% - Accent6 4" xfId="392"/>
    <cellStyle name="20% - Accent6 4 2" xfId="393"/>
    <cellStyle name="20% - Accent6 4 2 2" xfId="394"/>
    <cellStyle name="20% - Accent6 4 2 2 2" xfId="3466"/>
    <cellStyle name="20% - Accent6 4 2 2 2 2" xfId="3467"/>
    <cellStyle name="20% - Accent6 4 2 2 2 3" xfId="3468"/>
    <cellStyle name="20% - Accent6 4 2 2 3" xfId="3469"/>
    <cellStyle name="20% - Accent6 4 2 2 4" xfId="3470"/>
    <cellStyle name="20% - Accent6 4 2 3" xfId="3471"/>
    <cellStyle name="20% - Accent6 4 2 3 2" xfId="3472"/>
    <cellStyle name="20% - Accent6 4 2 3 3" xfId="3473"/>
    <cellStyle name="20% - Accent6 4 2 4" xfId="3474"/>
    <cellStyle name="20% - Accent6 4 2 4 2" xfId="3475"/>
    <cellStyle name="20% - Accent6 4 2 4 3" xfId="3476"/>
    <cellStyle name="20% - Accent6 4 2 5" xfId="3477"/>
    <cellStyle name="20% - Accent6 4 2 6" xfId="3478"/>
    <cellStyle name="20% - Accent6 4 3" xfId="395"/>
    <cellStyle name="20% - Accent6 4 3 2" xfId="3479"/>
    <cellStyle name="20% - Accent6 4 3 2 2" xfId="3480"/>
    <cellStyle name="20% - Accent6 4 3 2 3" xfId="3481"/>
    <cellStyle name="20% - Accent6 4 3 3" xfId="3482"/>
    <cellStyle name="20% - Accent6 4 3 4" xfId="3483"/>
    <cellStyle name="20% - Accent6 4 4" xfId="3484"/>
    <cellStyle name="20% - Accent6 4 4 2" xfId="3485"/>
    <cellStyle name="20% - Accent6 4 4 3" xfId="3486"/>
    <cellStyle name="20% - Accent6 4 5" xfId="3487"/>
    <cellStyle name="20% - Accent6 4 5 2" xfId="3488"/>
    <cellStyle name="20% - Accent6 4 5 3" xfId="3489"/>
    <cellStyle name="20% - Accent6 4 6" xfId="3490"/>
    <cellStyle name="20% - Accent6 4 7" xfId="3491"/>
    <cellStyle name="20% - Accent6 5" xfId="396"/>
    <cellStyle name="20% - Accent6 5 2" xfId="397"/>
    <cellStyle name="20% - Accent6 5 2 2" xfId="3492"/>
    <cellStyle name="20% - Accent6 5 2 2 2" xfId="3493"/>
    <cellStyle name="20% - Accent6 5 2 2 3" xfId="3494"/>
    <cellStyle name="20% - Accent6 5 2 3" xfId="3495"/>
    <cellStyle name="20% - Accent6 5 2 4" xfId="3496"/>
    <cellStyle name="20% - Accent6 5 3" xfId="3497"/>
    <cellStyle name="20% - Accent6 5 3 2" xfId="3498"/>
    <cellStyle name="20% - Accent6 5 3 3" xfId="3499"/>
    <cellStyle name="20% - Accent6 5 4" xfId="3500"/>
    <cellStyle name="20% - Accent6 5 4 2" xfId="3501"/>
    <cellStyle name="20% - Accent6 5 4 3" xfId="3502"/>
    <cellStyle name="20% - Accent6 5 5" xfId="3503"/>
    <cellStyle name="20% - Accent6 5 6" xfId="3504"/>
    <cellStyle name="20% - Accent6 6" xfId="398"/>
    <cellStyle name="20% - Accent6 6 2" xfId="399"/>
    <cellStyle name="20% - Accent6 6 2 2" xfId="3505"/>
    <cellStyle name="20% - Accent6 6 2 2 2" xfId="3506"/>
    <cellStyle name="20% - Accent6 6 2 2 3" xfId="3507"/>
    <cellStyle name="20% - Accent6 6 2 3" xfId="3508"/>
    <cellStyle name="20% - Accent6 6 2 4" xfId="3509"/>
    <cellStyle name="20% - Accent6 6 3" xfId="3510"/>
    <cellStyle name="20% - Accent6 6 3 2" xfId="3511"/>
    <cellStyle name="20% - Accent6 6 3 3" xfId="3512"/>
    <cellStyle name="20% - Accent6 6 4" xfId="3513"/>
    <cellStyle name="20% - Accent6 6 4 2" xfId="3514"/>
    <cellStyle name="20% - Accent6 6 4 3" xfId="3515"/>
    <cellStyle name="20% - Accent6 6 5" xfId="3516"/>
    <cellStyle name="20% - Accent6 6 6" xfId="3517"/>
    <cellStyle name="20% - Accent6 7" xfId="400"/>
    <cellStyle name="20% - Accent6 7 2" xfId="401"/>
    <cellStyle name="20% - Accent6 7 2 2" xfId="3518"/>
    <cellStyle name="20% - Accent6 7 2 2 2" xfId="3519"/>
    <cellStyle name="20% - Accent6 7 2 2 3" xfId="3520"/>
    <cellStyle name="20% - Accent6 7 2 3" xfId="3521"/>
    <cellStyle name="20% - Accent6 7 2 4" xfId="3522"/>
    <cellStyle name="20% - Accent6 7 3" xfId="3523"/>
    <cellStyle name="20% - Accent6 7 3 2" xfId="3524"/>
    <cellStyle name="20% - Accent6 7 3 3" xfId="3525"/>
    <cellStyle name="20% - Accent6 7 4" xfId="3526"/>
    <cellStyle name="20% - Accent6 7 4 2" xfId="3527"/>
    <cellStyle name="20% - Accent6 7 4 3" xfId="3528"/>
    <cellStyle name="20% - Accent6 7 5" xfId="3529"/>
    <cellStyle name="20% - Accent6 7 6" xfId="3530"/>
    <cellStyle name="20% - Accent6 8" xfId="402"/>
    <cellStyle name="20% - Accent6 8 2" xfId="403"/>
    <cellStyle name="20% - Accent6 8 2 2" xfId="3531"/>
    <cellStyle name="20% - Accent6 8 2 2 2" xfId="3532"/>
    <cellStyle name="20% - Accent6 8 2 2 3" xfId="3533"/>
    <cellStyle name="20% - Accent6 8 2 3" xfId="3534"/>
    <cellStyle name="20% - Accent6 8 2 4" xfId="3535"/>
    <cellStyle name="20% - Accent6 8 3" xfId="3536"/>
    <cellStyle name="20% - Accent6 8 3 2" xfId="3537"/>
    <cellStyle name="20% - Accent6 8 3 3" xfId="3538"/>
    <cellStyle name="20% - Accent6 8 4" xfId="3539"/>
    <cellStyle name="20% - Accent6 8 4 2" xfId="3540"/>
    <cellStyle name="20% - Accent6 8 4 3" xfId="3541"/>
    <cellStyle name="20% - Accent6 8 5" xfId="3542"/>
    <cellStyle name="20% - Accent6 8 6" xfId="3543"/>
    <cellStyle name="20% - Accent6 9" xfId="404"/>
    <cellStyle name="20% - Accent6 9 2" xfId="405"/>
    <cellStyle name="20% - Accent6 9 2 2" xfId="3544"/>
    <cellStyle name="20% - Accent6 9 2 2 2" xfId="3545"/>
    <cellStyle name="20% - Accent6 9 2 2 3" xfId="3546"/>
    <cellStyle name="20% - Accent6 9 2 3" xfId="3547"/>
    <cellStyle name="20% - Accent6 9 2 4" xfId="3548"/>
    <cellStyle name="20% - Accent6 9 3" xfId="3549"/>
    <cellStyle name="20% - Accent6 9 3 2" xfId="3550"/>
    <cellStyle name="20% - Accent6 9 3 3" xfId="3551"/>
    <cellStyle name="20% - Accent6 9 4" xfId="3552"/>
    <cellStyle name="20% - Accent6 9 4 2" xfId="3553"/>
    <cellStyle name="20% - Accent6 9 4 3" xfId="3554"/>
    <cellStyle name="20% - Accent6 9 5" xfId="3555"/>
    <cellStyle name="20% - Accent6 9 6" xfId="3556"/>
    <cellStyle name="40% - Accent1" xfId="20" builtinId="31" customBuiltin="1"/>
    <cellStyle name="40% - Accent1 10" xfId="406"/>
    <cellStyle name="40% - Accent1 10 2" xfId="407"/>
    <cellStyle name="40% - Accent1 10 2 2" xfId="3557"/>
    <cellStyle name="40% - Accent1 10 2 2 2" xfId="3558"/>
    <cellStyle name="40% - Accent1 10 2 2 3" xfId="3559"/>
    <cellStyle name="40% - Accent1 10 2 3" xfId="3560"/>
    <cellStyle name="40% - Accent1 10 2 4" xfId="3561"/>
    <cellStyle name="40% - Accent1 10 3" xfId="3562"/>
    <cellStyle name="40% - Accent1 10 3 2" xfId="3563"/>
    <cellStyle name="40% - Accent1 10 3 3" xfId="3564"/>
    <cellStyle name="40% - Accent1 10 4" xfId="3565"/>
    <cellStyle name="40% - Accent1 10 4 2" xfId="3566"/>
    <cellStyle name="40% - Accent1 10 4 3" xfId="3567"/>
    <cellStyle name="40% - Accent1 10 5" xfId="3568"/>
    <cellStyle name="40% - Accent1 10 6" xfId="3569"/>
    <cellStyle name="40% - Accent1 11" xfId="408"/>
    <cellStyle name="40% - Accent1 11 2" xfId="409"/>
    <cellStyle name="40% - Accent1 11 2 2" xfId="3570"/>
    <cellStyle name="40% - Accent1 11 2 2 2" xfId="3571"/>
    <cellStyle name="40% - Accent1 11 2 2 3" xfId="3572"/>
    <cellStyle name="40% - Accent1 11 2 3" xfId="3573"/>
    <cellStyle name="40% - Accent1 11 2 4" xfId="3574"/>
    <cellStyle name="40% - Accent1 11 3" xfId="3575"/>
    <cellStyle name="40% - Accent1 11 3 2" xfId="3576"/>
    <cellStyle name="40% - Accent1 11 3 3" xfId="3577"/>
    <cellStyle name="40% - Accent1 11 4" xfId="3578"/>
    <cellStyle name="40% - Accent1 11 4 2" xfId="3579"/>
    <cellStyle name="40% - Accent1 11 4 3" xfId="3580"/>
    <cellStyle name="40% - Accent1 11 5" xfId="3581"/>
    <cellStyle name="40% - Accent1 11 6" xfId="3582"/>
    <cellStyle name="40% - Accent1 12" xfId="410"/>
    <cellStyle name="40% - Accent1 12 2" xfId="411"/>
    <cellStyle name="40% - Accent1 12 2 2" xfId="3583"/>
    <cellStyle name="40% - Accent1 12 2 2 2" xfId="3584"/>
    <cellStyle name="40% - Accent1 12 2 2 3" xfId="3585"/>
    <cellStyle name="40% - Accent1 12 2 3" xfId="3586"/>
    <cellStyle name="40% - Accent1 12 2 4" xfId="3587"/>
    <cellStyle name="40% - Accent1 12 3" xfId="3588"/>
    <cellStyle name="40% - Accent1 12 3 2" xfId="3589"/>
    <cellStyle name="40% - Accent1 12 3 3" xfId="3590"/>
    <cellStyle name="40% - Accent1 12 4" xfId="3591"/>
    <cellStyle name="40% - Accent1 12 4 2" xfId="3592"/>
    <cellStyle name="40% - Accent1 12 4 3" xfId="3593"/>
    <cellStyle name="40% - Accent1 12 5" xfId="3594"/>
    <cellStyle name="40% - Accent1 12 6" xfId="3595"/>
    <cellStyle name="40% - Accent1 13" xfId="412"/>
    <cellStyle name="40% - Accent1 13 2" xfId="413"/>
    <cellStyle name="40% - Accent1 13 2 2" xfId="3596"/>
    <cellStyle name="40% - Accent1 13 2 2 2" xfId="3597"/>
    <cellStyle name="40% - Accent1 13 2 2 3" xfId="3598"/>
    <cellStyle name="40% - Accent1 13 2 3" xfId="3599"/>
    <cellStyle name="40% - Accent1 13 2 4" xfId="3600"/>
    <cellStyle name="40% - Accent1 13 3" xfId="3601"/>
    <cellStyle name="40% - Accent1 13 3 2" xfId="3602"/>
    <cellStyle name="40% - Accent1 13 3 3" xfId="3603"/>
    <cellStyle name="40% - Accent1 13 4" xfId="3604"/>
    <cellStyle name="40% - Accent1 13 4 2" xfId="3605"/>
    <cellStyle name="40% - Accent1 13 4 3" xfId="3606"/>
    <cellStyle name="40% - Accent1 13 5" xfId="3607"/>
    <cellStyle name="40% - Accent1 13 6" xfId="3608"/>
    <cellStyle name="40% - Accent1 14" xfId="414"/>
    <cellStyle name="40% - Accent1 14 2" xfId="415"/>
    <cellStyle name="40% - Accent1 14 2 2" xfId="3609"/>
    <cellStyle name="40% - Accent1 14 2 2 2" xfId="3610"/>
    <cellStyle name="40% - Accent1 14 2 2 3" xfId="3611"/>
    <cellStyle name="40% - Accent1 14 2 3" xfId="3612"/>
    <cellStyle name="40% - Accent1 14 2 4" xfId="3613"/>
    <cellStyle name="40% - Accent1 14 3" xfId="3614"/>
    <cellStyle name="40% - Accent1 14 3 2" xfId="3615"/>
    <cellStyle name="40% - Accent1 14 3 3" xfId="3616"/>
    <cellStyle name="40% - Accent1 14 4" xfId="3617"/>
    <cellStyle name="40% - Accent1 14 4 2" xfId="3618"/>
    <cellStyle name="40% - Accent1 14 4 3" xfId="3619"/>
    <cellStyle name="40% - Accent1 14 5" xfId="3620"/>
    <cellStyle name="40% - Accent1 14 6" xfId="3621"/>
    <cellStyle name="40% - Accent1 15" xfId="416"/>
    <cellStyle name="40% - Accent1 15 2" xfId="417"/>
    <cellStyle name="40% - Accent1 15 2 2" xfId="3622"/>
    <cellStyle name="40% - Accent1 15 2 2 2" xfId="3623"/>
    <cellStyle name="40% - Accent1 15 2 2 3" xfId="3624"/>
    <cellStyle name="40% - Accent1 15 2 3" xfId="3625"/>
    <cellStyle name="40% - Accent1 15 2 4" xfId="3626"/>
    <cellStyle name="40% - Accent1 15 3" xfId="3627"/>
    <cellStyle name="40% - Accent1 15 3 2" xfId="3628"/>
    <cellStyle name="40% - Accent1 15 3 3" xfId="3629"/>
    <cellStyle name="40% - Accent1 15 4" xfId="3630"/>
    <cellStyle name="40% - Accent1 15 4 2" xfId="3631"/>
    <cellStyle name="40% - Accent1 15 4 3" xfId="3632"/>
    <cellStyle name="40% - Accent1 15 5" xfId="3633"/>
    <cellStyle name="40% - Accent1 15 6" xfId="3634"/>
    <cellStyle name="40% - Accent1 16" xfId="418"/>
    <cellStyle name="40% - Accent1 16 2" xfId="419"/>
    <cellStyle name="40% - Accent1 16 2 2" xfId="3635"/>
    <cellStyle name="40% - Accent1 16 2 2 2" xfId="3636"/>
    <cellStyle name="40% - Accent1 16 2 2 3" xfId="3637"/>
    <cellStyle name="40% - Accent1 16 2 3" xfId="3638"/>
    <cellStyle name="40% - Accent1 16 2 4" xfId="3639"/>
    <cellStyle name="40% - Accent1 16 3" xfId="3640"/>
    <cellStyle name="40% - Accent1 16 3 2" xfId="3641"/>
    <cellStyle name="40% - Accent1 16 3 3" xfId="3642"/>
    <cellStyle name="40% - Accent1 16 4" xfId="3643"/>
    <cellStyle name="40% - Accent1 16 4 2" xfId="3644"/>
    <cellStyle name="40% - Accent1 16 4 3" xfId="3645"/>
    <cellStyle name="40% - Accent1 16 5" xfId="3646"/>
    <cellStyle name="40% - Accent1 16 6" xfId="3647"/>
    <cellStyle name="40% - Accent1 17" xfId="420"/>
    <cellStyle name="40% - Accent1 17 2" xfId="421"/>
    <cellStyle name="40% - Accent1 17 2 2" xfId="3648"/>
    <cellStyle name="40% - Accent1 17 2 2 2" xfId="3649"/>
    <cellStyle name="40% - Accent1 17 2 2 3" xfId="3650"/>
    <cellStyle name="40% - Accent1 17 2 3" xfId="3651"/>
    <cellStyle name="40% - Accent1 17 2 4" xfId="3652"/>
    <cellStyle name="40% - Accent1 17 3" xfId="3653"/>
    <cellStyle name="40% - Accent1 17 3 2" xfId="3654"/>
    <cellStyle name="40% - Accent1 17 3 3" xfId="3655"/>
    <cellStyle name="40% - Accent1 17 4" xfId="3656"/>
    <cellStyle name="40% - Accent1 17 4 2" xfId="3657"/>
    <cellStyle name="40% - Accent1 17 4 3" xfId="3658"/>
    <cellStyle name="40% - Accent1 17 5" xfId="3659"/>
    <cellStyle name="40% - Accent1 17 6" xfId="3660"/>
    <cellStyle name="40% - Accent1 18" xfId="422"/>
    <cellStyle name="40% - Accent1 18 2" xfId="423"/>
    <cellStyle name="40% - Accent1 18 2 2" xfId="3661"/>
    <cellStyle name="40% - Accent1 18 2 2 2" xfId="3662"/>
    <cellStyle name="40% - Accent1 18 2 2 3" xfId="3663"/>
    <cellStyle name="40% - Accent1 18 2 3" xfId="3664"/>
    <cellStyle name="40% - Accent1 18 2 4" xfId="3665"/>
    <cellStyle name="40% - Accent1 18 3" xfId="3666"/>
    <cellStyle name="40% - Accent1 18 3 2" xfId="3667"/>
    <cellStyle name="40% - Accent1 18 3 3" xfId="3668"/>
    <cellStyle name="40% - Accent1 18 4" xfId="3669"/>
    <cellStyle name="40% - Accent1 18 4 2" xfId="3670"/>
    <cellStyle name="40% - Accent1 18 4 3" xfId="3671"/>
    <cellStyle name="40% - Accent1 18 5" xfId="3672"/>
    <cellStyle name="40% - Accent1 18 6" xfId="3673"/>
    <cellStyle name="40% - Accent1 19" xfId="424"/>
    <cellStyle name="40% - Accent1 19 2" xfId="425"/>
    <cellStyle name="40% - Accent1 19 2 2" xfId="3674"/>
    <cellStyle name="40% - Accent1 19 2 2 2" xfId="3675"/>
    <cellStyle name="40% - Accent1 19 2 2 3" xfId="3676"/>
    <cellStyle name="40% - Accent1 19 2 3" xfId="3677"/>
    <cellStyle name="40% - Accent1 19 2 4" xfId="3678"/>
    <cellStyle name="40% - Accent1 19 3" xfId="3679"/>
    <cellStyle name="40% - Accent1 19 3 2" xfId="3680"/>
    <cellStyle name="40% - Accent1 19 3 3" xfId="3681"/>
    <cellStyle name="40% - Accent1 19 4" xfId="3682"/>
    <cellStyle name="40% - Accent1 19 4 2" xfId="3683"/>
    <cellStyle name="40% - Accent1 19 4 3" xfId="3684"/>
    <cellStyle name="40% - Accent1 19 5" xfId="3685"/>
    <cellStyle name="40% - Accent1 19 6" xfId="3686"/>
    <cellStyle name="40% - Accent1 2" xfId="426"/>
    <cellStyle name="40% - Accent1 2 2" xfId="427"/>
    <cellStyle name="40% - Accent1 2 3" xfId="428"/>
    <cellStyle name="40% - Accent1 2 3 2" xfId="429"/>
    <cellStyle name="40% - Accent1 2 3 2 2" xfId="3687"/>
    <cellStyle name="40% - Accent1 2 3 2 2 2" xfId="3688"/>
    <cellStyle name="40% - Accent1 2 3 2 2 3" xfId="3689"/>
    <cellStyle name="40% - Accent1 2 3 2 3" xfId="3690"/>
    <cellStyle name="40% - Accent1 2 3 2 4" xfId="3691"/>
    <cellStyle name="40% - Accent1 2 3 3" xfId="3692"/>
    <cellStyle name="40% - Accent1 2 3 3 2" xfId="3693"/>
    <cellStyle name="40% - Accent1 2 3 3 3" xfId="3694"/>
    <cellStyle name="40% - Accent1 2 3 4" xfId="3695"/>
    <cellStyle name="40% - Accent1 2 3 4 2" xfId="3696"/>
    <cellStyle name="40% - Accent1 2 3 4 3" xfId="3697"/>
    <cellStyle name="40% - Accent1 2 3 5" xfId="3698"/>
    <cellStyle name="40% - Accent1 2 3 6" xfId="3699"/>
    <cellStyle name="40% - Accent1 2 4" xfId="6559"/>
    <cellStyle name="40% - Accent1 20" xfId="430"/>
    <cellStyle name="40% - Accent1 20 2" xfId="431"/>
    <cellStyle name="40% - Accent1 20 2 2" xfId="3700"/>
    <cellStyle name="40% - Accent1 20 2 2 2" xfId="3701"/>
    <cellStyle name="40% - Accent1 20 2 2 3" xfId="3702"/>
    <cellStyle name="40% - Accent1 20 2 3" xfId="3703"/>
    <cellStyle name="40% - Accent1 20 2 4" xfId="3704"/>
    <cellStyle name="40% - Accent1 20 3" xfId="3705"/>
    <cellStyle name="40% - Accent1 20 3 2" xfId="3706"/>
    <cellStyle name="40% - Accent1 20 3 3" xfId="3707"/>
    <cellStyle name="40% - Accent1 20 4" xfId="3708"/>
    <cellStyle name="40% - Accent1 20 4 2" xfId="3709"/>
    <cellStyle name="40% - Accent1 20 4 3" xfId="3710"/>
    <cellStyle name="40% - Accent1 20 5" xfId="3711"/>
    <cellStyle name="40% - Accent1 20 6" xfId="3712"/>
    <cellStyle name="40% - Accent1 21" xfId="432"/>
    <cellStyle name="40% - Accent1 22" xfId="433"/>
    <cellStyle name="40% - Accent1 22 2" xfId="434"/>
    <cellStyle name="40% - Accent1 22 2 2" xfId="3713"/>
    <cellStyle name="40% - Accent1 22 2 2 2" xfId="3714"/>
    <cellStyle name="40% - Accent1 22 2 2 3" xfId="3715"/>
    <cellStyle name="40% - Accent1 22 2 3" xfId="3716"/>
    <cellStyle name="40% - Accent1 22 2 4" xfId="3717"/>
    <cellStyle name="40% - Accent1 22 3" xfId="3718"/>
    <cellStyle name="40% - Accent1 22 3 2" xfId="3719"/>
    <cellStyle name="40% - Accent1 22 3 3" xfId="3720"/>
    <cellStyle name="40% - Accent1 22 4" xfId="3721"/>
    <cellStyle name="40% - Accent1 22 4 2" xfId="3722"/>
    <cellStyle name="40% - Accent1 22 4 3" xfId="3723"/>
    <cellStyle name="40% - Accent1 22 5" xfId="3724"/>
    <cellStyle name="40% - Accent1 22 6" xfId="3725"/>
    <cellStyle name="40% - Accent1 23" xfId="435"/>
    <cellStyle name="40% - Accent1 23 2" xfId="3726"/>
    <cellStyle name="40% - Accent1 23 2 2" xfId="3727"/>
    <cellStyle name="40% - Accent1 23 2 3" xfId="3728"/>
    <cellStyle name="40% - Accent1 23 3" xfId="3729"/>
    <cellStyle name="40% - Accent1 23 4" xfId="3730"/>
    <cellStyle name="40% - Accent1 24" xfId="436"/>
    <cellStyle name="40% - Accent1 24 2" xfId="3731"/>
    <cellStyle name="40% - Accent1 24 3" xfId="3732"/>
    <cellStyle name="40% - Accent1 25" xfId="437"/>
    <cellStyle name="40% - Accent1 25 2" xfId="3733"/>
    <cellStyle name="40% - Accent1 25 3" xfId="3734"/>
    <cellStyle name="40% - Accent1 26" xfId="3735"/>
    <cellStyle name="40% - Accent1 27" xfId="3736"/>
    <cellStyle name="40% - Accent1 28" xfId="3737"/>
    <cellStyle name="40% - Accent1 29" xfId="3738"/>
    <cellStyle name="40% - Accent1 3" xfId="438"/>
    <cellStyle name="40% - Accent1 3 2" xfId="439"/>
    <cellStyle name="40% - Accent1 3 3" xfId="440"/>
    <cellStyle name="40% - Accent1 3 3 2" xfId="441"/>
    <cellStyle name="40% - Accent1 3 3 2 2" xfId="3739"/>
    <cellStyle name="40% - Accent1 3 3 2 2 2" xfId="3740"/>
    <cellStyle name="40% - Accent1 3 3 2 2 3" xfId="3741"/>
    <cellStyle name="40% - Accent1 3 3 2 3" xfId="3742"/>
    <cellStyle name="40% - Accent1 3 3 2 4" xfId="3743"/>
    <cellStyle name="40% - Accent1 3 3 3" xfId="3744"/>
    <cellStyle name="40% - Accent1 3 3 3 2" xfId="3745"/>
    <cellStyle name="40% - Accent1 3 3 3 3" xfId="3746"/>
    <cellStyle name="40% - Accent1 3 3 4" xfId="3747"/>
    <cellStyle name="40% - Accent1 3 3 4 2" xfId="3748"/>
    <cellStyle name="40% - Accent1 3 3 4 3" xfId="3749"/>
    <cellStyle name="40% - Accent1 3 3 5" xfId="3750"/>
    <cellStyle name="40% - Accent1 3 3 6" xfId="3751"/>
    <cellStyle name="40% - Accent1 4" xfId="442"/>
    <cellStyle name="40% - Accent1 4 2" xfId="443"/>
    <cellStyle name="40% - Accent1 4 2 2" xfId="444"/>
    <cellStyle name="40% - Accent1 4 2 2 2" xfId="3752"/>
    <cellStyle name="40% - Accent1 4 2 2 2 2" xfId="3753"/>
    <cellStyle name="40% - Accent1 4 2 2 2 3" xfId="3754"/>
    <cellStyle name="40% - Accent1 4 2 2 3" xfId="3755"/>
    <cellStyle name="40% - Accent1 4 2 2 4" xfId="3756"/>
    <cellStyle name="40% - Accent1 4 2 3" xfId="3757"/>
    <cellStyle name="40% - Accent1 4 2 3 2" xfId="3758"/>
    <cellStyle name="40% - Accent1 4 2 3 3" xfId="3759"/>
    <cellStyle name="40% - Accent1 4 2 4" xfId="3760"/>
    <cellStyle name="40% - Accent1 4 2 4 2" xfId="3761"/>
    <cellStyle name="40% - Accent1 4 2 4 3" xfId="3762"/>
    <cellStyle name="40% - Accent1 4 2 5" xfId="3763"/>
    <cellStyle name="40% - Accent1 4 2 6" xfId="3764"/>
    <cellStyle name="40% - Accent1 4 3" xfId="445"/>
    <cellStyle name="40% - Accent1 4 3 2" xfId="3765"/>
    <cellStyle name="40% - Accent1 4 3 2 2" xfId="3766"/>
    <cellStyle name="40% - Accent1 4 3 2 3" xfId="3767"/>
    <cellStyle name="40% - Accent1 4 3 3" xfId="3768"/>
    <cellStyle name="40% - Accent1 4 3 4" xfId="3769"/>
    <cellStyle name="40% - Accent1 4 4" xfId="3770"/>
    <cellStyle name="40% - Accent1 4 4 2" xfId="3771"/>
    <cellStyle name="40% - Accent1 4 4 3" xfId="3772"/>
    <cellStyle name="40% - Accent1 4 5" xfId="3773"/>
    <cellStyle name="40% - Accent1 4 5 2" xfId="3774"/>
    <cellStyle name="40% - Accent1 4 5 3" xfId="3775"/>
    <cellStyle name="40% - Accent1 4 6" xfId="3776"/>
    <cellStyle name="40% - Accent1 4 7" xfId="3777"/>
    <cellStyle name="40% - Accent1 5" xfId="446"/>
    <cellStyle name="40% - Accent1 5 2" xfId="447"/>
    <cellStyle name="40% - Accent1 5 2 2" xfId="3778"/>
    <cellStyle name="40% - Accent1 5 2 2 2" xfId="3779"/>
    <cellStyle name="40% - Accent1 5 2 2 3" xfId="3780"/>
    <cellStyle name="40% - Accent1 5 2 3" xfId="3781"/>
    <cellStyle name="40% - Accent1 5 2 4" xfId="3782"/>
    <cellStyle name="40% - Accent1 5 3" xfId="3783"/>
    <cellStyle name="40% - Accent1 5 3 2" xfId="3784"/>
    <cellStyle name="40% - Accent1 5 3 3" xfId="3785"/>
    <cellStyle name="40% - Accent1 5 4" xfId="3786"/>
    <cellStyle name="40% - Accent1 5 4 2" xfId="3787"/>
    <cellStyle name="40% - Accent1 5 4 3" xfId="3788"/>
    <cellStyle name="40% - Accent1 5 5" xfId="3789"/>
    <cellStyle name="40% - Accent1 5 6" xfId="3790"/>
    <cellStyle name="40% - Accent1 6" xfId="448"/>
    <cellStyle name="40% - Accent1 6 2" xfId="449"/>
    <cellStyle name="40% - Accent1 6 2 2" xfId="3791"/>
    <cellStyle name="40% - Accent1 6 2 2 2" xfId="3792"/>
    <cellStyle name="40% - Accent1 6 2 2 3" xfId="3793"/>
    <cellStyle name="40% - Accent1 6 2 3" xfId="3794"/>
    <cellStyle name="40% - Accent1 6 2 4" xfId="3795"/>
    <cellStyle name="40% - Accent1 6 3" xfId="3796"/>
    <cellStyle name="40% - Accent1 6 3 2" xfId="3797"/>
    <cellStyle name="40% - Accent1 6 3 3" xfId="3798"/>
    <cellStyle name="40% - Accent1 6 4" xfId="3799"/>
    <cellStyle name="40% - Accent1 6 4 2" xfId="3800"/>
    <cellStyle name="40% - Accent1 6 4 3" xfId="3801"/>
    <cellStyle name="40% - Accent1 6 5" xfId="3802"/>
    <cellStyle name="40% - Accent1 6 6" xfId="3803"/>
    <cellStyle name="40% - Accent1 7" xfId="450"/>
    <cellStyle name="40% - Accent1 7 2" xfId="451"/>
    <cellStyle name="40% - Accent1 7 2 2" xfId="3804"/>
    <cellStyle name="40% - Accent1 7 2 2 2" xfId="3805"/>
    <cellStyle name="40% - Accent1 7 2 2 3" xfId="3806"/>
    <cellStyle name="40% - Accent1 7 2 3" xfId="3807"/>
    <cellStyle name="40% - Accent1 7 2 4" xfId="3808"/>
    <cellStyle name="40% - Accent1 7 3" xfId="3809"/>
    <cellStyle name="40% - Accent1 7 3 2" xfId="3810"/>
    <cellStyle name="40% - Accent1 7 3 3" xfId="3811"/>
    <cellStyle name="40% - Accent1 7 4" xfId="3812"/>
    <cellStyle name="40% - Accent1 7 4 2" xfId="3813"/>
    <cellStyle name="40% - Accent1 7 4 3" xfId="3814"/>
    <cellStyle name="40% - Accent1 7 5" xfId="3815"/>
    <cellStyle name="40% - Accent1 7 6" xfId="3816"/>
    <cellStyle name="40% - Accent1 8" xfId="452"/>
    <cellStyle name="40% - Accent1 8 2" xfId="453"/>
    <cellStyle name="40% - Accent1 8 2 2" xfId="3817"/>
    <cellStyle name="40% - Accent1 8 2 2 2" xfId="3818"/>
    <cellStyle name="40% - Accent1 8 2 2 3" xfId="3819"/>
    <cellStyle name="40% - Accent1 8 2 3" xfId="3820"/>
    <cellStyle name="40% - Accent1 8 2 4" xfId="3821"/>
    <cellStyle name="40% - Accent1 8 3" xfId="3822"/>
    <cellStyle name="40% - Accent1 8 3 2" xfId="3823"/>
    <cellStyle name="40% - Accent1 8 3 3" xfId="3824"/>
    <cellStyle name="40% - Accent1 8 4" xfId="3825"/>
    <cellStyle name="40% - Accent1 8 4 2" xfId="3826"/>
    <cellStyle name="40% - Accent1 8 4 3" xfId="3827"/>
    <cellStyle name="40% - Accent1 8 5" xfId="3828"/>
    <cellStyle name="40% - Accent1 8 6" xfId="3829"/>
    <cellStyle name="40% - Accent1 9" xfId="454"/>
    <cellStyle name="40% - Accent1 9 2" xfId="455"/>
    <cellStyle name="40% - Accent1 9 2 2" xfId="3830"/>
    <cellStyle name="40% - Accent1 9 2 2 2" xfId="3831"/>
    <cellStyle name="40% - Accent1 9 2 2 3" xfId="3832"/>
    <cellStyle name="40% - Accent1 9 2 3" xfId="3833"/>
    <cellStyle name="40% - Accent1 9 2 4" xfId="3834"/>
    <cellStyle name="40% - Accent1 9 3" xfId="3835"/>
    <cellStyle name="40% - Accent1 9 3 2" xfId="3836"/>
    <cellStyle name="40% - Accent1 9 3 3" xfId="3837"/>
    <cellStyle name="40% - Accent1 9 4" xfId="3838"/>
    <cellStyle name="40% - Accent1 9 4 2" xfId="3839"/>
    <cellStyle name="40% - Accent1 9 4 3" xfId="3840"/>
    <cellStyle name="40% - Accent1 9 5" xfId="3841"/>
    <cellStyle name="40% - Accent1 9 6" xfId="3842"/>
    <cellStyle name="40% - Accent2" xfId="24" builtinId="35" customBuiltin="1"/>
    <cellStyle name="40% - Accent2 10" xfId="456"/>
    <cellStyle name="40% - Accent2 10 2" xfId="457"/>
    <cellStyle name="40% - Accent2 10 2 2" xfId="3843"/>
    <cellStyle name="40% - Accent2 10 2 2 2" xfId="3844"/>
    <cellStyle name="40% - Accent2 10 2 2 3" xfId="3845"/>
    <cellStyle name="40% - Accent2 10 2 3" xfId="3846"/>
    <cellStyle name="40% - Accent2 10 2 4" xfId="3847"/>
    <cellStyle name="40% - Accent2 10 3" xfId="3848"/>
    <cellStyle name="40% - Accent2 10 3 2" xfId="3849"/>
    <cellStyle name="40% - Accent2 10 3 3" xfId="3850"/>
    <cellStyle name="40% - Accent2 10 4" xfId="3851"/>
    <cellStyle name="40% - Accent2 10 4 2" xfId="3852"/>
    <cellStyle name="40% - Accent2 10 4 3" xfId="3853"/>
    <cellStyle name="40% - Accent2 10 5" xfId="3854"/>
    <cellStyle name="40% - Accent2 10 6" xfId="3855"/>
    <cellStyle name="40% - Accent2 11" xfId="458"/>
    <cellStyle name="40% - Accent2 11 2" xfId="459"/>
    <cellStyle name="40% - Accent2 11 2 2" xfId="3856"/>
    <cellStyle name="40% - Accent2 11 2 2 2" xfId="3857"/>
    <cellStyle name="40% - Accent2 11 2 2 3" xfId="3858"/>
    <cellStyle name="40% - Accent2 11 2 3" xfId="3859"/>
    <cellStyle name="40% - Accent2 11 2 4" xfId="3860"/>
    <cellStyle name="40% - Accent2 11 3" xfId="3861"/>
    <cellStyle name="40% - Accent2 11 3 2" xfId="3862"/>
    <cellStyle name="40% - Accent2 11 3 3" xfId="3863"/>
    <cellStyle name="40% - Accent2 11 4" xfId="3864"/>
    <cellStyle name="40% - Accent2 11 4 2" xfId="3865"/>
    <cellStyle name="40% - Accent2 11 4 3" xfId="3866"/>
    <cellStyle name="40% - Accent2 11 5" xfId="3867"/>
    <cellStyle name="40% - Accent2 11 6" xfId="3868"/>
    <cellStyle name="40% - Accent2 12" xfId="460"/>
    <cellStyle name="40% - Accent2 12 2" xfId="461"/>
    <cellStyle name="40% - Accent2 12 2 2" xfId="3869"/>
    <cellStyle name="40% - Accent2 12 2 2 2" xfId="3870"/>
    <cellStyle name="40% - Accent2 12 2 2 3" xfId="3871"/>
    <cellStyle name="40% - Accent2 12 2 3" xfId="3872"/>
    <cellStyle name="40% - Accent2 12 2 4" xfId="3873"/>
    <cellStyle name="40% - Accent2 12 3" xfId="3874"/>
    <cellStyle name="40% - Accent2 12 3 2" xfId="3875"/>
    <cellStyle name="40% - Accent2 12 3 3" xfId="3876"/>
    <cellStyle name="40% - Accent2 12 4" xfId="3877"/>
    <cellStyle name="40% - Accent2 12 4 2" xfId="3878"/>
    <cellStyle name="40% - Accent2 12 4 3" xfId="3879"/>
    <cellStyle name="40% - Accent2 12 5" xfId="3880"/>
    <cellStyle name="40% - Accent2 12 6" xfId="3881"/>
    <cellStyle name="40% - Accent2 13" xfId="462"/>
    <cellStyle name="40% - Accent2 13 2" xfId="463"/>
    <cellStyle name="40% - Accent2 13 2 2" xfId="3882"/>
    <cellStyle name="40% - Accent2 13 2 2 2" xfId="3883"/>
    <cellStyle name="40% - Accent2 13 2 2 3" xfId="3884"/>
    <cellStyle name="40% - Accent2 13 2 3" xfId="3885"/>
    <cellStyle name="40% - Accent2 13 2 4" xfId="3886"/>
    <cellStyle name="40% - Accent2 13 3" xfId="3887"/>
    <cellStyle name="40% - Accent2 13 3 2" xfId="3888"/>
    <cellStyle name="40% - Accent2 13 3 3" xfId="3889"/>
    <cellStyle name="40% - Accent2 13 4" xfId="3890"/>
    <cellStyle name="40% - Accent2 13 4 2" xfId="3891"/>
    <cellStyle name="40% - Accent2 13 4 3" xfId="3892"/>
    <cellStyle name="40% - Accent2 13 5" xfId="3893"/>
    <cellStyle name="40% - Accent2 13 6" xfId="3894"/>
    <cellStyle name="40% - Accent2 14" xfId="464"/>
    <cellStyle name="40% - Accent2 14 2" xfId="465"/>
    <cellStyle name="40% - Accent2 14 2 2" xfId="3895"/>
    <cellStyle name="40% - Accent2 14 2 2 2" xfId="3896"/>
    <cellStyle name="40% - Accent2 14 2 2 3" xfId="3897"/>
    <cellStyle name="40% - Accent2 14 2 3" xfId="3898"/>
    <cellStyle name="40% - Accent2 14 2 4" xfId="3899"/>
    <cellStyle name="40% - Accent2 14 3" xfId="3900"/>
    <cellStyle name="40% - Accent2 14 3 2" xfId="3901"/>
    <cellStyle name="40% - Accent2 14 3 3" xfId="3902"/>
    <cellStyle name="40% - Accent2 14 4" xfId="3903"/>
    <cellStyle name="40% - Accent2 14 4 2" xfId="3904"/>
    <cellStyle name="40% - Accent2 14 4 3" xfId="3905"/>
    <cellStyle name="40% - Accent2 14 5" xfId="3906"/>
    <cellStyle name="40% - Accent2 14 6" xfId="3907"/>
    <cellStyle name="40% - Accent2 15" xfId="466"/>
    <cellStyle name="40% - Accent2 15 2" xfId="467"/>
    <cellStyle name="40% - Accent2 15 2 2" xfId="3908"/>
    <cellStyle name="40% - Accent2 15 2 2 2" xfId="3909"/>
    <cellStyle name="40% - Accent2 15 2 2 3" xfId="3910"/>
    <cellStyle name="40% - Accent2 15 2 3" xfId="3911"/>
    <cellStyle name="40% - Accent2 15 2 4" xfId="3912"/>
    <cellStyle name="40% - Accent2 15 3" xfId="3913"/>
    <cellStyle name="40% - Accent2 15 3 2" xfId="3914"/>
    <cellStyle name="40% - Accent2 15 3 3" xfId="3915"/>
    <cellStyle name="40% - Accent2 15 4" xfId="3916"/>
    <cellStyle name="40% - Accent2 15 4 2" xfId="3917"/>
    <cellStyle name="40% - Accent2 15 4 3" xfId="3918"/>
    <cellStyle name="40% - Accent2 15 5" xfId="3919"/>
    <cellStyle name="40% - Accent2 15 6" xfId="3920"/>
    <cellStyle name="40% - Accent2 16" xfId="468"/>
    <cellStyle name="40% - Accent2 16 2" xfId="469"/>
    <cellStyle name="40% - Accent2 16 2 2" xfId="3921"/>
    <cellStyle name="40% - Accent2 16 2 2 2" xfId="3922"/>
    <cellStyle name="40% - Accent2 16 2 2 3" xfId="3923"/>
    <cellStyle name="40% - Accent2 16 2 3" xfId="3924"/>
    <cellStyle name="40% - Accent2 16 2 4" xfId="3925"/>
    <cellStyle name="40% - Accent2 16 3" xfId="3926"/>
    <cellStyle name="40% - Accent2 16 3 2" xfId="3927"/>
    <cellStyle name="40% - Accent2 16 3 3" xfId="3928"/>
    <cellStyle name="40% - Accent2 16 4" xfId="3929"/>
    <cellStyle name="40% - Accent2 16 4 2" xfId="3930"/>
    <cellStyle name="40% - Accent2 16 4 3" xfId="3931"/>
    <cellStyle name="40% - Accent2 16 5" xfId="3932"/>
    <cellStyle name="40% - Accent2 16 6" xfId="3933"/>
    <cellStyle name="40% - Accent2 17" xfId="470"/>
    <cellStyle name="40% - Accent2 17 2" xfId="471"/>
    <cellStyle name="40% - Accent2 17 2 2" xfId="3934"/>
    <cellStyle name="40% - Accent2 17 2 2 2" xfId="3935"/>
    <cellStyle name="40% - Accent2 17 2 2 3" xfId="3936"/>
    <cellStyle name="40% - Accent2 17 2 3" xfId="3937"/>
    <cellStyle name="40% - Accent2 17 2 4" xfId="3938"/>
    <cellStyle name="40% - Accent2 17 3" xfId="3939"/>
    <cellStyle name="40% - Accent2 17 3 2" xfId="3940"/>
    <cellStyle name="40% - Accent2 17 3 3" xfId="3941"/>
    <cellStyle name="40% - Accent2 17 4" xfId="3942"/>
    <cellStyle name="40% - Accent2 17 4 2" xfId="3943"/>
    <cellStyle name="40% - Accent2 17 4 3" xfId="3944"/>
    <cellStyle name="40% - Accent2 17 5" xfId="3945"/>
    <cellStyle name="40% - Accent2 17 6" xfId="3946"/>
    <cellStyle name="40% - Accent2 18" xfId="472"/>
    <cellStyle name="40% - Accent2 18 2" xfId="473"/>
    <cellStyle name="40% - Accent2 18 2 2" xfId="3947"/>
    <cellStyle name="40% - Accent2 18 2 2 2" xfId="3948"/>
    <cellStyle name="40% - Accent2 18 2 2 3" xfId="3949"/>
    <cellStyle name="40% - Accent2 18 2 3" xfId="3950"/>
    <cellStyle name="40% - Accent2 18 2 4" xfId="3951"/>
    <cellStyle name="40% - Accent2 18 3" xfId="3952"/>
    <cellStyle name="40% - Accent2 18 3 2" xfId="3953"/>
    <cellStyle name="40% - Accent2 18 3 3" xfId="3954"/>
    <cellStyle name="40% - Accent2 18 4" xfId="3955"/>
    <cellStyle name="40% - Accent2 18 4 2" xfId="3956"/>
    <cellStyle name="40% - Accent2 18 4 3" xfId="3957"/>
    <cellStyle name="40% - Accent2 18 5" xfId="3958"/>
    <cellStyle name="40% - Accent2 18 6" xfId="3959"/>
    <cellStyle name="40% - Accent2 19" xfId="474"/>
    <cellStyle name="40% - Accent2 19 2" xfId="475"/>
    <cellStyle name="40% - Accent2 19 2 2" xfId="3960"/>
    <cellStyle name="40% - Accent2 19 2 2 2" xfId="3961"/>
    <cellStyle name="40% - Accent2 19 2 2 3" xfId="3962"/>
    <cellStyle name="40% - Accent2 19 2 3" xfId="3963"/>
    <cellStyle name="40% - Accent2 19 2 4" xfId="3964"/>
    <cellStyle name="40% - Accent2 19 3" xfId="3965"/>
    <cellStyle name="40% - Accent2 19 3 2" xfId="3966"/>
    <cellStyle name="40% - Accent2 19 3 3" xfId="3967"/>
    <cellStyle name="40% - Accent2 19 4" xfId="3968"/>
    <cellStyle name="40% - Accent2 19 4 2" xfId="3969"/>
    <cellStyle name="40% - Accent2 19 4 3" xfId="3970"/>
    <cellStyle name="40% - Accent2 19 5" xfId="3971"/>
    <cellStyle name="40% - Accent2 19 6" xfId="3972"/>
    <cellStyle name="40% - Accent2 2" xfId="476"/>
    <cellStyle name="40% - Accent2 2 2" xfId="477"/>
    <cellStyle name="40% - Accent2 2 3" xfId="478"/>
    <cellStyle name="40% - Accent2 2 3 2" xfId="479"/>
    <cellStyle name="40% - Accent2 2 3 2 2" xfId="3973"/>
    <cellStyle name="40% - Accent2 2 3 2 2 2" xfId="3974"/>
    <cellStyle name="40% - Accent2 2 3 2 2 3" xfId="3975"/>
    <cellStyle name="40% - Accent2 2 3 2 3" xfId="3976"/>
    <cellStyle name="40% - Accent2 2 3 2 4" xfId="3977"/>
    <cellStyle name="40% - Accent2 2 3 3" xfId="3978"/>
    <cellStyle name="40% - Accent2 2 3 3 2" xfId="3979"/>
    <cellStyle name="40% - Accent2 2 3 3 3" xfId="3980"/>
    <cellStyle name="40% - Accent2 2 3 4" xfId="3981"/>
    <cellStyle name="40% - Accent2 2 3 4 2" xfId="3982"/>
    <cellStyle name="40% - Accent2 2 3 4 3" xfId="3983"/>
    <cellStyle name="40% - Accent2 2 3 5" xfId="3984"/>
    <cellStyle name="40% - Accent2 2 3 6" xfId="3985"/>
    <cellStyle name="40% - Accent2 2 4" xfId="6560"/>
    <cellStyle name="40% - Accent2 20" xfId="480"/>
    <cellStyle name="40% - Accent2 20 2" xfId="481"/>
    <cellStyle name="40% - Accent2 20 2 2" xfId="3986"/>
    <cellStyle name="40% - Accent2 20 2 2 2" xfId="3987"/>
    <cellStyle name="40% - Accent2 20 2 2 3" xfId="3988"/>
    <cellStyle name="40% - Accent2 20 2 3" xfId="3989"/>
    <cellStyle name="40% - Accent2 20 2 4" xfId="3990"/>
    <cellStyle name="40% - Accent2 20 3" xfId="3991"/>
    <cellStyle name="40% - Accent2 20 3 2" xfId="3992"/>
    <cellStyle name="40% - Accent2 20 3 3" xfId="3993"/>
    <cellStyle name="40% - Accent2 20 4" xfId="3994"/>
    <cellStyle name="40% - Accent2 20 4 2" xfId="3995"/>
    <cellStyle name="40% - Accent2 20 4 3" xfId="3996"/>
    <cellStyle name="40% - Accent2 20 5" xfId="3997"/>
    <cellStyle name="40% - Accent2 20 6" xfId="3998"/>
    <cellStyle name="40% - Accent2 21" xfId="482"/>
    <cellStyle name="40% - Accent2 22" xfId="483"/>
    <cellStyle name="40% - Accent2 22 2" xfId="484"/>
    <cellStyle name="40% - Accent2 22 2 2" xfId="3999"/>
    <cellStyle name="40% - Accent2 22 2 2 2" xfId="4000"/>
    <cellStyle name="40% - Accent2 22 2 2 3" xfId="4001"/>
    <cellStyle name="40% - Accent2 22 2 3" xfId="4002"/>
    <cellStyle name="40% - Accent2 22 2 4" xfId="4003"/>
    <cellStyle name="40% - Accent2 22 3" xfId="4004"/>
    <cellStyle name="40% - Accent2 22 3 2" xfId="4005"/>
    <cellStyle name="40% - Accent2 22 3 3" xfId="4006"/>
    <cellStyle name="40% - Accent2 22 4" xfId="4007"/>
    <cellStyle name="40% - Accent2 22 4 2" xfId="4008"/>
    <cellStyle name="40% - Accent2 22 4 3" xfId="4009"/>
    <cellStyle name="40% - Accent2 22 5" xfId="4010"/>
    <cellStyle name="40% - Accent2 22 6" xfId="4011"/>
    <cellStyle name="40% - Accent2 23" xfId="485"/>
    <cellStyle name="40% - Accent2 23 2" xfId="4012"/>
    <cellStyle name="40% - Accent2 23 2 2" xfId="4013"/>
    <cellStyle name="40% - Accent2 23 2 3" xfId="4014"/>
    <cellStyle name="40% - Accent2 23 3" xfId="4015"/>
    <cellStyle name="40% - Accent2 23 4" xfId="4016"/>
    <cellStyle name="40% - Accent2 24" xfId="486"/>
    <cellStyle name="40% - Accent2 24 2" xfId="4017"/>
    <cellStyle name="40% - Accent2 24 3" xfId="4018"/>
    <cellStyle name="40% - Accent2 25" xfId="487"/>
    <cellStyle name="40% - Accent2 25 2" xfId="4019"/>
    <cellStyle name="40% - Accent2 25 3" xfId="4020"/>
    <cellStyle name="40% - Accent2 26" xfId="4021"/>
    <cellStyle name="40% - Accent2 27" xfId="4022"/>
    <cellStyle name="40% - Accent2 28" xfId="4023"/>
    <cellStyle name="40% - Accent2 3" xfId="488"/>
    <cellStyle name="40% - Accent2 3 2" xfId="489"/>
    <cellStyle name="40% - Accent2 3 3" xfId="490"/>
    <cellStyle name="40% - Accent2 3 3 2" xfId="491"/>
    <cellStyle name="40% - Accent2 3 3 2 2" xfId="4024"/>
    <cellStyle name="40% - Accent2 3 3 2 2 2" xfId="4025"/>
    <cellStyle name="40% - Accent2 3 3 2 2 3" xfId="4026"/>
    <cellStyle name="40% - Accent2 3 3 2 3" xfId="4027"/>
    <cellStyle name="40% - Accent2 3 3 2 4" xfId="4028"/>
    <cellStyle name="40% - Accent2 3 3 3" xfId="4029"/>
    <cellStyle name="40% - Accent2 3 3 3 2" xfId="4030"/>
    <cellStyle name="40% - Accent2 3 3 3 3" xfId="4031"/>
    <cellStyle name="40% - Accent2 3 3 4" xfId="4032"/>
    <cellStyle name="40% - Accent2 3 3 4 2" xfId="4033"/>
    <cellStyle name="40% - Accent2 3 3 4 3" xfId="4034"/>
    <cellStyle name="40% - Accent2 3 3 5" xfId="4035"/>
    <cellStyle name="40% - Accent2 3 3 6" xfId="4036"/>
    <cellStyle name="40% - Accent2 4" xfId="492"/>
    <cellStyle name="40% - Accent2 4 2" xfId="493"/>
    <cellStyle name="40% - Accent2 4 2 2" xfId="494"/>
    <cellStyle name="40% - Accent2 4 2 2 2" xfId="4037"/>
    <cellStyle name="40% - Accent2 4 2 2 2 2" xfId="4038"/>
    <cellStyle name="40% - Accent2 4 2 2 2 3" xfId="4039"/>
    <cellStyle name="40% - Accent2 4 2 2 3" xfId="4040"/>
    <cellStyle name="40% - Accent2 4 2 2 4" xfId="4041"/>
    <cellStyle name="40% - Accent2 4 2 3" xfId="4042"/>
    <cellStyle name="40% - Accent2 4 2 3 2" xfId="4043"/>
    <cellStyle name="40% - Accent2 4 2 3 3" xfId="4044"/>
    <cellStyle name="40% - Accent2 4 2 4" xfId="4045"/>
    <cellStyle name="40% - Accent2 4 2 4 2" xfId="4046"/>
    <cellStyle name="40% - Accent2 4 2 4 3" xfId="4047"/>
    <cellStyle name="40% - Accent2 4 2 5" xfId="4048"/>
    <cellStyle name="40% - Accent2 4 2 6" xfId="4049"/>
    <cellStyle name="40% - Accent2 4 3" xfId="495"/>
    <cellStyle name="40% - Accent2 4 3 2" xfId="4050"/>
    <cellStyle name="40% - Accent2 4 3 2 2" xfId="4051"/>
    <cellStyle name="40% - Accent2 4 3 2 3" xfId="4052"/>
    <cellStyle name="40% - Accent2 4 3 3" xfId="4053"/>
    <cellStyle name="40% - Accent2 4 3 4" xfId="4054"/>
    <cellStyle name="40% - Accent2 4 4" xfId="4055"/>
    <cellStyle name="40% - Accent2 4 4 2" xfId="4056"/>
    <cellStyle name="40% - Accent2 4 4 3" xfId="4057"/>
    <cellStyle name="40% - Accent2 4 5" xfId="4058"/>
    <cellStyle name="40% - Accent2 4 5 2" xfId="4059"/>
    <cellStyle name="40% - Accent2 4 5 3" xfId="4060"/>
    <cellStyle name="40% - Accent2 4 6" xfId="4061"/>
    <cellStyle name="40% - Accent2 4 7" xfId="4062"/>
    <cellStyle name="40% - Accent2 5" xfId="496"/>
    <cellStyle name="40% - Accent2 5 2" xfId="497"/>
    <cellStyle name="40% - Accent2 5 2 2" xfId="4063"/>
    <cellStyle name="40% - Accent2 5 2 2 2" xfId="4064"/>
    <cellStyle name="40% - Accent2 5 2 2 3" xfId="4065"/>
    <cellStyle name="40% - Accent2 5 2 3" xfId="4066"/>
    <cellStyle name="40% - Accent2 5 2 4" xfId="4067"/>
    <cellStyle name="40% - Accent2 5 3" xfId="4068"/>
    <cellStyle name="40% - Accent2 5 3 2" xfId="4069"/>
    <cellStyle name="40% - Accent2 5 3 3" xfId="4070"/>
    <cellStyle name="40% - Accent2 5 4" xfId="4071"/>
    <cellStyle name="40% - Accent2 5 4 2" xfId="4072"/>
    <cellStyle name="40% - Accent2 5 4 3" xfId="4073"/>
    <cellStyle name="40% - Accent2 5 5" xfId="4074"/>
    <cellStyle name="40% - Accent2 5 6" xfId="4075"/>
    <cellStyle name="40% - Accent2 6" xfId="498"/>
    <cellStyle name="40% - Accent2 6 2" xfId="499"/>
    <cellStyle name="40% - Accent2 6 2 2" xfId="4076"/>
    <cellStyle name="40% - Accent2 6 2 2 2" xfId="4077"/>
    <cellStyle name="40% - Accent2 6 2 2 3" xfId="4078"/>
    <cellStyle name="40% - Accent2 6 2 3" xfId="4079"/>
    <cellStyle name="40% - Accent2 6 2 4" xfId="4080"/>
    <cellStyle name="40% - Accent2 6 3" xfId="4081"/>
    <cellStyle name="40% - Accent2 6 3 2" xfId="4082"/>
    <cellStyle name="40% - Accent2 6 3 3" xfId="4083"/>
    <cellStyle name="40% - Accent2 6 4" xfId="4084"/>
    <cellStyle name="40% - Accent2 6 4 2" xfId="4085"/>
    <cellStyle name="40% - Accent2 6 4 3" xfId="4086"/>
    <cellStyle name="40% - Accent2 6 5" xfId="4087"/>
    <cellStyle name="40% - Accent2 6 6" xfId="4088"/>
    <cellStyle name="40% - Accent2 7" xfId="500"/>
    <cellStyle name="40% - Accent2 7 2" xfId="501"/>
    <cellStyle name="40% - Accent2 7 2 2" xfId="4089"/>
    <cellStyle name="40% - Accent2 7 2 2 2" xfId="4090"/>
    <cellStyle name="40% - Accent2 7 2 2 3" xfId="4091"/>
    <cellStyle name="40% - Accent2 7 2 3" xfId="4092"/>
    <cellStyle name="40% - Accent2 7 2 4" xfId="4093"/>
    <cellStyle name="40% - Accent2 7 3" xfId="4094"/>
    <cellStyle name="40% - Accent2 7 3 2" xfId="4095"/>
    <cellStyle name="40% - Accent2 7 3 3" xfId="4096"/>
    <cellStyle name="40% - Accent2 7 4" xfId="4097"/>
    <cellStyle name="40% - Accent2 7 4 2" xfId="4098"/>
    <cellStyle name="40% - Accent2 7 4 3" xfId="4099"/>
    <cellStyle name="40% - Accent2 7 5" xfId="4100"/>
    <cellStyle name="40% - Accent2 7 6" xfId="4101"/>
    <cellStyle name="40% - Accent2 8" xfId="502"/>
    <cellStyle name="40% - Accent2 8 2" xfId="503"/>
    <cellStyle name="40% - Accent2 8 2 2" xfId="4102"/>
    <cellStyle name="40% - Accent2 8 2 2 2" xfId="4103"/>
    <cellStyle name="40% - Accent2 8 2 2 3" xfId="4104"/>
    <cellStyle name="40% - Accent2 8 2 3" xfId="4105"/>
    <cellStyle name="40% - Accent2 8 2 4" xfId="4106"/>
    <cellStyle name="40% - Accent2 8 3" xfId="4107"/>
    <cellStyle name="40% - Accent2 8 3 2" xfId="4108"/>
    <cellStyle name="40% - Accent2 8 3 3" xfId="4109"/>
    <cellStyle name="40% - Accent2 8 4" xfId="4110"/>
    <cellStyle name="40% - Accent2 8 4 2" xfId="4111"/>
    <cellStyle name="40% - Accent2 8 4 3" xfId="4112"/>
    <cellStyle name="40% - Accent2 8 5" xfId="4113"/>
    <cellStyle name="40% - Accent2 8 6" xfId="4114"/>
    <cellStyle name="40% - Accent2 9" xfId="504"/>
    <cellStyle name="40% - Accent2 9 2" xfId="505"/>
    <cellStyle name="40% - Accent2 9 2 2" xfId="4115"/>
    <cellStyle name="40% - Accent2 9 2 2 2" xfId="4116"/>
    <cellStyle name="40% - Accent2 9 2 2 3" xfId="4117"/>
    <cellStyle name="40% - Accent2 9 2 3" xfId="4118"/>
    <cellStyle name="40% - Accent2 9 2 4" xfId="4119"/>
    <cellStyle name="40% - Accent2 9 3" xfId="4120"/>
    <cellStyle name="40% - Accent2 9 3 2" xfId="4121"/>
    <cellStyle name="40% - Accent2 9 3 3" xfId="4122"/>
    <cellStyle name="40% - Accent2 9 4" xfId="4123"/>
    <cellStyle name="40% - Accent2 9 4 2" xfId="4124"/>
    <cellStyle name="40% - Accent2 9 4 3" xfId="4125"/>
    <cellStyle name="40% - Accent2 9 5" xfId="4126"/>
    <cellStyle name="40% - Accent2 9 6" xfId="4127"/>
    <cellStyle name="40% - Accent3" xfId="28" builtinId="39" customBuiltin="1"/>
    <cellStyle name="40% - Accent3 10" xfId="506"/>
    <cellStyle name="40% - Accent3 10 2" xfId="507"/>
    <cellStyle name="40% - Accent3 10 2 2" xfId="4128"/>
    <cellStyle name="40% - Accent3 10 2 2 2" xfId="4129"/>
    <cellStyle name="40% - Accent3 10 2 2 3" xfId="4130"/>
    <cellStyle name="40% - Accent3 10 2 3" xfId="4131"/>
    <cellStyle name="40% - Accent3 10 2 4" xfId="4132"/>
    <cellStyle name="40% - Accent3 10 3" xfId="4133"/>
    <cellStyle name="40% - Accent3 10 3 2" xfId="4134"/>
    <cellStyle name="40% - Accent3 10 3 3" xfId="4135"/>
    <cellStyle name="40% - Accent3 10 4" xfId="4136"/>
    <cellStyle name="40% - Accent3 10 4 2" xfId="4137"/>
    <cellStyle name="40% - Accent3 10 4 3" xfId="4138"/>
    <cellStyle name="40% - Accent3 10 5" xfId="4139"/>
    <cellStyle name="40% - Accent3 10 6" xfId="4140"/>
    <cellStyle name="40% - Accent3 11" xfId="508"/>
    <cellStyle name="40% - Accent3 11 2" xfId="509"/>
    <cellStyle name="40% - Accent3 11 2 2" xfId="4141"/>
    <cellStyle name="40% - Accent3 11 2 2 2" xfId="4142"/>
    <cellStyle name="40% - Accent3 11 2 2 3" xfId="4143"/>
    <cellStyle name="40% - Accent3 11 2 3" xfId="4144"/>
    <cellStyle name="40% - Accent3 11 2 4" xfId="4145"/>
    <cellStyle name="40% - Accent3 11 3" xfId="4146"/>
    <cellStyle name="40% - Accent3 11 3 2" xfId="4147"/>
    <cellStyle name="40% - Accent3 11 3 3" xfId="4148"/>
    <cellStyle name="40% - Accent3 11 4" xfId="4149"/>
    <cellStyle name="40% - Accent3 11 4 2" xfId="4150"/>
    <cellStyle name="40% - Accent3 11 4 3" xfId="4151"/>
    <cellStyle name="40% - Accent3 11 5" xfId="4152"/>
    <cellStyle name="40% - Accent3 11 6" xfId="4153"/>
    <cellStyle name="40% - Accent3 12" xfId="510"/>
    <cellStyle name="40% - Accent3 12 2" xfId="511"/>
    <cellStyle name="40% - Accent3 12 2 2" xfId="4154"/>
    <cellStyle name="40% - Accent3 12 2 2 2" xfId="4155"/>
    <cellStyle name="40% - Accent3 12 2 2 3" xfId="4156"/>
    <cellStyle name="40% - Accent3 12 2 3" xfId="4157"/>
    <cellStyle name="40% - Accent3 12 2 4" xfId="4158"/>
    <cellStyle name="40% - Accent3 12 3" xfId="4159"/>
    <cellStyle name="40% - Accent3 12 3 2" xfId="4160"/>
    <cellStyle name="40% - Accent3 12 3 3" xfId="4161"/>
    <cellStyle name="40% - Accent3 12 4" xfId="4162"/>
    <cellStyle name="40% - Accent3 12 4 2" xfId="4163"/>
    <cellStyle name="40% - Accent3 12 4 3" xfId="4164"/>
    <cellStyle name="40% - Accent3 12 5" xfId="4165"/>
    <cellStyle name="40% - Accent3 12 6" xfId="4166"/>
    <cellStyle name="40% - Accent3 13" xfId="512"/>
    <cellStyle name="40% - Accent3 13 2" xfId="513"/>
    <cellStyle name="40% - Accent3 13 2 2" xfId="4167"/>
    <cellStyle name="40% - Accent3 13 2 2 2" xfId="4168"/>
    <cellStyle name="40% - Accent3 13 2 2 3" xfId="4169"/>
    <cellStyle name="40% - Accent3 13 2 3" xfId="4170"/>
    <cellStyle name="40% - Accent3 13 2 4" xfId="4171"/>
    <cellStyle name="40% - Accent3 13 3" xfId="4172"/>
    <cellStyle name="40% - Accent3 13 3 2" xfId="4173"/>
    <cellStyle name="40% - Accent3 13 3 3" xfId="4174"/>
    <cellStyle name="40% - Accent3 13 4" xfId="4175"/>
    <cellStyle name="40% - Accent3 13 4 2" xfId="4176"/>
    <cellStyle name="40% - Accent3 13 4 3" xfId="4177"/>
    <cellStyle name="40% - Accent3 13 5" xfId="4178"/>
    <cellStyle name="40% - Accent3 13 6" xfId="4179"/>
    <cellStyle name="40% - Accent3 14" xfId="514"/>
    <cellStyle name="40% - Accent3 14 2" xfId="515"/>
    <cellStyle name="40% - Accent3 14 2 2" xfId="4180"/>
    <cellStyle name="40% - Accent3 14 2 2 2" xfId="4181"/>
    <cellStyle name="40% - Accent3 14 2 2 3" xfId="4182"/>
    <cellStyle name="40% - Accent3 14 2 3" xfId="4183"/>
    <cellStyle name="40% - Accent3 14 2 4" xfId="4184"/>
    <cellStyle name="40% - Accent3 14 3" xfId="4185"/>
    <cellStyle name="40% - Accent3 14 3 2" xfId="4186"/>
    <cellStyle name="40% - Accent3 14 3 3" xfId="4187"/>
    <cellStyle name="40% - Accent3 14 4" xfId="4188"/>
    <cellStyle name="40% - Accent3 14 4 2" xfId="4189"/>
    <cellStyle name="40% - Accent3 14 4 3" xfId="4190"/>
    <cellStyle name="40% - Accent3 14 5" xfId="4191"/>
    <cellStyle name="40% - Accent3 14 6" xfId="4192"/>
    <cellStyle name="40% - Accent3 15" xfId="516"/>
    <cellStyle name="40% - Accent3 15 2" xfId="517"/>
    <cellStyle name="40% - Accent3 15 2 2" xfId="4193"/>
    <cellStyle name="40% - Accent3 15 2 2 2" xfId="4194"/>
    <cellStyle name="40% - Accent3 15 2 2 3" xfId="4195"/>
    <cellStyle name="40% - Accent3 15 2 3" xfId="4196"/>
    <cellStyle name="40% - Accent3 15 2 4" xfId="4197"/>
    <cellStyle name="40% - Accent3 15 3" xfId="4198"/>
    <cellStyle name="40% - Accent3 15 3 2" xfId="4199"/>
    <cellStyle name="40% - Accent3 15 3 3" xfId="4200"/>
    <cellStyle name="40% - Accent3 15 4" xfId="4201"/>
    <cellStyle name="40% - Accent3 15 4 2" xfId="4202"/>
    <cellStyle name="40% - Accent3 15 4 3" xfId="4203"/>
    <cellStyle name="40% - Accent3 15 5" xfId="4204"/>
    <cellStyle name="40% - Accent3 15 6" xfId="4205"/>
    <cellStyle name="40% - Accent3 16" xfId="518"/>
    <cellStyle name="40% - Accent3 16 2" xfId="519"/>
    <cellStyle name="40% - Accent3 16 2 2" xfId="4206"/>
    <cellStyle name="40% - Accent3 16 2 2 2" xfId="4207"/>
    <cellStyle name="40% - Accent3 16 2 2 3" xfId="4208"/>
    <cellStyle name="40% - Accent3 16 2 3" xfId="4209"/>
    <cellStyle name="40% - Accent3 16 2 4" xfId="4210"/>
    <cellStyle name="40% - Accent3 16 3" xfId="4211"/>
    <cellStyle name="40% - Accent3 16 3 2" xfId="4212"/>
    <cellStyle name="40% - Accent3 16 3 3" xfId="4213"/>
    <cellStyle name="40% - Accent3 16 4" xfId="4214"/>
    <cellStyle name="40% - Accent3 16 4 2" xfId="4215"/>
    <cellStyle name="40% - Accent3 16 4 3" xfId="4216"/>
    <cellStyle name="40% - Accent3 16 5" xfId="4217"/>
    <cellStyle name="40% - Accent3 16 6" xfId="4218"/>
    <cellStyle name="40% - Accent3 17" xfId="520"/>
    <cellStyle name="40% - Accent3 17 2" xfId="521"/>
    <cellStyle name="40% - Accent3 17 2 2" xfId="4219"/>
    <cellStyle name="40% - Accent3 17 2 2 2" xfId="4220"/>
    <cellStyle name="40% - Accent3 17 2 2 3" xfId="4221"/>
    <cellStyle name="40% - Accent3 17 2 3" xfId="4222"/>
    <cellStyle name="40% - Accent3 17 2 4" xfId="4223"/>
    <cellStyle name="40% - Accent3 17 3" xfId="4224"/>
    <cellStyle name="40% - Accent3 17 3 2" xfId="4225"/>
    <cellStyle name="40% - Accent3 17 3 3" xfId="4226"/>
    <cellStyle name="40% - Accent3 17 4" xfId="4227"/>
    <cellStyle name="40% - Accent3 17 4 2" xfId="4228"/>
    <cellStyle name="40% - Accent3 17 4 3" xfId="4229"/>
    <cellStyle name="40% - Accent3 17 5" xfId="4230"/>
    <cellStyle name="40% - Accent3 17 6" xfId="4231"/>
    <cellStyle name="40% - Accent3 18" xfId="522"/>
    <cellStyle name="40% - Accent3 18 2" xfId="523"/>
    <cellStyle name="40% - Accent3 18 2 2" xfId="4232"/>
    <cellStyle name="40% - Accent3 18 2 2 2" xfId="4233"/>
    <cellStyle name="40% - Accent3 18 2 2 3" xfId="4234"/>
    <cellStyle name="40% - Accent3 18 2 3" xfId="4235"/>
    <cellStyle name="40% - Accent3 18 2 4" xfId="4236"/>
    <cellStyle name="40% - Accent3 18 3" xfId="4237"/>
    <cellStyle name="40% - Accent3 18 3 2" xfId="4238"/>
    <cellStyle name="40% - Accent3 18 3 3" xfId="4239"/>
    <cellStyle name="40% - Accent3 18 4" xfId="4240"/>
    <cellStyle name="40% - Accent3 18 4 2" xfId="4241"/>
    <cellStyle name="40% - Accent3 18 4 3" xfId="4242"/>
    <cellStyle name="40% - Accent3 18 5" xfId="4243"/>
    <cellStyle name="40% - Accent3 18 6" xfId="4244"/>
    <cellStyle name="40% - Accent3 19" xfId="524"/>
    <cellStyle name="40% - Accent3 19 2" xfId="525"/>
    <cellStyle name="40% - Accent3 19 2 2" xfId="4245"/>
    <cellStyle name="40% - Accent3 19 2 2 2" xfId="4246"/>
    <cellStyle name="40% - Accent3 19 2 2 3" xfId="4247"/>
    <cellStyle name="40% - Accent3 19 2 3" xfId="4248"/>
    <cellStyle name="40% - Accent3 19 2 4" xfId="4249"/>
    <cellStyle name="40% - Accent3 19 3" xfId="4250"/>
    <cellStyle name="40% - Accent3 19 3 2" xfId="4251"/>
    <cellStyle name="40% - Accent3 19 3 3" xfId="4252"/>
    <cellStyle name="40% - Accent3 19 4" xfId="4253"/>
    <cellStyle name="40% - Accent3 19 4 2" xfId="4254"/>
    <cellStyle name="40% - Accent3 19 4 3" xfId="4255"/>
    <cellStyle name="40% - Accent3 19 5" xfId="4256"/>
    <cellStyle name="40% - Accent3 19 6" xfId="4257"/>
    <cellStyle name="40% - Accent3 2" xfId="526"/>
    <cellStyle name="40% - Accent3 2 2" xfId="527"/>
    <cellStyle name="40% - Accent3 2 3" xfId="528"/>
    <cellStyle name="40% - Accent3 2 3 2" xfId="529"/>
    <cellStyle name="40% - Accent3 2 3 2 2" xfId="4258"/>
    <cellStyle name="40% - Accent3 2 3 2 2 2" xfId="4259"/>
    <cellStyle name="40% - Accent3 2 3 2 2 3" xfId="4260"/>
    <cellStyle name="40% - Accent3 2 3 2 3" xfId="4261"/>
    <cellStyle name="40% - Accent3 2 3 2 4" xfId="4262"/>
    <cellStyle name="40% - Accent3 2 3 3" xfId="4263"/>
    <cellStyle name="40% - Accent3 2 3 3 2" xfId="4264"/>
    <cellStyle name="40% - Accent3 2 3 3 3" xfId="4265"/>
    <cellStyle name="40% - Accent3 2 3 4" xfId="4266"/>
    <cellStyle name="40% - Accent3 2 3 4 2" xfId="4267"/>
    <cellStyle name="40% - Accent3 2 3 4 3" xfId="4268"/>
    <cellStyle name="40% - Accent3 2 3 5" xfId="4269"/>
    <cellStyle name="40% - Accent3 2 3 6" xfId="4270"/>
    <cellStyle name="40% - Accent3 2 4" xfId="6561"/>
    <cellStyle name="40% - Accent3 20" xfId="530"/>
    <cellStyle name="40% - Accent3 20 2" xfId="531"/>
    <cellStyle name="40% - Accent3 20 2 2" xfId="4271"/>
    <cellStyle name="40% - Accent3 20 2 2 2" xfId="4272"/>
    <cellStyle name="40% - Accent3 20 2 2 3" xfId="4273"/>
    <cellStyle name="40% - Accent3 20 2 3" xfId="4274"/>
    <cellStyle name="40% - Accent3 20 2 4" xfId="4275"/>
    <cellStyle name="40% - Accent3 20 3" xfId="4276"/>
    <cellStyle name="40% - Accent3 20 3 2" xfId="4277"/>
    <cellStyle name="40% - Accent3 20 3 3" xfId="4278"/>
    <cellStyle name="40% - Accent3 20 4" xfId="4279"/>
    <cellStyle name="40% - Accent3 20 4 2" xfId="4280"/>
    <cellStyle name="40% - Accent3 20 4 3" xfId="4281"/>
    <cellStyle name="40% - Accent3 20 5" xfId="4282"/>
    <cellStyle name="40% - Accent3 20 6" xfId="4283"/>
    <cellStyle name="40% - Accent3 21" xfId="532"/>
    <cellStyle name="40% - Accent3 22" xfId="533"/>
    <cellStyle name="40% - Accent3 22 2" xfId="534"/>
    <cellStyle name="40% - Accent3 22 2 2" xfId="4284"/>
    <cellStyle name="40% - Accent3 22 2 2 2" xfId="4285"/>
    <cellStyle name="40% - Accent3 22 2 2 3" xfId="4286"/>
    <cellStyle name="40% - Accent3 22 2 3" xfId="4287"/>
    <cellStyle name="40% - Accent3 22 2 4" xfId="4288"/>
    <cellStyle name="40% - Accent3 22 3" xfId="4289"/>
    <cellStyle name="40% - Accent3 22 3 2" xfId="4290"/>
    <cellStyle name="40% - Accent3 22 3 3" xfId="4291"/>
    <cellStyle name="40% - Accent3 22 4" xfId="4292"/>
    <cellStyle name="40% - Accent3 22 4 2" xfId="4293"/>
    <cellStyle name="40% - Accent3 22 4 3" xfId="4294"/>
    <cellStyle name="40% - Accent3 22 5" xfId="4295"/>
    <cellStyle name="40% - Accent3 22 6" xfId="4296"/>
    <cellStyle name="40% - Accent3 23" xfId="535"/>
    <cellStyle name="40% - Accent3 23 2" xfId="4297"/>
    <cellStyle name="40% - Accent3 23 2 2" xfId="4298"/>
    <cellStyle name="40% - Accent3 23 2 3" xfId="4299"/>
    <cellStyle name="40% - Accent3 23 3" xfId="4300"/>
    <cellStyle name="40% - Accent3 23 4" xfId="4301"/>
    <cellStyle name="40% - Accent3 24" xfId="536"/>
    <cellStyle name="40% - Accent3 24 2" xfId="4302"/>
    <cellStyle name="40% - Accent3 24 3" xfId="4303"/>
    <cellStyle name="40% - Accent3 25" xfId="537"/>
    <cellStyle name="40% - Accent3 25 2" xfId="4304"/>
    <cellStyle name="40% - Accent3 25 3" xfId="4305"/>
    <cellStyle name="40% - Accent3 26" xfId="4306"/>
    <cellStyle name="40% - Accent3 27" xfId="4307"/>
    <cellStyle name="40% - Accent3 28" xfId="4308"/>
    <cellStyle name="40% - Accent3 29" xfId="4309"/>
    <cellStyle name="40% - Accent3 3" xfId="538"/>
    <cellStyle name="40% - Accent3 3 2" xfId="539"/>
    <cellStyle name="40% - Accent3 3 3" xfId="540"/>
    <cellStyle name="40% - Accent3 3 3 2" xfId="541"/>
    <cellStyle name="40% - Accent3 3 3 2 2" xfId="4310"/>
    <cellStyle name="40% - Accent3 3 3 2 2 2" xfId="4311"/>
    <cellStyle name="40% - Accent3 3 3 2 2 3" xfId="4312"/>
    <cellStyle name="40% - Accent3 3 3 2 3" xfId="4313"/>
    <cellStyle name="40% - Accent3 3 3 2 4" xfId="4314"/>
    <cellStyle name="40% - Accent3 3 3 3" xfId="4315"/>
    <cellStyle name="40% - Accent3 3 3 3 2" xfId="4316"/>
    <cellStyle name="40% - Accent3 3 3 3 3" xfId="4317"/>
    <cellStyle name="40% - Accent3 3 3 4" xfId="4318"/>
    <cellStyle name="40% - Accent3 3 3 4 2" xfId="4319"/>
    <cellStyle name="40% - Accent3 3 3 4 3" xfId="4320"/>
    <cellStyle name="40% - Accent3 3 3 5" xfId="4321"/>
    <cellStyle name="40% - Accent3 3 3 6" xfId="4322"/>
    <cellStyle name="40% - Accent3 4" xfId="542"/>
    <cellStyle name="40% - Accent3 4 2" xfId="543"/>
    <cellStyle name="40% - Accent3 4 2 2" xfId="544"/>
    <cellStyle name="40% - Accent3 4 2 2 2" xfId="4323"/>
    <cellStyle name="40% - Accent3 4 2 2 2 2" xfId="4324"/>
    <cellStyle name="40% - Accent3 4 2 2 2 3" xfId="4325"/>
    <cellStyle name="40% - Accent3 4 2 2 3" xfId="4326"/>
    <cellStyle name="40% - Accent3 4 2 2 4" xfId="4327"/>
    <cellStyle name="40% - Accent3 4 2 3" xfId="4328"/>
    <cellStyle name="40% - Accent3 4 2 3 2" xfId="4329"/>
    <cellStyle name="40% - Accent3 4 2 3 3" xfId="4330"/>
    <cellStyle name="40% - Accent3 4 2 4" xfId="4331"/>
    <cellStyle name="40% - Accent3 4 2 4 2" xfId="4332"/>
    <cellStyle name="40% - Accent3 4 2 4 3" xfId="4333"/>
    <cellStyle name="40% - Accent3 4 2 5" xfId="4334"/>
    <cellStyle name="40% - Accent3 4 2 6" xfId="4335"/>
    <cellStyle name="40% - Accent3 4 3" xfId="545"/>
    <cellStyle name="40% - Accent3 4 3 2" xfId="4336"/>
    <cellStyle name="40% - Accent3 4 3 2 2" xfId="4337"/>
    <cellStyle name="40% - Accent3 4 3 2 3" xfId="4338"/>
    <cellStyle name="40% - Accent3 4 3 3" xfId="4339"/>
    <cellStyle name="40% - Accent3 4 3 4" xfId="4340"/>
    <cellStyle name="40% - Accent3 4 4" xfId="4341"/>
    <cellStyle name="40% - Accent3 4 4 2" xfId="4342"/>
    <cellStyle name="40% - Accent3 4 4 3" xfId="4343"/>
    <cellStyle name="40% - Accent3 4 5" xfId="4344"/>
    <cellStyle name="40% - Accent3 4 5 2" xfId="4345"/>
    <cellStyle name="40% - Accent3 4 5 3" xfId="4346"/>
    <cellStyle name="40% - Accent3 4 6" xfId="4347"/>
    <cellStyle name="40% - Accent3 4 7" xfId="4348"/>
    <cellStyle name="40% - Accent3 5" xfId="546"/>
    <cellStyle name="40% - Accent3 5 2" xfId="547"/>
    <cellStyle name="40% - Accent3 5 2 2" xfId="4349"/>
    <cellStyle name="40% - Accent3 5 2 2 2" xfId="4350"/>
    <cellStyle name="40% - Accent3 5 2 2 3" xfId="4351"/>
    <cellStyle name="40% - Accent3 5 2 3" xfId="4352"/>
    <cellStyle name="40% - Accent3 5 2 4" xfId="4353"/>
    <cellStyle name="40% - Accent3 5 3" xfId="4354"/>
    <cellStyle name="40% - Accent3 5 3 2" xfId="4355"/>
    <cellStyle name="40% - Accent3 5 3 3" xfId="4356"/>
    <cellStyle name="40% - Accent3 5 4" xfId="4357"/>
    <cellStyle name="40% - Accent3 5 4 2" xfId="4358"/>
    <cellStyle name="40% - Accent3 5 4 3" xfId="4359"/>
    <cellStyle name="40% - Accent3 5 5" xfId="4360"/>
    <cellStyle name="40% - Accent3 5 6" xfId="4361"/>
    <cellStyle name="40% - Accent3 6" xfId="548"/>
    <cellStyle name="40% - Accent3 6 2" xfId="549"/>
    <cellStyle name="40% - Accent3 6 2 2" xfId="4362"/>
    <cellStyle name="40% - Accent3 6 2 2 2" xfId="4363"/>
    <cellStyle name="40% - Accent3 6 2 2 3" xfId="4364"/>
    <cellStyle name="40% - Accent3 6 2 3" xfId="4365"/>
    <cellStyle name="40% - Accent3 6 2 4" xfId="4366"/>
    <cellStyle name="40% - Accent3 6 3" xfId="4367"/>
    <cellStyle name="40% - Accent3 6 3 2" xfId="4368"/>
    <cellStyle name="40% - Accent3 6 3 3" xfId="4369"/>
    <cellStyle name="40% - Accent3 6 4" xfId="4370"/>
    <cellStyle name="40% - Accent3 6 4 2" xfId="4371"/>
    <cellStyle name="40% - Accent3 6 4 3" xfId="4372"/>
    <cellStyle name="40% - Accent3 6 5" xfId="4373"/>
    <cellStyle name="40% - Accent3 6 6" xfId="4374"/>
    <cellStyle name="40% - Accent3 7" xfId="550"/>
    <cellStyle name="40% - Accent3 7 2" xfId="551"/>
    <cellStyle name="40% - Accent3 7 2 2" xfId="4375"/>
    <cellStyle name="40% - Accent3 7 2 2 2" xfId="4376"/>
    <cellStyle name="40% - Accent3 7 2 2 3" xfId="4377"/>
    <cellStyle name="40% - Accent3 7 2 3" xfId="4378"/>
    <cellStyle name="40% - Accent3 7 2 4" xfId="4379"/>
    <cellStyle name="40% - Accent3 7 3" xfId="4380"/>
    <cellStyle name="40% - Accent3 7 3 2" xfId="4381"/>
    <cellStyle name="40% - Accent3 7 3 3" xfId="4382"/>
    <cellStyle name="40% - Accent3 7 4" xfId="4383"/>
    <cellStyle name="40% - Accent3 7 4 2" xfId="4384"/>
    <cellStyle name="40% - Accent3 7 4 3" xfId="4385"/>
    <cellStyle name="40% - Accent3 7 5" xfId="4386"/>
    <cellStyle name="40% - Accent3 7 6" xfId="4387"/>
    <cellStyle name="40% - Accent3 8" xfId="552"/>
    <cellStyle name="40% - Accent3 8 2" xfId="553"/>
    <cellStyle name="40% - Accent3 8 2 2" xfId="4388"/>
    <cellStyle name="40% - Accent3 8 2 2 2" xfId="4389"/>
    <cellStyle name="40% - Accent3 8 2 2 3" xfId="4390"/>
    <cellStyle name="40% - Accent3 8 2 3" xfId="4391"/>
    <cellStyle name="40% - Accent3 8 2 4" xfId="4392"/>
    <cellStyle name="40% - Accent3 8 3" xfId="4393"/>
    <cellStyle name="40% - Accent3 8 3 2" xfId="4394"/>
    <cellStyle name="40% - Accent3 8 3 3" xfId="4395"/>
    <cellStyle name="40% - Accent3 8 4" xfId="4396"/>
    <cellStyle name="40% - Accent3 8 4 2" xfId="4397"/>
    <cellStyle name="40% - Accent3 8 4 3" xfId="4398"/>
    <cellStyle name="40% - Accent3 8 5" xfId="4399"/>
    <cellStyle name="40% - Accent3 8 6" xfId="4400"/>
    <cellStyle name="40% - Accent3 9" xfId="554"/>
    <cellStyle name="40% - Accent3 9 2" xfId="555"/>
    <cellStyle name="40% - Accent3 9 2 2" xfId="4401"/>
    <cellStyle name="40% - Accent3 9 2 2 2" xfId="4402"/>
    <cellStyle name="40% - Accent3 9 2 2 3" xfId="4403"/>
    <cellStyle name="40% - Accent3 9 2 3" xfId="4404"/>
    <cellStyle name="40% - Accent3 9 2 4" xfId="4405"/>
    <cellStyle name="40% - Accent3 9 3" xfId="4406"/>
    <cellStyle name="40% - Accent3 9 3 2" xfId="4407"/>
    <cellStyle name="40% - Accent3 9 3 3" xfId="4408"/>
    <cellStyle name="40% - Accent3 9 4" xfId="4409"/>
    <cellStyle name="40% - Accent3 9 4 2" xfId="4410"/>
    <cellStyle name="40% - Accent3 9 4 3" xfId="4411"/>
    <cellStyle name="40% - Accent3 9 5" xfId="4412"/>
    <cellStyle name="40% - Accent3 9 6" xfId="4413"/>
    <cellStyle name="40% - Accent4" xfId="32" builtinId="43" customBuiltin="1"/>
    <cellStyle name="40% - Accent4 10" xfId="556"/>
    <cellStyle name="40% - Accent4 10 2" xfId="557"/>
    <cellStyle name="40% - Accent4 10 2 2" xfId="4414"/>
    <cellStyle name="40% - Accent4 10 2 2 2" xfId="4415"/>
    <cellStyle name="40% - Accent4 10 2 2 3" xfId="4416"/>
    <cellStyle name="40% - Accent4 10 2 3" xfId="4417"/>
    <cellStyle name="40% - Accent4 10 2 4" xfId="4418"/>
    <cellStyle name="40% - Accent4 10 3" xfId="4419"/>
    <cellStyle name="40% - Accent4 10 3 2" xfId="4420"/>
    <cellStyle name="40% - Accent4 10 3 3" xfId="4421"/>
    <cellStyle name="40% - Accent4 10 4" xfId="4422"/>
    <cellStyle name="40% - Accent4 10 4 2" xfId="4423"/>
    <cellStyle name="40% - Accent4 10 4 3" xfId="4424"/>
    <cellStyle name="40% - Accent4 10 5" xfId="4425"/>
    <cellStyle name="40% - Accent4 10 6" xfId="4426"/>
    <cellStyle name="40% - Accent4 11" xfId="558"/>
    <cellStyle name="40% - Accent4 11 2" xfId="559"/>
    <cellStyle name="40% - Accent4 11 2 2" xfId="4427"/>
    <cellStyle name="40% - Accent4 11 2 2 2" xfId="4428"/>
    <cellStyle name="40% - Accent4 11 2 2 3" xfId="4429"/>
    <cellStyle name="40% - Accent4 11 2 3" xfId="4430"/>
    <cellStyle name="40% - Accent4 11 2 4" xfId="4431"/>
    <cellStyle name="40% - Accent4 11 3" xfId="4432"/>
    <cellStyle name="40% - Accent4 11 3 2" xfId="4433"/>
    <cellStyle name="40% - Accent4 11 3 3" xfId="4434"/>
    <cellStyle name="40% - Accent4 11 4" xfId="4435"/>
    <cellStyle name="40% - Accent4 11 4 2" xfId="4436"/>
    <cellStyle name="40% - Accent4 11 4 3" xfId="4437"/>
    <cellStyle name="40% - Accent4 11 5" xfId="4438"/>
    <cellStyle name="40% - Accent4 11 6" xfId="4439"/>
    <cellStyle name="40% - Accent4 12" xfId="560"/>
    <cellStyle name="40% - Accent4 12 2" xfId="561"/>
    <cellStyle name="40% - Accent4 12 2 2" xfId="4440"/>
    <cellStyle name="40% - Accent4 12 2 2 2" xfId="4441"/>
    <cellStyle name="40% - Accent4 12 2 2 3" xfId="4442"/>
    <cellStyle name="40% - Accent4 12 2 3" xfId="4443"/>
    <cellStyle name="40% - Accent4 12 2 4" xfId="4444"/>
    <cellStyle name="40% - Accent4 12 3" xfId="4445"/>
    <cellStyle name="40% - Accent4 12 3 2" xfId="4446"/>
    <cellStyle name="40% - Accent4 12 3 3" xfId="4447"/>
    <cellStyle name="40% - Accent4 12 4" xfId="4448"/>
    <cellStyle name="40% - Accent4 12 4 2" xfId="4449"/>
    <cellStyle name="40% - Accent4 12 4 3" xfId="4450"/>
    <cellStyle name="40% - Accent4 12 5" xfId="4451"/>
    <cellStyle name="40% - Accent4 12 6" xfId="4452"/>
    <cellStyle name="40% - Accent4 13" xfId="562"/>
    <cellStyle name="40% - Accent4 13 2" xfId="563"/>
    <cellStyle name="40% - Accent4 13 2 2" xfId="4453"/>
    <cellStyle name="40% - Accent4 13 2 2 2" xfId="4454"/>
    <cellStyle name="40% - Accent4 13 2 2 3" xfId="4455"/>
    <cellStyle name="40% - Accent4 13 2 3" xfId="4456"/>
    <cellStyle name="40% - Accent4 13 2 4" xfId="4457"/>
    <cellStyle name="40% - Accent4 13 3" xfId="4458"/>
    <cellStyle name="40% - Accent4 13 3 2" xfId="4459"/>
    <cellStyle name="40% - Accent4 13 3 3" xfId="4460"/>
    <cellStyle name="40% - Accent4 13 4" xfId="4461"/>
    <cellStyle name="40% - Accent4 13 4 2" xfId="4462"/>
    <cellStyle name="40% - Accent4 13 4 3" xfId="4463"/>
    <cellStyle name="40% - Accent4 13 5" xfId="4464"/>
    <cellStyle name="40% - Accent4 13 6" xfId="4465"/>
    <cellStyle name="40% - Accent4 14" xfId="564"/>
    <cellStyle name="40% - Accent4 14 2" xfId="565"/>
    <cellStyle name="40% - Accent4 14 2 2" xfId="4466"/>
    <cellStyle name="40% - Accent4 14 2 2 2" xfId="4467"/>
    <cellStyle name="40% - Accent4 14 2 2 3" xfId="4468"/>
    <cellStyle name="40% - Accent4 14 2 3" xfId="4469"/>
    <cellStyle name="40% - Accent4 14 2 4" xfId="4470"/>
    <cellStyle name="40% - Accent4 14 3" xfId="4471"/>
    <cellStyle name="40% - Accent4 14 3 2" xfId="4472"/>
    <cellStyle name="40% - Accent4 14 3 3" xfId="4473"/>
    <cellStyle name="40% - Accent4 14 4" xfId="4474"/>
    <cellStyle name="40% - Accent4 14 4 2" xfId="4475"/>
    <cellStyle name="40% - Accent4 14 4 3" xfId="4476"/>
    <cellStyle name="40% - Accent4 14 5" xfId="4477"/>
    <cellStyle name="40% - Accent4 14 6" xfId="4478"/>
    <cellStyle name="40% - Accent4 15" xfId="566"/>
    <cellStyle name="40% - Accent4 15 2" xfId="567"/>
    <cellStyle name="40% - Accent4 15 2 2" xfId="4479"/>
    <cellStyle name="40% - Accent4 15 2 2 2" xfId="4480"/>
    <cellStyle name="40% - Accent4 15 2 2 3" xfId="4481"/>
    <cellStyle name="40% - Accent4 15 2 3" xfId="4482"/>
    <cellStyle name="40% - Accent4 15 2 4" xfId="4483"/>
    <cellStyle name="40% - Accent4 15 3" xfId="4484"/>
    <cellStyle name="40% - Accent4 15 3 2" xfId="4485"/>
    <cellStyle name="40% - Accent4 15 3 3" xfId="4486"/>
    <cellStyle name="40% - Accent4 15 4" xfId="4487"/>
    <cellStyle name="40% - Accent4 15 4 2" xfId="4488"/>
    <cellStyle name="40% - Accent4 15 4 3" xfId="4489"/>
    <cellStyle name="40% - Accent4 15 5" xfId="4490"/>
    <cellStyle name="40% - Accent4 15 6" xfId="4491"/>
    <cellStyle name="40% - Accent4 16" xfId="568"/>
    <cellStyle name="40% - Accent4 16 2" xfId="569"/>
    <cellStyle name="40% - Accent4 16 2 2" xfId="4492"/>
    <cellStyle name="40% - Accent4 16 2 2 2" xfId="4493"/>
    <cellStyle name="40% - Accent4 16 2 2 3" xfId="4494"/>
    <cellStyle name="40% - Accent4 16 2 3" xfId="4495"/>
    <cellStyle name="40% - Accent4 16 2 4" xfId="4496"/>
    <cellStyle name="40% - Accent4 16 3" xfId="4497"/>
    <cellStyle name="40% - Accent4 16 3 2" xfId="4498"/>
    <cellStyle name="40% - Accent4 16 3 3" xfId="4499"/>
    <cellStyle name="40% - Accent4 16 4" xfId="4500"/>
    <cellStyle name="40% - Accent4 16 4 2" xfId="4501"/>
    <cellStyle name="40% - Accent4 16 4 3" xfId="4502"/>
    <cellStyle name="40% - Accent4 16 5" xfId="4503"/>
    <cellStyle name="40% - Accent4 16 6" xfId="4504"/>
    <cellStyle name="40% - Accent4 17" xfId="570"/>
    <cellStyle name="40% - Accent4 17 2" xfId="571"/>
    <cellStyle name="40% - Accent4 17 2 2" xfId="4505"/>
    <cellStyle name="40% - Accent4 17 2 2 2" xfId="4506"/>
    <cellStyle name="40% - Accent4 17 2 2 3" xfId="4507"/>
    <cellStyle name="40% - Accent4 17 2 3" xfId="4508"/>
    <cellStyle name="40% - Accent4 17 2 4" xfId="4509"/>
    <cellStyle name="40% - Accent4 17 3" xfId="4510"/>
    <cellStyle name="40% - Accent4 17 3 2" xfId="4511"/>
    <cellStyle name="40% - Accent4 17 3 3" xfId="4512"/>
    <cellStyle name="40% - Accent4 17 4" xfId="4513"/>
    <cellStyle name="40% - Accent4 17 4 2" xfId="4514"/>
    <cellStyle name="40% - Accent4 17 4 3" xfId="4515"/>
    <cellStyle name="40% - Accent4 17 5" xfId="4516"/>
    <cellStyle name="40% - Accent4 17 6" xfId="4517"/>
    <cellStyle name="40% - Accent4 18" xfId="572"/>
    <cellStyle name="40% - Accent4 18 2" xfId="573"/>
    <cellStyle name="40% - Accent4 18 2 2" xfId="4518"/>
    <cellStyle name="40% - Accent4 18 2 2 2" xfId="4519"/>
    <cellStyle name="40% - Accent4 18 2 2 3" xfId="4520"/>
    <cellStyle name="40% - Accent4 18 2 3" xfId="4521"/>
    <cellStyle name="40% - Accent4 18 2 4" xfId="4522"/>
    <cellStyle name="40% - Accent4 18 3" xfId="4523"/>
    <cellStyle name="40% - Accent4 18 3 2" xfId="4524"/>
    <cellStyle name="40% - Accent4 18 3 3" xfId="4525"/>
    <cellStyle name="40% - Accent4 18 4" xfId="4526"/>
    <cellStyle name="40% - Accent4 18 4 2" xfId="4527"/>
    <cellStyle name="40% - Accent4 18 4 3" xfId="4528"/>
    <cellStyle name="40% - Accent4 18 5" xfId="4529"/>
    <cellStyle name="40% - Accent4 18 6" xfId="4530"/>
    <cellStyle name="40% - Accent4 19" xfId="574"/>
    <cellStyle name="40% - Accent4 19 2" xfId="575"/>
    <cellStyle name="40% - Accent4 19 2 2" xfId="4531"/>
    <cellStyle name="40% - Accent4 19 2 2 2" xfId="4532"/>
    <cellStyle name="40% - Accent4 19 2 2 3" xfId="4533"/>
    <cellStyle name="40% - Accent4 19 2 3" xfId="4534"/>
    <cellStyle name="40% - Accent4 19 2 4" xfId="4535"/>
    <cellStyle name="40% - Accent4 19 3" xfId="4536"/>
    <cellStyle name="40% - Accent4 19 3 2" xfId="4537"/>
    <cellStyle name="40% - Accent4 19 3 3" xfId="4538"/>
    <cellStyle name="40% - Accent4 19 4" xfId="4539"/>
    <cellStyle name="40% - Accent4 19 4 2" xfId="4540"/>
    <cellStyle name="40% - Accent4 19 4 3" xfId="4541"/>
    <cellStyle name="40% - Accent4 19 5" xfId="4542"/>
    <cellStyle name="40% - Accent4 19 6" xfId="4543"/>
    <cellStyle name="40% - Accent4 2" xfId="576"/>
    <cellStyle name="40% - Accent4 2 2" xfId="577"/>
    <cellStyle name="40% - Accent4 2 3" xfId="578"/>
    <cellStyle name="40% - Accent4 2 3 2" xfId="579"/>
    <cellStyle name="40% - Accent4 2 3 2 2" xfId="4544"/>
    <cellStyle name="40% - Accent4 2 3 2 2 2" xfId="4545"/>
    <cellStyle name="40% - Accent4 2 3 2 2 3" xfId="4546"/>
    <cellStyle name="40% - Accent4 2 3 2 3" xfId="4547"/>
    <cellStyle name="40% - Accent4 2 3 2 4" xfId="4548"/>
    <cellStyle name="40% - Accent4 2 3 3" xfId="4549"/>
    <cellStyle name="40% - Accent4 2 3 3 2" xfId="4550"/>
    <cellStyle name="40% - Accent4 2 3 3 3" xfId="4551"/>
    <cellStyle name="40% - Accent4 2 3 4" xfId="4552"/>
    <cellStyle name="40% - Accent4 2 3 4 2" xfId="4553"/>
    <cellStyle name="40% - Accent4 2 3 4 3" xfId="4554"/>
    <cellStyle name="40% - Accent4 2 3 5" xfId="4555"/>
    <cellStyle name="40% - Accent4 2 3 6" xfId="4556"/>
    <cellStyle name="40% - Accent4 2 4" xfId="6562"/>
    <cellStyle name="40% - Accent4 20" xfId="580"/>
    <cellStyle name="40% - Accent4 20 2" xfId="581"/>
    <cellStyle name="40% - Accent4 20 2 2" xfId="4557"/>
    <cellStyle name="40% - Accent4 20 2 2 2" xfId="4558"/>
    <cellStyle name="40% - Accent4 20 2 2 3" xfId="4559"/>
    <cellStyle name="40% - Accent4 20 2 3" xfId="4560"/>
    <cellStyle name="40% - Accent4 20 2 4" xfId="4561"/>
    <cellStyle name="40% - Accent4 20 3" xfId="4562"/>
    <cellStyle name="40% - Accent4 20 3 2" xfId="4563"/>
    <cellStyle name="40% - Accent4 20 3 3" xfId="4564"/>
    <cellStyle name="40% - Accent4 20 4" xfId="4565"/>
    <cellStyle name="40% - Accent4 20 4 2" xfId="4566"/>
    <cellStyle name="40% - Accent4 20 4 3" xfId="4567"/>
    <cellStyle name="40% - Accent4 20 5" xfId="4568"/>
    <cellStyle name="40% - Accent4 20 6" xfId="4569"/>
    <cellStyle name="40% - Accent4 21" xfId="582"/>
    <cellStyle name="40% - Accent4 22" xfId="583"/>
    <cellStyle name="40% - Accent4 22 2" xfId="584"/>
    <cellStyle name="40% - Accent4 22 2 2" xfId="4570"/>
    <cellStyle name="40% - Accent4 22 2 2 2" xfId="4571"/>
    <cellStyle name="40% - Accent4 22 2 2 3" xfId="4572"/>
    <cellStyle name="40% - Accent4 22 2 3" xfId="4573"/>
    <cellStyle name="40% - Accent4 22 2 4" xfId="4574"/>
    <cellStyle name="40% - Accent4 22 3" xfId="4575"/>
    <cellStyle name="40% - Accent4 22 3 2" xfId="4576"/>
    <cellStyle name="40% - Accent4 22 3 3" xfId="4577"/>
    <cellStyle name="40% - Accent4 22 4" xfId="4578"/>
    <cellStyle name="40% - Accent4 22 4 2" xfId="4579"/>
    <cellStyle name="40% - Accent4 22 4 3" xfId="4580"/>
    <cellStyle name="40% - Accent4 22 5" xfId="4581"/>
    <cellStyle name="40% - Accent4 22 6" xfId="4582"/>
    <cellStyle name="40% - Accent4 23" xfId="585"/>
    <cellStyle name="40% - Accent4 23 2" xfId="4583"/>
    <cellStyle name="40% - Accent4 23 2 2" xfId="4584"/>
    <cellStyle name="40% - Accent4 23 2 3" xfId="4585"/>
    <cellStyle name="40% - Accent4 23 3" xfId="4586"/>
    <cellStyle name="40% - Accent4 23 4" xfId="4587"/>
    <cellStyle name="40% - Accent4 24" xfId="586"/>
    <cellStyle name="40% - Accent4 24 2" xfId="4588"/>
    <cellStyle name="40% - Accent4 24 3" xfId="4589"/>
    <cellStyle name="40% - Accent4 25" xfId="587"/>
    <cellStyle name="40% - Accent4 25 2" xfId="4590"/>
    <cellStyle name="40% - Accent4 25 3" xfId="4591"/>
    <cellStyle name="40% - Accent4 26" xfId="4592"/>
    <cellStyle name="40% - Accent4 27" xfId="4593"/>
    <cellStyle name="40% - Accent4 28" xfId="4594"/>
    <cellStyle name="40% - Accent4 29" xfId="4595"/>
    <cellStyle name="40% - Accent4 3" xfId="588"/>
    <cellStyle name="40% - Accent4 3 2" xfId="589"/>
    <cellStyle name="40% - Accent4 3 3" xfId="590"/>
    <cellStyle name="40% - Accent4 3 3 2" xfId="591"/>
    <cellStyle name="40% - Accent4 3 3 2 2" xfId="4596"/>
    <cellStyle name="40% - Accent4 3 3 2 2 2" xfId="4597"/>
    <cellStyle name="40% - Accent4 3 3 2 2 3" xfId="4598"/>
    <cellStyle name="40% - Accent4 3 3 2 3" xfId="4599"/>
    <cellStyle name="40% - Accent4 3 3 2 4" xfId="4600"/>
    <cellStyle name="40% - Accent4 3 3 3" xfId="4601"/>
    <cellStyle name="40% - Accent4 3 3 3 2" xfId="4602"/>
    <cellStyle name="40% - Accent4 3 3 3 3" xfId="4603"/>
    <cellStyle name="40% - Accent4 3 3 4" xfId="4604"/>
    <cellStyle name="40% - Accent4 3 3 4 2" xfId="4605"/>
    <cellStyle name="40% - Accent4 3 3 4 3" xfId="4606"/>
    <cellStyle name="40% - Accent4 3 3 5" xfId="4607"/>
    <cellStyle name="40% - Accent4 3 3 6" xfId="4608"/>
    <cellStyle name="40% - Accent4 4" xfId="592"/>
    <cellStyle name="40% - Accent4 4 2" xfId="593"/>
    <cellStyle name="40% - Accent4 4 2 2" xfId="594"/>
    <cellStyle name="40% - Accent4 4 2 2 2" xfId="4609"/>
    <cellStyle name="40% - Accent4 4 2 2 2 2" xfId="4610"/>
    <cellStyle name="40% - Accent4 4 2 2 2 3" xfId="4611"/>
    <cellStyle name="40% - Accent4 4 2 2 3" xfId="4612"/>
    <cellStyle name="40% - Accent4 4 2 2 4" xfId="4613"/>
    <cellStyle name="40% - Accent4 4 2 3" xfId="4614"/>
    <cellStyle name="40% - Accent4 4 2 3 2" xfId="4615"/>
    <cellStyle name="40% - Accent4 4 2 3 3" xfId="4616"/>
    <cellStyle name="40% - Accent4 4 2 4" xfId="4617"/>
    <cellStyle name="40% - Accent4 4 2 4 2" xfId="4618"/>
    <cellStyle name="40% - Accent4 4 2 4 3" xfId="4619"/>
    <cellStyle name="40% - Accent4 4 2 5" xfId="4620"/>
    <cellStyle name="40% - Accent4 4 2 6" xfId="4621"/>
    <cellStyle name="40% - Accent4 4 3" xfId="595"/>
    <cellStyle name="40% - Accent4 4 3 2" xfId="4622"/>
    <cellStyle name="40% - Accent4 4 3 2 2" xfId="4623"/>
    <cellStyle name="40% - Accent4 4 3 2 3" xfId="4624"/>
    <cellStyle name="40% - Accent4 4 3 3" xfId="4625"/>
    <cellStyle name="40% - Accent4 4 3 4" xfId="4626"/>
    <cellStyle name="40% - Accent4 4 4" xfId="4627"/>
    <cellStyle name="40% - Accent4 4 4 2" xfId="4628"/>
    <cellStyle name="40% - Accent4 4 4 3" xfId="4629"/>
    <cellStyle name="40% - Accent4 4 5" xfId="4630"/>
    <cellStyle name="40% - Accent4 4 5 2" xfId="4631"/>
    <cellStyle name="40% - Accent4 4 5 3" xfId="4632"/>
    <cellStyle name="40% - Accent4 4 6" xfId="4633"/>
    <cellStyle name="40% - Accent4 4 7" xfId="4634"/>
    <cellStyle name="40% - Accent4 5" xfId="596"/>
    <cellStyle name="40% - Accent4 5 2" xfId="597"/>
    <cellStyle name="40% - Accent4 5 2 2" xfId="4635"/>
    <cellStyle name="40% - Accent4 5 2 2 2" xfId="4636"/>
    <cellStyle name="40% - Accent4 5 2 2 3" xfId="4637"/>
    <cellStyle name="40% - Accent4 5 2 3" xfId="4638"/>
    <cellStyle name="40% - Accent4 5 2 4" xfId="4639"/>
    <cellStyle name="40% - Accent4 5 3" xfId="4640"/>
    <cellStyle name="40% - Accent4 5 3 2" xfId="4641"/>
    <cellStyle name="40% - Accent4 5 3 3" xfId="4642"/>
    <cellStyle name="40% - Accent4 5 4" xfId="4643"/>
    <cellStyle name="40% - Accent4 5 4 2" xfId="4644"/>
    <cellStyle name="40% - Accent4 5 4 3" xfId="4645"/>
    <cellStyle name="40% - Accent4 5 5" xfId="4646"/>
    <cellStyle name="40% - Accent4 5 6" xfId="4647"/>
    <cellStyle name="40% - Accent4 6" xfId="598"/>
    <cellStyle name="40% - Accent4 6 2" xfId="599"/>
    <cellStyle name="40% - Accent4 6 2 2" xfId="4648"/>
    <cellStyle name="40% - Accent4 6 2 2 2" xfId="4649"/>
    <cellStyle name="40% - Accent4 6 2 2 3" xfId="4650"/>
    <cellStyle name="40% - Accent4 6 2 3" xfId="4651"/>
    <cellStyle name="40% - Accent4 6 2 4" xfId="4652"/>
    <cellStyle name="40% - Accent4 6 3" xfId="4653"/>
    <cellStyle name="40% - Accent4 6 3 2" xfId="4654"/>
    <cellStyle name="40% - Accent4 6 3 3" xfId="4655"/>
    <cellStyle name="40% - Accent4 6 4" xfId="4656"/>
    <cellStyle name="40% - Accent4 6 4 2" xfId="4657"/>
    <cellStyle name="40% - Accent4 6 4 3" xfId="4658"/>
    <cellStyle name="40% - Accent4 6 5" xfId="4659"/>
    <cellStyle name="40% - Accent4 6 6" xfId="4660"/>
    <cellStyle name="40% - Accent4 7" xfId="600"/>
    <cellStyle name="40% - Accent4 7 2" xfId="601"/>
    <cellStyle name="40% - Accent4 7 2 2" xfId="4661"/>
    <cellStyle name="40% - Accent4 7 2 2 2" xfId="4662"/>
    <cellStyle name="40% - Accent4 7 2 2 3" xfId="4663"/>
    <cellStyle name="40% - Accent4 7 2 3" xfId="4664"/>
    <cellStyle name="40% - Accent4 7 2 4" xfId="4665"/>
    <cellStyle name="40% - Accent4 7 3" xfId="4666"/>
    <cellStyle name="40% - Accent4 7 3 2" xfId="4667"/>
    <cellStyle name="40% - Accent4 7 3 3" xfId="4668"/>
    <cellStyle name="40% - Accent4 7 4" xfId="4669"/>
    <cellStyle name="40% - Accent4 7 4 2" xfId="4670"/>
    <cellStyle name="40% - Accent4 7 4 3" xfId="4671"/>
    <cellStyle name="40% - Accent4 7 5" xfId="4672"/>
    <cellStyle name="40% - Accent4 7 6" xfId="4673"/>
    <cellStyle name="40% - Accent4 8" xfId="602"/>
    <cellStyle name="40% - Accent4 8 2" xfId="603"/>
    <cellStyle name="40% - Accent4 8 2 2" xfId="4674"/>
    <cellStyle name="40% - Accent4 8 2 2 2" xfId="4675"/>
    <cellStyle name="40% - Accent4 8 2 2 3" xfId="4676"/>
    <cellStyle name="40% - Accent4 8 2 3" xfId="4677"/>
    <cellStyle name="40% - Accent4 8 2 4" xfId="4678"/>
    <cellStyle name="40% - Accent4 8 3" xfId="4679"/>
    <cellStyle name="40% - Accent4 8 3 2" xfId="4680"/>
    <cellStyle name="40% - Accent4 8 3 3" xfId="4681"/>
    <cellStyle name="40% - Accent4 8 4" xfId="4682"/>
    <cellStyle name="40% - Accent4 8 4 2" xfId="4683"/>
    <cellStyle name="40% - Accent4 8 4 3" xfId="4684"/>
    <cellStyle name="40% - Accent4 8 5" xfId="4685"/>
    <cellStyle name="40% - Accent4 8 6" xfId="4686"/>
    <cellStyle name="40% - Accent4 9" xfId="604"/>
    <cellStyle name="40% - Accent4 9 2" xfId="605"/>
    <cellStyle name="40% - Accent4 9 2 2" xfId="4687"/>
    <cellStyle name="40% - Accent4 9 2 2 2" xfId="4688"/>
    <cellStyle name="40% - Accent4 9 2 2 3" xfId="4689"/>
    <cellStyle name="40% - Accent4 9 2 3" xfId="4690"/>
    <cellStyle name="40% - Accent4 9 2 4" xfId="4691"/>
    <cellStyle name="40% - Accent4 9 3" xfId="4692"/>
    <cellStyle name="40% - Accent4 9 3 2" xfId="4693"/>
    <cellStyle name="40% - Accent4 9 3 3" xfId="4694"/>
    <cellStyle name="40% - Accent4 9 4" xfId="4695"/>
    <cellStyle name="40% - Accent4 9 4 2" xfId="4696"/>
    <cellStyle name="40% - Accent4 9 4 3" xfId="4697"/>
    <cellStyle name="40% - Accent4 9 5" xfId="4698"/>
    <cellStyle name="40% - Accent4 9 6" xfId="4699"/>
    <cellStyle name="40% - Accent5" xfId="36" builtinId="47" customBuiltin="1"/>
    <cellStyle name="40% - Accent5 10" xfId="606"/>
    <cellStyle name="40% - Accent5 10 2" xfId="607"/>
    <cellStyle name="40% - Accent5 10 2 2" xfId="4700"/>
    <cellStyle name="40% - Accent5 10 2 2 2" xfId="4701"/>
    <cellStyle name="40% - Accent5 10 2 2 3" xfId="4702"/>
    <cellStyle name="40% - Accent5 10 2 3" xfId="4703"/>
    <cellStyle name="40% - Accent5 10 2 4" xfId="4704"/>
    <cellStyle name="40% - Accent5 10 3" xfId="4705"/>
    <cellStyle name="40% - Accent5 10 3 2" xfId="4706"/>
    <cellStyle name="40% - Accent5 10 3 3" xfId="4707"/>
    <cellStyle name="40% - Accent5 10 4" xfId="4708"/>
    <cellStyle name="40% - Accent5 10 4 2" xfId="4709"/>
    <cellStyle name="40% - Accent5 10 4 3" xfId="4710"/>
    <cellStyle name="40% - Accent5 10 5" xfId="4711"/>
    <cellStyle name="40% - Accent5 10 6" xfId="4712"/>
    <cellStyle name="40% - Accent5 11" xfId="608"/>
    <cellStyle name="40% - Accent5 11 2" xfId="609"/>
    <cellStyle name="40% - Accent5 11 2 2" xfId="4713"/>
    <cellStyle name="40% - Accent5 11 2 2 2" xfId="4714"/>
    <cellStyle name="40% - Accent5 11 2 2 3" xfId="4715"/>
    <cellStyle name="40% - Accent5 11 2 3" xfId="4716"/>
    <cellStyle name="40% - Accent5 11 2 4" xfId="4717"/>
    <cellStyle name="40% - Accent5 11 3" xfId="4718"/>
    <cellStyle name="40% - Accent5 11 3 2" xfId="4719"/>
    <cellStyle name="40% - Accent5 11 3 3" xfId="4720"/>
    <cellStyle name="40% - Accent5 11 4" xfId="4721"/>
    <cellStyle name="40% - Accent5 11 4 2" xfId="4722"/>
    <cellStyle name="40% - Accent5 11 4 3" xfId="4723"/>
    <cellStyle name="40% - Accent5 11 5" xfId="4724"/>
    <cellStyle name="40% - Accent5 11 6" xfId="4725"/>
    <cellStyle name="40% - Accent5 12" xfId="610"/>
    <cellStyle name="40% - Accent5 12 2" xfId="611"/>
    <cellStyle name="40% - Accent5 12 2 2" xfId="4726"/>
    <cellStyle name="40% - Accent5 12 2 2 2" xfId="4727"/>
    <cellStyle name="40% - Accent5 12 2 2 3" xfId="4728"/>
    <cellStyle name="40% - Accent5 12 2 3" xfId="4729"/>
    <cellStyle name="40% - Accent5 12 2 4" xfId="4730"/>
    <cellStyle name="40% - Accent5 12 3" xfId="4731"/>
    <cellStyle name="40% - Accent5 12 3 2" xfId="4732"/>
    <cellStyle name="40% - Accent5 12 3 3" xfId="4733"/>
    <cellStyle name="40% - Accent5 12 4" xfId="4734"/>
    <cellStyle name="40% - Accent5 12 4 2" xfId="4735"/>
    <cellStyle name="40% - Accent5 12 4 3" xfId="4736"/>
    <cellStyle name="40% - Accent5 12 5" xfId="4737"/>
    <cellStyle name="40% - Accent5 12 6" xfId="4738"/>
    <cellStyle name="40% - Accent5 13" xfId="612"/>
    <cellStyle name="40% - Accent5 13 2" xfId="613"/>
    <cellStyle name="40% - Accent5 13 2 2" xfId="4739"/>
    <cellStyle name="40% - Accent5 13 2 2 2" xfId="4740"/>
    <cellStyle name="40% - Accent5 13 2 2 3" xfId="4741"/>
    <cellStyle name="40% - Accent5 13 2 3" xfId="4742"/>
    <cellStyle name="40% - Accent5 13 2 4" xfId="4743"/>
    <cellStyle name="40% - Accent5 13 3" xfId="4744"/>
    <cellStyle name="40% - Accent5 13 3 2" xfId="4745"/>
    <cellStyle name="40% - Accent5 13 3 3" xfId="4746"/>
    <cellStyle name="40% - Accent5 13 4" xfId="4747"/>
    <cellStyle name="40% - Accent5 13 4 2" xfId="4748"/>
    <cellStyle name="40% - Accent5 13 4 3" xfId="4749"/>
    <cellStyle name="40% - Accent5 13 5" xfId="4750"/>
    <cellStyle name="40% - Accent5 13 6" xfId="4751"/>
    <cellStyle name="40% - Accent5 14" xfId="614"/>
    <cellStyle name="40% - Accent5 14 2" xfId="615"/>
    <cellStyle name="40% - Accent5 14 2 2" xfId="4752"/>
    <cellStyle name="40% - Accent5 14 2 2 2" xfId="4753"/>
    <cellStyle name="40% - Accent5 14 2 2 3" xfId="4754"/>
    <cellStyle name="40% - Accent5 14 2 3" xfId="4755"/>
    <cellStyle name="40% - Accent5 14 2 4" xfId="4756"/>
    <cellStyle name="40% - Accent5 14 3" xfId="4757"/>
    <cellStyle name="40% - Accent5 14 3 2" xfId="4758"/>
    <cellStyle name="40% - Accent5 14 3 3" xfId="4759"/>
    <cellStyle name="40% - Accent5 14 4" xfId="4760"/>
    <cellStyle name="40% - Accent5 14 4 2" xfId="4761"/>
    <cellStyle name="40% - Accent5 14 4 3" xfId="4762"/>
    <cellStyle name="40% - Accent5 14 5" xfId="4763"/>
    <cellStyle name="40% - Accent5 14 6" xfId="4764"/>
    <cellStyle name="40% - Accent5 15" xfId="616"/>
    <cellStyle name="40% - Accent5 15 2" xfId="617"/>
    <cellStyle name="40% - Accent5 15 2 2" xfId="4765"/>
    <cellStyle name="40% - Accent5 15 2 2 2" xfId="4766"/>
    <cellStyle name="40% - Accent5 15 2 2 3" xfId="4767"/>
    <cellStyle name="40% - Accent5 15 2 3" xfId="4768"/>
    <cellStyle name="40% - Accent5 15 2 4" xfId="4769"/>
    <cellStyle name="40% - Accent5 15 3" xfId="4770"/>
    <cellStyle name="40% - Accent5 15 3 2" xfId="4771"/>
    <cellStyle name="40% - Accent5 15 3 3" xfId="4772"/>
    <cellStyle name="40% - Accent5 15 4" xfId="4773"/>
    <cellStyle name="40% - Accent5 15 4 2" xfId="4774"/>
    <cellStyle name="40% - Accent5 15 4 3" xfId="4775"/>
    <cellStyle name="40% - Accent5 15 5" xfId="4776"/>
    <cellStyle name="40% - Accent5 15 6" xfId="4777"/>
    <cellStyle name="40% - Accent5 16" xfId="618"/>
    <cellStyle name="40% - Accent5 16 2" xfId="619"/>
    <cellStyle name="40% - Accent5 16 2 2" xfId="4778"/>
    <cellStyle name="40% - Accent5 16 2 2 2" xfId="4779"/>
    <cellStyle name="40% - Accent5 16 2 2 3" xfId="4780"/>
    <cellStyle name="40% - Accent5 16 2 3" xfId="4781"/>
    <cellStyle name="40% - Accent5 16 2 4" xfId="4782"/>
    <cellStyle name="40% - Accent5 16 3" xfId="4783"/>
    <cellStyle name="40% - Accent5 16 3 2" xfId="4784"/>
    <cellStyle name="40% - Accent5 16 3 3" xfId="4785"/>
    <cellStyle name="40% - Accent5 16 4" xfId="4786"/>
    <cellStyle name="40% - Accent5 16 4 2" xfId="4787"/>
    <cellStyle name="40% - Accent5 16 4 3" xfId="4788"/>
    <cellStyle name="40% - Accent5 16 5" xfId="4789"/>
    <cellStyle name="40% - Accent5 16 6" xfId="4790"/>
    <cellStyle name="40% - Accent5 17" xfId="620"/>
    <cellStyle name="40% - Accent5 17 2" xfId="621"/>
    <cellStyle name="40% - Accent5 17 2 2" xfId="4791"/>
    <cellStyle name="40% - Accent5 17 2 2 2" xfId="4792"/>
    <cellStyle name="40% - Accent5 17 2 2 3" xfId="4793"/>
    <cellStyle name="40% - Accent5 17 2 3" xfId="4794"/>
    <cellStyle name="40% - Accent5 17 2 4" xfId="4795"/>
    <cellStyle name="40% - Accent5 17 3" xfId="4796"/>
    <cellStyle name="40% - Accent5 17 3 2" xfId="4797"/>
    <cellStyle name="40% - Accent5 17 3 3" xfId="4798"/>
    <cellStyle name="40% - Accent5 17 4" xfId="4799"/>
    <cellStyle name="40% - Accent5 17 4 2" xfId="4800"/>
    <cellStyle name="40% - Accent5 17 4 3" xfId="4801"/>
    <cellStyle name="40% - Accent5 17 5" xfId="4802"/>
    <cellStyle name="40% - Accent5 17 6" xfId="4803"/>
    <cellStyle name="40% - Accent5 18" xfId="622"/>
    <cellStyle name="40% - Accent5 18 2" xfId="623"/>
    <cellStyle name="40% - Accent5 18 2 2" xfId="4804"/>
    <cellStyle name="40% - Accent5 18 2 2 2" xfId="4805"/>
    <cellStyle name="40% - Accent5 18 2 2 3" xfId="4806"/>
    <cellStyle name="40% - Accent5 18 2 3" xfId="4807"/>
    <cellStyle name="40% - Accent5 18 2 4" xfId="4808"/>
    <cellStyle name="40% - Accent5 18 3" xfId="4809"/>
    <cellStyle name="40% - Accent5 18 3 2" xfId="4810"/>
    <cellStyle name="40% - Accent5 18 3 3" xfId="4811"/>
    <cellStyle name="40% - Accent5 18 4" xfId="4812"/>
    <cellStyle name="40% - Accent5 18 4 2" xfId="4813"/>
    <cellStyle name="40% - Accent5 18 4 3" xfId="4814"/>
    <cellStyle name="40% - Accent5 18 5" xfId="4815"/>
    <cellStyle name="40% - Accent5 18 6" xfId="4816"/>
    <cellStyle name="40% - Accent5 19" xfId="624"/>
    <cellStyle name="40% - Accent5 19 2" xfId="625"/>
    <cellStyle name="40% - Accent5 19 2 2" xfId="4817"/>
    <cellStyle name="40% - Accent5 19 2 2 2" xfId="4818"/>
    <cellStyle name="40% - Accent5 19 2 2 3" xfId="4819"/>
    <cellStyle name="40% - Accent5 19 2 3" xfId="4820"/>
    <cellStyle name="40% - Accent5 19 2 4" xfId="4821"/>
    <cellStyle name="40% - Accent5 19 3" xfId="4822"/>
    <cellStyle name="40% - Accent5 19 3 2" xfId="4823"/>
    <cellStyle name="40% - Accent5 19 3 3" xfId="4824"/>
    <cellStyle name="40% - Accent5 19 4" xfId="4825"/>
    <cellStyle name="40% - Accent5 19 4 2" xfId="4826"/>
    <cellStyle name="40% - Accent5 19 4 3" xfId="4827"/>
    <cellStyle name="40% - Accent5 19 5" xfId="4828"/>
    <cellStyle name="40% - Accent5 19 6" xfId="4829"/>
    <cellStyle name="40% - Accent5 2" xfId="626"/>
    <cellStyle name="40% - Accent5 2 2" xfId="627"/>
    <cellStyle name="40% - Accent5 2 3" xfId="628"/>
    <cellStyle name="40% - Accent5 2 3 2" xfId="629"/>
    <cellStyle name="40% - Accent5 2 3 2 2" xfId="4830"/>
    <cellStyle name="40% - Accent5 2 3 2 2 2" xfId="4831"/>
    <cellStyle name="40% - Accent5 2 3 2 2 3" xfId="4832"/>
    <cellStyle name="40% - Accent5 2 3 2 3" xfId="4833"/>
    <cellStyle name="40% - Accent5 2 3 2 4" xfId="4834"/>
    <cellStyle name="40% - Accent5 2 3 3" xfId="4835"/>
    <cellStyle name="40% - Accent5 2 3 3 2" xfId="4836"/>
    <cellStyle name="40% - Accent5 2 3 3 3" xfId="4837"/>
    <cellStyle name="40% - Accent5 2 3 4" xfId="4838"/>
    <cellStyle name="40% - Accent5 2 3 4 2" xfId="4839"/>
    <cellStyle name="40% - Accent5 2 3 4 3" xfId="4840"/>
    <cellStyle name="40% - Accent5 2 3 5" xfId="4841"/>
    <cellStyle name="40% - Accent5 2 3 6" xfId="4842"/>
    <cellStyle name="40% - Accent5 2 4" xfId="6563"/>
    <cellStyle name="40% - Accent5 20" xfId="630"/>
    <cellStyle name="40% - Accent5 20 2" xfId="631"/>
    <cellStyle name="40% - Accent5 20 2 2" xfId="4843"/>
    <cellStyle name="40% - Accent5 20 2 2 2" xfId="4844"/>
    <cellStyle name="40% - Accent5 20 2 2 3" xfId="4845"/>
    <cellStyle name="40% - Accent5 20 2 3" xfId="4846"/>
    <cellStyle name="40% - Accent5 20 2 4" xfId="4847"/>
    <cellStyle name="40% - Accent5 20 3" xfId="4848"/>
    <cellStyle name="40% - Accent5 20 3 2" xfId="4849"/>
    <cellStyle name="40% - Accent5 20 3 3" xfId="4850"/>
    <cellStyle name="40% - Accent5 20 4" xfId="4851"/>
    <cellStyle name="40% - Accent5 20 4 2" xfId="4852"/>
    <cellStyle name="40% - Accent5 20 4 3" xfId="4853"/>
    <cellStyle name="40% - Accent5 20 5" xfId="4854"/>
    <cellStyle name="40% - Accent5 20 6" xfId="4855"/>
    <cellStyle name="40% - Accent5 21" xfId="632"/>
    <cellStyle name="40% - Accent5 22" xfId="633"/>
    <cellStyle name="40% - Accent5 22 2" xfId="634"/>
    <cellStyle name="40% - Accent5 22 2 2" xfId="4856"/>
    <cellStyle name="40% - Accent5 22 2 2 2" xfId="4857"/>
    <cellStyle name="40% - Accent5 22 2 2 3" xfId="4858"/>
    <cellStyle name="40% - Accent5 22 2 3" xfId="4859"/>
    <cellStyle name="40% - Accent5 22 2 4" xfId="4860"/>
    <cellStyle name="40% - Accent5 22 3" xfId="4861"/>
    <cellStyle name="40% - Accent5 22 3 2" xfId="4862"/>
    <cellStyle name="40% - Accent5 22 3 3" xfId="4863"/>
    <cellStyle name="40% - Accent5 22 4" xfId="4864"/>
    <cellStyle name="40% - Accent5 22 4 2" xfId="4865"/>
    <cellStyle name="40% - Accent5 22 4 3" xfId="4866"/>
    <cellStyle name="40% - Accent5 22 5" xfId="4867"/>
    <cellStyle name="40% - Accent5 22 6" xfId="4868"/>
    <cellStyle name="40% - Accent5 23" xfId="635"/>
    <cellStyle name="40% - Accent5 23 2" xfId="4869"/>
    <cellStyle name="40% - Accent5 23 2 2" xfId="4870"/>
    <cellStyle name="40% - Accent5 23 2 3" xfId="4871"/>
    <cellStyle name="40% - Accent5 23 3" xfId="4872"/>
    <cellStyle name="40% - Accent5 23 4" xfId="4873"/>
    <cellStyle name="40% - Accent5 24" xfId="636"/>
    <cellStyle name="40% - Accent5 24 2" xfId="4874"/>
    <cellStyle name="40% - Accent5 24 3" xfId="4875"/>
    <cellStyle name="40% - Accent5 25" xfId="637"/>
    <cellStyle name="40% - Accent5 25 2" xfId="4876"/>
    <cellStyle name="40% - Accent5 25 3" xfId="4877"/>
    <cellStyle name="40% - Accent5 26" xfId="4878"/>
    <cellStyle name="40% - Accent5 27" xfId="4879"/>
    <cellStyle name="40% - Accent5 28" xfId="4880"/>
    <cellStyle name="40% - Accent5 29" xfId="4881"/>
    <cellStyle name="40% - Accent5 3" xfId="638"/>
    <cellStyle name="40% - Accent5 3 2" xfId="639"/>
    <cellStyle name="40% - Accent5 3 3" xfId="640"/>
    <cellStyle name="40% - Accent5 3 3 2" xfId="641"/>
    <cellStyle name="40% - Accent5 3 3 2 2" xfId="4882"/>
    <cellStyle name="40% - Accent5 3 3 2 2 2" xfId="4883"/>
    <cellStyle name="40% - Accent5 3 3 2 2 3" xfId="4884"/>
    <cellStyle name="40% - Accent5 3 3 2 3" xfId="4885"/>
    <cellStyle name="40% - Accent5 3 3 2 4" xfId="4886"/>
    <cellStyle name="40% - Accent5 3 3 3" xfId="4887"/>
    <cellStyle name="40% - Accent5 3 3 3 2" xfId="4888"/>
    <cellStyle name="40% - Accent5 3 3 3 3" xfId="4889"/>
    <cellStyle name="40% - Accent5 3 3 4" xfId="4890"/>
    <cellStyle name="40% - Accent5 3 3 4 2" xfId="4891"/>
    <cellStyle name="40% - Accent5 3 3 4 3" xfId="4892"/>
    <cellStyle name="40% - Accent5 3 3 5" xfId="4893"/>
    <cellStyle name="40% - Accent5 3 3 6" xfId="4894"/>
    <cellStyle name="40% - Accent5 4" xfId="642"/>
    <cellStyle name="40% - Accent5 4 2" xfId="643"/>
    <cellStyle name="40% - Accent5 4 2 2" xfId="644"/>
    <cellStyle name="40% - Accent5 4 2 2 2" xfId="4895"/>
    <cellStyle name="40% - Accent5 4 2 2 2 2" xfId="4896"/>
    <cellStyle name="40% - Accent5 4 2 2 2 3" xfId="4897"/>
    <cellStyle name="40% - Accent5 4 2 2 3" xfId="4898"/>
    <cellStyle name="40% - Accent5 4 2 2 4" xfId="4899"/>
    <cellStyle name="40% - Accent5 4 2 3" xfId="4900"/>
    <cellStyle name="40% - Accent5 4 2 3 2" xfId="4901"/>
    <cellStyle name="40% - Accent5 4 2 3 3" xfId="4902"/>
    <cellStyle name="40% - Accent5 4 2 4" xfId="4903"/>
    <cellStyle name="40% - Accent5 4 2 4 2" xfId="4904"/>
    <cellStyle name="40% - Accent5 4 2 4 3" xfId="4905"/>
    <cellStyle name="40% - Accent5 4 2 5" xfId="4906"/>
    <cellStyle name="40% - Accent5 4 2 6" xfId="4907"/>
    <cellStyle name="40% - Accent5 4 3" xfId="645"/>
    <cellStyle name="40% - Accent5 4 3 2" xfId="4908"/>
    <cellStyle name="40% - Accent5 4 3 2 2" xfId="4909"/>
    <cellStyle name="40% - Accent5 4 3 2 3" xfId="4910"/>
    <cellStyle name="40% - Accent5 4 3 3" xfId="4911"/>
    <cellStyle name="40% - Accent5 4 3 4" xfId="4912"/>
    <cellStyle name="40% - Accent5 4 4" xfId="4913"/>
    <cellStyle name="40% - Accent5 4 4 2" xfId="4914"/>
    <cellStyle name="40% - Accent5 4 4 3" xfId="4915"/>
    <cellStyle name="40% - Accent5 4 5" xfId="4916"/>
    <cellStyle name="40% - Accent5 4 5 2" xfId="4917"/>
    <cellStyle name="40% - Accent5 4 5 3" xfId="4918"/>
    <cellStyle name="40% - Accent5 4 6" xfId="4919"/>
    <cellStyle name="40% - Accent5 4 7" xfId="4920"/>
    <cellStyle name="40% - Accent5 5" xfId="646"/>
    <cellStyle name="40% - Accent5 5 2" xfId="647"/>
    <cellStyle name="40% - Accent5 5 2 2" xfId="4921"/>
    <cellStyle name="40% - Accent5 5 2 2 2" xfId="4922"/>
    <cellStyle name="40% - Accent5 5 2 2 3" xfId="4923"/>
    <cellStyle name="40% - Accent5 5 2 3" xfId="4924"/>
    <cellStyle name="40% - Accent5 5 2 4" xfId="4925"/>
    <cellStyle name="40% - Accent5 5 3" xfId="4926"/>
    <cellStyle name="40% - Accent5 5 3 2" xfId="4927"/>
    <cellStyle name="40% - Accent5 5 3 3" xfId="4928"/>
    <cellStyle name="40% - Accent5 5 4" xfId="4929"/>
    <cellStyle name="40% - Accent5 5 4 2" xfId="4930"/>
    <cellStyle name="40% - Accent5 5 4 3" xfId="4931"/>
    <cellStyle name="40% - Accent5 5 5" xfId="4932"/>
    <cellStyle name="40% - Accent5 5 6" xfId="4933"/>
    <cellStyle name="40% - Accent5 6" xfId="648"/>
    <cellStyle name="40% - Accent5 6 2" xfId="649"/>
    <cellStyle name="40% - Accent5 6 2 2" xfId="4934"/>
    <cellStyle name="40% - Accent5 6 2 2 2" xfId="4935"/>
    <cellStyle name="40% - Accent5 6 2 2 3" xfId="4936"/>
    <cellStyle name="40% - Accent5 6 2 3" xfId="4937"/>
    <cellStyle name="40% - Accent5 6 2 4" xfId="4938"/>
    <cellStyle name="40% - Accent5 6 3" xfId="4939"/>
    <cellStyle name="40% - Accent5 6 3 2" xfId="4940"/>
    <cellStyle name="40% - Accent5 6 3 3" xfId="4941"/>
    <cellStyle name="40% - Accent5 6 4" xfId="4942"/>
    <cellStyle name="40% - Accent5 6 4 2" xfId="4943"/>
    <cellStyle name="40% - Accent5 6 4 3" xfId="4944"/>
    <cellStyle name="40% - Accent5 6 5" xfId="4945"/>
    <cellStyle name="40% - Accent5 6 6" xfId="4946"/>
    <cellStyle name="40% - Accent5 7" xfId="650"/>
    <cellStyle name="40% - Accent5 7 2" xfId="651"/>
    <cellStyle name="40% - Accent5 7 2 2" xfId="4947"/>
    <cellStyle name="40% - Accent5 7 2 2 2" xfId="4948"/>
    <cellStyle name="40% - Accent5 7 2 2 3" xfId="4949"/>
    <cellStyle name="40% - Accent5 7 2 3" xfId="4950"/>
    <cellStyle name="40% - Accent5 7 2 4" xfId="4951"/>
    <cellStyle name="40% - Accent5 7 3" xfId="4952"/>
    <cellStyle name="40% - Accent5 7 3 2" xfId="4953"/>
    <cellStyle name="40% - Accent5 7 3 3" xfId="4954"/>
    <cellStyle name="40% - Accent5 7 4" xfId="4955"/>
    <cellStyle name="40% - Accent5 7 4 2" xfId="4956"/>
    <cellStyle name="40% - Accent5 7 4 3" xfId="4957"/>
    <cellStyle name="40% - Accent5 7 5" xfId="4958"/>
    <cellStyle name="40% - Accent5 7 6" xfId="4959"/>
    <cellStyle name="40% - Accent5 8" xfId="652"/>
    <cellStyle name="40% - Accent5 8 2" xfId="653"/>
    <cellStyle name="40% - Accent5 8 2 2" xfId="4960"/>
    <cellStyle name="40% - Accent5 8 2 2 2" xfId="4961"/>
    <cellStyle name="40% - Accent5 8 2 2 3" xfId="4962"/>
    <cellStyle name="40% - Accent5 8 2 3" xfId="4963"/>
    <cellStyle name="40% - Accent5 8 2 4" xfId="4964"/>
    <cellStyle name="40% - Accent5 8 3" xfId="4965"/>
    <cellStyle name="40% - Accent5 8 3 2" xfId="4966"/>
    <cellStyle name="40% - Accent5 8 3 3" xfId="4967"/>
    <cellStyle name="40% - Accent5 8 4" xfId="4968"/>
    <cellStyle name="40% - Accent5 8 4 2" xfId="4969"/>
    <cellStyle name="40% - Accent5 8 4 3" xfId="4970"/>
    <cellStyle name="40% - Accent5 8 5" xfId="4971"/>
    <cellStyle name="40% - Accent5 8 6" xfId="4972"/>
    <cellStyle name="40% - Accent5 9" xfId="654"/>
    <cellStyle name="40% - Accent5 9 2" xfId="655"/>
    <cellStyle name="40% - Accent5 9 2 2" xfId="4973"/>
    <cellStyle name="40% - Accent5 9 2 2 2" xfId="4974"/>
    <cellStyle name="40% - Accent5 9 2 2 3" xfId="4975"/>
    <cellStyle name="40% - Accent5 9 2 3" xfId="4976"/>
    <cellStyle name="40% - Accent5 9 2 4" xfId="4977"/>
    <cellStyle name="40% - Accent5 9 3" xfId="4978"/>
    <cellStyle name="40% - Accent5 9 3 2" xfId="4979"/>
    <cellStyle name="40% - Accent5 9 3 3" xfId="4980"/>
    <cellStyle name="40% - Accent5 9 4" xfId="4981"/>
    <cellStyle name="40% - Accent5 9 4 2" xfId="4982"/>
    <cellStyle name="40% - Accent5 9 4 3" xfId="4983"/>
    <cellStyle name="40% - Accent5 9 5" xfId="4984"/>
    <cellStyle name="40% - Accent5 9 6" xfId="4985"/>
    <cellStyle name="40% - Accent6" xfId="40" builtinId="51" customBuiltin="1"/>
    <cellStyle name="40% - Accent6 10" xfId="656"/>
    <cellStyle name="40% - Accent6 10 2" xfId="657"/>
    <cellStyle name="40% - Accent6 10 2 2" xfId="4986"/>
    <cellStyle name="40% - Accent6 10 2 2 2" xfId="4987"/>
    <cellStyle name="40% - Accent6 10 2 2 3" xfId="4988"/>
    <cellStyle name="40% - Accent6 10 2 3" xfId="4989"/>
    <cellStyle name="40% - Accent6 10 2 4" xfId="4990"/>
    <cellStyle name="40% - Accent6 10 3" xfId="4991"/>
    <cellStyle name="40% - Accent6 10 3 2" xfId="4992"/>
    <cellStyle name="40% - Accent6 10 3 3" xfId="4993"/>
    <cellStyle name="40% - Accent6 10 4" xfId="4994"/>
    <cellStyle name="40% - Accent6 10 4 2" xfId="4995"/>
    <cellStyle name="40% - Accent6 10 4 3" xfId="4996"/>
    <cellStyle name="40% - Accent6 10 5" xfId="4997"/>
    <cellStyle name="40% - Accent6 10 6" xfId="4998"/>
    <cellStyle name="40% - Accent6 11" xfId="658"/>
    <cellStyle name="40% - Accent6 11 2" xfId="659"/>
    <cellStyle name="40% - Accent6 11 2 2" xfId="4999"/>
    <cellStyle name="40% - Accent6 11 2 2 2" xfId="5000"/>
    <cellStyle name="40% - Accent6 11 2 2 3" xfId="5001"/>
    <cellStyle name="40% - Accent6 11 2 3" xfId="5002"/>
    <cellStyle name="40% - Accent6 11 2 4" xfId="5003"/>
    <cellStyle name="40% - Accent6 11 3" xfId="5004"/>
    <cellStyle name="40% - Accent6 11 3 2" xfId="5005"/>
    <cellStyle name="40% - Accent6 11 3 3" xfId="5006"/>
    <cellStyle name="40% - Accent6 11 4" xfId="5007"/>
    <cellStyle name="40% - Accent6 11 4 2" xfId="5008"/>
    <cellStyle name="40% - Accent6 11 4 3" xfId="5009"/>
    <cellStyle name="40% - Accent6 11 5" xfId="5010"/>
    <cellStyle name="40% - Accent6 11 6" xfId="5011"/>
    <cellStyle name="40% - Accent6 12" xfId="660"/>
    <cellStyle name="40% - Accent6 12 2" xfId="661"/>
    <cellStyle name="40% - Accent6 12 2 2" xfId="5012"/>
    <cellStyle name="40% - Accent6 12 2 2 2" xfId="5013"/>
    <cellStyle name="40% - Accent6 12 2 2 3" xfId="5014"/>
    <cellStyle name="40% - Accent6 12 2 3" xfId="5015"/>
    <cellStyle name="40% - Accent6 12 2 4" xfId="5016"/>
    <cellStyle name="40% - Accent6 12 3" xfId="5017"/>
    <cellStyle name="40% - Accent6 12 3 2" xfId="5018"/>
    <cellStyle name="40% - Accent6 12 3 3" xfId="5019"/>
    <cellStyle name="40% - Accent6 12 4" xfId="5020"/>
    <cellStyle name="40% - Accent6 12 4 2" xfId="5021"/>
    <cellStyle name="40% - Accent6 12 4 3" xfId="5022"/>
    <cellStyle name="40% - Accent6 12 5" xfId="5023"/>
    <cellStyle name="40% - Accent6 12 6" xfId="5024"/>
    <cellStyle name="40% - Accent6 13" xfId="662"/>
    <cellStyle name="40% - Accent6 13 2" xfId="663"/>
    <cellStyle name="40% - Accent6 13 2 2" xfId="5025"/>
    <cellStyle name="40% - Accent6 13 2 2 2" xfId="5026"/>
    <cellStyle name="40% - Accent6 13 2 2 3" xfId="5027"/>
    <cellStyle name="40% - Accent6 13 2 3" xfId="5028"/>
    <cellStyle name="40% - Accent6 13 2 4" xfId="5029"/>
    <cellStyle name="40% - Accent6 13 3" xfId="5030"/>
    <cellStyle name="40% - Accent6 13 3 2" xfId="5031"/>
    <cellStyle name="40% - Accent6 13 3 3" xfId="5032"/>
    <cellStyle name="40% - Accent6 13 4" xfId="5033"/>
    <cellStyle name="40% - Accent6 13 4 2" xfId="5034"/>
    <cellStyle name="40% - Accent6 13 4 3" xfId="5035"/>
    <cellStyle name="40% - Accent6 13 5" xfId="5036"/>
    <cellStyle name="40% - Accent6 13 6" xfId="5037"/>
    <cellStyle name="40% - Accent6 14" xfId="664"/>
    <cellStyle name="40% - Accent6 14 2" xfId="665"/>
    <cellStyle name="40% - Accent6 14 2 2" xfId="5038"/>
    <cellStyle name="40% - Accent6 14 2 2 2" xfId="5039"/>
    <cellStyle name="40% - Accent6 14 2 2 3" xfId="5040"/>
    <cellStyle name="40% - Accent6 14 2 3" xfId="5041"/>
    <cellStyle name="40% - Accent6 14 2 4" xfId="5042"/>
    <cellStyle name="40% - Accent6 14 3" xfId="5043"/>
    <cellStyle name="40% - Accent6 14 3 2" xfId="5044"/>
    <cellStyle name="40% - Accent6 14 3 3" xfId="5045"/>
    <cellStyle name="40% - Accent6 14 4" xfId="5046"/>
    <cellStyle name="40% - Accent6 14 4 2" xfId="5047"/>
    <cellStyle name="40% - Accent6 14 4 3" xfId="5048"/>
    <cellStyle name="40% - Accent6 14 5" xfId="5049"/>
    <cellStyle name="40% - Accent6 14 6" xfId="5050"/>
    <cellStyle name="40% - Accent6 15" xfId="666"/>
    <cellStyle name="40% - Accent6 15 2" xfId="667"/>
    <cellStyle name="40% - Accent6 15 2 2" xfId="5051"/>
    <cellStyle name="40% - Accent6 15 2 2 2" xfId="5052"/>
    <cellStyle name="40% - Accent6 15 2 2 3" xfId="5053"/>
    <cellStyle name="40% - Accent6 15 2 3" xfId="5054"/>
    <cellStyle name="40% - Accent6 15 2 4" xfId="5055"/>
    <cellStyle name="40% - Accent6 15 3" xfId="5056"/>
    <cellStyle name="40% - Accent6 15 3 2" xfId="5057"/>
    <cellStyle name="40% - Accent6 15 3 3" xfId="5058"/>
    <cellStyle name="40% - Accent6 15 4" xfId="5059"/>
    <cellStyle name="40% - Accent6 15 4 2" xfId="5060"/>
    <cellStyle name="40% - Accent6 15 4 3" xfId="5061"/>
    <cellStyle name="40% - Accent6 15 5" xfId="5062"/>
    <cellStyle name="40% - Accent6 15 6" xfId="5063"/>
    <cellStyle name="40% - Accent6 16" xfId="668"/>
    <cellStyle name="40% - Accent6 16 2" xfId="669"/>
    <cellStyle name="40% - Accent6 16 2 2" xfId="5064"/>
    <cellStyle name="40% - Accent6 16 2 2 2" xfId="5065"/>
    <cellStyle name="40% - Accent6 16 2 2 3" xfId="5066"/>
    <cellStyle name="40% - Accent6 16 2 3" xfId="5067"/>
    <cellStyle name="40% - Accent6 16 2 4" xfId="5068"/>
    <cellStyle name="40% - Accent6 16 3" xfId="5069"/>
    <cellStyle name="40% - Accent6 16 3 2" xfId="5070"/>
    <cellStyle name="40% - Accent6 16 3 3" xfId="5071"/>
    <cellStyle name="40% - Accent6 16 4" xfId="5072"/>
    <cellStyle name="40% - Accent6 16 4 2" xfId="5073"/>
    <cellStyle name="40% - Accent6 16 4 3" xfId="5074"/>
    <cellStyle name="40% - Accent6 16 5" xfId="5075"/>
    <cellStyle name="40% - Accent6 16 6" xfId="5076"/>
    <cellStyle name="40% - Accent6 17" xfId="670"/>
    <cellStyle name="40% - Accent6 17 2" xfId="671"/>
    <cellStyle name="40% - Accent6 17 2 2" xfId="5077"/>
    <cellStyle name="40% - Accent6 17 2 2 2" xfId="5078"/>
    <cellStyle name="40% - Accent6 17 2 2 3" xfId="5079"/>
    <cellStyle name="40% - Accent6 17 2 3" xfId="5080"/>
    <cellStyle name="40% - Accent6 17 2 4" xfId="5081"/>
    <cellStyle name="40% - Accent6 17 3" xfId="5082"/>
    <cellStyle name="40% - Accent6 17 3 2" xfId="5083"/>
    <cellStyle name="40% - Accent6 17 3 3" xfId="5084"/>
    <cellStyle name="40% - Accent6 17 4" xfId="5085"/>
    <cellStyle name="40% - Accent6 17 4 2" xfId="5086"/>
    <cellStyle name="40% - Accent6 17 4 3" xfId="5087"/>
    <cellStyle name="40% - Accent6 17 5" xfId="5088"/>
    <cellStyle name="40% - Accent6 17 6" xfId="5089"/>
    <cellStyle name="40% - Accent6 18" xfId="672"/>
    <cellStyle name="40% - Accent6 18 2" xfId="673"/>
    <cellStyle name="40% - Accent6 18 2 2" xfId="5090"/>
    <cellStyle name="40% - Accent6 18 2 2 2" xfId="5091"/>
    <cellStyle name="40% - Accent6 18 2 2 3" xfId="5092"/>
    <cellStyle name="40% - Accent6 18 2 3" xfId="5093"/>
    <cellStyle name="40% - Accent6 18 2 4" xfId="5094"/>
    <cellStyle name="40% - Accent6 18 3" xfId="5095"/>
    <cellStyle name="40% - Accent6 18 3 2" xfId="5096"/>
    <cellStyle name="40% - Accent6 18 3 3" xfId="5097"/>
    <cellStyle name="40% - Accent6 18 4" xfId="5098"/>
    <cellStyle name="40% - Accent6 18 4 2" xfId="5099"/>
    <cellStyle name="40% - Accent6 18 4 3" xfId="5100"/>
    <cellStyle name="40% - Accent6 18 5" xfId="5101"/>
    <cellStyle name="40% - Accent6 18 6" xfId="5102"/>
    <cellStyle name="40% - Accent6 19" xfId="674"/>
    <cellStyle name="40% - Accent6 19 2" xfId="675"/>
    <cellStyle name="40% - Accent6 19 2 2" xfId="5103"/>
    <cellStyle name="40% - Accent6 19 2 2 2" xfId="5104"/>
    <cellStyle name="40% - Accent6 19 2 2 3" xfId="5105"/>
    <cellStyle name="40% - Accent6 19 2 3" xfId="5106"/>
    <cellStyle name="40% - Accent6 19 2 4" xfId="5107"/>
    <cellStyle name="40% - Accent6 19 3" xfId="5108"/>
    <cellStyle name="40% - Accent6 19 3 2" xfId="5109"/>
    <cellStyle name="40% - Accent6 19 3 3" xfId="5110"/>
    <cellStyle name="40% - Accent6 19 4" xfId="5111"/>
    <cellStyle name="40% - Accent6 19 4 2" xfId="5112"/>
    <cellStyle name="40% - Accent6 19 4 3" xfId="5113"/>
    <cellStyle name="40% - Accent6 19 5" xfId="5114"/>
    <cellStyle name="40% - Accent6 19 6" xfId="5115"/>
    <cellStyle name="40% - Accent6 2" xfId="676"/>
    <cellStyle name="40% - Accent6 2 2" xfId="677"/>
    <cellStyle name="40% - Accent6 2 3" xfId="678"/>
    <cellStyle name="40% - Accent6 2 3 2" xfId="679"/>
    <cellStyle name="40% - Accent6 2 3 2 2" xfId="5116"/>
    <cellStyle name="40% - Accent6 2 3 2 2 2" xfId="5117"/>
    <cellStyle name="40% - Accent6 2 3 2 2 3" xfId="5118"/>
    <cellStyle name="40% - Accent6 2 3 2 3" xfId="5119"/>
    <cellStyle name="40% - Accent6 2 3 2 4" xfId="5120"/>
    <cellStyle name="40% - Accent6 2 3 3" xfId="5121"/>
    <cellStyle name="40% - Accent6 2 3 3 2" xfId="5122"/>
    <cellStyle name="40% - Accent6 2 3 3 3" xfId="5123"/>
    <cellStyle name="40% - Accent6 2 3 4" xfId="5124"/>
    <cellStyle name="40% - Accent6 2 3 4 2" xfId="5125"/>
    <cellStyle name="40% - Accent6 2 3 4 3" xfId="5126"/>
    <cellStyle name="40% - Accent6 2 3 5" xfId="5127"/>
    <cellStyle name="40% - Accent6 2 3 6" xfId="5128"/>
    <cellStyle name="40% - Accent6 2 4" xfId="6564"/>
    <cellStyle name="40% - Accent6 20" xfId="680"/>
    <cellStyle name="40% - Accent6 20 2" xfId="681"/>
    <cellStyle name="40% - Accent6 20 2 2" xfId="5129"/>
    <cellStyle name="40% - Accent6 20 2 2 2" xfId="5130"/>
    <cellStyle name="40% - Accent6 20 2 2 3" xfId="5131"/>
    <cellStyle name="40% - Accent6 20 2 3" xfId="5132"/>
    <cellStyle name="40% - Accent6 20 2 4" xfId="5133"/>
    <cellStyle name="40% - Accent6 20 3" xfId="5134"/>
    <cellStyle name="40% - Accent6 20 3 2" xfId="5135"/>
    <cellStyle name="40% - Accent6 20 3 3" xfId="5136"/>
    <cellStyle name="40% - Accent6 20 4" xfId="5137"/>
    <cellStyle name="40% - Accent6 20 4 2" xfId="5138"/>
    <cellStyle name="40% - Accent6 20 4 3" xfId="5139"/>
    <cellStyle name="40% - Accent6 20 5" xfId="5140"/>
    <cellStyle name="40% - Accent6 20 6" xfId="5141"/>
    <cellStyle name="40% - Accent6 21" xfId="682"/>
    <cellStyle name="40% - Accent6 22" xfId="683"/>
    <cellStyle name="40% - Accent6 22 2" xfId="684"/>
    <cellStyle name="40% - Accent6 22 2 2" xfId="5142"/>
    <cellStyle name="40% - Accent6 22 2 2 2" xfId="5143"/>
    <cellStyle name="40% - Accent6 22 2 2 3" xfId="5144"/>
    <cellStyle name="40% - Accent6 22 2 3" xfId="5145"/>
    <cellStyle name="40% - Accent6 22 2 4" xfId="5146"/>
    <cellStyle name="40% - Accent6 22 3" xfId="5147"/>
    <cellStyle name="40% - Accent6 22 3 2" xfId="5148"/>
    <cellStyle name="40% - Accent6 22 3 3" xfId="5149"/>
    <cellStyle name="40% - Accent6 22 4" xfId="5150"/>
    <cellStyle name="40% - Accent6 22 4 2" xfId="5151"/>
    <cellStyle name="40% - Accent6 22 4 3" xfId="5152"/>
    <cellStyle name="40% - Accent6 22 5" xfId="5153"/>
    <cellStyle name="40% - Accent6 22 6" xfId="5154"/>
    <cellStyle name="40% - Accent6 23" xfId="685"/>
    <cellStyle name="40% - Accent6 23 2" xfId="5155"/>
    <cellStyle name="40% - Accent6 23 2 2" xfId="5156"/>
    <cellStyle name="40% - Accent6 23 2 3" xfId="5157"/>
    <cellStyle name="40% - Accent6 23 3" xfId="5158"/>
    <cellStyle name="40% - Accent6 23 4" xfId="5159"/>
    <cellStyle name="40% - Accent6 24" xfId="686"/>
    <cellStyle name="40% - Accent6 24 2" xfId="5160"/>
    <cellStyle name="40% - Accent6 24 3" xfId="5161"/>
    <cellStyle name="40% - Accent6 25" xfId="687"/>
    <cellStyle name="40% - Accent6 25 2" xfId="5162"/>
    <cellStyle name="40% - Accent6 25 3" xfId="5163"/>
    <cellStyle name="40% - Accent6 26" xfId="5164"/>
    <cellStyle name="40% - Accent6 27" xfId="5165"/>
    <cellStyle name="40% - Accent6 28" xfId="5166"/>
    <cellStyle name="40% - Accent6 29" xfId="5167"/>
    <cellStyle name="40% - Accent6 3" xfId="688"/>
    <cellStyle name="40% - Accent6 3 2" xfId="689"/>
    <cellStyle name="40% - Accent6 3 3" xfId="690"/>
    <cellStyle name="40% - Accent6 3 3 2" xfId="691"/>
    <cellStyle name="40% - Accent6 3 3 2 2" xfId="5168"/>
    <cellStyle name="40% - Accent6 3 3 2 2 2" xfId="5169"/>
    <cellStyle name="40% - Accent6 3 3 2 2 3" xfId="5170"/>
    <cellStyle name="40% - Accent6 3 3 2 3" xfId="5171"/>
    <cellStyle name="40% - Accent6 3 3 2 4" xfId="5172"/>
    <cellStyle name="40% - Accent6 3 3 3" xfId="5173"/>
    <cellStyle name="40% - Accent6 3 3 3 2" xfId="5174"/>
    <cellStyle name="40% - Accent6 3 3 3 3" xfId="5175"/>
    <cellStyle name="40% - Accent6 3 3 4" xfId="5176"/>
    <cellStyle name="40% - Accent6 3 3 4 2" xfId="5177"/>
    <cellStyle name="40% - Accent6 3 3 4 3" xfId="5178"/>
    <cellStyle name="40% - Accent6 3 3 5" xfId="5179"/>
    <cellStyle name="40% - Accent6 3 3 6" xfId="5180"/>
    <cellStyle name="40% - Accent6 4" xfId="692"/>
    <cellStyle name="40% - Accent6 4 2" xfId="693"/>
    <cellStyle name="40% - Accent6 4 2 2" xfId="694"/>
    <cellStyle name="40% - Accent6 4 2 2 2" xfId="5181"/>
    <cellStyle name="40% - Accent6 4 2 2 2 2" xfId="5182"/>
    <cellStyle name="40% - Accent6 4 2 2 2 3" xfId="5183"/>
    <cellStyle name="40% - Accent6 4 2 2 3" xfId="5184"/>
    <cellStyle name="40% - Accent6 4 2 2 4" xfId="5185"/>
    <cellStyle name="40% - Accent6 4 2 3" xfId="5186"/>
    <cellStyle name="40% - Accent6 4 2 3 2" xfId="5187"/>
    <cellStyle name="40% - Accent6 4 2 3 3" xfId="5188"/>
    <cellStyle name="40% - Accent6 4 2 4" xfId="5189"/>
    <cellStyle name="40% - Accent6 4 2 4 2" xfId="5190"/>
    <cellStyle name="40% - Accent6 4 2 4 3" xfId="5191"/>
    <cellStyle name="40% - Accent6 4 2 5" xfId="5192"/>
    <cellStyle name="40% - Accent6 4 2 6" xfId="5193"/>
    <cellStyle name="40% - Accent6 4 3" xfId="695"/>
    <cellStyle name="40% - Accent6 4 3 2" xfId="5194"/>
    <cellStyle name="40% - Accent6 4 3 2 2" xfId="5195"/>
    <cellStyle name="40% - Accent6 4 3 2 3" xfId="5196"/>
    <cellStyle name="40% - Accent6 4 3 3" xfId="5197"/>
    <cellStyle name="40% - Accent6 4 3 4" xfId="5198"/>
    <cellStyle name="40% - Accent6 4 4" xfId="5199"/>
    <cellStyle name="40% - Accent6 4 4 2" xfId="5200"/>
    <cellStyle name="40% - Accent6 4 4 3" xfId="5201"/>
    <cellStyle name="40% - Accent6 4 5" xfId="5202"/>
    <cellStyle name="40% - Accent6 4 5 2" xfId="5203"/>
    <cellStyle name="40% - Accent6 4 5 3" xfId="5204"/>
    <cellStyle name="40% - Accent6 4 6" xfId="5205"/>
    <cellStyle name="40% - Accent6 4 7" xfId="5206"/>
    <cellStyle name="40% - Accent6 5" xfId="696"/>
    <cellStyle name="40% - Accent6 5 2" xfId="697"/>
    <cellStyle name="40% - Accent6 5 2 2" xfId="5207"/>
    <cellStyle name="40% - Accent6 5 2 2 2" xfId="5208"/>
    <cellStyle name="40% - Accent6 5 2 2 3" xfId="5209"/>
    <cellStyle name="40% - Accent6 5 2 3" xfId="5210"/>
    <cellStyle name="40% - Accent6 5 2 4" xfId="5211"/>
    <cellStyle name="40% - Accent6 5 3" xfId="5212"/>
    <cellStyle name="40% - Accent6 5 3 2" xfId="5213"/>
    <cellStyle name="40% - Accent6 5 3 3" xfId="5214"/>
    <cellStyle name="40% - Accent6 5 4" xfId="5215"/>
    <cellStyle name="40% - Accent6 5 4 2" xfId="5216"/>
    <cellStyle name="40% - Accent6 5 4 3" xfId="5217"/>
    <cellStyle name="40% - Accent6 5 5" xfId="5218"/>
    <cellStyle name="40% - Accent6 5 6" xfId="5219"/>
    <cellStyle name="40% - Accent6 6" xfId="698"/>
    <cellStyle name="40% - Accent6 6 2" xfId="699"/>
    <cellStyle name="40% - Accent6 6 2 2" xfId="5220"/>
    <cellStyle name="40% - Accent6 6 2 2 2" xfId="5221"/>
    <cellStyle name="40% - Accent6 6 2 2 3" xfId="5222"/>
    <cellStyle name="40% - Accent6 6 2 3" xfId="5223"/>
    <cellStyle name="40% - Accent6 6 2 4" xfId="5224"/>
    <cellStyle name="40% - Accent6 6 3" xfId="5225"/>
    <cellStyle name="40% - Accent6 6 3 2" xfId="5226"/>
    <cellStyle name="40% - Accent6 6 3 3" xfId="5227"/>
    <cellStyle name="40% - Accent6 6 4" xfId="5228"/>
    <cellStyle name="40% - Accent6 6 4 2" xfId="5229"/>
    <cellStyle name="40% - Accent6 6 4 3" xfId="5230"/>
    <cellStyle name="40% - Accent6 6 5" xfId="5231"/>
    <cellStyle name="40% - Accent6 6 6" xfId="5232"/>
    <cellStyle name="40% - Accent6 7" xfId="700"/>
    <cellStyle name="40% - Accent6 7 2" xfId="701"/>
    <cellStyle name="40% - Accent6 7 2 2" xfId="5233"/>
    <cellStyle name="40% - Accent6 7 2 2 2" xfId="5234"/>
    <cellStyle name="40% - Accent6 7 2 2 3" xfId="5235"/>
    <cellStyle name="40% - Accent6 7 2 3" xfId="5236"/>
    <cellStyle name="40% - Accent6 7 2 4" xfId="5237"/>
    <cellStyle name="40% - Accent6 7 3" xfId="5238"/>
    <cellStyle name="40% - Accent6 7 3 2" xfId="5239"/>
    <cellStyle name="40% - Accent6 7 3 3" xfId="5240"/>
    <cellStyle name="40% - Accent6 7 4" xfId="5241"/>
    <cellStyle name="40% - Accent6 7 4 2" xfId="5242"/>
    <cellStyle name="40% - Accent6 7 4 3" xfId="5243"/>
    <cellStyle name="40% - Accent6 7 5" xfId="5244"/>
    <cellStyle name="40% - Accent6 7 6" xfId="5245"/>
    <cellStyle name="40% - Accent6 8" xfId="702"/>
    <cellStyle name="40% - Accent6 8 2" xfId="703"/>
    <cellStyle name="40% - Accent6 8 2 2" xfId="5246"/>
    <cellStyle name="40% - Accent6 8 2 2 2" xfId="5247"/>
    <cellStyle name="40% - Accent6 8 2 2 3" xfId="5248"/>
    <cellStyle name="40% - Accent6 8 2 3" xfId="5249"/>
    <cellStyle name="40% - Accent6 8 2 4" xfId="5250"/>
    <cellStyle name="40% - Accent6 8 3" xfId="5251"/>
    <cellStyle name="40% - Accent6 8 3 2" xfId="5252"/>
    <cellStyle name="40% - Accent6 8 3 3" xfId="5253"/>
    <cellStyle name="40% - Accent6 8 4" xfId="5254"/>
    <cellStyle name="40% - Accent6 8 4 2" xfId="5255"/>
    <cellStyle name="40% - Accent6 8 4 3" xfId="5256"/>
    <cellStyle name="40% - Accent6 8 5" xfId="5257"/>
    <cellStyle name="40% - Accent6 8 6" xfId="5258"/>
    <cellStyle name="40% - Accent6 9" xfId="704"/>
    <cellStyle name="40% - Accent6 9 2" xfId="705"/>
    <cellStyle name="40% - Accent6 9 2 2" xfId="5259"/>
    <cellStyle name="40% - Accent6 9 2 2 2" xfId="5260"/>
    <cellStyle name="40% - Accent6 9 2 2 3" xfId="5261"/>
    <cellStyle name="40% - Accent6 9 2 3" xfId="5262"/>
    <cellStyle name="40% - Accent6 9 2 4" xfId="5263"/>
    <cellStyle name="40% - Accent6 9 3" xfId="5264"/>
    <cellStyle name="40% - Accent6 9 3 2" xfId="5265"/>
    <cellStyle name="40% - Accent6 9 3 3" xfId="5266"/>
    <cellStyle name="40% - Accent6 9 4" xfId="5267"/>
    <cellStyle name="40% - Accent6 9 4 2" xfId="5268"/>
    <cellStyle name="40% - Accent6 9 4 3" xfId="5269"/>
    <cellStyle name="40% - Accent6 9 5" xfId="5270"/>
    <cellStyle name="40% - Accent6 9 6" xfId="5271"/>
    <cellStyle name="60% - Accent1" xfId="21" builtinId="32" customBuiltin="1"/>
    <cellStyle name="60% - Accent1 10" xfId="706"/>
    <cellStyle name="60% - Accent1 11" xfId="5272"/>
    <cellStyle name="60% - Accent1 12" xfId="6565"/>
    <cellStyle name="60% - Accent1 13" xfId="6566"/>
    <cellStyle name="60% - Accent1 2" xfId="707"/>
    <cellStyle name="60% - Accent1 2 2" xfId="708"/>
    <cellStyle name="60% - Accent1 3" xfId="709"/>
    <cellStyle name="60% - Accent1 4" xfId="710"/>
    <cellStyle name="60% - Accent1 5" xfId="711"/>
    <cellStyle name="60% - Accent1 6" xfId="712"/>
    <cellStyle name="60% - Accent1 7" xfId="713"/>
    <cellStyle name="60% - Accent1 8" xfId="714"/>
    <cellStyle name="60% - Accent1 9" xfId="715"/>
    <cellStyle name="60% - Accent2" xfId="25" builtinId="36" customBuiltin="1"/>
    <cellStyle name="60% - Accent2 10" xfId="716"/>
    <cellStyle name="60% - Accent2 11" xfId="5273"/>
    <cellStyle name="60% - Accent2 12" xfId="6567"/>
    <cellStyle name="60% - Accent2 13" xfId="6568"/>
    <cellStyle name="60% - Accent2 2" xfId="717"/>
    <cellStyle name="60% - Accent2 2 2" xfId="718"/>
    <cellStyle name="60% - Accent2 3" xfId="719"/>
    <cellStyle name="60% - Accent2 4" xfId="720"/>
    <cellStyle name="60% - Accent2 5" xfId="721"/>
    <cellStyle name="60% - Accent2 6" xfId="722"/>
    <cellStyle name="60% - Accent2 7" xfId="723"/>
    <cellStyle name="60% - Accent2 8" xfId="724"/>
    <cellStyle name="60% - Accent2 9" xfId="725"/>
    <cellStyle name="60% - Accent3" xfId="29" builtinId="40" customBuiltin="1"/>
    <cellStyle name="60% - Accent3 10" xfId="726"/>
    <cellStyle name="60% - Accent3 11" xfId="5274"/>
    <cellStyle name="60% - Accent3 12" xfId="6569"/>
    <cellStyle name="60% - Accent3 13" xfId="6570"/>
    <cellStyle name="60% - Accent3 2" xfId="727"/>
    <cellStyle name="60% - Accent3 2 2" xfId="728"/>
    <cellStyle name="60% - Accent3 3" xfId="729"/>
    <cellStyle name="60% - Accent3 4" xfId="730"/>
    <cellStyle name="60% - Accent3 5" xfId="731"/>
    <cellStyle name="60% - Accent3 6" xfId="732"/>
    <cellStyle name="60% - Accent3 7" xfId="733"/>
    <cellStyle name="60% - Accent3 8" xfId="734"/>
    <cellStyle name="60% - Accent3 9" xfId="735"/>
    <cellStyle name="60% - Accent4" xfId="33" builtinId="44" customBuiltin="1"/>
    <cellStyle name="60% - Accent4 10" xfId="736"/>
    <cellStyle name="60% - Accent4 11" xfId="5275"/>
    <cellStyle name="60% - Accent4 12" xfId="6571"/>
    <cellStyle name="60% - Accent4 13" xfId="6572"/>
    <cellStyle name="60% - Accent4 2" xfId="737"/>
    <cellStyle name="60% - Accent4 2 2" xfId="738"/>
    <cellStyle name="60% - Accent4 3" xfId="739"/>
    <cellStyle name="60% - Accent4 4" xfId="740"/>
    <cellStyle name="60% - Accent4 5" xfId="741"/>
    <cellStyle name="60% - Accent4 6" xfId="742"/>
    <cellStyle name="60% - Accent4 7" xfId="743"/>
    <cellStyle name="60% - Accent4 8" xfId="744"/>
    <cellStyle name="60% - Accent4 9" xfId="745"/>
    <cellStyle name="60% - Accent5" xfId="37" builtinId="48" customBuiltin="1"/>
    <cellStyle name="60% - Accent5 10" xfId="746"/>
    <cellStyle name="60% - Accent5 11" xfId="5276"/>
    <cellStyle name="60% - Accent5 12" xfId="6573"/>
    <cellStyle name="60% - Accent5 13" xfId="6574"/>
    <cellStyle name="60% - Accent5 2" xfId="747"/>
    <cellStyle name="60% - Accent5 2 2" xfId="748"/>
    <cellStyle name="60% - Accent5 3" xfId="749"/>
    <cellStyle name="60% - Accent5 4" xfId="750"/>
    <cellStyle name="60% - Accent5 5" xfId="751"/>
    <cellStyle name="60% - Accent5 6" xfId="752"/>
    <cellStyle name="60% - Accent5 7" xfId="753"/>
    <cellStyle name="60% - Accent5 8" xfId="754"/>
    <cellStyle name="60% - Accent5 9" xfId="755"/>
    <cellStyle name="60% - Accent6" xfId="41" builtinId="52" customBuiltin="1"/>
    <cellStyle name="60% - Accent6 10" xfId="756"/>
    <cellStyle name="60% - Accent6 11" xfId="5277"/>
    <cellStyle name="60% - Accent6 12" xfId="6575"/>
    <cellStyle name="60% - Accent6 13" xfId="6576"/>
    <cellStyle name="60% - Accent6 2" xfId="757"/>
    <cellStyle name="60% - Accent6 2 2" xfId="758"/>
    <cellStyle name="60% - Accent6 3" xfId="759"/>
    <cellStyle name="60% - Accent6 4" xfId="760"/>
    <cellStyle name="60% - Accent6 5" xfId="761"/>
    <cellStyle name="60% - Accent6 6" xfId="762"/>
    <cellStyle name="60% - Accent6 7" xfId="763"/>
    <cellStyle name="60% - Accent6 8" xfId="764"/>
    <cellStyle name="60% - Accent6 9" xfId="765"/>
    <cellStyle name="Accent1" xfId="18" builtinId="29" customBuiltin="1"/>
    <cellStyle name="Accent1 - 20%" xfId="766"/>
    <cellStyle name="Accent1 - 40%" xfId="767"/>
    <cellStyle name="Accent1 - 60%" xfId="768"/>
    <cellStyle name="Accent1 10" xfId="769"/>
    <cellStyle name="Accent1 11" xfId="770"/>
    <cellStyle name="Accent1 12" xfId="771"/>
    <cellStyle name="Accent1 13" xfId="772"/>
    <cellStyle name="Accent1 14" xfId="773"/>
    <cellStyle name="Accent1 15" xfId="774"/>
    <cellStyle name="Accent1 16" xfId="775"/>
    <cellStyle name="Accent1 17" xfId="776"/>
    <cellStyle name="Accent1 18" xfId="777"/>
    <cellStyle name="Accent1 19" xfId="778"/>
    <cellStyle name="Accent1 2" xfId="779"/>
    <cellStyle name="Accent1 2 2" xfId="780"/>
    <cellStyle name="Accent1 20" xfId="781"/>
    <cellStyle name="Accent1 21" xfId="782"/>
    <cellStyle name="Accent1 22" xfId="783"/>
    <cellStyle name="Accent1 23" xfId="784"/>
    <cellStyle name="Accent1 24" xfId="785"/>
    <cellStyle name="Accent1 25" xfId="786"/>
    <cellStyle name="Accent1 26" xfId="787"/>
    <cellStyle name="Accent1 27" xfId="788"/>
    <cellStyle name="Accent1 28" xfId="789"/>
    <cellStyle name="Accent1 29" xfId="790"/>
    <cellStyle name="Accent1 3" xfId="791"/>
    <cellStyle name="Accent1 30" xfId="792"/>
    <cellStyle name="Accent1 31" xfId="793"/>
    <cellStyle name="Accent1 32" xfId="794"/>
    <cellStyle name="Accent1 33" xfId="795"/>
    <cellStyle name="Accent1 34" xfId="796"/>
    <cellStyle name="Accent1 35" xfId="797"/>
    <cellStyle name="Accent1 36" xfId="798"/>
    <cellStyle name="Accent1 37" xfId="799"/>
    <cellStyle name="Accent1 38" xfId="800"/>
    <cellStyle name="Accent1 39" xfId="801"/>
    <cellStyle name="Accent1 4" xfId="802"/>
    <cellStyle name="Accent1 40" xfId="803"/>
    <cellStyle name="Accent1 41" xfId="804"/>
    <cellStyle name="Accent1 42" xfId="805"/>
    <cellStyle name="Accent1 43" xfId="806"/>
    <cellStyle name="Accent1 44" xfId="5278"/>
    <cellStyle name="Accent1 45" xfId="5279"/>
    <cellStyle name="Accent1 46" xfId="5280"/>
    <cellStyle name="Accent1 47" xfId="5281"/>
    <cellStyle name="Accent1 48" xfId="6577"/>
    <cellStyle name="Accent1 49" xfId="6578"/>
    <cellStyle name="Accent1 5" xfId="807"/>
    <cellStyle name="Accent1 50" xfId="6579"/>
    <cellStyle name="Accent1 51" xfId="6580"/>
    <cellStyle name="Accent1 52" xfId="6581"/>
    <cellStyle name="Accent1 53" xfId="6582"/>
    <cellStyle name="Accent1 54" xfId="6583"/>
    <cellStyle name="Accent1 55" xfId="6584"/>
    <cellStyle name="Accent1 56" xfId="6585"/>
    <cellStyle name="Accent1 57" xfId="6586"/>
    <cellStyle name="Accent1 58" xfId="6587"/>
    <cellStyle name="Accent1 59" xfId="6588"/>
    <cellStyle name="Accent1 6" xfId="808"/>
    <cellStyle name="Accent1 60" xfId="6589"/>
    <cellStyle name="Accent1 61" xfId="6590"/>
    <cellStyle name="Accent1 62" xfId="6591"/>
    <cellStyle name="Accent1 63" xfId="6592"/>
    <cellStyle name="Accent1 64" xfId="6593"/>
    <cellStyle name="Accent1 65" xfId="6594"/>
    <cellStyle name="Accent1 66" xfId="6595"/>
    <cellStyle name="Accent1 67" xfId="6596"/>
    <cellStyle name="Accent1 68" xfId="6597"/>
    <cellStyle name="Accent1 69" xfId="6598"/>
    <cellStyle name="Accent1 7" xfId="809"/>
    <cellStyle name="Accent1 70" xfId="6599"/>
    <cellStyle name="Accent1 71" xfId="6600"/>
    <cellStyle name="Accent1 72" xfId="6601"/>
    <cellStyle name="Accent1 73" xfId="6602"/>
    <cellStyle name="Accent1 74" xfId="6603"/>
    <cellStyle name="Accent1 75" xfId="6604"/>
    <cellStyle name="Accent1 76" xfId="6605"/>
    <cellStyle name="Accent1 77" xfId="6606"/>
    <cellStyle name="Accent1 78" xfId="6607"/>
    <cellStyle name="Accent1 79" xfId="6608"/>
    <cellStyle name="Accent1 8" xfId="810"/>
    <cellStyle name="Accent1 80" xfId="6609"/>
    <cellStyle name="Accent1 81" xfId="6610"/>
    <cellStyle name="Accent1 82" xfId="6611"/>
    <cellStyle name="Accent1 83" xfId="6612"/>
    <cellStyle name="Accent1 84" xfId="6613"/>
    <cellStyle name="Accent1 9" xfId="811"/>
    <cellStyle name="Accent2" xfId="22" builtinId="33" customBuiltin="1"/>
    <cellStyle name="Accent2 - 20%" xfId="812"/>
    <cellStyle name="Accent2 - 40%" xfId="813"/>
    <cellStyle name="Accent2 - 60%" xfId="814"/>
    <cellStyle name="Accent2 10" xfId="815"/>
    <cellStyle name="Accent2 11" xfId="816"/>
    <cellStyle name="Accent2 12" xfId="817"/>
    <cellStyle name="Accent2 13" xfId="818"/>
    <cellStyle name="Accent2 14" xfId="819"/>
    <cellStyle name="Accent2 15" xfId="820"/>
    <cellStyle name="Accent2 16" xfId="821"/>
    <cellStyle name="Accent2 17" xfId="822"/>
    <cellStyle name="Accent2 18" xfId="823"/>
    <cellStyle name="Accent2 19" xfId="824"/>
    <cellStyle name="Accent2 2" xfId="825"/>
    <cellStyle name="Accent2 2 2" xfId="826"/>
    <cellStyle name="Accent2 20" xfId="827"/>
    <cellStyle name="Accent2 21" xfId="828"/>
    <cellStyle name="Accent2 22" xfId="829"/>
    <cellStyle name="Accent2 23" xfId="830"/>
    <cellStyle name="Accent2 24" xfId="831"/>
    <cellStyle name="Accent2 25" xfId="832"/>
    <cellStyle name="Accent2 26" xfId="833"/>
    <cellStyle name="Accent2 27" xfId="834"/>
    <cellStyle name="Accent2 28" xfId="835"/>
    <cellStyle name="Accent2 29" xfId="836"/>
    <cellStyle name="Accent2 3" xfId="837"/>
    <cellStyle name="Accent2 30" xfId="838"/>
    <cellStyle name="Accent2 31" xfId="839"/>
    <cellStyle name="Accent2 32" xfId="840"/>
    <cellStyle name="Accent2 33" xfId="841"/>
    <cellStyle name="Accent2 34" xfId="842"/>
    <cellStyle name="Accent2 35" xfId="843"/>
    <cellStyle name="Accent2 36" xfId="844"/>
    <cellStyle name="Accent2 37" xfId="845"/>
    <cellStyle name="Accent2 38" xfId="846"/>
    <cellStyle name="Accent2 39" xfId="847"/>
    <cellStyle name="Accent2 4" xfId="848"/>
    <cellStyle name="Accent2 40" xfId="849"/>
    <cellStyle name="Accent2 41" xfId="850"/>
    <cellStyle name="Accent2 42" xfId="851"/>
    <cellStyle name="Accent2 43" xfId="852"/>
    <cellStyle name="Accent2 44" xfId="5282"/>
    <cellStyle name="Accent2 45" xfId="5283"/>
    <cellStyle name="Accent2 46" xfId="5284"/>
    <cellStyle name="Accent2 47" xfId="5285"/>
    <cellStyle name="Accent2 48" xfId="6614"/>
    <cellStyle name="Accent2 49" xfId="6615"/>
    <cellStyle name="Accent2 5" xfId="853"/>
    <cellStyle name="Accent2 50" xfId="6616"/>
    <cellStyle name="Accent2 51" xfId="6617"/>
    <cellStyle name="Accent2 52" xfId="6618"/>
    <cellStyle name="Accent2 53" xfId="6619"/>
    <cellStyle name="Accent2 54" xfId="6620"/>
    <cellStyle name="Accent2 55" xfId="6621"/>
    <cellStyle name="Accent2 56" xfId="6622"/>
    <cellStyle name="Accent2 57" xfId="6623"/>
    <cellStyle name="Accent2 58" xfId="6624"/>
    <cellStyle name="Accent2 59" xfId="6625"/>
    <cellStyle name="Accent2 6" xfId="854"/>
    <cellStyle name="Accent2 60" xfId="6626"/>
    <cellStyle name="Accent2 61" xfId="6627"/>
    <cellStyle name="Accent2 62" xfId="6628"/>
    <cellStyle name="Accent2 63" xfId="6629"/>
    <cellStyle name="Accent2 64" xfId="6630"/>
    <cellStyle name="Accent2 65" xfId="6631"/>
    <cellStyle name="Accent2 66" xfId="6632"/>
    <cellStyle name="Accent2 67" xfId="6633"/>
    <cellStyle name="Accent2 68" xfId="6634"/>
    <cellStyle name="Accent2 69" xfId="6635"/>
    <cellStyle name="Accent2 7" xfId="855"/>
    <cellStyle name="Accent2 70" xfId="6636"/>
    <cellStyle name="Accent2 71" xfId="6637"/>
    <cellStyle name="Accent2 72" xfId="6638"/>
    <cellStyle name="Accent2 73" xfId="6639"/>
    <cellStyle name="Accent2 74" xfId="6640"/>
    <cellStyle name="Accent2 75" xfId="6641"/>
    <cellStyle name="Accent2 76" xfId="6642"/>
    <cellStyle name="Accent2 77" xfId="6643"/>
    <cellStyle name="Accent2 78" xfId="6644"/>
    <cellStyle name="Accent2 79" xfId="6645"/>
    <cellStyle name="Accent2 8" xfId="856"/>
    <cellStyle name="Accent2 80" xfId="6646"/>
    <cellStyle name="Accent2 81" xfId="6647"/>
    <cellStyle name="Accent2 82" xfId="6648"/>
    <cellStyle name="Accent2 83" xfId="6649"/>
    <cellStyle name="Accent2 84" xfId="6650"/>
    <cellStyle name="Accent2 9" xfId="857"/>
    <cellStyle name="Accent3" xfId="26" builtinId="37" customBuiltin="1"/>
    <cellStyle name="Accent3 - 20%" xfId="858"/>
    <cellStyle name="Accent3 - 40%" xfId="859"/>
    <cellStyle name="Accent3 - 60%" xfId="860"/>
    <cellStyle name="Accent3 10" xfId="861"/>
    <cellStyle name="Accent3 11" xfId="862"/>
    <cellStyle name="Accent3 12" xfId="863"/>
    <cellStyle name="Accent3 13" xfId="864"/>
    <cellStyle name="Accent3 14" xfId="865"/>
    <cellStyle name="Accent3 15" xfId="866"/>
    <cellStyle name="Accent3 16" xfId="867"/>
    <cellStyle name="Accent3 17" xfId="868"/>
    <cellStyle name="Accent3 18" xfId="869"/>
    <cellStyle name="Accent3 19" xfId="870"/>
    <cellStyle name="Accent3 2" xfId="871"/>
    <cellStyle name="Accent3 2 2" xfId="872"/>
    <cellStyle name="Accent3 20" xfId="873"/>
    <cellStyle name="Accent3 21" xfId="874"/>
    <cellStyle name="Accent3 22" xfId="875"/>
    <cellStyle name="Accent3 23" xfId="876"/>
    <cellStyle name="Accent3 24" xfId="877"/>
    <cellStyle name="Accent3 25" xfId="878"/>
    <cellStyle name="Accent3 26" xfId="879"/>
    <cellStyle name="Accent3 27" xfId="880"/>
    <cellStyle name="Accent3 28" xfId="881"/>
    <cellStyle name="Accent3 29" xfId="882"/>
    <cellStyle name="Accent3 3" xfId="883"/>
    <cellStyle name="Accent3 30" xfId="884"/>
    <cellStyle name="Accent3 31" xfId="885"/>
    <cellStyle name="Accent3 32" xfId="886"/>
    <cellStyle name="Accent3 33" xfId="887"/>
    <cellStyle name="Accent3 34" xfId="888"/>
    <cellStyle name="Accent3 35" xfId="889"/>
    <cellStyle name="Accent3 36" xfId="890"/>
    <cellStyle name="Accent3 37" xfId="891"/>
    <cellStyle name="Accent3 38" xfId="892"/>
    <cellStyle name="Accent3 39" xfId="893"/>
    <cellStyle name="Accent3 4" xfId="894"/>
    <cellStyle name="Accent3 40" xfId="895"/>
    <cellStyle name="Accent3 41" xfId="896"/>
    <cellStyle name="Accent3 42" xfId="897"/>
    <cellStyle name="Accent3 43" xfId="898"/>
    <cellStyle name="Accent3 44" xfId="5286"/>
    <cellStyle name="Accent3 45" xfId="5287"/>
    <cellStyle name="Accent3 46" xfId="5288"/>
    <cellStyle name="Accent3 47" xfId="5289"/>
    <cellStyle name="Accent3 48" xfId="6651"/>
    <cellStyle name="Accent3 49" xfId="6652"/>
    <cellStyle name="Accent3 5" xfId="899"/>
    <cellStyle name="Accent3 50" xfId="6653"/>
    <cellStyle name="Accent3 51" xfId="6654"/>
    <cellStyle name="Accent3 52" xfId="6655"/>
    <cellStyle name="Accent3 53" xfId="6656"/>
    <cellStyle name="Accent3 54" xfId="6657"/>
    <cellStyle name="Accent3 55" xfId="6658"/>
    <cellStyle name="Accent3 56" xfId="6659"/>
    <cellStyle name="Accent3 57" xfId="6660"/>
    <cellStyle name="Accent3 58" xfId="6661"/>
    <cellStyle name="Accent3 59" xfId="6662"/>
    <cellStyle name="Accent3 6" xfId="900"/>
    <cellStyle name="Accent3 60" xfId="6663"/>
    <cellStyle name="Accent3 61" xfId="6664"/>
    <cellStyle name="Accent3 62" xfId="6665"/>
    <cellStyle name="Accent3 63" xfId="6666"/>
    <cellStyle name="Accent3 64" xfId="6667"/>
    <cellStyle name="Accent3 65" xfId="6668"/>
    <cellStyle name="Accent3 66" xfId="6669"/>
    <cellStyle name="Accent3 67" xfId="6670"/>
    <cellStyle name="Accent3 68" xfId="6671"/>
    <cellStyle name="Accent3 69" xfId="6672"/>
    <cellStyle name="Accent3 7" xfId="901"/>
    <cellStyle name="Accent3 70" xfId="6673"/>
    <cellStyle name="Accent3 71" xfId="6674"/>
    <cellStyle name="Accent3 72" xfId="6675"/>
    <cellStyle name="Accent3 73" xfId="6676"/>
    <cellStyle name="Accent3 74" xfId="6677"/>
    <cellStyle name="Accent3 75" xfId="6678"/>
    <cellStyle name="Accent3 76" xfId="6679"/>
    <cellStyle name="Accent3 77" xfId="6680"/>
    <cellStyle name="Accent3 78" xfId="6681"/>
    <cellStyle name="Accent3 79" xfId="6682"/>
    <cellStyle name="Accent3 8" xfId="902"/>
    <cellStyle name="Accent3 80" xfId="6683"/>
    <cellStyle name="Accent3 81" xfId="6684"/>
    <cellStyle name="Accent3 82" xfId="6685"/>
    <cellStyle name="Accent3 83" xfId="6686"/>
    <cellStyle name="Accent3 84" xfId="6687"/>
    <cellStyle name="Accent3 9" xfId="903"/>
    <cellStyle name="Accent4" xfId="30" builtinId="41" customBuiltin="1"/>
    <cellStyle name="Accent4 - 20%" xfId="904"/>
    <cellStyle name="Accent4 - 40%" xfId="905"/>
    <cellStyle name="Accent4 - 60%" xfId="906"/>
    <cellStyle name="Accent4 10" xfId="907"/>
    <cellStyle name="Accent4 11" xfId="908"/>
    <cellStyle name="Accent4 12" xfId="909"/>
    <cellStyle name="Accent4 13" xfId="910"/>
    <cellStyle name="Accent4 14" xfId="911"/>
    <cellStyle name="Accent4 15" xfId="912"/>
    <cellStyle name="Accent4 16" xfId="913"/>
    <cellStyle name="Accent4 17" xfId="914"/>
    <cellStyle name="Accent4 18" xfId="915"/>
    <cellStyle name="Accent4 19" xfId="916"/>
    <cellStyle name="Accent4 2" xfId="917"/>
    <cellStyle name="Accent4 2 2" xfId="918"/>
    <cellStyle name="Accent4 20" xfId="919"/>
    <cellStyle name="Accent4 21" xfId="920"/>
    <cellStyle name="Accent4 22" xfId="921"/>
    <cellStyle name="Accent4 23" xfId="922"/>
    <cellStyle name="Accent4 24" xfId="923"/>
    <cellStyle name="Accent4 25" xfId="924"/>
    <cellStyle name="Accent4 26" xfId="925"/>
    <cellStyle name="Accent4 27" xfId="926"/>
    <cellStyle name="Accent4 28" xfId="927"/>
    <cellStyle name="Accent4 29" xfId="928"/>
    <cellStyle name="Accent4 3" xfId="929"/>
    <cellStyle name="Accent4 30" xfId="930"/>
    <cellStyle name="Accent4 31" xfId="931"/>
    <cellStyle name="Accent4 32" xfId="932"/>
    <cellStyle name="Accent4 33" xfId="933"/>
    <cellStyle name="Accent4 34" xfId="934"/>
    <cellStyle name="Accent4 35" xfId="935"/>
    <cellStyle name="Accent4 36" xfId="936"/>
    <cellStyle name="Accent4 37" xfId="937"/>
    <cellStyle name="Accent4 38" xfId="938"/>
    <cellStyle name="Accent4 39" xfId="939"/>
    <cellStyle name="Accent4 4" xfId="940"/>
    <cellStyle name="Accent4 40" xfId="941"/>
    <cellStyle name="Accent4 41" xfId="942"/>
    <cellStyle name="Accent4 42" xfId="943"/>
    <cellStyle name="Accent4 43" xfId="944"/>
    <cellStyle name="Accent4 44" xfId="5290"/>
    <cellStyle name="Accent4 45" xfId="5291"/>
    <cellStyle name="Accent4 46" xfId="5292"/>
    <cellStyle name="Accent4 47" xfId="5293"/>
    <cellStyle name="Accent4 48" xfId="6688"/>
    <cellStyle name="Accent4 49" xfId="6689"/>
    <cellStyle name="Accent4 5" xfId="945"/>
    <cellStyle name="Accent4 50" xfId="6690"/>
    <cellStyle name="Accent4 51" xfId="6691"/>
    <cellStyle name="Accent4 52" xfId="6692"/>
    <cellStyle name="Accent4 53" xfId="6693"/>
    <cellStyle name="Accent4 54" xfId="6694"/>
    <cellStyle name="Accent4 55" xfId="6695"/>
    <cellStyle name="Accent4 56" xfId="6696"/>
    <cellStyle name="Accent4 57" xfId="6697"/>
    <cellStyle name="Accent4 58" xfId="6698"/>
    <cellStyle name="Accent4 59" xfId="6699"/>
    <cellStyle name="Accent4 6" xfId="946"/>
    <cellStyle name="Accent4 60" xfId="6700"/>
    <cellStyle name="Accent4 61" xfId="6701"/>
    <cellStyle name="Accent4 62" xfId="6702"/>
    <cellStyle name="Accent4 63" xfId="6703"/>
    <cellStyle name="Accent4 64" xfId="6704"/>
    <cellStyle name="Accent4 65" xfId="6705"/>
    <cellStyle name="Accent4 66" xfId="6706"/>
    <cellStyle name="Accent4 67" xfId="6707"/>
    <cellStyle name="Accent4 68" xfId="6708"/>
    <cellStyle name="Accent4 69" xfId="6709"/>
    <cellStyle name="Accent4 7" xfId="947"/>
    <cellStyle name="Accent4 70" xfId="6710"/>
    <cellStyle name="Accent4 71" xfId="6711"/>
    <cellStyle name="Accent4 72" xfId="6712"/>
    <cellStyle name="Accent4 73" xfId="6713"/>
    <cellStyle name="Accent4 74" xfId="6714"/>
    <cellStyle name="Accent4 75" xfId="6715"/>
    <cellStyle name="Accent4 76" xfId="6716"/>
    <cellStyle name="Accent4 77" xfId="6717"/>
    <cellStyle name="Accent4 78" xfId="6718"/>
    <cellStyle name="Accent4 79" xfId="6719"/>
    <cellStyle name="Accent4 8" xfId="948"/>
    <cellStyle name="Accent4 80" xfId="6720"/>
    <cellStyle name="Accent4 81" xfId="6721"/>
    <cellStyle name="Accent4 82" xfId="6722"/>
    <cellStyle name="Accent4 83" xfId="6723"/>
    <cellStyle name="Accent4 84" xfId="6724"/>
    <cellStyle name="Accent4 9" xfId="949"/>
    <cellStyle name="Accent5" xfId="34" builtinId="45" customBuiltin="1"/>
    <cellStyle name="Accent5 - 20%" xfId="950"/>
    <cellStyle name="Accent5 - 40%" xfId="951"/>
    <cellStyle name="Accent5 - 60%" xfId="952"/>
    <cellStyle name="Accent5 10" xfId="953"/>
    <cellStyle name="Accent5 11" xfId="954"/>
    <cellStyle name="Accent5 12" xfId="955"/>
    <cellStyle name="Accent5 13" xfId="956"/>
    <cellStyle name="Accent5 14" xfId="957"/>
    <cellStyle name="Accent5 15" xfId="958"/>
    <cellStyle name="Accent5 16" xfId="959"/>
    <cellStyle name="Accent5 17" xfId="960"/>
    <cellStyle name="Accent5 18" xfId="961"/>
    <cellStyle name="Accent5 19" xfId="962"/>
    <cellStyle name="Accent5 2" xfId="963"/>
    <cellStyle name="Accent5 2 2" xfId="964"/>
    <cellStyle name="Accent5 20" xfId="965"/>
    <cellStyle name="Accent5 21" xfId="966"/>
    <cellStyle name="Accent5 22" xfId="967"/>
    <cellStyle name="Accent5 23" xfId="968"/>
    <cellStyle name="Accent5 24" xfId="969"/>
    <cellStyle name="Accent5 25" xfId="970"/>
    <cellStyle name="Accent5 26" xfId="971"/>
    <cellStyle name="Accent5 27" xfId="972"/>
    <cellStyle name="Accent5 28" xfId="973"/>
    <cellStyle name="Accent5 29" xfId="974"/>
    <cellStyle name="Accent5 3" xfId="975"/>
    <cellStyle name="Accent5 30" xfId="976"/>
    <cellStyle name="Accent5 31" xfId="977"/>
    <cellStyle name="Accent5 32" xfId="978"/>
    <cellStyle name="Accent5 33" xfId="979"/>
    <cellStyle name="Accent5 34" xfId="980"/>
    <cellStyle name="Accent5 35" xfId="981"/>
    <cellStyle name="Accent5 36" xfId="982"/>
    <cellStyle name="Accent5 37" xfId="983"/>
    <cellStyle name="Accent5 38" xfId="984"/>
    <cellStyle name="Accent5 39" xfId="985"/>
    <cellStyle name="Accent5 4" xfId="986"/>
    <cellStyle name="Accent5 40" xfId="987"/>
    <cellStyle name="Accent5 41" xfId="988"/>
    <cellStyle name="Accent5 42" xfId="989"/>
    <cellStyle name="Accent5 43" xfId="990"/>
    <cellStyle name="Accent5 44" xfId="5294"/>
    <cellStyle name="Accent5 45" xfId="5295"/>
    <cellStyle name="Accent5 46" xfId="5296"/>
    <cellStyle name="Accent5 47" xfId="5297"/>
    <cellStyle name="Accent5 48" xfId="6725"/>
    <cellStyle name="Accent5 49" xfId="6726"/>
    <cellStyle name="Accent5 5" xfId="991"/>
    <cellStyle name="Accent5 50" xfId="6727"/>
    <cellStyle name="Accent5 51" xfId="6728"/>
    <cellStyle name="Accent5 52" xfId="6729"/>
    <cellStyle name="Accent5 53" xfId="6730"/>
    <cellStyle name="Accent5 54" xfId="6731"/>
    <cellStyle name="Accent5 55" xfId="6732"/>
    <cellStyle name="Accent5 56" xfId="6733"/>
    <cellStyle name="Accent5 57" xfId="6734"/>
    <cellStyle name="Accent5 58" xfId="6735"/>
    <cellStyle name="Accent5 59" xfId="6736"/>
    <cellStyle name="Accent5 6" xfId="992"/>
    <cellStyle name="Accent5 60" xfId="6737"/>
    <cellStyle name="Accent5 61" xfId="6738"/>
    <cellStyle name="Accent5 62" xfId="6739"/>
    <cellStyle name="Accent5 63" xfId="6740"/>
    <cellStyle name="Accent5 64" xfId="6741"/>
    <cellStyle name="Accent5 65" xfId="6742"/>
    <cellStyle name="Accent5 66" xfId="6743"/>
    <cellStyle name="Accent5 67" xfId="6744"/>
    <cellStyle name="Accent5 68" xfId="6745"/>
    <cellStyle name="Accent5 69" xfId="6746"/>
    <cellStyle name="Accent5 7" xfId="993"/>
    <cellStyle name="Accent5 70" xfId="6747"/>
    <cellStyle name="Accent5 71" xfId="6748"/>
    <cellStyle name="Accent5 72" xfId="6749"/>
    <cellStyle name="Accent5 73" xfId="6750"/>
    <cellStyle name="Accent5 74" xfId="6751"/>
    <cellStyle name="Accent5 75" xfId="6752"/>
    <cellStyle name="Accent5 76" xfId="6753"/>
    <cellStyle name="Accent5 77" xfId="6754"/>
    <cellStyle name="Accent5 78" xfId="6755"/>
    <cellStyle name="Accent5 79" xfId="6756"/>
    <cellStyle name="Accent5 8" xfId="994"/>
    <cellStyle name="Accent5 80" xfId="6757"/>
    <cellStyle name="Accent5 81" xfId="6758"/>
    <cellStyle name="Accent5 82" xfId="6759"/>
    <cellStyle name="Accent5 83" xfId="6760"/>
    <cellStyle name="Accent5 84" xfId="6761"/>
    <cellStyle name="Accent5 9" xfId="995"/>
    <cellStyle name="Accent6" xfId="38" builtinId="49" customBuiltin="1"/>
    <cellStyle name="Accent6 - 20%" xfId="996"/>
    <cellStyle name="Accent6 - 40%" xfId="997"/>
    <cellStyle name="Accent6 - 60%" xfId="998"/>
    <cellStyle name="Accent6 10" xfId="999"/>
    <cellStyle name="Accent6 11" xfId="1000"/>
    <cellStyle name="Accent6 12" xfId="1001"/>
    <cellStyle name="Accent6 13" xfId="1002"/>
    <cellStyle name="Accent6 14" xfId="1003"/>
    <cellStyle name="Accent6 15" xfId="1004"/>
    <cellStyle name="Accent6 16" xfId="1005"/>
    <cellStyle name="Accent6 17" xfId="1006"/>
    <cellStyle name="Accent6 18" xfId="1007"/>
    <cellStyle name="Accent6 19" xfId="1008"/>
    <cellStyle name="Accent6 2" xfId="1009"/>
    <cellStyle name="Accent6 2 2" xfId="1010"/>
    <cellStyle name="Accent6 20" xfId="1011"/>
    <cellStyle name="Accent6 21" xfId="1012"/>
    <cellStyle name="Accent6 22" xfId="1013"/>
    <cellStyle name="Accent6 23" xfId="1014"/>
    <cellStyle name="Accent6 24" xfId="1015"/>
    <cellStyle name="Accent6 25" xfId="1016"/>
    <cellStyle name="Accent6 26" xfId="1017"/>
    <cellStyle name="Accent6 27" xfId="1018"/>
    <cellStyle name="Accent6 28" xfId="1019"/>
    <cellStyle name="Accent6 29" xfId="1020"/>
    <cellStyle name="Accent6 3" xfId="1021"/>
    <cellStyle name="Accent6 30" xfId="1022"/>
    <cellStyle name="Accent6 31" xfId="1023"/>
    <cellStyle name="Accent6 32" xfId="1024"/>
    <cellStyle name="Accent6 33" xfId="1025"/>
    <cellStyle name="Accent6 34" xfId="1026"/>
    <cellStyle name="Accent6 35" xfId="1027"/>
    <cellStyle name="Accent6 36" xfId="1028"/>
    <cellStyle name="Accent6 37" xfId="1029"/>
    <cellStyle name="Accent6 38" xfId="1030"/>
    <cellStyle name="Accent6 39" xfId="1031"/>
    <cellStyle name="Accent6 4" xfId="1032"/>
    <cellStyle name="Accent6 40" xfId="1033"/>
    <cellStyle name="Accent6 41" xfId="1034"/>
    <cellStyle name="Accent6 42" xfId="1035"/>
    <cellStyle name="Accent6 43" xfId="1036"/>
    <cellStyle name="Accent6 44" xfId="5298"/>
    <cellStyle name="Accent6 45" xfId="5299"/>
    <cellStyle name="Accent6 46" xfId="5300"/>
    <cellStyle name="Accent6 47" xfId="5301"/>
    <cellStyle name="Accent6 48" xfId="6762"/>
    <cellStyle name="Accent6 49" xfId="6763"/>
    <cellStyle name="Accent6 5" xfId="1037"/>
    <cellStyle name="Accent6 50" xfId="6764"/>
    <cellStyle name="Accent6 51" xfId="6765"/>
    <cellStyle name="Accent6 52" xfId="6766"/>
    <cellStyle name="Accent6 53" xfId="6767"/>
    <cellStyle name="Accent6 54" xfId="6768"/>
    <cellStyle name="Accent6 55" xfId="6769"/>
    <cellStyle name="Accent6 56" xfId="6770"/>
    <cellStyle name="Accent6 57" xfId="6771"/>
    <cellStyle name="Accent6 58" xfId="6772"/>
    <cellStyle name="Accent6 59" xfId="6773"/>
    <cellStyle name="Accent6 6" xfId="1038"/>
    <cellStyle name="Accent6 60" xfId="6774"/>
    <cellStyle name="Accent6 61" xfId="6775"/>
    <cellStyle name="Accent6 62" xfId="6776"/>
    <cellStyle name="Accent6 63" xfId="6777"/>
    <cellStyle name="Accent6 64" xfId="6778"/>
    <cellStyle name="Accent6 65" xfId="6779"/>
    <cellStyle name="Accent6 66" xfId="6780"/>
    <cellStyle name="Accent6 67" xfId="6781"/>
    <cellStyle name="Accent6 68" xfId="6782"/>
    <cellStyle name="Accent6 69" xfId="6783"/>
    <cellStyle name="Accent6 7" xfId="1039"/>
    <cellStyle name="Accent6 70" xfId="6784"/>
    <cellStyle name="Accent6 71" xfId="6785"/>
    <cellStyle name="Accent6 72" xfId="6786"/>
    <cellStyle name="Accent6 73" xfId="6787"/>
    <cellStyle name="Accent6 74" xfId="6788"/>
    <cellStyle name="Accent6 75" xfId="6789"/>
    <cellStyle name="Accent6 76" xfId="6790"/>
    <cellStyle name="Accent6 77" xfId="6791"/>
    <cellStyle name="Accent6 78" xfId="6792"/>
    <cellStyle name="Accent6 79" xfId="6793"/>
    <cellStyle name="Accent6 8" xfId="1040"/>
    <cellStyle name="Accent6 80" xfId="6794"/>
    <cellStyle name="Accent6 81" xfId="6795"/>
    <cellStyle name="Accent6 82" xfId="6796"/>
    <cellStyle name="Accent6 83" xfId="6797"/>
    <cellStyle name="Accent6 84" xfId="6798"/>
    <cellStyle name="Accent6 9" xfId="1041"/>
    <cellStyle name="Bad" xfId="7" builtinId="27" customBuiltin="1"/>
    <cellStyle name="Bad 10" xfId="1042"/>
    <cellStyle name="Bad 11" xfId="5302"/>
    <cellStyle name="Bad 12" xfId="6799"/>
    <cellStyle name="Bad 13" xfId="6800"/>
    <cellStyle name="Bad 2" xfId="1043"/>
    <cellStyle name="Bad 2 2" xfId="1044"/>
    <cellStyle name="Bad 3" xfId="1045"/>
    <cellStyle name="Bad 4" xfId="1046"/>
    <cellStyle name="Bad 5" xfId="1047"/>
    <cellStyle name="Bad 6" xfId="1048"/>
    <cellStyle name="Bad 7" xfId="1049"/>
    <cellStyle name="Bad 8" xfId="1050"/>
    <cellStyle name="Bad 9" xfId="1051"/>
    <cellStyle name="blank" xfId="1052"/>
    <cellStyle name="Calc Currency (0)" xfId="1053"/>
    <cellStyle name="Calculation" xfId="11" builtinId="22" customBuiltin="1"/>
    <cellStyle name="Calculation 10" xfId="1054"/>
    <cellStyle name="Calculation 11" xfId="5303"/>
    <cellStyle name="Calculation 12" xfId="6801"/>
    <cellStyle name="Calculation 13" xfId="6802"/>
    <cellStyle name="Calculation 2" xfId="1055"/>
    <cellStyle name="Calculation 2 2" xfId="1056"/>
    <cellStyle name="Calculation 3" xfId="1057"/>
    <cellStyle name="Calculation 4" xfId="1058"/>
    <cellStyle name="Calculation 5" xfId="1059"/>
    <cellStyle name="Calculation 6" xfId="1060"/>
    <cellStyle name="Calculation 7" xfId="1061"/>
    <cellStyle name="Calculation 8" xfId="1062"/>
    <cellStyle name="Calculation 9" xfId="1063"/>
    <cellStyle name="Check Cell" xfId="13" builtinId="23" customBuiltin="1"/>
    <cellStyle name="Check Cell 10" xfId="1064"/>
    <cellStyle name="Check Cell 11" xfId="6803"/>
    <cellStyle name="Check Cell 12" xfId="6804"/>
    <cellStyle name="Check Cell 13" xfId="6805"/>
    <cellStyle name="Check Cell 2" xfId="1065"/>
    <cellStyle name="Check Cell 2 2" xfId="1066"/>
    <cellStyle name="Check Cell 3" xfId="1067"/>
    <cellStyle name="Check Cell 4" xfId="1068"/>
    <cellStyle name="Check Cell 5" xfId="1069"/>
    <cellStyle name="Check Cell 6" xfId="1070"/>
    <cellStyle name="Check Cell 7" xfId="1071"/>
    <cellStyle name="Check Cell 8" xfId="1072"/>
    <cellStyle name="Check Cell 9" xfId="1073"/>
    <cellStyle name="CheckCell" xfId="1074"/>
    <cellStyle name="Comma" xfId="42" builtinId="3"/>
    <cellStyle name="Comma [0] 2" xfId="5304"/>
    <cellStyle name="Comma [0] 2 2" xfId="5305"/>
    <cellStyle name="Comma [0] 3" xfId="5306"/>
    <cellStyle name="Comma 10" xfId="1075"/>
    <cellStyle name="Comma 11" xfId="1076"/>
    <cellStyle name="Comma 12" xfId="1077"/>
    <cellStyle name="Comma 13" xfId="1078"/>
    <cellStyle name="Comma 13 2" xfId="1079"/>
    <cellStyle name="Comma 13 2 2" xfId="5307"/>
    <cellStyle name="Comma 13 2 2 2" xfId="5308"/>
    <cellStyle name="Comma 13 2 2 3" xfId="5309"/>
    <cellStyle name="Comma 13 2 3" xfId="5310"/>
    <cellStyle name="Comma 13 2 4" xfId="5311"/>
    <cellStyle name="Comma 13 3" xfId="5312"/>
    <cellStyle name="Comma 13 3 2" xfId="5313"/>
    <cellStyle name="Comma 13 3 3" xfId="5314"/>
    <cellStyle name="Comma 13 4" xfId="5315"/>
    <cellStyle name="Comma 13 4 2" xfId="5316"/>
    <cellStyle name="Comma 13 4 3" xfId="5317"/>
    <cellStyle name="Comma 13 5" xfId="5318"/>
    <cellStyle name="Comma 13 6" xfId="5319"/>
    <cellStyle name="Comma 14" xfId="1080"/>
    <cellStyle name="Comma 14 2" xfId="1081"/>
    <cellStyle name="Comma 14 2 2" xfId="5320"/>
    <cellStyle name="Comma 14 2 2 2" xfId="5321"/>
    <cellStyle name="Comma 14 2 2 3" xfId="5322"/>
    <cellStyle name="Comma 14 2 3" xfId="5323"/>
    <cellStyle name="Comma 14 2 4" xfId="5324"/>
    <cellStyle name="Comma 14 3" xfId="5325"/>
    <cellStyle name="Comma 14 3 2" xfId="5326"/>
    <cellStyle name="Comma 14 3 3" xfId="5327"/>
    <cellStyle name="Comma 14 4" xfId="5328"/>
    <cellStyle name="Comma 14 4 2" xfId="5329"/>
    <cellStyle name="Comma 14 4 3" xfId="5330"/>
    <cellStyle name="Comma 14 5" xfId="5331"/>
    <cellStyle name="Comma 14 6" xfId="5332"/>
    <cellStyle name="Comma 15" xfId="1082"/>
    <cellStyle name="Comma 16" xfId="1083"/>
    <cellStyle name="Comma 17" xfId="5333"/>
    <cellStyle name="Comma 18" xfId="5334"/>
    <cellStyle name="Comma 19" xfId="5335"/>
    <cellStyle name="Comma 2" xfId="1084"/>
    <cellStyle name="Comma 2 2" xfId="1085"/>
    <cellStyle name="Comma 2 2 2" xfId="5336"/>
    <cellStyle name="Comma 2 3" xfId="1086"/>
    <cellStyle name="Comma 2 4" xfId="1087"/>
    <cellStyle name="Comma 2 5" xfId="1088"/>
    <cellStyle name="Comma 2 5 2" xfId="1089"/>
    <cellStyle name="Comma 2 5 2 2" xfId="5337"/>
    <cellStyle name="Comma 2 5 2 2 2" xfId="5338"/>
    <cellStyle name="Comma 2 5 2 2 3" xfId="5339"/>
    <cellStyle name="Comma 2 5 2 3" xfId="5340"/>
    <cellStyle name="Comma 2 5 2 4" xfId="5341"/>
    <cellStyle name="Comma 2 5 3" xfId="5342"/>
    <cellStyle name="Comma 2 5 3 2" xfId="5343"/>
    <cellStyle name="Comma 2 5 3 3" xfId="5344"/>
    <cellStyle name="Comma 2 5 4" xfId="5345"/>
    <cellStyle name="Comma 2 5 4 2" xfId="5346"/>
    <cellStyle name="Comma 2 5 4 3" xfId="5347"/>
    <cellStyle name="Comma 2 5 5" xfId="5348"/>
    <cellStyle name="Comma 2 5 6" xfId="5349"/>
    <cellStyle name="Comma 20" xfId="5350"/>
    <cellStyle name="Comma 20 2" xfId="5351"/>
    <cellStyle name="Comma 21" xfId="5352"/>
    <cellStyle name="Comma 22" xfId="5353"/>
    <cellStyle name="Comma 23" xfId="5354"/>
    <cellStyle name="Comma 24" xfId="5355"/>
    <cellStyle name="Comma 25" xfId="5356"/>
    <cellStyle name="Comma 26" xfId="5357"/>
    <cellStyle name="Comma 3" xfId="1090"/>
    <cellStyle name="Comma 3 2" xfId="1091"/>
    <cellStyle name="Comma 3 3" xfId="1092"/>
    <cellStyle name="Comma 3 3 2" xfId="1093"/>
    <cellStyle name="Comma 3 4" xfId="1094"/>
    <cellStyle name="Comma 3 4 2" xfId="1095"/>
    <cellStyle name="Comma 3 4 2 2" xfId="5358"/>
    <cellStyle name="Comma 3 4 2 2 2" xfId="5359"/>
    <cellStyle name="Comma 3 4 2 2 3" xfId="5360"/>
    <cellStyle name="Comma 3 4 2 3" xfId="5361"/>
    <cellStyle name="Comma 3 4 2 4" xfId="5362"/>
    <cellStyle name="Comma 3 4 3" xfId="5363"/>
    <cellStyle name="Comma 3 4 3 2" xfId="5364"/>
    <cellStyle name="Comma 3 4 3 3" xfId="5365"/>
    <cellStyle name="Comma 3 4 4" xfId="5366"/>
    <cellStyle name="Comma 3 4 4 2" xfId="5367"/>
    <cellStyle name="Comma 3 4 4 3" xfId="5368"/>
    <cellStyle name="Comma 3 4 5" xfId="5369"/>
    <cellStyle name="Comma 3 4 6" xfId="5370"/>
    <cellStyle name="Comma 4" xfId="1096"/>
    <cellStyle name="Comma 4 2" xfId="1097"/>
    <cellStyle name="Comma 4 3" xfId="1098"/>
    <cellStyle name="Comma 4 3 2" xfId="1099"/>
    <cellStyle name="Comma 4 3 2 2" xfId="5371"/>
    <cellStyle name="Comma 4 3 2 2 2" xfId="5372"/>
    <cellStyle name="Comma 4 3 2 2 3" xfId="5373"/>
    <cellStyle name="Comma 4 3 2 3" xfId="5374"/>
    <cellStyle name="Comma 4 3 2 4" xfId="5375"/>
    <cellStyle name="Comma 4 3 3" xfId="5376"/>
    <cellStyle name="Comma 4 3 3 2" xfId="5377"/>
    <cellStyle name="Comma 4 3 3 3" xfId="5378"/>
    <cellStyle name="Comma 4 3 4" xfId="5379"/>
    <cellStyle name="Comma 4 3 4 2" xfId="5380"/>
    <cellStyle name="Comma 4 3 4 3" xfId="5381"/>
    <cellStyle name="Comma 4 3 5" xfId="5382"/>
    <cellStyle name="Comma 4 3 6" xfId="5383"/>
    <cellStyle name="Comma 5" xfId="1100"/>
    <cellStyle name="Comma 5 2" xfId="1101"/>
    <cellStyle name="Comma 5 3" xfId="1102"/>
    <cellStyle name="Comma 5 3 2" xfId="1103"/>
    <cellStyle name="Comma 5 3 2 2" xfId="5384"/>
    <cellStyle name="Comma 5 3 2 2 2" xfId="5385"/>
    <cellStyle name="Comma 5 3 2 2 3" xfId="5386"/>
    <cellStyle name="Comma 5 3 2 3" xfId="5387"/>
    <cellStyle name="Comma 5 3 2 4" xfId="5388"/>
    <cellStyle name="Comma 5 3 3" xfId="5389"/>
    <cellStyle name="Comma 5 3 3 2" xfId="5390"/>
    <cellStyle name="Comma 5 3 3 3" xfId="5391"/>
    <cellStyle name="Comma 5 3 4" xfId="5392"/>
    <cellStyle name="Comma 5 3 4 2" xfId="5393"/>
    <cellStyle name="Comma 5 3 4 3" xfId="5394"/>
    <cellStyle name="Comma 5 3 5" xfId="5395"/>
    <cellStyle name="Comma 5 3 6" xfId="5396"/>
    <cellStyle name="Comma 6" xfId="1104"/>
    <cellStyle name="Comma 6 2" xfId="1105"/>
    <cellStyle name="Comma 6 3" xfId="1106"/>
    <cellStyle name="Comma 6 3 2" xfId="1107"/>
    <cellStyle name="Comma 6 3 2 2" xfId="5397"/>
    <cellStyle name="Comma 6 3 2 2 2" xfId="5398"/>
    <cellStyle name="Comma 6 3 2 2 3" xfId="5399"/>
    <cellStyle name="Comma 6 3 2 3" xfId="5400"/>
    <cellStyle name="Comma 6 3 2 4" xfId="5401"/>
    <cellStyle name="Comma 6 3 3" xfId="5402"/>
    <cellStyle name="Comma 6 3 3 2" xfId="5403"/>
    <cellStyle name="Comma 6 3 3 3" xfId="5404"/>
    <cellStyle name="Comma 6 3 4" xfId="5405"/>
    <cellStyle name="Comma 6 3 4 2" xfId="5406"/>
    <cellStyle name="Comma 6 3 4 3" xfId="5407"/>
    <cellStyle name="Comma 6 3 5" xfId="5408"/>
    <cellStyle name="Comma 6 3 6" xfId="5409"/>
    <cellStyle name="Comma 7" xfId="1108"/>
    <cellStyle name="Comma 7 2" xfId="5410"/>
    <cellStyle name="Comma 8" xfId="1109"/>
    <cellStyle name="Comma 8 2" xfId="5411"/>
    <cellStyle name="Comma 9" xfId="1110"/>
    <cellStyle name="Comma 9 2" xfId="5412"/>
    <cellStyle name="Comma0" xfId="1111"/>
    <cellStyle name="Comma0 - Style2" xfId="1112"/>
    <cellStyle name="Comma0 - Style4" xfId="1113"/>
    <cellStyle name="Comma0 - Style5" xfId="1114"/>
    <cellStyle name="Comma0 2" xfId="5413"/>
    <cellStyle name="Comma0 3" xfId="5414"/>
    <cellStyle name="Comma0 4" xfId="5415"/>
    <cellStyle name="Comma0_00COS Ind Allocators" xfId="1115"/>
    <cellStyle name="Comma1 - Style1" xfId="1116"/>
    <cellStyle name="Copied" xfId="1117"/>
    <cellStyle name="COST1" xfId="1118"/>
    <cellStyle name="Curren - Style1" xfId="1119"/>
    <cellStyle name="Curren - Style2" xfId="1120"/>
    <cellStyle name="Curren - Style5" xfId="1121"/>
    <cellStyle name="Curren - Style6" xfId="1122"/>
    <cellStyle name="Currency" xfId="43" builtinId="4"/>
    <cellStyle name="Currency 10" xfId="1123"/>
    <cellStyle name="Currency 11" xfId="1124"/>
    <cellStyle name="Currency 11 2" xfId="1125"/>
    <cellStyle name="Currency 11 2 2" xfId="5416"/>
    <cellStyle name="Currency 11 2 2 2" xfId="5417"/>
    <cellStyle name="Currency 11 2 2 3" xfId="5418"/>
    <cellStyle name="Currency 11 2 3" xfId="5419"/>
    <cellStyle name="Currency 11 2 4" xfId="5420"/>
    <cellStyle name="Currency 11 3" xfId="5421"/>
    <cellStyle name="Currency 11 3 2" xfId="5422"/>
    <cellStyle name="Currency 11 3 3" xfId="5423"/>
    <cellStyle name="Currency 11 4" xfId="5424"/>
    <cellStyle name="Currency 11 4 2" xfId="5425"/>
    <cellStyle name="Currency 11 4 3" xfId="5426"/>
    <cellStyle name="Currency 11 5" xfId="5427"/>
    <cellStyle name="Currency 11 6" xfId="5428"/>
    <cellStyle name="Currency 12" xfId="1126"/>
    <cellStyle name="Currency 13" xfId="5429"/>
    <cellStyle name="Currency 14" xfId="5430"/>
    <cellStyle name="Currency 15" xfId="5431"/>
    <cellStyle name="Currency 16" xfId="5432"/>
    <cellStyle name="Currency 17" xfId="5433"/>
    <cellStyle name="Currency 18" xfId="5434"/>
    <cellStyle name="Currency 2" xfId="1127"/>
    <cellStyle name="Currency 2 2" xfId="1128"/>
    <cellStyle name="Currency 2 3" xfId="1129"/>
    <cellStyle name="Currency 3" xfId="1130"/>
    <cellStyle name="Currency 3 2" xfId="5435"/>
    <cellStyle name="Currency 4" xfId="1131"/>
    <cellStyle name="Currency 4 2" xfId="5436"/>
    <cellStyle name="Currency 5" xfId="1132"/>
    <cellStyle name="Currency 5 2" xfId="5437"/>
    <cellStyle name="Currency 6" xfId="1133"/>
    <cellStyle name="Currency 6 2" xfId="5438"/>
    <cellStyle name="Currency 7" xfId="1134"/>
    <cellStyle name="Currency 7 2" xfId="5439"/>
    <cellStyle name="Currency 8" xfId="1135"/>
    <cellStyle name="Currency 8 2" xfId="5440"/>
    <cellStyle name="Currency 9" xfId="1136"/>
    <cellStyle name="Currency 9 2" xfId="5441"/>
    <cellStyle name="Currency0" xfId="1137"/>
    <cellStyle name="Date" xfId="1138"/>
    <cellStyle name="Date 2" xfId="5442"/>
    <cellStyle name="Date 3" xfId="5443"/>
    <cellStyle name="Date 4" xfId="5444"/>
    <cellStyle name="Emphasis 1" xfId="1139"/>
    <cellStyle name="Emphasis 2" xfId="1140"/>
    <cellStyle name="Emphasis 3" xfId="1141"/>
    <cellStyle name="Entered" xfId="1142"/>
    <cellStyle name="Entered 2" xfId="6806"/>
    <cellStyle name="Euro" xfId="5445"/>
    <cellStyle name="Explanatory Text" xfId="16" builtinId="53" customBuiltin="1"/>
    <cellStyle name="Explanatory Text 10" xfId="1143"/>
    <cellStyle name="Explanatory Text 11" xfId="6807"/>
    <cellStyle name="Explanatory Text 12" xfId="6808"/>
    <cellStyle name="Explanatory Text 13" xfId="6809"/>
    <cellStyle name="Explanatory Text 2" xfId="1144"/>
    <cellStyle name="Explanatory Text 2 2" xfId="1145"/>
    <cellStyle name="Explanatory Text 3" xfId="1146"/>
    <cellStyle name="Explanatory Text 4" xfId="1147"/>
    <cellStyle name="Explanatory Text 5" xfId="1148"/>
    <cellStyle name="Explanatory Text 6" xfId="1149"/>
    <cellStyle name="Explanatory Text 7" xfId="1150"/>
    <cellStyle name="Explanatory Text 8" xfId="1151"/>
    <cellStyle name="Explanatory Text 9" xfId="1152"/>
    <cellStyle name="Fixed" xfId="1153"/>
    <cellStyle name="Fixed3 - Style3" xfId="1154"/>
    <cellStyle name="Good" xfId="6" builtinId="26" customBuiltin="1"/>
    <cellStyle name="Good 10" xfId="1155"/>
    <cellStyle name="Good 11" xfId="5446"/>
    <cellStyle name="Good 12" xfId="6810"/>
    <cellStyle name="Good 13" xfId="6811"/>
    <cellStyle name="Good 2" xfId="1156"/>
    <cellStyle name="Good 2 2" xfId="1157"/>
    <cellStyle name="Good 3" xfId="1158"/>
    <cellStyle name="Good 4" xfId="1159"/>
    <cellStyle name="Good 5" xfId="1160"/>
    <cellStyle name="Good 6" xfId="1161"/>
    <cellStyle name="Good 7" xfId="1162"/>
    <cellStyle name="Good 8" xfId="1163"/>
    <cellStyle name="Good 9" xfId="1164"/>
    <cellStyle name="Grey" xfId="1165"/>
    <cellStyle name="Grey 2" xfId="1166"/>
    <cellStyle name="Grey 3" xfId="5447"/>
    <cellStyle name="Grey 4" xfId="5448"/>
    <cellStyle name="Header" xfId="1167"/>
    <cellStyle name="Header1" xfId="1168"/>
    <cellStyle name="Header2" xfId="1169"/>
    <cellStyle name="Heading" xfId="1170"/>
    <cellStyle name="Heading 1" xfId="2" builtinId="16" customBuiltin="1"/>
    <cellStyle name="Heading 1 10" xfId="1171"/>
    <cellStyle name="Heading 1 11" xfId="5449"/>
    <cellStyle name="Heading 1 12" xfId="6812"/>
    <cellStyle name="Heading 1 13" xfId="6813"/>
    <cellStyle name="Heading 1 2" xfId="1172"/>
    <cellStyle name="Heading 1 2 2" xfId="1173"/>
    <cellStyle name="Heading 1 3" xfId="1174"/>
    <cellStyle name="Heading 1 4" xfId="1175"/>
    <cellStyle name="Heading 1 5" xfId="1176"/>
    <cellStyle name="Heading 1 6" xfId="1177"/>
    <cellStyle name="Heading 1 7" xfId="1178"/>
    <cellStyle name="Heading 1 8" xfId="1179"/>
    <cellStyle name="Heading 1 9" xfId="1180"/>
    <cellStyle name="Heading 2" xfId="3" builtinId="17" customBuiltin="1"/>
    <cellStyle name="Heading 2 10" xfId="1181"/>
    <cellStyle name="Heading 2 11" xfId="5450"/>
    <cellStyle name="Heading 2 12" xfId="6814"/>
    <cellStyle name="Heading 2 13" xfId="6815"/>
    <cellStyle name="Heading 2 2" xfId="1182"/>
    <cellStyle name="Heading 2 2 2" xfId="1183"/>
    <cellStyle name="Heading 2 3" xfId="1184"/>
    <cellStyle name="Heading 2 4" xfId="1185"/>
    <cellStyle name="Heading 2 5" xfId="1186"/>
    <cellStyle name="Heading 2 6" xfId="1187"/>
    <cellStyle name="Heading 2 7" xfId="1188"/>
    <cellStyle name="Heading 2 8" xfId="1189"/>
    <cellStyle name="Heading 2 9" xfId="1190"/>
    <cellStyle name="Heading 3" xfId="4" builtinId="18" customBuiltin="1"/>
    <cellStyle name="Heading 3 10" xfId="1191"/>
    <cellStyle name="Heading 3 11" xfId="5451"/>
    <cellStyle name="Heading 3 12" xfId="6816"/>
    <cellStyle name="Heading 3 13" xfId="6817"/>
    <cellStyle name="Heading 3 2" xfId="1192"/>
    <cellStyle name="Heading 3 2 2" xfId="1193"/>
    <cellStyle name="Heading 3 3" xfId="1194"/>
    <cellStyle name="Heading 3 4" xfId="1195"/>
    <cellStyle name="Heading 3 5" xfId="1196"/>
    <cellStyle name="Heading 3 6" xfId="1197"/>
    <cellStyle name="Heading 3 7" xfId="1198"/>
    <cellStyle name="Heading 3 8" xfId="1199"/>
    <cellStyle name="Heading 3 9" xfId="1200"/>
    <cellStyle name="Heading 4" xfId="5" builtinId="19" customBuiltin="1"/>
    <cellStyle name="Heading 4 10" xfId="1201"/>
    <cellStyle name="Heading 4 11" xfId="6818"/>
    <cellStyle name="Heading 4 12" xfId="6819"/>
    <cellStyle name="Heading 4 13" xfId="6820"/>
    <cellStyle name="Heading 4 2" xfId="1202"/>
    <cellStyle name="Heading 4 2 2" xfId="1203"/>
    <cellStyle name="Heading 4 3" xfId="1204"/>
    <cellStyle name="Heading 4 4" xfId="1205"/>
    <cellStyle name="Heading 4 5" xfId="1206"/>
    <cellStyle name="Heading 4 6" xfId="1207"/>
    <cellStyle name="Heading 4 7" xfId="1208"/>
    <cellStyle name="Heading 4 8" xfId="1209"/>
    <cellStyle name="Heading 4 9" xfId="1210"/>
    <cellStyle name="Heading1" xfId="1211"/>
    <cellStyle name="Heading2" xfId="1212"/>
    <cellStyle name="Input" xfId="9" builtinId="20" customBuiltin="1"/>
    <cellStyle name="Input [yellow]" xfId="1213"/>
    <cellStyle name="Input [yellow] 2" xfId="1214"/>
    <cellStyle name="Input [yellow] 3" xfId="5452"/>
    <cellStyle name="Input [yellow] 4" xfId="5453"/>
    <cellStyle name="Input 10" xfId="1215"/>
    <cellStyle name="Input 11" xfId="1216"/>
    <cellStyle name="Input 12" xfId="1217"/>
    <cellStyle name="Input 13" xfId="1218"/>
    <cellStyle name="Input 14" xfId="1219"/>
    <cellStyle name="Input 15" xfId="1220"/>
    <cellStyle name="Input 16" xfId="1221"/>
    <cellStyle name="Input 17" xfId="1222"/>
    <cellStyle name="Input 18" xfId="1223"/>
    <cellStyle name="Input 19" xfId="1224"/>
    <cellStyle name="Input 2" xfId="1225"/>
    <cellStyle name="Input 2 2" xfId="1226"/>
    <cellStyle name="Input 20" xfId="1227"/>
    <cellStyle name="Input 21" xfId="1228"/>
    <cellStyle name="Input 22" xfId="1229"/>
    <cellStyle name="Input 23" xfId="1230"/>
    <cellStyle name="Input 24" xfId="1231"/>
    <cellStyle name="Input 25" xfId="1232"/>
    <cellStyle name="Input 26" xfId="1233"/>
    <cellStyle name="Input 27" xfId="1234"/>
    <cellStyle name="Input 28" xfId="1235"/>
    <cellStyle name="Input 29" xfId="1236"/>
    <cellStyle name="Input 3" xfId="1237"/>
    <cellStyle name="Input 30" xfId="1238"/>
    <cellStyle name="Input 31" xfId="1239"/>
    <cellStyle name="Input 32" xfId="1240"/>
    <cellStyle name="Input 33" xfId="1241"/>
    <cellStyle name="Input 34" xfId="1242"/>
    <cellStyle name="Input 35" xfId="1243"/>
    <cellStyle name="Input 36" xfId="1244"/>
    <cellStyle name="Input 37" xfId="1245"/>
    <cellStyle name="Input 38" xfId="1246"/>
    <cellStyle name="Input 39" xfId="1247"/>
    <cellStyle name="Input 4" xfId="1248"/>
    <cellStyle name="Input 40" xfId="1249"/>
    <cellStyle name="Input 41" xfId="1250"/>
    <cellStyle name="Input 42" xfId="1251"/>
    <cellStyle name="Input 43" xfId="1252"/>
    <cellStyle name="Input 44" xfId="5454"/>
    <cellStyle name="Input 45" xfId="5455"/>
    <cellStyle name="Input 46" xfId="5456"/>
    <cellStyle name="Input 47" xfId="5457"/>
    <cellStyle name="Input 48" xfId="6821"/>
    <cellStyle name="Input 49" xfId="6822"/>
    <cellStyle name="Input 5" xfId="1253"/>
    <cellStyle name="Input 50" xfId="6823"/>
    <cellStyle name="Input 51" xfId="6824"/>
    <cellStyle name="Input 52" xfId="6825"/>
    <cellStyle name="Input 53" xfId="6826"/>
    <cellStyle name="Input 54" xfId="6827"/>
    <cellStyle name="Input 55" xfId="6828"/>
    <cellStyle name="Input 56" xfId="6829"/>
    <cellStyle name="Input 57" xfId="6830"/>
    <cellStyle name="Input 58" xfId="6831"/>
    <cellStyle name="Input 59" xfId="6832"/>
    <cellStyle name="Input 6" xfId="1254"/>
    <cellStyle name="Input 60" xfId="6833"/>
    <cellStyle name="Input 61" xfId="6834"/>
    <cellStyle name="Input 62" xfId="6835"/>
    <cellStyle name="Input 63" xfId="6836"/>
    <cellStyle name="Input 64" xfId="6837"/>
    <cellStyle name="Input 65" xfId="6838"/>
    <cellStyle name="Input 66" xfId="6839"/>
    <cellStyle name="Input 67" xfId="6840"/>
    <cellStyle name="Input 68" xfId="6841"/>
    <cellStyle name="Input 69" xfId="6842"/>
    <cellStyle name="Input 7" xfId="1255"/>
    <cellStyle name="Input 70" xfId="6843"/>
    <cellStyle name="Input 71" xfId="6844"/>
    <cellStyle name="Input 72" xfId="6845"/>
    <cellStyle name="Input 73" xfId="6846"/>
    <cellStyle name="Input 74" xfId="6847"/>
    <cellStyle name="Input 75" xfId="6848"/>
    <cellStyle name="Input 76" xfId="6849"/>
    <cellStyle name="Input 77" xfId="6850"/>
    <cellStyle name="Input 78" xfId="6851"/>
    <cellStyle name="Input 79" xfId="6852"/>
    <cellStyle name="Input 8" xfId="1256"/>
    <cellStyle name="Input 80" xfId="6853"/>
    <cellStyle name="Input 81" xfId="6854"/>
    <cellStyle name="Input 82" xfId="6855"/>
    <cellStyle name="Input 83" xfId="6856"/>
    <cellStyle name="Input 84" xfId="6857"/>
    <cellStyle name="Input 9" xfId="1257"/>
    <cellStyle name="Input Cells" xfId="1258"/>
    <cellStyle name="Input Cells Percent" xfId="1259"/>
    <cellStyle name="Input Cells_Book9" xfId="5458"/>
    <cellStyle name="Lines" xfId="1260"/>
    <cellStyle name="LINKED" xfId="1261"/>
    <cellStyle name="Linked Cell" xfId="12" builtinId="24" customBuiltin="1"/>
    <cellStyle name="Linked Cell 10" xfId="1262"/>
    <cellStyle name="Linked Cell 11" xfId="5459"/>
    <cellStyle name="Linked Cell 12" xfId="6858"/>
    <cellStyle name="Linked Cell 13" xfId="6859"/>
    <cellStyle name="Linked Cell 2" xfId="1263"/>
    <cellStyle name="Linked Cell 2 2" xfId="1264"/>
    <cellStyle name="Linked Cell 3" xfId="1265"/>
    <cellStyle name="Linked Cell 4" xfId="1266"/>
    <cellStyle name="Linked Cell 5" xfId="1267"/>
    <cellStyle name="Linked Cell 6" xfId="1268"/>
    <cellStyle name="Linked Cell 7" xfId="1269"/>
    <cellStyle name="Linked Cell 8" xfId="1270"/>
    <cellStyle name="Linked Cell 9" xfId="1271"/>
    <cellStyle name="modified border" xfId="1272"/>
    <cellStyle name="modified border 2" xfId="1273"/>
    <cellStyle name="modified border 3" xfId="5460"/>
    <cellStyle name="modified border 4" xfId="5461"/>
    <cellStyle name="modified border1" xfId="1274"/>
    <cellStyle name="modified border1 2" xfId="1275"/>
    <cellStyle name="modified border1 3" xfId="5462"/>
    <cellStyle name="modified border1 4" xfId="5463"/>
    <cellStyle name="Neutral" xfId="8" builtinId="28" customBuiltin="1"/>
    <cellStyle name="Neutral 10" xfId="1276"/>
    <cellStyle name="Neutral 11" xfId="5464"/>
    <cellStyle name="Neutral 12" xfId="6860"/>
    <cellStyle name="Neutral 13" xfId="6861"/>
    <cellStyle name="Neutral 2" xfId="1277"/>
    <cellStyle name="Neutral 2 2" xfId="1278"/>
    <cellStyle name="Neutral 3" xfId="1279"/>
    <cellStyle name="Neutral 4" xfId="1280"/>
    <cellStyle name="Neutral 5" xfId="1281"/>
    <cellStyle name="Neutral 6" xfId="1282"/>
    <cellStyle name="Neutral 7" xfId="1283"/>
    <cellStyle name="Neutral 8" xfId="1284"/>
    <cellStyle name="Neutral 9" xfId="1285"/>
    <cellStyle name="no dec" xfId="1286"/>
    <cellStyle name="Normal" xfId="0" builtinId="0"/>
    <cellStyle name="Normal - Style1" xfId="1287"/>
    <cellStyle name="Normal - Style1 2" xfId="1288"/>
    <cellStyle name="Normal - Style1 3" xfId="1289"/>
    <cellStyle name="Normal - Style1 4" xfId="5465"/>
    <cellStyle name="Normal 10" xfId="1290"/>
    <cellStyle name="Normal 10 2" xfId="1291"/>
    <cellStyle name="Normal 10 3" xfId="1292"/>
    <cellStyle name="Normal 10 3 2" xfId="1293"/>
    <cellStyle name="Normal 10 3 2 2" xfId="5466"/>
    <cellStyle name="Normal 10 3 2 2 2" xfId="5467"/>
    <cellStyle name="Normal 10 3 2 2 3" xfId="5468"/>
    <cellStyle name="Normal 10 3 2 3" xfId="5469"/>
    <cellStyle name="Normal 10 3 2 4" xfId="5470"/>
    <cellStyle name="Normal 10 3 3" xfId="5471"/>
    <cellStyle name="Normal 10 3 3 2" xfId="5472"/>
    <cellStyle name="Normal 10 3 3 3" xfId="5473"/>
    <cellStyle name="Normal 10 3 4" xfId="5474"/>
    <cellStyle name="Normal 10 3 4 2" xfId="5475"/>
    <cellStyle name="Normal 10 3 4 3" xfId="5476"/>
    <cellStyle name="Normal 10 3 5" xfId="5477"/>
    <cellStyle name="Normal 10 3 6" xfId="5478"/>
    <cellStyle name="Normal 10 4" xfId="5479"/>
    <cellStyle name="Normal 11" xfId="1294"/>
    <cellStyle name="Normal 11 2" xfId="1295"/>
    <cellStyle name="Normal 11 3" xfId="1296"/>
    <cellStyle name="Normal 11 3 2" xfId="1297"/>
    <cellStyle name="Normal 11 3 2 2" xfId="5480"/>
    <cellStyle name="Normal 11 3 2 2 2" xfId="5481"/>
    <cellStyle name="Normal 11 3 2 2 3" xfId="5482"/>
    <cellStyle name="Normal 11 3 2 3" xfId="5483"/>
    <cellStyle name="Normal 11 3 2 4" xfId="5484"/>
    <cellStyle name="Normal 11 3 3" xfId="5485"/>
    <cellStyle name="Normal 11 3 3 2" xfId="5486"/>
    <cellStyle name="Normal 11 3 3 3" xfId="5487"/>
    <cellStyle name="Normal 11 3 4" xfId="5488"/>
    <cellStyle name="Normal 11 3 4 2" xfId="5489"/>
    <cellStyle name="Normal 11 3 4 3" xfId="5490"/>
    <cellStyle name="Normal 11 3 5" xfId="5491"/>
    <cellStyle name="Normal 11 3 6" xfId="5492"/>
    <cellStyle name="Normal 12" xfId="1298"/>
    <cellStyle name="Normal 12 2" xfId="1299"/>
    <cellStyle name="Normal 12 3" xfId="1300"/>
    <cellStyle name="Normal 12 3 2" xfId="1301"/>
    <cellStyle name="Normal 12 3 2 2" xfId="5493"/>
    <cellStyle name="Normal 12 3 2 2 2" xfId="5494"/>
    <cellStyle name="Normal 12 3 2 2 3" xfId="5495"/>
    <cellStyle name="Normal 12 3 2 3" xfId="5496"/>
    <cellStyle name="Normal 12 3 2 4" xfId="5497"/>
    <cellStyle name="Normal 12 3 3" xfId="5498"/>
    <cellStyle name="Normal 12 3 3 2" xfId="5499"/>
    <cellStyle name="Normal 12 3 3 3" xfId="5500"/>
    <cellStyle name="Normal 12 3 4" xfId="5501"/>
    <cellStyle name="Normal 12 3 4 2" xfId="5502"/>
    <cellStyle name="Normal 12 3 4 3" xfId="5503"/>
    <cellStyle name="Normal 12 3 5" xfId="5504"/>
    <cellStyle name="Normal 12 3 6" xfId="5505"/>
    <cellStyle name="Normal 13" xfId="1302"/>
    <cellStyle name="Normal 13 2" xfId="1303"/>
    <cellStyle name="Normal 13 3" xfId="1304"/>
    <cellStyle name="Normal 13 3 2" xfId="1305"/>
    <cellStyle name="Normal 13 3 2 2" xfId="5506"/>
    <cellStyle name="Normal 13 3 2 2 2" xfId="5507"/>
    <cellStyle name="Normal 13 3 2 2 3" xfId="5508"/>
    <cellStyle name="Normal 13 3 2 3" xfId="5509"/>
    <cellStyle name="Normal 13 3 2 4" xfId="5510"/>
    <cellStyle name="Normal 13 3 3" xfId="5511"/>
    <cellStyle name="Normal 13 3 3 2" xfId="5512"/>
    <cellStyle name="Normal 13 3 3 3" xfId="5513"/>
    <cellStyle name="Normal 13 3 4" xfId="5514"/>
    <cellStyle name="Normal 13 3 4 2" xfId="5515"/>
    <cellStyle name="Normal 13 3 4 3" xfId="5516"/>
    <cellStyle name="Normal 13 3 5" xfId="5517"/>
    <cellStyle name="Normal 13 3 6" xfId="5518"/>
    <cellStyle name="Normal 14" xfId="1306"/>
    <cellStyle name="Normal 14 2" xfId="1307"/>
    <cellStyle name="Normal 14 2 2" xfId="1308"/>
    <cellStyle name="Normal 14 2 2 2" xfId="5519"/>
    <cellStyle name="Normal 14 2 2 2 2" xfId="5520"/>
    <cellStyle name="Normal 14 2 2 2 3" xfId="5521"/>
    <cellStyle name="Normal 14 2 2 3" xfId="5522"/>
    <cellStyle name="Normal 14 2 2 4" xfId="5523"/>
    <cellStyle name="Normal 14 2 3" xfId="5524"/>
    <cellStyle name="Normal 14 2 3 2" xfId="5525"/>
    <cellStyle name="Normal 14 2 3 3" xfId="5526"/>
    <cellStyle name="Normal 14 2 4" xfId="5527"/>
    <cellStyle name="Normal 14 2 4 2" xfId="5528"/>
    <cellStyle name="Normal 14 2 4 3" xfId="5529"/>
    <cellStyle name="Normal 14 2 5" xfId="5530"/>
    <cellStyle name="Normal 14 2 6" xfId="5531"/>
    <cellStyle name="Normal 14 3" xfId="1309"/>
    <cellStyle name="Normal 15" xfId="1310"/>
    <cellStyle name="Normal 15 2" xfId="1311"/>
    <cellStyle name="Normal 15 2 2" xfId="1312"/>
    <cellStyle name="Normal 15 2 2 2" xfId="5532"/>
    <cellStyle name="Normal 15 2 2 2 2" xfId="5533"/>
    <cellStyle name="Normal 15 2 2 2 3" xfId="5534"/>
    <cellStyle name="Normal 15 2 2 3" xfId="5535"/>
    <cellStyle name="Normal 15 2 2 4" xfId="5536"/>
    <cellStyle name="Normal 15 2 3" xfId="5537"/>
    <cellStyle name="Normal 15 2 3 2" xfId="5538"/>
    <cellStyle name="Normal 15 2 3 3" xfId="5539"/>
    <cellStyle name="Normal 15 2 4" xfId="5540"/>
    <cellStyle name="Normal 15 2 4 2" xfId="5541"/>
    <cellStyle name="Normal 15 2 4 3" xfId="5542"/>
    <cellStyle name="Normal 15 2 5" xfId="5543"/>
    <cellStyle name="Normal 15 2 6" xfId="5544"/>
    <cellStyle name="Normal 16" xfId="1313"/>
    <cellStyle name="Normal 16 2" xfId="1314"/>
    <cellStyle name="Normal 16 3" xfId="1315"/>
    <cellStyle name="Normal 17" xfId="1316"/>
    <cellStyle name="Normal 17 2" xfId="1317"/>
    <cellStyle name="Normal 17 2 2" xfId="1318"/>
    <cellStyle name="Normal 17 2 2 2" xfId="5545"/>
    <cellStyle name="Normal 17 2 2 2 2" xfId="5546"/>
    <cellStyle name="Normal 17 2 2 2 3" xfId="5547"/>
    <cellStyle name="Normal 17 2 2 3" xfId="5548"/>
    <cellStyle name="Normal 17 2 2 4" xfId="5549"/>
    <cellStyle name="Normal 17 2 3" xfId="5550"/>
    <cellStyle name="Normal 17 2 3 2" xfId="5551"/>
    <cellStyle name="Normal 17 2 3 3" xfId="5552"/>
    <cellStyle name="Normal 17 2 4" xfId="5553"/>
    <cellStyle name="Normal 17 2 4 2" xfId="5554"/>
    <cellStyle name="Normal 17 2 4 3" xfId="5555"/>
    <cellStyle name="Normal 17 2 5" xfId="5556"/>
    <cellStyle name="Normal 17 2 6" xfId="5557"/>
    <cellStyle name="Normal 17 3" xfId="1319"/>
    <cellStyle name="Normal 17 3 2" xfId="5558"/>
    <cellStyle name="Normal 17 3 2 2" xfId="5559"/>
    <cellStyle name="Normal 17 3 2 3" xfId="5560"/>
    <cellStyle name="Normal 17 3 3" xfId="5561"/>
    <cellStyle name="Normal 17 3 4" xfId="5562"/>
    <cellStyle name="Normal 17 4" xfId="5563"/>
    <cellStyle name="Normal 17 4 2" xfId="5564"/>
    <cellStyle name="Normal 17 4 3" xfId="5565"/>
    <cellStyle name="Normal 17 5" xfId="5566"/>
    <cellStyle name="Normal 17 5 2" xfId="5567"/>
    <cellStyle name="Normal 17 5 3" xfId="5568"/>
    <cellStyle name="Normal 17 6" xfId="5569"/>
    <cellStyle name="Normal 17 7" xfId="5570"/>
    <cellStyle name="Normal 18" xfId="1320"/>
    <cellStyle name="Normal 18 2" xfId="1321"/>
    <cellStyle name="Normal 18 2 2" xfId="1322"/>
    <cellStyle name="Normal 18 2 2 2" xfId="5571"/>
    <cellStyle name="Normal 18 2 2 2 2" xfId="5572"/>
    <cellStyle name="Normal 18 2 2 2 3" xfId="5573"/>
    <cellStyle name="Normal 18 2 2 3" xfId="5574"/>
    <cellStyle name="Normal 18 2 2 4" xfId="5575"/>
    <cellStyle name="Normal 18 2 3" xfId="5576"/>
    <cellStyle name="Normal 18 2 3 2" xfId="5577"/>
    <cellStyle name="Normal 18 2 3 3" xfId="5578"/>
    <cellStyle name="Normal 18 2 4" xfId="5579"/>
    <cellStyle name="Normal 18 2 4 2" xfId="5580"/>
    <cellStyle name="Normal 18 2 4 3" xfId="5581"/>
    <cellStyle name="Normal 18 2 5" xfId="5582"/>
    <cellStyle name="Normal 18 2 6" xfId="5583"/>
    <cellStyle name="Normal 18 3" xfId="1323"/>
    <cellStyle name="Normal 18 3 2" xfId="5584"/>
    <cellStyle name="Normal 18 3 2 2" xfId="5585"/>
    <cellStyle name="Normal 18 3 2 3" xfId="5586"/>
    <cellStyle name="Normal 18 3 3" xfId="5587"/>
    <cellStyle name="Normal 18 3 4" xfId="5588"/>
    <cellStyle name="Normal 18 4" xfId="5589"/>
    <cellStyle name="Normal 18 4 2" xfId="5590"/>
    <cellStyle name="Normal 18 4 3" xfId="5591"/>
    <cellStyle name="Normal 18 5" xfId="5592"/>
    <cellStyle name="Normal 18 5 2" xfId="5593"/>
    <cellStyle name="Normal 18 5 3" xfId="5594"/>
    <cellStyle name="Normal 18 6" xfId="5595"/>
    <cellStyle name="Normal 18 7" xfId="5596"/>
    <cellStyle name="Normal 19" xfId="1324"/>
    <cellStyle name="Normal 19 2" xfId="1325"/>
    <cellStyle name="Normal 19 2 2" xfId="5597"/>
    <cellStyle name="Normal 19 2 2 2" xfId="5598"/>
    <cellStyle name="Normal 19 2 2 3" xfId="5599"/>
    <cellStyle name="Normal 19 2 3" xfId="5600"/>
    <cellStyle name="Normal 19 2 4" xfId="5601"/>
    <cellStyle name="Normal 19 3" xfId="5602"/>
    <cellStyle name="Normal 19 3 2" xfId="5603"/>
    <cellStyle name="Normal 19 3 3" xfId="5604"/>
    <cellStyle name="Normal 19 4" xfId="5605"/>
    <cellStyle name="Normal 19 4 2" xfId="5606"/>
    <cellStyle name="Normal 19 4 3" xfId="5607"/>
    <cellStyle name="Normal 19 5" xfId="5608"/>
    <cellStyle name="Normal 19 6" xfId="5609"/>
    <cellStyle name="Normal 2" xfId="1326"/>
    <cellStyle name="Normal 2 10" xfId="1327"/>
    <cellStyle name="Normal 2 10 2" xfId="1328"/>
    <cellStyle name="Normal 2 10 2 2" xfId="5610"/>
    <cellStyle name="Normal 2 10 2 3" xfId="5611"/>
    <cellStyle name="Normal 2 10 3" xfId="5612"/>
    <cellStyle name="Normal 2 10 3 2" xfId="5613"/>
    <cellStyle name="Normal 2 10 3 3" xfId="5614"/>
    <cellStyle name="Normal 2 10 4" xfId="5615"/>
    <cellStyle name="Normal 2 10 5" xfId="5616"/>
    <cellStyle name="Normal 2 11" xfId="1329"/>
    <cellStyle name="Normal 2 11 2" xfId="5617"/>
    <cellStyle name="Normal 2 11 2 2" xfId="5618"/>
    <cellStyle name="Normal 2 11 2 3" xfId="5619"/>
    <cellStyle name="Normal 2 11 3" xfId="5620"/>
    <cellStyle name="Normal 2 11 4" xfId="5621"/>
    <cellStyle name="Normal 2 12" xfId="5622"/>
    <cellStyle name="Normal 2 12 2" xfId="5623"/>
    <cellStyle name="Normal 2 12 3" xfId="5624"/>
    <cellStyle name="Normal 2 13" xfId="5625"/>
    <cellStyle name="Normal 2 13 2" xfId="5626"/>
    <cellStyle name="Normal 2 13 3" xfId="5627"/>
    <cellStyle name="Normal 2 14" xfId="5628"/>
    <cellStyle name="Normal 2 15" xfId="5629"/>
    <cellStyle name="Normal 2 16" xfId="5630"/>
    <cellStyle name="Normal 2 2" xfId="1330"/>
    <cellStyle name="Normal 2 2 2" xfId="1331"/>
    <cellStyle name="Normal 2 2 2 2" xfId="5631"/>
    <cellStyle name="Normal 2 2 2_NOL Analysis(For Ann Kellog and  Pete Winne)" xfId="5632"/>
    <cellStyle name="Normal 2 2 3" xfId="1332"/>
    <cellStyle name="Normal 2 2 3 2" xfId="5633"/>
    <cellStyle name="Normal 2 2 4" xfId="1333"/>
    <cellStyle name="Normal 2 2 4 2" xfId="1334"/>
    <cellStyle name="Normal 2 2 4 2 2" xfId="5634"/>
    <cellStyle name="Normal 2 2 4 2 3" xfId="5635"/>
    <cellStyle name="Normal 2 2 4 3" xfId="5636"/>
    <cellStyle name="Normal 2 2 4 4" xfId="5637"/>
    <cellStyle name="Normal 2 2 5" xfId="5638"/>
    <cellStyle name="Normal 2 2 5 2" xfId="5639"/>
    <cellStyle name="Normal 2 2 5 3" xfId="5640"/>
    <cellStyle name="Normal 2 3" xfId="1335"/>
    <cellStyle name="Normal 2 3 2" xfId="5641"/>
    <cellStyle name="Normal 2 4" xfId="1336"/>
    <cellStyle name="Normal 2 4 2" xfId="5642"/>
    <cellStyle name="Normal 2 5" xfId="1337"/>
    <cellStyle name="Normal 2 5 2" xfId="5643"/>
    <cellStyle name="Normal 2 6" xfId="1338"/>
    <cellStyle name="Normal 2 7" xfId="1339"/>
    <cellStyle name="Normal 2 7 2" xfId="5644"/>
    <cellStyle name="Normal 2 8" xfId="1340"/>
    <cellStyle name="Normal 2 8 2" xfId="1341"/>
    <cellStyle name="Normal 2 8 2 2" xfId="1342"/>
    <cellStyle name="Normal 2 8 2 2 2" xfId="5645"/>
    <cellStyle name="Normal 2 8 2 2 2 2" xfId="5646"/>
    <cellStyle name="Normal 2 8 2 2 2 3" xfId="5647"/>
    <cellStyle name="Normal 2 8 2 2 3" xfId="5648"/>
    <cellStyle name="Normal 2 8 2 2 4" xfId="5649"/>
    <cellStyle name="Normal 2 8 2 3" xfId="5650"/>
    <cellStyle name="Normal 2 8 2 3 2" xfId="5651"/>
    <cellStyle name="Normal 2 8 2 3 3" xfId="5652"/>
    <cellStyle name="Normal 2 8 2 4" xfId="5653"/>
    <cellStyle name="Normal 2 8 2 4 2" xfId="5654"/>
    <cellStyle name="Normal 2 8 2 4 3" xfId="5655"/>
    <cellStyle name="Normal 2 8 2 5" xfId="5656"/>
    <cellStyle name="Normal 2 8 2 6" xfId="5657"/>
    <cellStyle name="Normal 2 8 3" xfId="1343"/>
    <cellStyle name="Normal 2 8 3 2" xfId="5658"/>
    <cellStyle name="Normal 2 8 3 2 2" xfId="5659"/>
    <cellStyle name="Normal 2 8 3 2 3" xfId="5660"/>
    <cellStyle name="Normal 2 8 3 3" xfId="5661"/>
    <cellStyle name="Normal 2 8 3 4" xfId="5662"/>
    <cellStyle name="Normal 2 8 4" xfId="5663"/>
    <cellStyle name="Normal 2 8 4 2" xfId="5664"/>
    <cellStyle name="Normal 2 8 4 3" xfId="5665"/>
    <cellStyle name="Normal 2 8 5" xfId="5666"/>
    <cellStyle name="Normal 2 8 5 2" xfId="5667"/>
    <cellStyle name="Normal 2 8 5 3" xfId="5668"/>
    <cellStyle name="Normal 2 8 6" xfId="5669"/>
    <cellStyle name="Normal 2 8 7" xfId="5670"/>
    <cellStyle name="Normal 2 9" xfId="1344"/>
    <cellStyle name="Normal 2 9 2" xfId="1345"/>
    <cellStyle name="Normal 2 9 2 2" xfId="5671"/>
    <cellStyle name="Normal 2 9 2 2 2" xfId="5672"/>
    <cellStyle name="Normal 2 9 2 2 3" xfId="5673"/>
    <cellStyle name="Normal 2 9 2 3" xfId="5674"/>
    <cellStyle name="Normal 2 9 2 4" xfId="5675"/>
    <cellStyle name="Normal 2 9 3" xfId="5676"/>
    <cellStyle name="Normal 2 9 3 2" xfId="5677"/>
    <cellStyle name="Normal 2 9 3 3" xfId="5678"/>
    <cellStyle name="Normal 2 9 4" xfId="5679"/>
    <cellStyle name="Normal 2 9 4 2" xfId="5680"/>
    <cellStyle name="Normal 2 9 4 3" xfId="5681"/>
    <cellStyle name="Normal 2 9 5" xfId="5682"/>
    <cellStyle name="Normal 2 9 6" xfId="5683"/>
    <cellStyle name="Normal 2_3.05 Allocation Method 2010 GTR WF" xfId="5684"/>
    <cellStyle name="Normal 20" xfId="1346"/>
    <cellStyle name="Normal 20 2" xfId="1347"/>
    <cellStyle name="Normal 20 2 2" xfId="5685"/>
    <cellStyle name="Normal 20 2 2 2" xfId="5686"/>
    <cellStyle name="Normal 20 2 2 3" xfId="5687"/>
    <cellStyle name="Normal 20 2 3" xfId="5688"/>
    <cellStyle name="Normal 20 2 4" xfId="5689"/>
    <cellStyle name="Normal 20 3" xfId="5690"/>
    <cellStyle name="Normal 20 3 2" xfId="5691"/>
    <cellStyle name="Normal 20 3 3" xfId="5692"/>
    <cellStyle name="Normal 20 4" xfId="5693"/>
    <cellStyle name="Normal 20 4 2" xfId="5694"/>
    <cellStyle name="Normal 20 4 3" xfId="5695"/>
    <cellStyle name="Normal 20 5" xfId="5696"/>
    <cellStyle name="Normal 20 6" xfId="5697"/>
    <cellStyle name="Normal 21" xfId="1348"/>
    <cellStyle name="Normal 21 2" xfId="1349"/>
    <cellStyle name="Normal 21 2 2" xfId="5698"/>
    <cellStyle name="Normal 21 2 2 2" xfId="5699"/>
    <cellStyle name="Normal 21 2 2 3" xfId="5700"/>
    <cellStyle name="Normal 21 2 3" xfId="5701"/>
    <cellStyle name="Normal 21 2 4" xfId="5702"/>
    <cellStyle name="Normal 21 3" xfId="5703"/>
    <cellStyle name="Normal 21 3 2" xfId="5704"/>
    <cellStyle name="Normal 21 3 3" xfId="5705"/>
    <cellStyle name="Normal 21 4" xfId="5706"/>
    <cellStyle name="Normal 21 4 2" xfId="5707"/>
    <cellStyle name="Normal 21 4 3" xfId="5708"/>
    <cellStyle name="Normal 21 5" xfId="5709"/>
    <cellStyle name="Normal 21 6" xfId="5710"/>
    <cellStyle name="Normal 22" xfId="1350"/>
    <cellStyle name="Normal 22 2" xfId="1351"/>
    <cellStyle name="Normal 22 2 2" xfId="5711"/>
    <cellStyle name="Normal 22 2 2 2" xfId="5712"/>
    <cellStyle name="Normal 22 2 2 3" xfId="5713"/>
    <cellStyle name="Normal 22 2 3" xfId="5714"/>
    <cellStyle name="Normal 22 2 4" xfId="5715"/>
    <cellStyle name="Normal 22 3" xfId="5716"/>
    <cellStyle name="Normal 22 3 2" xfId="5717"/>
    <cellStyle name="Normal 22 3 3" xfId="5718"/>
    <cellStyle name="Normal 22 4" xfId="5719"/>
    <cellStyle name="Normal 22 4 2" xfId="5720"/>
    <cellStyle name="Normal 22 4 3" xfId="5721"/>
    <cellStyle name="Normal 22 5" xfId="5722"/>
    <cellStyle name="Normal 22 6" xfId="5723"/>
    <cellStyle name="Normal 23" xfId="1352"/>
    <cellStyle name="Normal 23 2" xfId="1353"/>
    <cellStyle name="Normal 23 2 2" xfId="5724"/>
    <cellStyle name="Normal 23 2 2 2" xfId="5725"/>
    <cellStyle name="Normal 23 2 2 3" xfId="5726"/>
    <cellStyle name="Normal 23 2 3" xfId="5727"/>
    <cellStyle name="Normal 23 2 4" xfId="5728"/>
    <cellStyle name="Normal 23 3" xfId="5729"/>
    <cellStyle name="Normal 23 3 2" xfId="5730"/>
    <cellStyle name="Normal 23 3 3" xfId="5731"/>
    <cellStyle name="Normal 23 4" xfId="5732"/>
    <cellStyle name="Normal 23 4 2" xfId="5733"/>
    <cellStyle name="Normal 23 4 3" xfId="5734"/>
    <cellStyle name="Normal 23 5" xfId="5735"/>
    <cellStyle name="Normal 23 6" xfId="5736"/>
    <cellStyle name="Normal 24" xfId="1354"/>
    <cellStyle name="Normal 24 2" xfId="1355"/>
    <cellStyle name="Normal 24 2 2" xfId="5737"/>
    <cellStyle name="Normal 24 2 2 2" xfId="5738"/>
    <cellStyle name="Normal 24 2 2 3" xfId="5739"/>
    <cellStyle name="Normal 24 2 3" xfId="5740"/>
    <cellStyle name="Normal 24 2 4" xfId="5741"/>
    <cellStyle name="Normal 24 3" xfId="5742"/>
    <cellStyle name="Normal 24 3 2" xfId="5743"/>
    <cellStyle name="Normal 24 3 3" xfId="5744"/>
    <cellStyle name="Normal 24 4" xfId="5745"/>
    <cellStyle name="Normal 24 4 2" xfId="5746"/>
    <cellStyle name="Normal 24 4 3" xfId="5747"/>
    <cellStyle name="Normal 24 5" xfId="5748"/>
    <cellStyle name="Normal 24 6" xfId="5749"/>
    <cellStyle name="Normal 25" xfId="1356"/>
    <cellStyle name="Normal 25 2" xfId="1357"/>
    <cellStyle name="Normal 25 2 2" xfId="5750"/>
    <cellStyle name="Normal 25 2 2 2" xfId="5751"/>
    <cellStyle name="Normal 25 2 2 3" xfId="5752"/>
    <cellStyle name="Normal 25 2 3" xfId="5753"/>
    <cellStyle name="Normal 25 2 4" xfId="5754"/>
    <cellStyle name="Normal 25 3" xfId="5755"/>
    <cellStyle name="Normal 25 3 2" xfId="5756"/>
    <cellStyle name="Normal 25 3 3" xfId="5757"/>
    <cellStyle name="Normal 25 4" xfId="5758"/>
    <cellStyle name="Normal 25 4 2" xfId="5759"/>
    <cellStyle name="Normal 25 4 3" xfId="5760"/>
    <cellStyle name="Normal 25 5" xfId="5761"/>
    <cellStyle name="Normal 25 6" xfId="5762"/>
    <cellStyle name="Normal 26" xfId="1358"/>
    <cellStyle name="Normal 26 2" xfId="1359"/>
    <cellStyle name="Normal 26 2 2" xfId="5763"/>
    <cellStyle name="Normal 26 2 2 2" xfId="5764"/>
    <cellStyle name="Normal 26 2 2 3" xfId="5765"/>
    <cellStyle name="Normal 26 2 3" xfId="5766"/>
    <cellStyle name="Normal 26 2 4" xfId="5767"/>
    <cellStyle name="Normal 26 3" xfId="5768"/>
    <cellStyle name="Normal 26 3 2" xfId="5769"/>
    <cellStyle name="Normal 26 3 3" xfId="5770"/>
    <cellStyle name="Normal 26 4" xfId="5771"/>
    <cellStyle name="Normal 26 4 2" xfId="5772"/>
    <cellStyle name="Normal 26 4 3" xfId="5773"/>
    <cellStyle name="Normal 26 5" xfId="5774"/>
    <cellStyle name="Normal 26 6" xfId="5775"/>
    <cellStyle name="Normal 27" xfId="1360"/>
    <cellStyle name="Normal 27 2" xfId="1361"/>
    <cellStyle name="Normal 27 2 2" xfId="5776"/>
    <cellStyle name="Normal 27 2 2 2" xfId="5777"/>
    <cellStyle name="Normal 27 2 2 3" xfId="5778"/>
    <cellStyle name="Normal 27 2 3" xfId="5779"/>
    <cellStyle name="Normal 27 2 4" xfId="5780"/>
    <cellStyle name="Normal 27 3" xfId="5781"/>
    <cellStyle name="Normal 27 3 2" xfId="5782"/>
    <cellStyle name="Normal 27 3 3" xfId="5783"/>
    <cellStyle name="Normal 27 4" xfId="5784"/>
    <cellStyle name="Normal 27 4 2" xfId="5785"/>
    <cellStyle name="Normal 27 4 3" xfId="5786"/>
    <cellStyle name="Normal 27 5" xfId="5787"/>
    <cellStyle name="Normal 27 6" xfId="5788"/>
    <cellStyle name="Normal 28" xfId="1362"/>
    <cellStyle name="Normal 28 2" xfId="1363"/>
    <cellStyle name="Normal 28 2 2" xfId="5789"/>
    <cellStyle name="Normal 28 2 2 2" xfId="5790"/>
    <cellStyle name="Normal 28 2 2 3" xfId="5791"/>
    <cellStyle name="Normal 28 2 3" xfId="5792"/>
    <cellStyle name="Normal 28 2 4" xfId="5793"/>
    <cellStyle name="Normal 28 3" xfId="5794"/>
    <cellStyle name="Normal 28 3 2" xfId="5795"/>
    <cellStyle name="Normal 28 3 3" xfId="5796"/>
    <cellStyle name="Normal 28 4" xfId="5797"/>
    <cellStyle name="Normal 28 4 2" xfId="5798"/>
    <cellStyle name="Normal 28 4 3" xfId="5799"/>
    <cellStyle name="Normal 28 5" xfId="5800"/>
    <cellStyle name="Normal 28 6" xfId="5801"/>
    <cellStyle name="Normal 29" xfId="1364"/>
    <cellStyle name="Normal 29 2" xfId="1365"/>
    <cellStyle name="Normal 29 2 2" xfId="5802"/>
    <cellStyle name="Normal 29 2 2 2" xfId="5803"/>
    <cellStyle name="Normal 29 2 2 3" xfId="5804"/>
    <cellStyle name="Normal 29 2 3" xfId="5805"/>
    <cellStyle name="Normal 29 2 4" xfId="5806"/>
    <cellStyle name="Normal 29 3" xfId="5807"/>
    <cellStyle name="Normal 29 3 2" xfId="5808"/>
    <cellStyle name="Normal 29 3 3" xfId="5809"/>
    <cellStyle name="Normal 29 4" xfId="5810"/>
    <cellStyle name="Normal 29 4 2" xfId="5811"/>
    <cellStyle name="Normal 29 4 3" xfId="5812"/>
    <cellStyle name="Normal 29 5" xfId="5813"/>
    <cellStyle name="Normal 29 6" xfId="5814"/>
    <cellStyle name="Normal 3" xfId="1366"/>
    <cellStyle name="Normal 3 2" xfId="1367"/>
    <cellStyle name="Normal 3 3" xfId="1368"/>
    <cellStyle name="Normal 3 4" xfId="1369"/>
    <cellStyle name="Normal 3 5" xfId="1370"/>
    <cellStyle name="Normal 3 6" xfId="1371"/>
    <cellStyle name="Normal 3 6 2" xfId="5815"/>
    <cellStyle name="Normal 3 7" xfId="1372"/>
    <cellStyle name="Normal 3 7 2" xfId="1373"/>
    <cellStyle name="Normal 3 7 2 2" xfId="5816"/>
    <cellStyle name="Normal 3 7 2 2 2" xfId="5817"/>
    <cellStyle name="Normal 3 7 2 2 3" xfId="5818"/>
    <cellStyle name="Normal 3 7 2 3" xfId="5819"/>
    <cellStyle name="Normal 3 7 2 4" xfId="5820"/>
    <cellStyle name="Normal 3 7 3" xfId="5821"/>
    <cellStyle name="Normal 3 7 3 2" xfId="5822"/>
    <cellStyle name="Normal 3 7 3 3" xfId="5823"/>
    <cellStyle name="Normal 3 7 4" xfId="5824"/>
    <cellStyle name="Normal 3 7 4 2" xfId="5825"/>
    <cellStyle name="Normal 3 7 4 3" xfId="5826"/>
    <cellStyle name="Normal 3 7 5" xfId="5827"/>
    <cellStyle name="Normal 3 7 6" xfId="5828"/>
    <cellStyle name="Normal 3_Net Classified Plant" xfId="1374"/>
    <cellStyle name="Normal 30" xfId="1375"/>
    <cellStyle name="Normal 30 2" xfId="1376"/>
    <cellStyle name="Normal 30 2 2" xfId="5829"/>
    <cellStyle name="Normal 30 2 2 2" xfId="5830"/>
    <cellStyle name="Normal 30 2 2 3" xfId="5831"/>
    <cellStyle name="Normal 30 2 3" xfId="5832"/>
    <cellStyle name="Normal 30 2 4" xfId="5833"/>
    <cellStyle name="Normal 30 3" xfId="5834"/>
    <cellStyle name="Normal 30 3 2" xfId="5835"/>
    <cellStyle name="Normal 30 3 3" xfId="5836"/>
    <cellStyle name="Normal 30 4" xfId="5837"/>
    <cellStyle name="Normal 30 4 2" xfId="5838"/>
    <cellStyle name="Normal 30 4 3" xfId="5839"/>
    <cellStyle name="Normal 30 5" xfId="5840"/>
    <cellStyle name="Normal 30 6" xfId="5841"/>
    <cellStyle name="Normal 31" xfId="1377"/>
    <cellStyle name="Normal 31 2" xfId="1378"/>
    <cellStyle name="Normal 31 2 2" xfId="5842"/>
    <cellStyle name="Normal 31 2 2 2" xfId="5843"/>
    <cellStyle name="Normal 31 2 2 3" xfId="5844"/>
    <cellStyle name="Normal 31 2 3" xfId="5845"/>
    <cellStyle name="Normal 31 2 4" xfId="5846"/>
    <cellStyle name="Normal 31 3" xfId="5847"/>
    <cellStyle name="Normal 31 3 2" xfId="5848"/>
    <cellStyle name="Normal 31 3 3" xfId="5849"/>
    <cellStyle name="Normal 31 4" xfId="5850"/>
    <cellStyle name="Normal 31 4 2" xfId="5851"/>
    <cellStyle name="Normal 31 4 3" xfId="5852"/>
    <cellStyle name="Normal 31 5" xfId="5853"/>
    <cellStyle name="Normal 31 6" xfId="5854"/>
    <cellStyle name="Normal 32" xfId="1379"/>
    <cellStyle name="Normal 32 2" xfId="1380"/>
    <cellStyle name="Normal 32 2 2" xfId="1381"/>
    <cellStyle name="Normal 32 2 2 2" xfId="5855"/>
    <cellStyle name="Normal 32 2 2 2 2" xfId="5856"/>
    <cellStyle name="Normal 32 2 2 2 3" xfId="5857"/>
    <cellStyle name="Normal 32 2 2 3" xfId="5858"/>
    <cellStyle name="Normal 32 2 2 4" xfId="5859"/>
    <cellStyle name="Normal 32 2 3" xfId="5860"/>
    <cellStyle name="Normal 32 2 3 2" xfId="5861"/>
    <cellStyle name="Normal 32 2 3 3" xfId="5862"/>
    <cellStyle name="Normal 32 2 4" xfId="5863"/>
    <cellStyle name="Normal 32 2 4 2" xfId="5864"/>
    <cellStyle name="Normal 32 2 4 3" xfId="5865"/>
    <cellStyle name="Normal 32 2 5" xfId="5866"/>
    <cellStyle name="Normal 32 2 6" xfId="5867"/>
    <cellStyle name="Normal 32 3" xfId="1382"/>
    <cellStyle name="Normal 32 3 2" xfId="5868"/>
    <cellStyle name="Normal 32 3 2 2" xfId="5869"/>
    <cellStyle name="Normal 32 3 2 3" xfId="5870"/>
    <cellStyle name="Normal 32 3 3" xfId="5871"/>
    <cellStyle name="Normal 32 3 4" xfId="5872"/>
    <cellStyle name="Normal 32 4" xfId="5873"/>
    <cellStyle name="Normal 32 4 2" xfId="5874"/>
    <cellStyle name="Normal 32 4 3" xfId="5875"/>
    <cellStyle name="Normal 32 5" xfId="5876"/>
    <cellStyle name="Normal 32 5 2" xfId="5877"/>
    <cellStyle name="Normal 32 5 3" xfId="5878"/>
    <cellStyle name="Normal 32 6" xfId="5879"/>
    <cellStyle name="Normal 32 7" xfId="5880"/>
    <cellStyle name="Normal 33" xfId="1383"/>
    <cellStyle name="Normal 33 2" xfId="1384"/>
    <cellStyle name="Normal 33 2 2" xfId="5881"/>
    <cellStyle name="Normal 33 2 2 2" xfId="5882"/>
    <cellStyle name="Normal 33 2 2 3" xfId="5883"/>
    <cellStyle name="Normal 33 2 3" xfId="5884"/>
    <cellStyle name="Normal 33 2 4" xfId="5885"/>
    <cellStyle name="Normal 33 3" xfId="5886"/>
    <cellStyle name="Normal 33 3 2" xfId="5887"/>
    <cellStyle name="Normal 33 3 3" xfId="5888"/>
    <cellStyle name="Normal 33 4" xfId="5889"/>
    <cellStyle name="Normal 33 4 2" xfId="5890"/>
    <cellStyle name="Normal 33 4 3" xfId="5891"/>
    <cellStyle name="Normal 33 5" xfId="5892"/>
    <cellStyle name="Normal 33 6" xfId="5893"/>
    <cellStyle name="Normal 34" xfId="1385"/>
    <cellStyle name="Normal 34 2" xfId="1386"/>
    <cellStyle name="Normal 34 2 2" xfId="5894"/>
    <cellStyle name="Normal 34 2 2 2" xfId="5895"/>
    <cellStyle name="Normal 34 2 2 3" xfId="5896"/>
    <cellStyle name="Normal 34 2 3" xfId="5897"/>
    <cellStyle name="Normal 34 2 4" xfId="5898"/>
    <cellStyle name="Normal 34 3" xfId="5899"/>
    <cellStyle name="Normal 34 3 2" xfId="5900"/>
    <cellStyle name="Normal 34 3 3" xfId="5901"/>
    <cellStyle name="Normal 34 4" xfId="5902"/>
    <cellStyle name="Normal 34 4 2" xfId="5903"/>
    <cellStyle name="Normal 34 4 3" xfId="5904"/>
    <cellStyle name="Normal 34 5" xfId="5905"/>
    <cellStyle name="Normal 34 6" xfId="5906"/>
    <cellStyle name="Normal 35" xfId="1387"/>
    <cellStyle name="Normal 35 2" xfId="1388"/>
    <cellStyle name="Normal 35 2 2" xfId="5907"/>
    <cellStyle name="Normal 35 2 2 2" xfId="5908"/>
    <cellStyle name="Normal 35 2 2 3" xfId="5909"/>
    <cellStyle name="Normal 35 2 3" xfId="5910"/>
    <cellStyle name="Normal 35 2 4" xfId="5911"/>
    <cellStyle name="Normal 35 3" xfId="5912"/>
    <cellStyle name="Normal 35 3 2" xfId="5913"/>
    <cellStyle name="Normal 35 3 3" xfId="5914"/>
    <cellStyle name="Normal 35 4" xfId="5915"/>
    <cellStyle name="Normal 35 4 2" xfId="5916"/>
    <cellStyle name="Normal 35 4 3" xfId="5917"/>
    <cellStyle name="Normal 35 5" xfId="5918"/>
    <cellStyle name="Normal 35 6" xfId="5919"/>
    <cellStyle name="Normal 36" xfId="1389"/>
    <cellStyle name="Normal 36 2" xfId="1390"/>
    <cellStyle name="Normal 36 2 2" xfId="5920"/>
    <cellStyle name="Normal 36 2 2 2" xfId="5921"/>
    <cellStyle name="Normal 36 2 2 3" xfId="5922"/>
    <cellStyle name="Normal 36 2 3" xfId="5923"/>
    <cellStyle name="Normal 36 2 4" xfId="5924"/>
    <cellStyle name="Normal 36 3" xfId="5925"/>
    <cellStyle name="Normal 36 3 2" xfId="5926"/>
    <cellStyle name="Normal 36 3 3" xfId="5927"/>
    <cellStyle name="Normal 36 4" xfId="5928"/>
    <cellStyle name="Normal 36 4 2" xfId="5929"/>
    <cellStyle name="Normal 36 4 3" xfId="5930"/>
    <cellStyle name="Normal 36 5" xfId="5931"/>
    <cellStyle name="Normal 36 6" xfId="5932"/>
    <cellStyle name="Normal 37" xfId="1391"/>
    <cellStyle name="Normal 37 2" xfId="1392"/>
    <cellStyle name="Normal 37 2 2" xfId="5933"/>
    <cellStyle name="Normal 37 2 2 2" xfId="5934"/>
    <cellStyle name="Normal 37 2 2 3" xfId="5935"/>
    <cellStyle name="Normal 37 2 3" xfId="5936"/>
    <cellStyle name="Normal 37 2 4" xfId="5937"/>
    <cellStyle name="Normal 37 3" xfId="5938"/>
    <cellStyle name="Normal 37 3 2" xfId="5939"/>
    <cellStyle name="Normal 37 3 3" xfId="5940"/>
    <cellStyle name="Normal 37 4" xfId="5941"/>
    <cellStyle name="Normal 37 4 2" xfId="5942"/>
    <cellStyle name="Normal 37 4 3" xfId="5943"/>
    <cellStyle name="Normal 37 5" xfId="5944"/>
    <cellStyle name="Normal 37 6" xfId="5945"/>
    <cellStyle name="Normal 38" xfId="1393"/>
    <cellStyle name="Normal 38 2" xfId="1394"/>
    <cellStyle name="Normal 38 2 2" xfId="5946"/>
    <cellStyle name="Normal 38 2 2 2" xfId="5947"/>
    <cellStyle name="Normal 38 2 2 3" xfId="5948"/>
    <cellStyle name="Normal 38 2 3" xfId="5949"/>
    <cellStyle name="Normal 38 2 4" xfId="5950"/>
    <cellStyle name="Normal 38 3" xfId="5951"/>
    <cellStyle name="Normal 38 3 2" xfId="5952"/>
    <cellStyle name="Normal 38 3 3" xfId="5953"/>
    <cellStyle name="Normal 38 4" xfId="5954"/>
    <cellStyle name="Normal 38 4 2" xfId="5955"/>
    <cellStyle name="Normal 38 4 3" xfId="5956"/>
    <cellStyle name="Normal 38 5" xfId="5957"/>
    <cellStyle name="Normal 38 6" xfId="5958"/>
    <cellStyle name="Normal 39" xfId="1395"/>
    <cellStyle name="Normal 39 2" xfId="1396"/>
    <cellStyle name="Normal 39 2 2" xfId="5959"/>
    <cellStyle name="Normal 39 2 2 2" xfId="5960"/>
    <cellStyle name="Normal 39 2 2 3" xfId="5961"/>
    <cellStyle name="Normal 39 2 3" xfId="5962"/>
    <cellStyle name="Normal 39 2 4" xfId="5963"/>
    <cellStyle name="Normal 39 3" xfId="5964"/>
    <cellStyle name="Normal 39 3 2" xfId="5965"/>
    <cellStyle name="Normal 39 3 3" xfId="5966"/>
    <cellStyle name="Normal 39 4" xfId="5967"/>
    <cellStyle name="Normal 39 4 2" xfId="5968"/>
    <cellStyle name="Normal 39 4 3" xfId="5969"/>
    <cellStyle name="Normal 39 5" xfId="5970"/>
    <cellStyle name="Normal 39 6" xfId="5971"/>
    <cellStyle name="Normal 4" xfId="1397"/>
    <cellStyle name="Normal 4 2" xfId="1398"/>
    <cellStyle name="Normal 4 3" xfId="1399"/>
    <cellStyle name="Normal 4 4" xfId="1400"/>
    <cellStyle name="Normal 4 4 2" xfId="1401"/>
    <cellStyle name="Normal 4 4 2 2" xfId="5972"/>
    <cellStyle name="Normal 4 4 2 2 2" xfId="5973"/>
    <cellStyle name="Normal 4 4 2 2 3" xfId="5974"/>
    <cellStyle name="Normal 4 4 2 3" xfId="5975"/>
    <cellStyle name="Normal 4 4 2 4" xfId="5976"/>
    <cellStyle name="Normal 4 4 3" xfId="5977"/>
    <cellStyle name="Normal 4 4 3 2" xfId="5978"/>
    <cellStyle name="Normal 4 4 3 3" xfId="5979"/>
    <cellStyle name="Normal 4 4 4" xfId="5980"/>
    <cellStyle name="Normal 4 4 4 2" xfId="5981"/>
    <cellStyle name="Normal 4 4 4 3" xfId="5982"/>
    <cellStyle name="Normal 4 4 5" xfId="5983"/>
    <cellStyle name="Normal 4 4 6" xfId="5984"/>
    <cellStyle name="Normal 4 5" xfId="1402"/>
    <cellStyle name="Normal 4 5 2" xfId="1403"/>
    <cellStyle name="Normal 4 5 2 2" xfId="5985"/>
    <cellStyle name="Normal 4 5 2 2 2" xfId="5986"/>
    <cellStyle name="Normal 4 5 2 2 3" xfId="5987"/>
    <cellStyle name="Normal 4 5 2 3" xfId="5988"/>
    <cellStyle name="Normal 4 5 2 4" xfId="5989"/>
    <cellStyle name="Normal 4 5 3" xfId="5990"/>
    <cellStyle name="Normal 4 5 3 2" xfId="5991"/>
    <cellStyle name="Normal 4 5 3 3" xfId="5992"/>
    <cellStyle name="Normal 4 5 4" xfId="5993"/>
    <cellStyle name="Normal 4 5 4 2" xfId="5994"/>
    <cellStyle name="Normal 4 5 4 3" xfId="5995"/>
    <cellStyle name="Normal 4 5 5" xfId="5996"/>
    <cellStyle name="Normal 4 5 6" xfId="5997"/>
    <cellStyle name="Normal 4 6" xfId="1404"/>
    <cellStyle name="Normal 4 7" xfId="1405"/>
    <cellStyle name="Normal 4 7 2" xfId="1406"/>
    <cellStyle name="Normal 4 7 2 2" xfId="5998"/>
    <cellStyle name="Normal 4 7 2 2 2" xfId="5999"/>
    <cellStyle name="Normal 4 7 2 2 3" xfId="6000"/>
    <cellStyle name="Normal 4 7 2 3" xfId="6001"/>
    <cellStyle name="Normal 4 7 2 4" xfId="6002"/>
    <cellStyle name="Normal 4 7 3" xfId="6003"/>
    <cellStyle name="Normal 4 7 3 2" xfId="6004"/>
    <cellStyle name="Normal 4 7 3 3" xfId="6005"/>
    <cellStyle name="Normal 4 7 4" xfId="6006"/>
    <cellStyle name="Normal 4 7 4 2" xfId="6007"/>
    <cellStyle name="Normal 4 7 4 3" xfId="6008"/>
    <cellStyle name="Normal 4 7 5" xfId="6009"/>
    <cellStyle name="Normal 4 7 6" xfId="6010"/>
    <cellStyle name="Normal 4_3.05 Allocation Method 2010 GTR WF" xfId="6011"/>
    <cellStyle name="Normal 40" xfId="1407"/>
    <cellStyle name="Normal 40 2" xfId="1408"/>
    <cellStyle name="Normal 40 2 2" xfId="6012"/>
    <cellStyle name="Normal 40 2 2 2" xfId="6013"/>
    <cellStyle name="Normal 40 2 2 3" xfId="6014"/>
    <cellStyle name="Normal 40 2 3" xfId="6015"/>
    <cellStyle name="Normal 40 2 4" xfId="6016"/>
    <cellStyle name="Normal 40 3" xfId="6017"/>
    <cellStyle name="Normal 40 3 2" xfId="6018"/>
    <cellStyle name="Normal 40 3 3" xfId="6019"/>
    <cellStyle name="Normal 40 4" xfId="6020"/>
    <cellStyle name="Normal 40 4 2" xfId="6021"/>
    <cellStyle name="Normal 40 4 3" xfId="6022"/>
    <cellStyle name="Normal 40 5" xfId="6023"/>
    <cellStyle name="Normal 40 6" xfId="6024"/>
    <cellStyle name="Normal 41" xfId="1409"/>
    <cellStyle name="Normal 41 2" xfId="6862"/>
    <cellStyle name="Normal 42" xfId="1410"/>
    <cellStyle name="Normal 42 2" xfId="1411"/>
    <cellStyle name="Normal 42 2 2" xfId="6025"/>
    <cellStyle name="Normal 42 2 2 2" xfId="6026"/>
    <cellStyle name="Normal 42 2 2 3" xfId="6027"/>
    <cellStyle name="Normal 42 2 3" xfId="6028"/>
    <cellStyle name="Normal 42 2 4" xfId="6029"/>
    <cellStyle name="Normal 42 3" xfId="6030"/>
    <cellStyle name="Normal 42 3 2" xfId="6031"/>
    <cellStyle name="Normal 42 3 3" xfId="6032"/>
    <cellStyle name="Normal 42 4" xfId="6033"/>
    <cellStyle name="Normal 42 4 2" xfId="6034"/>
    <cellStyle name="Normal 42 4 3" xfId="6035"/>
    <cellStyle name="Normal 42 5" xfId="6036"/>
    <cellStyle name="Normal 42 6" xfId="6037"/>
    <cellStyle name="Normal 43" xfId="1412"/>
    <cellStyle name="Normal 43 2" xfId="1413"/>
    <cellStyle name="Normal 44" xfId="1414"/>
    <cellStyle name="Normal 44 2" xfId="1415"/>
    <cellStyle name="Normal 44 2 2" xfId="6038"/>
    <cellStyle name="Normal 44 2 2 2" xfId="6039"/>
    <cellStyle name="Normal 44 2 2 3" xfId="6040"/>
    <cellStyle name="Normal 44 2 3" xfId="6041"/>
    <cellStyle name="Normal 44 2 4" xfId="6042"/>
    <cellStyle name="Normal 44 3" xfId="6043"/>
    <cellStyle name="Normal 44 3 2" xfId="6044"/>
    <cellStyle name="Normal 44 3 3" xfId="6045"/>
    <cellStyle name="Normal 44 4" xfId="6046"/>
    <cellStyle name="Normal 44 4 2" xfId="6047"/>
    <cellStyle name="Normal 44 4 3" xfId="6048"/>
    <cellStyle name="Normal 44 5" xfId="6049"/>
    <cellStyle name="Normal 44 6" xfId="6050"/>
    <cellStyle name="Normal 45" xfId="1416"/>
    <cellStyle name="Normal 45 2" xfId="1417"/>
    <cellStyle name="Normal 46" xfId="1418"/>
    <cellStyle name="Normal 46 2" xfId="1419"/>
    <cellStyle name="Normal 46 2 2" xfId="6051"/>
    <cellStyle name="Normal 46 2 2 2" xfId="6052"/>
    <cellStyle name="Normal 46 2 2 3" xfId="6053"/>
    <cellStyle name="Normal 46 2 3" xfId="6054"/>
    <cellStyle name="Normal 46 2 4" xfId="6055"/>
    <cellStyle name="Normal 46 3" xfId="6056"/>
    <cellStyle name="Normal 46 3 2" xfId="6057"/>
    <cellStyle name="Normal 46 3 3" xfId="6058"/>
    <cellStyle name="Normal 46 4" xfId="6059"/>
    <cellStyle name="Normal 46 4 2" xfId="6060"/>
    <cellStyle name="Normal 46 4 3" xfId="6061"/>
    <cellStyle name="Normal 46 5" xfId="6062"/>
    <cellStyle name="Normal 46 6" xfId="6063"/>
    <cellStyle name="Normal 47" xfId="1420"/>
    <cellStyle name="Normal 47 2" xfId="6064"/>
    <cellStyle name="Normal 48" xfId="1421"/>
    <cellStyle name="Normal 48 2" xfId="6065"/>
    <cellStyle name="Normal 48 2 2" xfId="6066"/>
    <cellStyle name="Normal 48 2 3" xfId="6067"/>
    <cellStyle name="Normal 48 3" xfId="6068"/>
    <cellStyle name="Normal 48 4" xfId="6069"/>
    <cellStyle name="Normal 48 5" xfId="6070"/>
    <cellStyle name="Normal 49" xfId="1422"/>
    <cellStyle name="Normal 49 2" xfId="6071"/>
    <cellStyle name="Normal 5" xfId="1423"/>
    <cellStyle name="Normal 5 10" xfId="6072"/>
    <cellStyle name="Normal 5 11" xfId="6073"/>
    <cellStyle name="Normal 5 12" xfId="6074"/>
    <cellStyle name="Normal 5 2" xfId="1424"/>
    <cellStyle name="Normal 5 2 2" xfId="1425"/>
    <cellStyle name="Normal 5 2 2 2" xfId="6075"/>
    <cellStyle name="Normal 5 2 2 2 2" xfId="6076"/>
    <cellStyle name="Normal 5 2 2 2 3" xfId="6077"/>
    <cellStyle name="Normal 5 2 2 3" xfId="6078"/>
    <cellStyle name="Normal 5 2 2 4" xfId="6079"/>
    <cellStyle name="Normal 5 2 3" xfId="6080"/>
    <cellStyle name="Normal 5 2 3 2" xfId="6081"/>
    <cellStyle name="Normal 5 2 3 3" xfId="6082"/>
    <cellStyle name="Normal 5 2 4" xfId="6083"/>
    <cellStyle name="Normal 5 2 4 2" xfId="6084"/>
    <cellStyle name="Normal 5 2 4 3" xfId="6085"/>
    <cellStyle name="Normal 5 2 5" xfId="6086"/>
    <cellStyle name="Normal 5 2 6" xfId="6087"/>
    <cellStyle name="Normal 5 3" xfId="1426"/>
    <cellStyle name="Normal 5 3 2" xfId="1427"/>
    <cellStyle name="Normal 5 3 2 2" xfId="6088"/>
    <cellStyle name="Normal 5 3 2 2 2" xfId="6089"/>
    <cellStyle name="Normal 5 3 2 2 3" xfId="6090"/>
    <cellStyle name="Normal 5 3 2 3" xfId="6091"/>
    <cellStyle name="Normal 5 3 2 4" xfId="6092"/>
    <cellStyle name="Normal 5 3 3" xfId="6093"/>
    <cellStyle name="Normal 5 3 3 2" xfId="6094"/>
    <cellStyle name="Normal 5 3 3 3" xfId="6095"/>
    <cellStyle name="Normal 5 3 4" xfId="6096"/>
    <cellStyle name="Normal 5 3 4 2" xfId="6097"/>
    <cellStyle name="Normal 5 3 4 3" xfId="6098"/>
    <cellStyle name="Normal 5 3 5" xfId="6099"/>
    <cellStyle name="Normal 5 3 6" xfId="6100"/>
    <cellStyle name="Normal 5 4" xfId="1428"/>
    <cellStyle name="Normal 5 4 2" xfId="1429"/>
    <cellStyle name="Normal 5 4 2 2" xfId="6101"/>
    <cellStyle name="Normal 5 4 2 2 2" xfId="6102"/>
    <cellStyle name="Normal 5 4 2 2 3" xfId="6103"/>
    <cellStyle name="Normal 5 4 2 3" xfId="6104"/>
    <cellStyle name="Normal 5 4 2 4" xfId="6105"/>
    <cellStyle name="Normal 5 4 3" xfId="6106"/>
    <cellStyle name="Normal 5 4 3 2" xfId="6107"/>
    <cellStyle name="Normal 5 4 3 3" xfId="6108"/>
    <cellStyle name="Normal 5 4 4" xfId="6109"/>
    <cellStyle name="Normal 5 4 4 2" xfId="6110"/>
    <cellStyle name="Normal 5 4 4 3" xfId="6111"/>
    <cellStyle name="Normal 5 4 5" xfId="6112"/>
    <cellStyle name="Normal 5 4 6" xfId="6113"/>
    <cellStyle name="Normal 5 5" xfId="1430"/>
    <cellStyle name="Normal 5 5 2" xfId="1431"/>
    <cellStyle name="Normal 5 5 2 2" xfId="6114"/>
    <cellStyle name="Normal 5 5 2 2 2" xfId="6115"/>
    <cellStyle name="Normal 5 5 2 2 3" xfId="6116"/>
    <cellStyle name="Normal 5 5 2 3" xfId="6117"/>
    <cellStyle name="Normal 5 5 2 4" xfId="6118"/>
    <cellStyle name="Normal 5 5 3" xfId="6119"/>
    <cellStyle name="Normal 5 5 3 2" xfId="6120"/>
    <cellStyle name="Normal 5 5 3 3" xfId="6121"/>
    <cellStyle name="Normal 5 5 4" xfId="6122"/>
    <cellStyle name="Normal 5 5 4 2" xfId="6123"/>
    <cellStyle name="Normal 5 5 4 3" xfId="6124"/>
    <cellStyle name="Normal 5 5 5" xfId="6125"/>
    <cellStyle name="Normal 5 5 6" xfId="6126"/>
    <cellStyle name="Normal 5 6" xfId="1432"/>
    <cellStyle name="Normal 5 6 2" xfId="1433"/>
    <cellStyle name="Normal 5 6 2 2" xfId="6127"/>
    <cellStyle name="Normal 5 6 2 2 2" xfId="6128"/>
    <cellStyle name="Normal 5 6 2 2 3" xfId="6129"/>
    <cellStyle name="Normal 5 6 2 3" xfId="6130"/>
    <cellStyle name="Normal 5 6 2 4" xfId="6131"/>
    <cellStyle name="Normal 5 6 3" xfId="6132"/>
    <cellStyle name="Normal 5 6 3 2" xfId="6133"/>
    <cellStyle name="Normal 5 6 3 3" xfId="6134"/>
    <cellStyle name="Normal 5 6 4" xfId="6135"/>
    <cellStyle name="Normal 5 6 4 2" xfId="6136"/>
    <cellStyle name="Normal 5 6 4 3" xfId="6137"/>
    <cellStyle name="Normal 5 6 5" xfId="6138"/>
    <cellStyle name="Normal 5 6 6" xfId="6139"/>
    <cellStyle name="Normal 5 7" xfId="1434"/>
    <cellStyle name="Normal 5 7 2" xfId="6140"/>
    <cellStyle name="Normal 5 7 2 2" xfId="6141"/>
    <cellStyle name="Normal 5 7 2 3" xfId="6142"/>
    <cellStyle name="Normal 5 7 3" xfId="6143"/>
    <cellStyle name="Normal 5 7 4" xfId="6144"/>
    <cellStyle name="Normal 5 8" xfId="6145"/>
    <cellStyle name="Normal 5 8 2" xfId="6146"/>
    <cellStyle name="Normal 5 8 3" xfId="6147"/>
    <cellStyle name="Normal 5 9" xfId="6148"/>
    <cellStyle name="Normal 5 9 2" xfId="6149"/>
    <cellStyle name="Normal 5 9 3" xfId="6150"/>
    <cellStyle name="Normal 50" xfId="1435"/>
    <cellStyle name="Normal 50 2" xfId="6151"/>
    <cellStyle name="Normal 50 2 2" xfId="6152"/>
    <cellStyle name="Normal 50 2 3" xfId="6153"/>
    <cellStyle name="Normal 51" xfId="1436"/>
    <cellStyle name="Normal 51 2" xfId="6154"/>
    <cellStyle name="Normal 51 2 2" xfId="6155"/>
    <cellStyle name="Normal 51 2 3" xfId="6156"/>
    <cellStyle name="Normal 52" xfId="1437"/>
    <cellStyle name="Normal 52 2" xfId="6157"/>
    <cellStyle name="Normal 53" xfId="6158"/>
    <cellStyle name="Normal 53 2" xfId="6159"/>
    <cellStyle name="Normal 53 3" xfId="6160"/>
    <cellStyle name="Normal 54" xfId="6161"/>
    <cellStyle name="Normal 54 2" xfId="6162"/>
    <cellStyle name="Normal 54 3" xfId="6163"/>
    <cellStyle name="Normal 55" xfId="6164"/>
    <cellStyle name="Normal 55 2" xfId="6165"/>
    <cellStyle name="Normal 56" xfId="6166"/>
    <cellStyle name="Normal 56 2" xfId="6167"/>
    <cellStyle name="Normal 57" xfId="6168"/>
    <cellStyle name="Normal 57 2" xfId="6169"/>
    <cellStyle name="Normal 58" xfId="6170"/>
    <cellStyle name="Normal 59" xfId="6171"/>
    <cellStyle name="Normal 6" xfId="1438"/>
    <cellStyle name="Normal 6 2" xfId="1439"/>
    <cellStyle name="Normal 6 3" xfId="1440"/>
    <cellStyle name="Normal 6 3 2" xfId="1441"/>
    <cellStyle name="Normal 6 3 2 2" xfId="6172"/>
    <cellStyle name="Normal 6 3 2 2 2" xfId="6173"/>
    <cellStyle name="Normal 6 3 2 2 3" xfId="6174"/>
    <cellStyle name="Normal 6 3 2 3" xfId="6175"/>
    <cellStyle name="Normal 6 3 2 4" xfId="6176"/>
    <cellStyle name="Normal 6 3 3" xfId="6177"/>
    <cellStyle name="Normal 6 3 3 2" xfId="6178"/>
    <cellStyle name="Normal 6 3 3 3" xfId="6179"/>
    <cellStyle name="Normal 6 3 4" xfId="6180"/>
    <cellStyle name="Normal 6 3 4 2" xfId="6181"/>
    <cellStyle name="Normal 6 3 4 3" xfId="6182"/>
    <cellStyle name="Normal 6 3 5" xfId="6183"/>
    <cellStyle name="Normal 6 3 6" xfId="6184"/>
    <cellStyle name="Normal 6 4" xfId="6185"/>
    <cellStyle name="Normal 60" xfId="6186"/>
    <cellStyle name="Normal 61" xfId="6187"/>
    <cellStyle name="Normal 62" xfId="6188"/>
    <cellStyle name="Normal 62 2" xfId="6189"/>
    <cellStyle name="Normal 63" xfId="6190"/>
    <cellStyle name="Normal 63 2" xfId="6191"/>
    <cellStyle name="Normal 64" xfId="6192"/>
    <cellStyle name="Normal 64 2" xfId="6193"/>
    <cellStyle name="Normal 65" xfId="6194"/>
    <cellStyle name="Normal 66" xfId="6195"/>
    <cellStyle name="Normal 67" xfId="6196"/>
    <cellStyle name="Normal 68" xfId="6197"/>
    <cellStyle name="Normal 69" xfId="6198"/>
    <cellStyle name="Normal 7" xfId="1442"/>
    <cellStyle name="Normal 7 2" xfId="1443"/>
    <cellStyle name="Normal 7 3" xfId="1444"/>
    <cellStyle name="Normal 7 3 2" xfId="1445"/>
    <cellStyle name="Normal 7 3 2 2" xfId="6199"/>
    <cellStyle name="Normal 7 3 2 2 2" xfId="6200"/>
    <cellStyle name="Normal 7 3 2 2 3" xfId="6201"/>
    <cellStyle name="Normal 7 3 2 3" xfId="6202"/>
    <cellStyle name="Normal 7 3 2 4" xfId="6203"/>
    <cellStyle name="Normal 7 3 3" xfId="6204"/>
    <cellStyle name="Normal 7 3 3 2" xfId="6205"/>
    <cellStyle name="Normal 7 3 3 3" xfId="6206"/>
    <cellStyle name="Normal 7 3 4" xfId="6207"/>
    <cellStyle name="Normal 7 3 4 2" xfId="6208"/>
    <cellStyle name="Normal 7 3 4 3" xfId="6209"/>
    <cellStyle name="Normal 7 3 5" xfId="6210"/>
    <cellStyle name="Normal 7 3 6" xfId="6211"/>
    <cellStyle name="Normal 70" xfId="6212"/>
    <cellStyle name="Normal 71" xfId="6213"/>
    <cellStyle name="Normal 71 2" xfId="6214"/>
    <cellStyle name="Normal 72" xfId="6863"/>
    <cellStyle name="Normal 73" xfId="6864"/>
    <cellStyle name="Normal 74" xfId="6865"/>
    <cellStyle name="Normal 75" xfId="6866"/>
    <cellStyle name="Normal 76" xfId="6867"/>
    <cellStyle name="Normal 77" xfId="6868"/>
    <cellStyle name="Normal 8" xfId="1446"/>
    <cellStyle name="Normal 8 2" xfId="1447"/>
    <cellStyle name="Normal 8 3" xfId="1448"/>
    <cellStyle name="Normal 8 3 2" xfId="1449"/>
    <cellStyle name="Normal 8 3 2 2" xfId="6215"/>
    <cellStyle name="Normal 8 3 2 2 2" xfId="6216"/>
    <cellStyle name="Normal 8 3 2 2 3" xfId="6217"/>
    <cellStyle name="Normal 8 3 2 3" xfId="6218"/>
    <cellStyle name="Normal 8 3 2 4" xfId="6219"/>
    <cellStyle name="Normal 8 3 3" xfId="6220"/>
    <cellStyle name="Normal 8 3 3 2" xfId="6221"/>
    <cellStyle name="Normal 8 3 3 3" xfId="6222"/>
    <cellStyle name="Normal 8 3 4" xfId="6223"/>
    <cellStyle name="Normal 8 3 4 2" xfId="6224"/>
    <cellStyle name="Normal 8 3 4 3" xfId="6225"/>
    <cellStyle name="Normal 8 3 5" xfId="6226"/>
    <cellStyle name="Normal 8 3 6" xfId="6227"/>
    <cellStyle name="Normal 9" xfId="1450"/>
    <cellStyle name="Normal 9 2" xfId="1451"/>
    <cellStyle name="Normal 9 2 2" xfId="6228"/>
    <cellStyle name="Normal 9 3" xfId="1452"/>
    <cellStyle name="Normal 9 3 2" xfId="1453"/>
    <cellStyle name="Normal 9 3 2 2" xfId="6229"/>
    <cellStyle name="Normal 9 3 2 2 2" xfId="6230"/>
    <cellStyle name="Normal 9 3 2 2 3" xfId="6231"/>
    <cellStyle name="Normal 9 3 2 3" xfId="6232"/>
    <cellStyle name="Normal 9 3 2 4" xfId="6233"/>
    <cellStyle name="Normal 9 3 3" xfId="6234"/>
    <cellStyle name="Normal 9 3 3 2" xfId="6235"/>
    <cellStyle name="Normal 9 3 3 3" xfId="6236"/>
    <cellStyle name="Normal 9 3 4" xfId="6237"/>
    <cellStyle name="Normal 9 3 4 2" xfId="6238"/>
    <cellStyle name="Normal 9 3 4 3" xfId="6239"/>
    <cellStyle name="Normal 9 3 5" xfId="6240"/>
    <cellStyle name="Normal 9 3 6" xfId="6241"/>
    <cellStyle name="Normal 9_NOL Analysis(For Ann Kellog and  Pete Winne)" xfId="6242"/>
    <cellStyle name="Normal_3.01 Income Statement Ele &amp; Gas" xfId="1729"/>
    <cellStyle name="Normal_Income Statement 12ME Sept_07" xfId="45"/>
    <cellStyle name="Note" xfId="15" builtinId="10" customBuiltin="1"/>
    <cellStyle name="Note 10" xfId="1454"/>
    <cellStyle name="Note 10 2" xfId="1455"/>
    <cellStyle name="Note 10 3" xfId="1456"/>
    <cellStyle name="Note 10 3 2" xfId="1457"/>
    <cellStyle name="Note 10 3 2 2" xfId="6243"/>
    <cellStyle name="Note 10 3 2 2 2" xfId="6244"/>
    <cellStyle name="Note 10 3 2 2 3" xfId="6245"/>
    <cellStyle name="Note 10 3 2 3" xfId="6246"/>
    <cellStyle name="Note 10 3 2 4" xfId="6247"/>
    <cellStyle name="Note 10 3 3" xfId="6248"/>
    <cellStyle name="Note 10 3 3 2" xfId="6249"/>
    <cellStyle name="Note 10 3 3 3" xfId="6250"/>
    <cellStyle name="Note 10 3 4" xfId="6251"/>
    <cellStyle name="Note 10 3 4 2" xfId="6252"/>
    <cellStyle name="Note 10 3 4 3" xfId="6253"/>
    <cellStyle name="Note 10 3 5" xfId="6254"/>
    <cellStyle name="Note 10 3 6" xfId="6255"/>
    <cellStyle name="Note 11" xfId="1458"/>
    <cellStyle name="Note 11 2" xfId="1459"/>
    <cellStyle name="Note 11 3" xfId="1460"/>
    <cellStyle name="Note 11 3 2" xfId="1461"/>
    <cellStyle name="Note 11 3 2 2" xfId="6256"/>
    <cellStyle name="Note 11 3 2 2 2" xfId="6257"/>
    <cellStyle name="Note 11 3 2 2 3" xfId="6258"/>
    <cellStyle name="Note 11 3 2 3" xfId="6259"/>
    <cellStyle name="Note 11 3 2 4" xfId="6260"/>
    <cellStyle name="Note 11 3 3" xfId="6261"/>
    <cellStyle name="Note 11 3 3 2" xfId="6262"/>
    <cellStyle name="Note 11 3 3 3" xfId="6263"/>
    <cellStyle name="Note 11 3 4" xfId="6264"/>
    <cellStyle name="Note 11 3 4 2" xfId="6265"/>
    <cellStyle name="Note 11 3 4 3" xfId="6266"/>
    <cellStyle name="Note 11 3 5" xfId="6267"/>
    <cellStyle name="Note 11 3 6" xfId="6268"/>
    <cellStyle name="Note 12" xfId="1462"/>
    <cellStyle name="Note 12 2" xfId="1463"/>
    <cellStyle name="Note 12 3" xfId="1464"/>
    <cellStyle name="Note 12 3 2" xfId="1465"/>
    <cellStyle name="Note 12 3 2 2" xfId="6269"/>
    <cellStyle name="Note 12 3 2 2 2" xfId="6270"/>
    <cellStyle name="Note 12 3 2 2 3" xfId="6271"/>
    <cellStyle name="Note 12 3 2 3" xfId="6272"/>
    <cellStyle name="Note 12 3 2 4" xfId="6273"/>
    <cellStyle name="Note 12 3 3" xfId="6274"/>
    <cellStyle name="Note 12 3 3 2" xfId="6275"/>
    <cellStyle name="Note 12 3 3 3" xfId="6276"/>
    <cellStyle name="Note 12 3 4" xfId="6277"/>
    <cellStyle name="Note 12 3 4 2" xfId="6278"/>
    <cellStyle name="Note 12 3 4 3" xfId="6279"/>
    <cellStyle name="Note 12 3 5" xfId="6280"/>
    <cellStyle name="Note 12 3 6" xfId="6281"/>
    <cellStyle name="Note 13" xfId="1466"/>
    <cellStyle name="Note 13 2" xfId="1467"/>
    <cellStyle name="Note 13 2 2" xfId="1468"/>
    <cellStyle name="Note 13 2 2 2" xfId="6282"/>
    <cellStyle name="Note 13 2 2 2 2" xfId="6283"/>
    <cellStyle name="Note 13 2 2 2 3" xfId="6284"/>
    <cellStyle name="Note 13 2 2 3" xfId="6285"/>
    <cellStyle name="Note 13 2 2 4" xfId="6286"/>
    <cellStyle name="Note 13 2 3" xfId="6287"/>
    <cellStyle name="Note 13 2 3 2" xfId="6288"/>
    <cellStyle name="Note 13 2 3 3" xfId="6289"/>
    <cellStyle name="Note 13 2 4" xfId="6290"/>
    <cellStyle name="Note 13 2 4 2" xfId="6291"/>
    <cellStyle name="Note 13 2 4 3" xfId="6292"/>
    <cellStyle name="Note 13 2 5" xfId="6293"/>
    <cellStyle name="Note 13 2 6" xfId="6294"/>
    <cellStyle name="Note 13 3" xfId="1469"/>
    <cellStyle name="Note 13 3 2" xfId="6295"/>
    <cellStyle name="Note 13 3 2 2" xfId="6296"/>
    <cellStyle name="Note 13 3 2 3" xfId="6297"/>
    <cellStyle name="Note 13 3 3" xfId="6298"/>
    <cellStyle name="Note 13 3 4" xfId="6299"/>
    <cellStyle name="Note 13 4" xfId="6300"/>
    <cellStyle name="Note 13 4 2" xfId="6301"/>
    <cellStyle name="Note 13 4 3" xfId="6302"/>
    <cellStyle name="Note 13 5" xfId="6303"/>
    <cellStyle name="Note 13 5 2" xfId="6304"/>
    <cellStyle name="Note 13 5 3" xfId="6305"/>
    <cellStyle name="Note 13 6" xfId="6306"/>
    <cellStyle name="Note 13 7" xfId="6307"/>
    <cellStyle name="Note 14" xfId="1470"/>
    <cellStyle name="Note 14 2" xfId="1471"/>
    <cellStyle name="Note 14 2 2" xfId="6308"/>
    <cellStyle name="Note 14 2 2 2" xfId="6309"/>
    <cellStyle name="Note 14 2 2 3" xfId="6310"/>
    <cellStyle name="Note 14 2 3" xfId="6311"/>
    <cellStyle name="Note 14 2 4" xfId="6312"/>
    <cellStyle name="Note 14 3" xfId="6313"/>
    <cellStyle name="Note 14 3 2" xfId="6314"/>
    <cellStyle name="Note 14 3 3" xfId="6315"/>
    <cellStyle name="Note 14 4" xfId="6316"/>
    <cellStyle name="Note 14 4 2" xfId="6317"/>
    <cellStyle name="Note 14 4 3" xfId="6318"/>
    <cellStyle name="Note 14 5" xfId="6319"/>
    <cellStyle name="Note 14 6" xfId="6320"/>
    <cellStyle name="Note 15" xfId="1472"/>
    <cellStyle name="Note 15 2" xfId="1473"/>
    <cellStyle name="Note 15 2 2" xfId="6321"/>
    <cellStyle name="Note 15 2 2 2" xfId="6322"/>
    <cellStyle name="Note 15 2 2 3" xfId="6323"/>
    <cellStyle name="Note 15 2 3" xfId="6324"/>
    <cellStyle name="Note 15 2 4" xfId="6325"/>
    <cellStyle name="Note 15 3" xfId="6326"/>
    <cellStyle name="Note 15 3 2" xfId="6327"/>
    <cellStyle name="Note 15 3 3" xfId="6328"/>
    <cellStyle name="Note 15 4" xfId="6329"/>
    <cellStyle name="Note 15 4 2" xfId="6330"/>
    <cellStyle name="Note 15 4 3" xfId="6331"/>
    <cellStyle name="Note 15 5" xfId="6332"/>
    <cellStyle name="Note 15 6" xfId="6333"/>
    <cellStyle name="Note 16" xfId="1474"/>
    <cellStyle name="Note 16 2" xfId="1475"/>
    <cellStyle name="Note 16 2 2" xfId="6334"/>
    <cellStyle name="Note 16 2 2 2" xfId="6335"/>
    <cellStyle name="Note 16 2 2 3" xfId="6336"/>
    <cellStyle name="Note 16 2 3" xfId="6337"/>
    <cellStyle name="Note 16 2 4" xfId="6338"/>
    <cellStyle name="Note 16 3" xfId="6339"/>
    <cellStyle name="Note 16 3 2" xfId="6340"/>
    <cellStyle name="Note 16 3 3" xfId="6341"/>
    <cellStyle name="Note 16 4" xfId="6342"/>
    <cellStyle name="Note 16 4 2" xfId="6343"/>
    <cellStyle name="Note 16 4 3" xfId="6344"/>
    <cellStyle name="Note 16 5" xfId="6345"/>
    <cellStyle name="Note 16 6" xfId="6346"/>
    <cellStyle name="Note 17" xfId="1476"/>
    <cellStyle name="Note 17 2" xfId="1477"/>
    <cellStyle name="Note 17 2 2" xfId="6347"/>
    <cellStyle name="Note 17 2 2 2" xfId="6348"/>
    <cellStyle name="Note 17 2 2 3" xfId="6349"/>
    <cellStyle name="Note 17 2 3" xfId="6350"/>
    <cellStyle name="Note 17 2 4" xfId="6351"/>
    <cellStyle name="Note 17 3" xfId="6352"/>
    <cellStyle name="Note 17 3 2" xfId="6353"/>
    <cellStyle name="Note 17 3 3" xfId="6354"/>
    <cellStyle name="Note 17 4" xfId="6355"/>
    <cellStyle name="Note 17 4 2" xfId="6356"/>
    <cellStyle name="Note 17 4 3" xfId="6357"/>
    <cellStyle name="Note 17 5" xfId="6358"/>
    <cellStyle name="Note 17 6" xfId="6359"/>
    <cellStyle name="Note 18" xfId="1478"/>
    <cellStyle name="Note 18 2" xfId="1479"/>
    <cellStyle name="Note 18 2 2" xfId="6360"/>
    <cellStyle name="Note 18 2 2 2" xfId="6361"/>
    <cellStyle name="Note 18 2 2 3" xfId="6362"/>
    <cellStyle name="Note 18 2 3" xfId="6363"/>
    <cellStyle name="Note 18 2 4" xfId="6364"/>
    <cellStyle name="Note 18 3" xfId="6365"/>
    <cellStyle name="Note 18 3 2" xfId="6366"/>
    <cellStyle name="Note 18 3 3" xfId="6367"/>
    <cellStyle name="Note 18 4" xfId="6368"/>
    <cellStyle name="Note 18 4 2" xfId="6369"/>
    <cellStyle name="Note 18 4 3" xfId="6370"/>
    <cellStyle name="Note 18 5" xfId="6371"/>
    <cellStyle name="Note 18 6" xfId="6372"/>
    <cellStyle name="Note 19" xfId="1480"/>
    <cellStyle name="Note 19 2" xfId="1481"/>
    <cellStyle name="Note 19 2 2" xfId="6373"/>
    <cellStyle name="Note 19 2 2 2" xfId="6374"/>
    <cellStyle name="Note 19 2 2 3" xfId="6375"/>
    <cellStyle name="Note 19 2 3" xfId="6376"/>
    <cellStyle name="Note 19 2 4" xfId="6377"/>
    <cellStyle name="Note 19 3" xfId="6378"/>
    <cellStyle name="Note 19 3 2" xfId="6379"/>
    <cellStyle name="Note 19 3 3" xfId="6380"/>
    <cellStyle name="Note 19 4" xfId="6381"/>
    <cellStyle name="Note 19 4 2" xfId="6382"/>
    <cellStyle name="Note 19 4 3" xfId="6383"/>
    <cellStyle name="Note 19 5" xfId="6384"/>
    <cellStyle name="Note 19 6" xfId="6385"/>
    <cellStyle name="Note 2" xfId="1482"/>
    <cellStyle name="Note 2 2" xfId="1483"/>
    <cellStyle name="Note 2 2 2" xfId="1484"/>
    <cellStyle name="Note 2 3" xfId="1485"/>
    <cellStyle name="Note 2 3 2" xfId="1486"/>
    <cellStyle name="Note 2 3 2 2" xfId="6386"/>
    <cellStyle name="Note 2 3 2 2 2" xfId="6387"/>
    <cellStyle name="Note 2 3 2 2 3" xfId="6388"/>
    <cellStyle name="Note 2 3 2 3" xfId="6389"/>
    <cellStyle name="Note 2 3 2 4" xfId="6390"/>
    <cellStyle name="Note 2 3 3" xfId="6391"/>
    <cellStyle name="Note 2 3 3 2" xfId="6392"/>
    <cellStyle name="Note 2 3 3 3" xfId="6393"/>
    <cellStyle name="Note 2 3 4" xfId="6394"/>
    <cellStyle name="Note 2 3 4 2" xfId="6395"/>
    <cellStyle name="Note 2 3 4 3" xfId="6396"/>
    <cellStyle name="Note 2 3 5" xfId="6397"/>
    <cellStyle name="Note 2 3 6" xfId="6398"/>
    <cellStyle name="Note 2 4" xfId="6869"/>
    <cellStyle name="Note 20" xfId="1487"/>
    <cellStyle name="Note 20 2" xfId="1488"/>
    <cellStyle name="Note 20 2 2" xfId="6399"/>
    <cellStyle name="Note 20 2 2 2" xfId="6400"/>
    <cellStyle name="Note 20 2 2 3" xfId="6401"/>
    <cellStyle name="Note 20 2 3" xfId="6402"/>
    <cellStyle name="Note 20 2 4" xfId="6403"/>
    <cellStyle name="Note 20 3" xfId="6404"/>
    <cellStyle name="Note 20 3 2" xfId="6405"/>
    <cellStyle name="Note 20 3 3" xfId="6406"/>
    <cellStyle name="Note 20 4" xfId="6407"/>
    <cellStyle name="Note 20 4 2" xfId="6408"/>
    <cellStyle name="Note 20 4 3" xfId="6409"/>
    <cellStyle name="Note 20 5" xfId="6410"/>
    <cellStyle name="Note 20 6" xfId="6411"/>
    <cellStyle name="Note 21" xfId="1489"/>
    <cellStyle name="Note 22" xfId="1490"/>
    <cellStyle name="Note 22 2" xfId="1491"/>
    <cellStyle name="Note 22 2 2" xfId="6412"/>
    <cellStyle name="Note 22 2 2 2" xfId="6413"/>
    <cellStyle name="Note 22 2 2 3" xfId="6414"/>
    <cellStyle name="Note 22 2 3" xfId="6415"/>
    <cellStyle name="Note 22 2 4" xfId="6416"/>
    <cellStyle name="Note 22 3" xfId="6417"/>
    <cellStyle name="Note 22 3 2" xfId="6418"/>
    <cellStyle name="Note 22 3 3" xfId="6419"/>
    <cellStyle name="Note 22 4" xfId="6420"/>
    <cellStyle name="Note 22 4 2" xfId="6421"/>
    <cellStyle name="Note 22 4 3" xfId="6422"/>
    <cellStyle name="Note 22 5" xfId="6423"/>
    <cellStyle name="Note 22 6" xfId="6424"/>
    <cellStyle name="Note 23" xfId="1492"/>
    <cellStyle name="Note 23 2" xfId="6425"/>
    <cellStyle name="Note 23 2 2" xfId="6426"/>
    <cellStyle name="Note 23 2 3" xfId="6427"/>
    <cellStyle name="Note 23 3" xfId="6428"/>
    <cellStyle name="Note 23 4" xfId="6429"/>
    <cellStyle name="Note 24" xfId="1493"/>
    <cellStyle name="Note 25" xfId="6870"/>
    <cellStyle name="Note 26" xfId="6871"/>
    <cellStyle name="Note 27" xfId="6872"/>
    <cellStyle name="Note 28" xfId="6873"/>
    <cellStyle name="Note 3" xfId="1494"/>
    <cellStyle name="Note 3 2" xfId="1495"/>
    <cellStyle name="Note 3 3" xfId="1496"/>
    <cellStyle name="Note 3 3 2" xfId="1497"/>
    <cellStyle name="Note 3 3 2 2" xfId="6430"/>
    <cellStyle name="Note 3 3 2 2 2" xfId="6431"/>
    <cellStyle name="Note 3 3 2 2 3" xfId="6432"/>
    <cellStyle name="Note 3 3 2 3" xfId="6433"/>
    <cellStyle name="Note 3 3 2 4" xfId="6434"/>
    <cellStyle name="Note 3 3 3" xfId="6435"/>
    <cellStyle name="Note 3 3 3 2" xfId="6436"/>
    <cellStyle name="Note 3 3 3 3" xfId="6437"/>
    <cellStyle name="Note 3 3 4" xfId="6438"/>
    <cellStyle name="Note 3 3 4 2" xfId="6439"/>
    <cellStyle name="Note 3 3 4 3" xfId="6440"/>
    <cellStyle name="Note 3 3 5" xfId="6441"/>
    <cellStyle name="Note 3 3 6" xfId="6442"/>
    <cellStyle name="Note 4" xfId="1498"/>
    <cellStyle name="Note 4 2" xfId="1499"/>
    <cellStyle name="Note 4 3" xfId="1500"/>
    <cellStyle name="Note 4 3 2" xfId="1501"/>
    <cellStyle name="Note 4 3 2 2" xfId="6443"/>
    <cellStyle name="Note 4 3 2 2 2" xfId="6444"/>
    <cellStyle name="Note 4 3 2 2 3" xfId="6445"/>
    <cellStyle name="Note 4 3 2 3" xfId="6446"/>
    <cellStyle name="Note 4 3 2 4" xfId="6447"/>
    <cellStyle name="Note 4 3 3" xfId="6448"/>
    <cellStyle name="Note 4 3 3 2" xfId="6449"/>
    <cellStyle name="Note 4 3 3 3" xfId="6450"/>
    <cellStyle name="Note 4 3 4" xfId="6451"/>
    <cellStyle name="Note 4 3 4 2" xfId="6452"/>
    <cellStyle name="Note 4 3 4 3" xfId="6453"/>
    <cellStyle name="Note 4 3 5" xfId="6454"/>
    <cellStyle name="Note 4 3 6" xfId="6455"/>
    <cellStyle name="Note 5" xfId="1502"/>
    <cellStyle name="Note 5 2" xfId="1503"/>
    <cellStyle name="Note 5 3" xfId="1504"/>
    <cellStyle name="Note 5 3 2" xfId="1505"/>
    <cellStyle name="Note 5 3 2 2" xfId="6456"/>
    <cellStyle name="Note 5 3 2 2 2" xfId="6457"/>
    <cellStyle name="Note 5 3 2 2 3" xfId="6458"/>
    <cellStyle name="Note 5 3 2 3" xfId="6459"/>
    <cellStyle name="Note 5 3 2 4" xfId="6460"/>
    <cellStyle name="Note 5 3 3" xfId="6461"/>
    <cellStyle name="Note 5 3 3 2" xfId="6462"/>
    <cellStyle name="Note 5 3 3 3" xfId="6463"/>
    <cellStyle name="Note 5 3 4" xfId="6464"/>
    <cellStyle name="Note 5 3 4 2" xfId="6465"/>
    <cellStyle name="Note 5 3 4 3" xfId="6466"/>
    <cellStyle name="Note 5 3 5" xfId="6467"/>
    <cellStyle name="Note 5 3 6" xfId="6468"/>
    <cellStyle name="Note 6" xfId="1506"/>
    <cellStyle name="Note 6 2" xfId="1507"/>
    <cellStyle name="Note 6 3" xfId="1508"/>
    <cellStyle name="Note 6 3 2" xfId="1509"/>
    <cellStyle name="Note 6 3 2 2" xfId="6469"/>
    <cellStyle name="Note 6 3 2 2 2" xfId="6470"/>
    <cellStyle name="Note 6 3 2 2 3" xfId="6471"/>
    <cellStyle name="Note 6 3 2 3" xfId="6472"/>
    <cellStyle name="Note 6 3 2 4" xfId="6473"/>
    <cellStyle name="Note 6 3 3" xfId="6474"/>
    <cellStyle name="Note 6 3 3 2" xfId="6475"/>
    <cellStyle name="Note 6 3 3 3" xfId="6476"/>
    <cellStyle name="Note 6 3 4" xfId="6477"/>
    <cellStyle name="Note 6 3 4 2" xfId="6478"/>
    <cellStyle name="Note 6 3 4 3" xfId="6479"/>
    <cellStyle name="Note 6 3 5" xfId="6480"/>
    <cellStyle name="Note 6 3 6" xfId="6481"/>
    <cellStyle name="Note 7" xfId="1510"/>
    <cellStyle name="Note 7 2" xfId="1511"/>
    <cellStyle name="Note 7 3" xfId="1512"/>
    <cellStyle name="Note 7 3 2" xfId="1513"/>
    <cellStyle name="Note 7 3 2 2" xfId="6482"/>
    <cellStyle name="Note 7 3 2 2 2" xfId="6483"/>
    <cellStyle name="Note 7 3 2 2 3" xfId="6484"/>
    <cellStyle name="Note 7 3 2 3" xfId="6485"/>
    <cellStyle name="Note 7 3 2 4" xfId="6486"/>
    <cellStyle name="Note 7 3 3" xfId="6487"/>
    <cellStyle name="Note 7 3 3 2" xfId="6488"/>
    <cellStyle name="Note 7 3 3 3" xfId="6489"/>
    <cellStyle name="Note 7 3 4" xfId="6490"/>
    <cellStyle name="Note 7 3 4 2" xfId="6491"/>
    <cellStyle name="Note 7 3 4 3" xfId="6492"/>
    <cellStyle name="Note 7 3 5" xfId="6493"/>
    <cellStyle name="Note 7 3 6" xfId="6494"/>
    <cellStyle name="Note 8" xfId="1514"/>
    <cellStyle name="Note 8 2" xfId="1515"/>
    <cellStyle name="Note 8 3" xfId="1516"/>
    <cellStyle name="Note 8 3 2" xfId="1517"/>
    <cellStyle name="Note 8 3 2 2" xfId="6495"/>
    <cellStyle name="Note 8 3 2 2 2" xfId="6496"/>
    <cellStyle name="Note 8 3 2 2 3" xfId="6497"/>
    <cellStyle name="Note 8 3 2 3" xfId="6498"/>
    <cellStyle name="Note 8 3 2 4" xfId="6499"/>
    <cellStyle name="Note 8 3 3" xfId="6500"/>
    <cellStyle name="Note 8 3 3 2" xfId="6501"/>
    <cellStyle name="Note 8 3 3 3" xfId="6502"/>
    <cellStyle name="Note 8 3 4" xfId="6503"/>
    <cellStyle name="Note 8 3 4 2" xfId="6504"/>
    <cellStyle name="Note 8 3 4 3" xfId="6505"/>
    <cellStyle name="Note 8 3 5" xfId="6506"/>
    <cellStyle name="Note 8 3 6" xfId="6507"/>
    <cellStyle name="Note 9" xfId="1518"/>
    <cellStyle name="Note 9 2" xfId="1519"/>
    <cellStyle name="Note 9 3" xfId="1520"/>
    <cellStyle name="Note 9 3 2" xfId="1521"/>
    <cellStyle name="Note 9 3 2 2" xfId="6508"/>
    <cellStyle name="Note 9 3 2 2 2" xfId="6509"/>
    <cellStyle name="Note 9 3 2 2 3" xfId="6510"/>
    <cellStyle name="Note 9 3 2 3" xfId="6511"/>
    <cellStyle name="Note 9 3 2 4" xfId="6512"/>
    <cellStyle name="Note 9 3 3" xfId="6513"/>
    <cellStyle name="Note 9 3 3 2" xfId="6514"/>
    <cellStyle name="Note 9 3 3 3" xfId="6515"/>
    <cellStyle name="Note 9 3 4" xfId="6516"/>
    <cellStyle name="Note 9 3 4 2" xfId="6517"/>
    <cellStyle name="Note 9 3 4 3" xfId="6518"/>
    <cellStyle name="Note 9 3 5" xfId="6519"/>
    <cellStyle name="Note 9 3 6" xfId="6520"/>
    <cellStyle name="Output" xfId="10" builtinId="21" customBuiltin="1"/>
    <cellStyle name="Output 10" xfId="1522"/>
    <cellStyle name="Output 11" xfId="6521"/>
    <cellStyle name="Output 12" xfId="6874"/>
    <cellStyle name="Output 13" xfId="6875"/>
    <cellStyle name="Output 2" xfId="1523"/>
    <cellStyle name="Output 2 2" xfId="1524"/>
    <cellStyle name="Output 3" xfId="1525"/>
    <cellStyle name="Output 4" xfId="1526"/>
    <cellStyle name="Output 5" xfId="1527"/>
    <cellStyle name="Output 6" xfId="1528"/>
    <cellStyle name="Output 7" xfId="1529"/>
    <cellStyle name="Output 8" xfId="1530"/>
    <cellStyle name="Output 9" xfId="1531"/>
    <cellStyle name="Percen - Style1" xfId="1532"/>
    <cellStyle name="Percen - Style2" xfId="1533"/>
    <cellStyle name="Percen - Style3" xfId="1534"/>
    <cellStyle name="Percent" xfId="44" builtinId="5"/>
    <cellStyle name="Percent (0)" xfId="1535"/>
    <cellStyle name="Percent [2]" xfId="1536"/>
    <cellStyle name="Percent [2] 2" xfId="6876"/>
    <cellStyle name="Percent 10" xfId="1537"/>
    <cellStyle name="Percent 11" xfId="1538"/>
    <cellStyle name="Percent 12" xfId="6522"/>
    <cellStyle name="Percent 13" xfId="6523"/>
    <cellStyle name="Percent 14" xfId="6524"/>
    <cellStyle name="Percent 15" xfId="6525"/>
    <cellStyle name="Percent 16" xfId="6526"/>
    <cellStyle name="Percent 17" xfId="6527"/>
    <cellStyle name="Percent 18" xfId="6528"/>
    <cellStyle name="Percent 19" xfId="6529"/>
    <cellStyle name="Percent 2" xfId="1539"/>
    <cellStyle name="Percent 2 2" xfId="6530"/>
    <cellStyle name="Percent 2 2 2 2" xfId="6531"/>
    <cellStyle name="Percent 2 3" xfId="6532"/>
    <cellStyle name="Percent 2 4" xfId="6533"/>
    <cellStyle name="Percent 20" xfId="6534"/>
    <cellStyle name="Percent 21" xfId="6535"/>
    <cellStyle name="Percent 22" xfId="6536"/>
    <cellStyle name="Percent 22 2" xfId="6537"/>
    <cellStyle name="Percent 3" xfId="1540"/>
    <cellStyle name="Percent 3 2" xfId="1541"/>
    <cellStyle name="Percent 4" xfId="1542"/>
    <cellStyle name="Percent 4 2" xfId="6538"/>
    <cellStyle name="Percent 4 3" xfId="6539"/>
    <cellStyle name="Percent 5" xfId="1543"/>
    <cellStyle name="Percent 6" xfId="1544"/>
    <cellStyle name="Percent 7" xfId="1545"/>
    <cellStyle name="Percent 8" xfId="1546"/>
    <cellStyle name="Percent 9" xfId="1547"/>
    <cellStyle name="Processing" xfId="1548"/>
    <cellStyle name="PSChar" xfId="1549"/>
    <cellStyle name="PSDate" xfId="1550"/>
    <cellStyle name="PSDec" xfId="1551"/>
    <cellStyle name="PSHeading" xfId="1552"/>
    <cellStyle name="PSInt" xfId="1553"/>
    <cellStyle name="PSSpacer" xfId="1554"/>
    <cellStyle name="purple - Style8" xfId="1555"/>
    <cellStyle name="RED" xfId="1556"/>
    <cellStyle name="Red - Style7" xfId="1557"/>
    <cellStyle name="RED_04 07E Wild Horse Wind Expansion (C) (2)" xfId="6540"/>
    <cellStyle name="Report" xfId="1558"/>
    <cellStyle name="Report Bar" xfId="1559"/>
    <cellStyle name="Report Heading" xfId="1560"/>
    <cellStyle name="Report Percent" xfId="1561"/>
    <cellStyle name="Report Unit Cost" xfId="1562"/>
    <cellStyle name="Reports" xfId="1563"/>
    <cellStyle name="Reports Total" xfId="1564"/>
    <cellStyle name="Reports Unit Cost Total" xfId="1565"/>
    <cellStyle name="Reports_Book9" xfId="6541"/>
    <cellStyle name="RevList" xfId="1566"/>
    <cellStyle name="round100" xfId="1567"/>
    <cellStyle name="SAPBEXaggData" xfId="1568"/>
    <cellStyle name="SAPBEXaggData 2" xfId="1569"/>
    <cellStyle name="SAPBEXaggData 3" xfId="1570"/>
    <cellStyle name="SAPBEXaggDataEmph" xfId="1571"/>
    <cellStyle name="SAPBEXaggDataEmph 2" xfId="1572"/>
    <cellStyle name="SAPBEXaggDataEmph 3" xfId="1573"/>
    <cellStyle name="SAPBEXaggItem" xfId="1574"/>
    <cellStyle name="SAPBEXaggItem 2" xfId="1575"/>
    <cellStyle name="SAPBEXaggItem 3" xfId="1576"/>
    <cellStyle name="SAPBEXaggItemX" xfId="1577"/>
    <cellStyle name="SAPBEXaggItemX 2" xfId="1578"/>
    <cellStyle name="SAPBEXaggItemX 3" xfId="1579"/>
    <cellStyle name="SAPBEXchaText" xfId="1580"/>
    <cellStyle name="SAPBEXchaText 2" xfId="1581"/>
    <cellStyle name="SAPBEXchaText 3" xfId="1582"/>
    <cellStyle name="SAPBEXchaText 4" xfId="1583"/>
    <cellStyle name="SAPBEXexcBad7" xfId="1584"/>
    <cellStyle name="SAPBEXexcBad7 2" xfId="1585"/>
    <cellStyle name="SAPBEXexcBad7 3" xfId="1586"/>
    <cellStyle name="SAPBEXexcBad8" xfId="1587"/>
    <cellStyle name="SAPBEXexcBad8 2" xfId="1588"/>
    <cellStyle name="SAPBEXexcBad8 3" xfId="1589"/>
    <cellStyle name="SAPBEXexcBad9" xfId="1590"/>
    <cellStyle name="SAPBEXexcBad9 2" xfId="1591"/>
    <cellStyle name="SAPBEXexcBad9 3" xfId="1592"/>
    <cellStyle name="SAPBEXexcCritical4" xfId="1593"/>
    <cellStyle name="SAPBEXexcCritical4 2" xfId="1594"/>
    <cellStyle name="SAPBEXexcCritical4 3" xfId="1595"/>
    <cellStyle name="SAPBEXexcCritical5" xfId="1596"/>
    <cellStyle name="SAPBEXexcCritical5 2" xfId="1597"/>
    <cellStyle name="SAPBEXexcCritical5 3" xfId="1598"/>
    <cellStyle name="SAPBEXexcCritical6" xfId="1599"/>
    <cellStyle name="SAPBEXexcCritical6 2" xfId="1600"/>
    <cellStyle name="SAPBEXexcCritical6 3" xfId="1601"/>
    <cellStyle name="SAPBEXexcGood1" xfId="1602"/>
    <cellStyle name="SAPBEXexcGood1 2" xfId="1603"/>
    <cellStyle name="SAPBEXexcGood1 3" xfId="1604"/>
    <cellStyle name="SAPBEXexcGood2" xfId="1605"/>
    <cellStyle name="SAPBEXexcGood2 2" xfId="1606"/>
    <cellStyle name="SAPBEXexcGood2 3" xfId="1607"/>
    <cellStyle name="SAPBEXexcGood3" xfId="1608"/>
    <cellStyle name="SAPBEXexcGood3 2" xfId="1609"/>
    <cellStyle name="SAPBEXexcGood3 3" xfId="1610"/>
    <cellStyle name="SAPBEXfilterDrill" xfId="1611"/>
    <cellStyle name="SAPBEXfilterDrill 2" xfId="1612"/>
    <cellStyle name="SAPBEXfilterDrill 3" xfId="1613"/>
    <cellStyle name="SAPBEXfilterItem" xfId="1614"/>
    <cellStyle name="SAPBEXfilterItem 2" xfId="1615"/>
    <cellStyle name="SAPBEXfilterItem 3" xfId="1616"/>
    <cellStyle name="SAPBEXfilterText" xfId="1617"/>
    <cellStyle name="SAPBEXfilterText 2" xfId="6877"/>
    <cellStyle name="SAPBEXformats" xfId="1618"/>
    <cellStyle name="SAPBEXformats 2" xfId="1619"/>
    <cellStyle name="SAPBEXformats 3" xfId="1620"/>
    <cellStyle name="SAPBEXheaderItem" xfId="1621"/>
    <cellStyle name="SAPBEXheaderItem 2" xfId="1622"/>
    <cellStyle name="SAPBEXheaderItem 3" xfId="1623"/>
    <cellStyle name="SAPBEXheaderText" xfId="1624"/>
    <cellStyle name="SAPBEXheaderText 2" xfId="1625"/>
    <cellStyle name="SAPBEXheaderText 3" xfId="1626"/>
    <cellStyle name="SAPBEXHLevel0" xfId="1627"/>
    <cellStyle name="SAPBEXHLevel0 2" xfId="1628"/>
    <cellStyle name="SAPBEXHLevel0 3" xfId="1629"/>
    <cellStyle name="SAPBEXHLevel0X" xfId="1630"/>
    <cellStyle name="SAPBEXHLevel0X 2" xfId="1631"/>
    <cellStyle name="SAPBEXHLevel0X 3" xfId="1632"/>
    <cellStyle name="SAPBEXHLevel1" xfId="1633"/>
    <cellStyle name="SAPBEXHLevel1 2" xfId="1634"/>
    <cellStyle name="SAPBEXHLevel1 3" xfId="1635"/>
    <cellStyle name="SAPBEXHLevel1X" xfId="1636"/>
    <cellStyle name="SAPBEXHLevel1X 2" xfId="1637"/>
    <cellStyle name="SAPBEXHLevel1X 3" xfId="1638"/>
    <cellStyle name="SAPBEXHLevel2" xfId="1639"/>
    <cellStyle name="SAPBEXHLevel2 2" xfId="1640"/>
    <cellStyle name="SAPBEXHLevel2 3" xfId="1641"/>
    <cellStyle name="SAPBEXHLevel2X" xfId="1642"/>
    <cellStyle name="SAPBEXHLevel2X 2" xfId="1643"/>
    <cellStyle name="SAPBEXHLevel2X 3" xfId="1644"/>
    <cellStyle name="SAPBEXHLevel3" xfId="1645"/>
    <cellStyle name="SAPBEXHLevel3 2" xfId="1646"/>
    <cellStyle name="SAPBEXHLevel3 3" xfId="1647"/>
    <cellStyle name="SAPBEXHLevel3X" xfId="1648"/>
    <cellStyle name="SAPBEXHLevel3X 2" xfId="1649"/>
    <cellStyle name="SAPBEXHLevel3X 3" xfId="1650"/>
    <cellStyle name="SAPBEXinputData" xfId="1651"/>
    <cellStyle name="SAPBEXinputData 2" xfId="6878"/>
    <cellStyle name="SAPBEXItemHeader" xfId="6879"/>
    <cellStyle name="SAPBEXresData" xfId="1652"/>
    <cellStyle name="SAPBEXresData 2" xfId="1653"/>
    <cellStyle name="SAPBEXresData 3" xfId="1654"/>
    <cellStyle name="SAPBEXresDataEmph" xfId="1655"/>
    <cellStyle name="SAPBEXresDataEmph 2" xfId="1656"/>
    <cellStyle name="SAPBEXresDataEmph 3" xfId="1657"/>
    <cellStyle name="SAPBEXresItem" xfId="1658"/>
    <cellStyle name="SAPBEXresItem 2" xfId="1659"/>
    <cellStyle name="SAPBEXresItem 3" xfId="1660"/>
    <cellStyle name="SAPBEXresItemX" xfId="1661"/>
    <cellStyle name="SAPBEXresItemX 2" xfId="1662"/>
    <cellStyle name="SAPBEXresItemX 3" xfId="1663"/>
    <cellStyle name="SAPBEXstdData" xfId="1664"/>
    <cellStyle name="SAPBEXstdData 2" xfId="1665"/>
    <cellStyle name="SAPBEXstdData 3" xfId="1666"/>
    <cellStyle name="SAPBEXstdDataEmph" xfId="1667"/>
    <cellStyle name="SAPBEXstdDataEmph 2" xfId="1668"/>
    <cellStyle name="SAPBEXstdDataEmph 3" xfId="1669"/>
    <cellStyle name="SAPBEXstdItem" xfId="1670"/>
    <cellStyle name="SAPBEXstdItem 2" xfId="1671"/>
    <cellStyle name="SAPBEXstdItem 3" xfId="1672"/>
    <cellStyle name="SAPBEXstdItemX" xfId="1673"/>
    <cellStyle name="SAPBEXstdItemX 2" xfId="1674"/>
    <cellStyle name="SAPBEXstdItemX 3" xfId="1675"/>
    <cellStyle name="SAPBEXtitle" xfId="1676"/>
    <cellStyle name="SAPBEXtitle 2" xfId="1677"/>
    <cellStyle name="SAPBEXtitle 3" xfId="1678"/>
    <cellStyle name="SAPBEXunassignedItem" xfId="6880"/>
    <cellStyle name="SAPBEXundefined" xfId="1679"/>
    <cellStyle name="SAPBEXundefined 2" xfId="1680"/>
    <cellStyle name="SAPBEXundefined 3" xfId="1681"/>
    <cellStyle name="shade" xfId="1682"/>
    <cellStyle name="Sheet Title" xfId="1683"/>
    <cellStyle name="StmtTtl1" xfId="1684"/>
    <cellStyle name="StmtTtl1 2" xfId="1685"/>
    <cellStyle name="StmtTtl1 3" xfId="6542"/>
    <cellStyle name="StmtTtl1 4" xfId="6543"/>
    <cellStyle name="StmtTtl2" xfId="1686"/>
    <cellStyle name="STYL1 - Style1" xfId="1687"/>
    <cellStyle name="Style 1" xfId="1688"/>
    <cellStyle name="Style 1 2" xfId="1689"/>
    <cellStyle name="Style 1 3" xfId="6544"/>
    <cellStyle name="Style 1 3 2" xfId="6881"/>
    <cellStyle name="Style 1 3 2 2" xfId="6882"/>
    <cellStyle name="Style 1 3 3" xfId="6883"/>
    <cellStyle name="Style 1 3 4" xfId="6884"/>
    <cellStyle name="Style 1 4" xfId="6545"/>
    <cellStyle name="Style 1_3.01 Income Statement" xfId="6546"/>
    <cellStyle name="Subtotal" xfId="1690"/>
    <cellStyle name="Sub-total" xfId="1691"/>
    <cellStyle name="taples Plaza" xfId="1692"/>
    <cellStyle name="Test" xfId="1693"/>
    <cellStyle name="Tickmark" xfId="1694"/>
    <cellStyle name="Title" xfId="1" builtinId="15" customBuiltin="1"/>
    <cellStyle name="Title 10" xfId="1695"/>
    <cellStyle name="Title 11" xfId="6885"/>
    <cellStyle name="Title 12" xfId="6886"/>
    <cellStyle name="Title 13" xfId="6887"/>
    <cellStyle name="Title 2" xfId="1696"/>
    <cellStyle name="Title 2 2" xfId="1697"/>
    <cellStyle name="Title 3" xfId="1698"/>
    <cellStyle name="Title 4" xfId="1699"/>
    <cellStyle name="Title 5" xfId="1700"/>
    <cellStyle name="Title 6" xfId="1701"/>
    <cellStyle name="Title 7" xfId="1702"/>
    <cellStyle name="Title 8" xfId="1703"/>
    <cellStyle name="Title 9" xfId="1704"/>
    <cellStyle name="Title: Major" xfId="1705"/>
    <cellStyle name="Title: Minor" xfId="1706"/>
    <cellStyle name="Title: Worksheet" xfId="1707"/>
    <cellStyle name="Total" xfId="17" builtinId="25" customBuiltin="1"/>
    <cellStyle name="Total 10" xfId="1708"/>
    <cellStyle name="Total 11" xfId="6547"/>
    <cellStyle name="Total 12" xfId="6888"/>
    <cellStyle name="Total 13" xfId="6889"/>
    <cellStyle name="Total 2" xfId="1709"/>
    <cellStyle name="Total 2 2" xfId="1710"/>
    <cellStyle name="Total 3" xfId="1711"/>
    <cellStyle name="Total 4" xfId="1712"/>
    <cellStyle name="Total 5" xfId="1713"/>
    <cellStyle name="Total 6" xfId="1714"/>
    <cellStyle name="Total 7" xfId="1715"/>
    <cellStyle name="Total 8" xfId="1716"/>
    <cellStyle name="Total 9" xfId="1717"/>
    <cellStyle name="Total4 - Style4" xfId="1718"/>
    <cellStyle name="Warning Text" xfId="14" builtinId="11" customBuiltin="1"/>
    <cellStyle name="Warning Text 10" xfId="1719"/>
    <cellStyle name="Warning Text 11" xfId="6890"/>
    <cellStyle name="Warning Text 12" xfId="6891"/>
    <cellStyle name="Warning Text 13" xfId="6892"/>
    <cellStyle name="Warning Text 2" xfId="1720"/>
    <cellStyle name="Warning Text 2 2" xfId="1721"/>
    <cellStyle name="Warning Text 3" xfId="1722"/>
    <cellStyle name="Warning Text 4" xfId="1723"/>
    <cellStyle name="Warning Text 5" xfId="1724"/>
    <cellStyle name="Warning Text 6" xfId="1725"/>
    <cellStyle name="Warning Text 7" xfId="1726"/>
    <cellStyle name="Warning Text 8" xfId="1727"/>
    <cellStyle name="Warning Text 9" xfId="1728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9.140625" defaultRowHeight="15"/>
  <cols>
    <col min="1" max="1" width="55.5703125" style="4" customWidth="1"/>
    <col min="2" max="2" width="15" style="4" customWidth="1"/>
    <col min="3" max="4" width="15" style="4" bestFit="1" customWidth="1"/>
    <col min="5" max="16384" width="9.140625" style="4"/>
  </cols>
  <sheetData>
    <row r="1" spans="1:4">
      <c r="A1" s="40" t="s">
        <v>350</v>
      </c>
      <c r="B1" s="39"/>
      <c r="C1" s="39"/>
      <c r="D1" s="39"/>
    </row>
    <row r="2" spans="1:4">
      <c r="A2" s="40" t="s">
        <v>349</v>
      </c>
      <c r="B2" s="39"/>
      <c r="C2" s="39"/>
      <c r="D2" s="39"/>
    </row>
    <row r="3" spans="1:4">
      <c r="A3" s="171" t="s">
        <v>414</v>
      </c>
      <c r="B3" s="171"/>
      <c r="C3" s="171"/>
      <c r="D3" s="171"/>
    </row>
    <row r="4" spans="1:4">
      <c r="B4" s="39"/>
      <c r="C4" s="39"/>
      <c r="D4" s="39"/>
    </row>
    <row r="5" spans="1:4">
      <c r="A5" s="172" t="s">
        <v>415</v>
      </c>
      <c r="B5" s="172"/>
      <c r="C5" s="172"/>
      <c r="D5" s="172"/>
    </row>
    <row r="6" spans="1:4">
      <c r="A6" s="172" t="s">
        <v>416</v>
      </c>
      <c r="B6" s="172"/>
      <c r="C6" s="172"/>
      <c r="D6" s="172"/>
    </row>
    <row r="7" spans="1:4">
      <c r="A7" s="1"/>
      <c r="B7" s="38" t="s">
        <v>34</v>
      </c>
      <c r="C7" s="37" t="s">
        <v>33</v>
      </c>
      <c r="D7" s="36" t="s">
        <v>348</v>
      </c>
    </row>
    <row r="8" spans="1:4">
      <c r="A8" s="34" t="s">
        <v>347</v>
      </c>
      <c r="B8" s="33"/>
      <c r="C8" s="33"/>
      <c r="D8" s="9"/>
    </row>
    <row r="9" spans="1:4">
      <c r="A9" s="26" t="s">
        <v>31</v>
      </c>
      <c r="B9" s="28">
        <f>'Unallocated Detail'!G18</f>
        <v>2216295448.0499997</v>
      </c>
      <c r="C9" s="28">
        <f>'Unallocated Detail'!H18</f>
        <v>930344607.25999975</v>
      </c>
      <c r="D9" s="18">
        <f>SUM(B9:C9)</f>
        <v>3146640055.3099995</v>
      </c>
    </row>
    <row r="10" spans="1:4">
      <c r="A10" s="26" t="s">
        <v>30</v>
      </c>
      <c r="B10" s="32">
        <f>'Unallocated Detail'!G21</f>
        <v>343142.80999999901</v>
      </c>
      <c r="C10" s="32">
        <f>'Unallocated Detail'!H21</f>
        <v>0</v>
      </c>
      <c r="D10" s="9">
        <f>SUM(B10:C10)</f>
        <v>343142.80999999901</v>
      </c>
    </row>
    <row r="11" spans="1:4">
      <c r="A11" s="26" t="s">
        <v>29</v>
      </c>
      <c r="B11" s="32">
        <f>'Unallocated Detail'!G25</f>
        <v>134801098.83999997</v>
      </c>
      <c r="C11" s="32">
        <f>'Unallocated Detail'!H25</f>
        <v>0</v>
      </c>
      <c r="D11" s="9">
        <f>SUM(B11:C11)</f>
        <v>134801098.83999997</v>
      </c>
    </row>
    <row r="12" spans="1:4">
      <c r="A12" s="26" t="s">
        <v>28</v>
      </c>
      <c r="B12" s="31">
        <f>'Unallocated Detail'!G40</f>
        <v>28545454.079999998</v>
      </c>
      <c r="C12" s="30">
        <f>'Unallocated Detail'!H40</f>
        <v>-26964920.289999984</v>
      </c>
      <c r="D12" s="35">
        <f>SUM(B12:C12)</f>
        <v>1580533.790000014</v>
      </c>
    </row>
    <row r="13" spans="1:4">
      <c r="A13" s="26" t="s">
        <v>27</v>
      </c>
      <c r="B13" s="19">
        <f>SUM(B9:B12)</f>
        <v>2379985143.7799997</v>
      </c>
      <c r="C13" s="19">
        <f>SUM(C9:C12)</f>
        <v>903379686.96999979</v>
      </c>
      <c r="D13" s="18">
        <f>SUM(D9:D12)</f>
        <v>3283364830.7499995</v>
      </c>
    </row>
    <row r="14" spans="1:4">
      <c r="A14" s="34" t="s">
        <v>346</v>
      </c>
      <c r="B14" s="33"/>
      <c r="C14" s="33"/>
      <c r="D14" s="9"/>
    </row>
    <row r="15" spans="1:4">
      <c r="A15" s="34" t="s">
        <v>345</v>
      </c>
      <c r="B15" s="33"/>
      <c r="C15" s="33"/>
      <c r="D15" s="9"/>
    </row>
    <row r="16" spans="1:4">
      <c r="A16" s="34" t="s">
        <v>344</v>
      </c>
      <c r="B16" s="33"/>
      <c r="C16" s="33"/>
      <c r="D16" s="9"/>
    </row>
    <row r="17" spans="1:4">
      <c r="A17" s="34" t="s">
        <v>343</v>
      </c>
      <c r="B17" s="33"/>
      <c r="C17" s="33"/>
      <c r="D17" s="9"/>
    </row>
    <row r="18" spans="1:4">
      <c r="A18" s="26" t="s">
        <v>26</v>
      </c>
      <c r="B18" s="28">
        <f>'Unallocated Detail'!G47</f>
        <v>197394976.94</v>
      </c>
      <c r="C18" s="28">
        <f>'Unallocated Detail'!H47</f>
        <v>0</v>
      </c>
      <c r="D18" s="18">
        <f>B18+C18</f>
        <v>197394976.94</v>
      </c>
    </row>
    <row r="19" spans="1:4">
      <c r="A19" s="26" t="s">
        <v>25</v>
      </c>
      <c r="B19" s="32">
        <f>'Unallocated Detail'!G56</f>
        <v>548604460.05999887</v>
      </c>
      <c r="C19" s="32">
        <f>'Unallocated Detail'!H56</f>
        <v>323479968.83999878</v>
      </c>
      <c r="D19" s="27">
        <f>B19+C19</f>
        <v>872084428.89999771</v>
      </c>
    </row>
    <row r="20" spans="1:4">
      <c r="A20" s="26" t="s">
        <v>24</v>
      </c>
      <c r="B20" s="32">
        <f>'Unallocated Detail'!G59</f>
        <v>115604569.41999987</v>
      </c>
      <c r="C20" s="32">
        <f>'Unallocated Detail'!H59</f>
        <v>0</v>
      </c>
      <c r="D20" s="27">
        <f>B20+C20</f>
        <v>115604569.41999987</v>
      </c>
    </row>
    <row r="21" spans="1:4">
      <c r="A21" s="26" t="s">
        <v>23</v>
      </c>
      <c r="B21" s="31">
        <f>'Unallocated Detail'!G62</f>
        <v>-78555499.419999897</v>
      </c>
      <c r="C21" s="30">
        <f>'Unallocated Detail'!H62</f>
        <v>0</v>
      </c>
      <c r="D21" s="29">
        <f>B21+C21</f>
        <v>-78555499.419999897</v>
      </c>
    </row>
    <row r="22" spans="1:4">
      <c r="A22" s="26" t="s">
        <v>22</v>
      </c>
      <c r="B22" s="19">
        <f>SUM(B18:B21)</f>
        <v>783048506.99999881</v>
      </c>
      <c r="C22" s="19">
        <f>SUM(C18:C21)</f>
        <v>323479968.83999878</v>
      </c>
      <c r="D22" s="18">
        <f>SUM(D18:D21)</f>
        <v>1106528475.8399978</v>
      </c>
    </row>
    <row r="23" spans="1:4">
      <c r="A23" s="20" t="s">
        <v>342</v>
      </c>
      <c r="B23" s="16"/>
      <c r="C23" s="16"/>
      <c r="D23" s="15"/>
    </row>
    <row r="24" spans="1:4">
      <c r="A24" s="26" t="s">
        <v>21</v>
      </c>
      <c r="B24" s="28">
        <f>'Unallocated Detail'!G137</f>
        <v>124956970.16999997</v>
      </c>
      <c r="C24" s="28">
        <f>'Unallocated Detail'!H137</f>
        <v>5554074.1599999936</v>
      </c>
      <c r="D24" s="18">
        <f t="shared" ref="D24:D38" si="0">B24+C24</f>
        <v>130511044.32999997</v>
      </c>
    </row>
    <row r="25" spans="1:4">
      <c r="A25" s="26" t="s">
        <v>20</v>
      </c>
      <c r="B25" s="25">
        <f>'Unallocated Detail'!G167</f>
        <v>22531248.36999999</v>
      </c>
      <c r="C25" s="25">
        <f>'Unallocated Detail'!H167</f>
        <v>2119.79</v>
      </c>
      <c r="D25" s="27">
        <f t="shared" si="0"/>
        <v>22533368.159999989</v>
      </c>
    </row>
    <row r="26" spans="1:4">
      <c r="A26" s="26" t="s">
        <v>19</v>
      </c>
      <c r="B26" s="25">
        <f>'Unallocated Detail'!G205</f>
        <v>79349409.889999911</v>
      </c>
      <c r="C26" s="25">
        <f>'Unallocated Detail'!H205</f>
        <v>58493714.729999952</v>
      </c>
      <c r="D26" s="27">
        <f t="shared" si="0"/>
        <v>137843124.61999986</v>
      </c>
    </row>
    <row r="27" spans="1:4">
      <c r="A27" s="26" t="s">
        <v>18</v>
      </c>
      <c r="B27" s="25">
        <f>'Unallocated Detail'!G212</f>
        <v>54075497.805860892</v>
      </c>
      <c r="C27" s="25">
        <f>'Unallocated Detail'!H212</f>
        <v>29649065.624138996</v>
      </c>
      <c r="D27" s="27">
        <f t="shared" si="0"/>
        <v>83724563.429999888</v>
      </c>
    </row>
    <row r="28" spans="1:4">
      <c r="A28" s="26" t="s">
        <v>17</v>
      </c>
      <c r="B28" s="25">
        <f>'Unallocated Detail'!G221</f>
        <v>22077266.399867978</v>
      </c>
      <c r="C28" s="25">
        <f>'Unallocated Detail'!H221</f>
        <v>6750002.5101319989</v>
      </c>
      <c r="D28" s="27">
        <f t="shared" si="0"/>
        <v>28827268.909999978</v>
      </c>
    </row>
    <row r="29" spans="1:4">
      <c r="A29" s="26" t="s">
        <v>16</v>
      </c>
      <c r="B29" s="25">
        <f>'Unallocated Detail'!G224</f>
        <v>102895529.03</v>
      </c>
      <c r="C29" s="25">
        <f>'Unallocated Detail'!H224</f>
        <v>14962668.08</v>
      </c>
      <c r="D29" s="27">
        <f t="shared" si="0"/>
        <v>117858197.11</v>
      </c>
    </row>
    <row r="30" spans="1:4">
      <c r="A30" s="26" t="s">
        <v>15</v>
      </c>
      <c r="B30" s="25">
        <f>'Unallocated Detail'!G239</f>
        <v>121194041.36076283</v>
      </c>
      <c r="C30" s="25">
        <f>'Unallocated Detail'!H239</f>
        <v>55638056.259236932</v>
      </c>
      <c r="D30" s="27">
        <f t="shared" si="0"/>
        <v>176832097.61999977</v>
      </c>
    </row>
    <row r="31" spans="1:4">
      <c r="A31" s="26" t="s">
        <v>14</v>
      </c>
      <c r="B31" s="25">
        <f>'Unallocated Detail'!G246</f>
        <v>329045962.3556869</v>
      </c>
      <c r="C31" s="25">
        <f>'Unallocated Detail'!H246</f>
        <v>119570569.75431269</v>
      </c>
      <c r="D31" s="27">
        <f t="shared" si="0"/>
        <v>448616532.1099996</v>
      </c>
    </row>
    <row r="32" spans="1:4">
      <c r="A32" s="26" t="s">
        <v>13</v>
      </c>
      <c r="B32" s="25">
        <f>'Unallocated Detail'!G251</f>
        <v>68150162.593169987</v>
      </c>
      <c r="C32" s="25">
        <f>'Unallocated Detail'!H251</f>
        <v>22587299.596829992</v>
      </c>
      <c r="D32" s="27">
        <f t="shared" si="0"/>
        <v>90737462.189999983</v>
      </c>
    </row>
    <row r="33" spans="1:4">
      <c r="A33" s="26" t="s">
        <v>12</v>
      </c>
      <c r="B33" s="25">
        <f>'Unallocated Detail'!G254</f>
        <v>32634854.6599999</v>
      </c>
      <c r="C33" s="25">
        <f>'Unallocated Detail'!H254</f>
        <v>0</v>
      </c>
      <c r="D33" s="27">
        <f t="shared" si="0"/>
        <v>32634854.6599999</v>
      </c>
    </row>
    <row r="34" spans="1:4">
      <c r="A34" s="17" t="s">
        <v>11</v>
      </c>
      <c r="B34" s="25">
        <f>'Unallocated Detail'!G262</f>
        <v>-75688318.350000024</v>
      </c>
      <c r="C34" s="25">
        <f>'Unallocated Detail'!H262</f>
        <v>6905301.4100000001</v>
      </c>
      <c r="D34" s="24">
        <f t="shared" si="0"/>
        <v>-68783016.940000027</v>
      </c>
    </row>
    <row r="35" spans="1:4">
      <c r="A35" s="26" t="s">
        <v>341</v>
      </c>
      <c r="B35" s="25">
        <f>'Unallocated Detail'!G266</f>
        <v>-14260463.880000006</v>
      </c>
      <c r="C35" s="25">
        <f>'Unallocated Detail'!H266</f>
        <v>0</v>
      </c>
      <c r="D35" s="24">
        <f t="shared" si="0"/>
        <v>-14260463.880000006</v>
      </c>
    </row>
    <row r="36" spans="1:4">
      <c r="A36" s="17" t="s">
        <v>10</v>
      </c>
      <c r="B36" s="25">
        <f>'Unallocated Detail'!G271</f>
        <v>239680932.02895102</v>
      </c>
      <c r="C36" s="25">
        <f>'Unallocated Detail'!H271</f>
        <v>106667259.80104901</v>
      </c>
      <c r="D36" s="24">
        <f t="shared" si="0"/>
        <v>346348191.83000004</v>
      </c>
    </row>
    <row r="37" spans="1:4">
      <c r="A37" s="17" t="s">
        <v>9</v>
      </c>
      <c r="B37" s="25">
        <f>'Unallocated Detail'!G276</f>
        <v>20471636.789999999</v>
      </c>
      <c r="C37" s="25">
        <f>'Unallocated Detail'!H276</f>
        <v>34730301.350000001</v>
      </c>
      <c r="D37" s="24">
        <f t="shared" si="0"/>
        <v>55201938.140000001</v>
      </c>
    </row>
    <row r="38" spans="1:4">
      <c r="A38" s="17" t="s">
        <v>8</v>
      </c>
      <c r="B38" s="23">
        <f>'Unallocated Detail'!G281</f>
        <v>82939398.620960951</v>
      </c>
      <c r="C38" s="22">
        <f>'Unallocated Detail'!H281</f>
        <v>-3184722.0809609592</v>
      </c>
      <c r="D38" s="21">
        <f t="shared" si="0"/>
        <v>79754676.539999992</v>
      </c>
    </row>
    <row r="39" spans="1:4">
      <c r="A39" s="20" t="s">
        <v>7</v>
      </c>
      <c r="B39" s="19">
        <f>SUM(B22:B38)</f>
        <v>1993102634.8452587</v>
      </c>
      <c r="C39" s="19">
        <f>SUM(C22:C38)</f>
        <v>781805679.82473743</v>
      </c>
      <c r="D39" s="18">
        <f>SUM(D22:D38)</f>
        <v>2774908314.6699963</v>
      </c>
    </row>
    <row r="40" spans="1:4">
      <c r="A40" s="17"/>
      <c r="B40" s="16"/>
      <c r="C40" s="16"/>
      <c r="D40" s="15"/>
    </row>
    <row r="41" spans="1:4" ht="16.5">
      <c r="A41" s="14" t="s">
        <v>6</v>
      </c>
      <c r="B41" s="13">
        <f>B13-B39</f>
        <v>386882508.93474102</v>
      </c>
      <c r="C41" s="13">
        <f>C13-C39</f>
        <v>121574007.14526236</v>
      </c>
      <c r="D41" s="12">
        <f>D13-D39</f>
        <v>508456516.08000326</v>
      </c>
    </row>
    <row r="42" spans="1:4">
      <c r="A42" s="11"/>
      <c r="B42" s="10"/>
      <c r="C42" s="10"/>
      <c r="D42" s="9"/>
    </row>
    <row r="43" spans="1:4">
      <c r="A43" s="41" t="s">
        <v>419</v>
      </c>
      <c r="B43" s="42">
        <v>5182230134.6218395</v>
      </c>
      <c r="C43" s="42">
        <v>1901066601.376133</v>
      </c>
      <c r="D43" s="8"/>
    </row>
  </sheetData>
  <mergeCells count="3">
    <mergeCell ref="A3:D3"/>
    <mergeCell ref="A5:D5"/>
    <mergeCell ref="A6:D6"/>
  </mergeCells>
  <pageMargins left="0.7" right="0.7" top="0.75" bottom="0.75" header="0.3" footer="0.3"/>
  <pageSetup scale="89" fitToHeight="0" orientation="portrait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40625" defaultRowHeight="15"/>
  <cols>
    <col min="1" max="1" width="40" style="4" bestFit="1" customWidth="1"/>
    <col min="2" max="2" width="17.5703125" style="43" customWidth="1"/>
    <col min="3" max="3" width="15.28515625" style="43" customWidth="1"/>
    <col min="4" max="4" width="15.42578125" style="43" customWidth="1"/>
    <col min="5" max="5" width="14.28515625" style="43" customWidth="1"/>
    <col min="6" max="6" width="15" style="43" bestFit="1" customWidth="1"/>
    <col min="7" max="7" width="9.140625" style="43"/>
    <col min="8" max="8" width="32.42578125" style="43" customWidth="1"/>
    <col min="9" max="10" width="9.140625" style="43"/>
    <col min="11" max="16384" width="9.140625" style="4"/>
  </cols>
  <sheetData>
    <row r="1" spans="1:7" s="4" customFormat="1" ht="18" customHeight="1">
      <c r="A1" s="40" t="s">
        <v>350</v>
      </c>
      <c r="B1" s="61"/>
      <c r="C1" s="61"/>
      <c r="D1" s="61"/>
      <c r="E1" s="61"/>
      <c r="F1" s="61"/>
      <c r="G1" s="43"/>
    </row>
    <row r="2" spans="1:7" s="4" customFormat="1" ht="18" customHeight="1">
      <c r="A2" s="40" t="s">
        <v>352</v>
      </c>
      <c r="B2" s="61"/>
      <c r="C2" s="61"/>
      <c r="D2" s="61"/>
      <c r="E2" s="61"/>
      <c r="F2" s="61"/>
      <c r="G2" s="43"/>
    </row>
    <row r="3" spans="1:7" s="4" customFormat="1" ht="18" customHeight="1">
      <c r="A3" s="40" t="str">
        <f>Allocated!A3</f>
        <v>FOR THE 12 MONTHS ENDED SEPTEMBER 30, 2018</v>
      </c>
      <c r="B3" s="61"/>
      <c r="C3" s="61"/>
      <c r="D3" s="61"/>
      <c r="E3" s="61"/>
      <c r="F3" s="61"/>
      <c r="G3" s="43"/>
    </row>
    <row r="4" spans="1:7" s="4" customFormat="1" ht="12" customHeight="1">
      <c r="B4" s="43"/>
      <c r="C4" s="43"/>
      <c r="D4" s="43"/>
      <c r="E4" s="43"/>
      <c r="F4" s="43"/>
      <c r="G4" s="43"/>
    </row>
    <row r="5" spans="1:7" s="4" customFormat="1" ht="18" customHeight="1">
      <c r="A5" s="1"/>
      <c r="B5" s="60" t="s">
        <v>34</v>
      </c>
      <c r="C5" s="60" t="s">
        <v>33</v>
      </c>
      <c r="D5" s="60" t="s">
        <v>35</v>
      </c>
      <c r="E5" s="60" t="s">
        <v>351</v>
      </c>
      <c r="F5" s="59" t="s">
        <v>348</v>
      </c>
      <c r="G5" s="43"/>
    </row>
    <row r="6" spans="1:7" s="4" customFormat="1" ht="18" customHeight="1">
      <c r="A6" s="58" t="s">
        <v>32</v>
      </c>
      <c r="B6" s="57"/>
      <c r="C6" s="57"/>
      <c r="D6" s="57"/>
      <c r="E6" s="57"/>
      <c r="F6" s="56"/>
      <c r="G6" s="43"/>
    </row>
    <row r="7" spans="1:7" s="4" customFormat="1" ht="18" customHeight="1">
      <c r="A7" s="20" t="s">
        <v>347</v>
      </c>
      <c r="B7" s="33"/>
      <c r="C7" s="33"/>
      <c r="D7" s="33"/>
      <c r="E7" s="33"/>
      <c r="F7" s="9"/>
      <c r="G7" s="43"/>
    </row>
    <row r="8" spans="1:7" s="4" customFormat="1" ht="18" customHeight="1">
      <c r="A8" s="17" t="s">
        <v>31</v>
      </c>
      <c r="B8" s="19">
        <f>'Unallocated Detail'!B18</f>
        <v>2216295448.0499997</v>
      </c>
      <c r="C8" s="19">
        <f>'Unallocated Detail'!C18</f>
        <v>930344607.25999975</v>
      </c>
      <c r="D8" s="19">
        <f>'Unallocated Detail'!D18</f>
        <v>0</v>
      </c>
      <c r="E8" s="19">
        <v>0</v>
      </c>
      <c r="F8" s="18">
        <f>SUM(B8:E8)</f>
        <v>3146640055.3099995</v>
      </c>
      <c r="G8" s="44"/>
    </row>
    <row r="9" spans="1:7" s="4" customFormat="1" ht="18" customHeight="1">
      <c r="A9" s="17" t="s">
        <v>30</v>
      </c>
      <c r="B9" s="52">
        <f>'Unallocated Detail'!B21</f>
        <v>343142.80999999901</v>
      </c>
      <c r="C9" s="52">
        <f>'Unallocated Detail'!C21</f>
        <v>0</v>
      </c>
      <c r="D9" s="52">
        <f>'Unallocated Detail'!D21</f>
        <v>0</v>
      </c>
      <c r="E9" s="52">
        <v>0</v>
      </c>
      <c r="F9" s="27">
        <f>SUM(B9:E9)</f>
        <v>343142.80999999901</v>
      </c>
      <c r="G9" s="44"/>
    </row>
    <row r="10" spans="1:7" s="4" customFormat="1" ht="18" customHeight="1">
      <c r="A10" s="17" t="s">
        <v>29</v>
      </c>
      <c r="B10" s="52">
        <f>'Unallocated Detail'!B25</f>
        <v>134801098.83999997</v>
      </c>
      <c r="C10" s="52">
        <f>'Unallocated Detail'!C25</f>
        <v>0</v>
      </c>
      <c r="D10" s="52">
        <f>'Unallocated Detail'!D25</f>
        <v>0</v>
      </c>
      <c r="E10" s="52">
        <v>0</v>
      </c>
      <c r="F10" s="27">
        <f>SUM(B10:E10)</f>
        <v>134801098.83999997</v>
      </c>
      <c r="G10" s="44"/>
    </row>
    <row r="11" spans="1:7" s="4" customFormat="1" ht="18" customHeight="1">
      <c r="A11" s="17" t="s">
        <v>28</v>
      </c>
      <c r="B11" s="31">
        <f>'Unallocated Detail'!B40</f>
        <v>28545454.079999998</v>
      </c>
      <c r="C11" s="30">
        <f>'Unallocated Detail'!C40</f>
        <v>-26964920.289999984</v>
      </c>
      <c r="D11" s="30">
        <f>'Unallocated Detail'!D40</f>
        <v>0</v>
      </c>
      <c r="E11" s="30">
        <v>0</v>
      </c>
      <c r="F11" s="29">
        <f>SUM(B11:E11)</f>
        <v>1580533.790000014</v>
      </c>
      <c r="G11" s="44"/>
    </row>
    <row r="12" spans="1:7" s="4" customFormat="1" ht="18" customHeight="1">
      <c r="A12" s="17" t="s">
        <v>27</v>
      </c>
      <c r="B12" s="19">
        <f>SUM(B8:B11)</f>
        <v>2379985143.7799997</v>
      </c>
      <c r="C12" s="19">
        <f>SUM(C8:C11)</f>
        <v>903379686.96999979</v>
      </c>
      <c r="D12" s="19">
        <f>SUM(D8:D11)</f>
        <v>0</v>
      </c>
      <c r="E12" s="19">
        <f>SUM(E8:E11)</f>
        <v>0</v>
      </c>
      <c r="F12" s="18">
        <f>SUM(F8:F11)</f>
        <v>3283364830.7499995</v>
      </c>
      <c r="G12" s="44"/>
    </row>
    <row r="13" spans="1:7" s="4" customFormat="1" ht="18" customHeight="1">
      <c r="A13" s="20" t="s">
        <v>346</v>
      </c>
      <c r="B13" s="33"/>
      <c r="C13" s="33"/>
      <c r="D13" s="33"/>
      <c r="E13" s="33"/>
      <c r="F13" s="9"/>
      <c r="G13" s="44"/>
    </row>
    <row r="14" spans="1:7" s="4" customFormat="1" ht="18" customHeight="1">
      <c r="A14" s="20" t="s">
        <v>345</v>
      </c>
      <c r="B14" s="33"/>
      <c r="C14" s="33"/>
      <c r="D14" s="33"/>
      <c r="E14" s="33"/>
      <c r="F14" s="9"/>
      <c r="G14" s="44"/>
    </row>
    <row r="15" spans="1:7" s="4" customFormat="1" ht="18" customHeight="1">
      <c r="A15" s="20" t="s">
        <v>344</v>
      </c>
      <c r="B15" s="33"/>
      <c r="C15" s="33"/>
      <c r="D15" s="33"/>
      <c r="E15" s="33"/>
      <c r="F15" s="9"/>
      <c r="G15" s="44"/>
    </row>
    <row r="16" spans="1:7" s="4" customFormat="1" ht="18" customHeight="1">
      <c r="A16" s="20" t="s">
        <v>343</v>
      </c>
      <c r="B16" s="33"/>
      <c r="C16" s="33"/>
      <c r="D16" s="33"/>
      <c r="E16" s="33"/>
      <c r="F16" s="9"/>
      <c r="G16" s="44"/>
    </row>
    <row r="17" spans="1:7" s="4" customFormat="1" ht="18" customHeight="1">
      <c r="A17" s="17" t="s">
        <v>26</v>
      </c>
      <c r="B17" s="19">
        <f>'Unallocated Detail'!B47</f>
        <v>197394976.94</v>
      </c>
      <c r="C17" s="19">
        <f>'Unallocated Detail'!C47</f>
        <v>0</v>
      </c>
      <c r="D17" s="19">
        <f>'Unallocated Detail'!D47</f>
        <v>0</v>
      </c>
      <c r="E17" s="19">
        <v>0</v>
      </c>
      <c r="F17" s="18">
        <f>SUM(B17:E17)</f>
        <v>197394976.94</v>
      </c>
      <c r="G17" s="44"/>
    </row>
    <row r="18" spans="1:7" s="4" customFormat="1" ht="18" customHeight="1">
      <c r="A18" s="17" t="s">
        <v>25</v>
      </c>
      <c r="B18" s="52">
        <f>'Unallocated Detail'!B56</f>
        <v>548604460.05999887</v>
      </c>
      <c r="C18" s="52">
        <f>'Unallocated Detail'!C56</f>
        <v>323479968.83999878</v>
      </c>
      <c r="D18" s="52">
        <f>'Unallocated Detail'!D56</f>
        <v>0</v>
      </c>
      <c r="E18" s="52">
        <v>0</v>
      </c>
      <c r="F18" s="27">
        <f>SUM(B18:E18)</f>
        <v>872084428.89999771</v>
      </c>
      <c r="G18" s="44"/>
    </row>
    <row r="19" spans="1:7" s="4" customFormat="1" ht="18" customHeight="1">
      <c r="A19" s="17" t="s">
        <v>24</v>
      </c>
      <c r="B19" s="52">
        <f>'Unallocated Detail'!B59</f>
        <v>115604569.41999987</v>
      </c>
      <c r="C19" s="52">
        <f>'Unallocated Detail'!C59</f>
        <v>0</v>
      </c>
      <c r="D19" s="52">
        <f>'Unallocated Detail'!D59</f>
        <v>0</v>
      </c>
      <c r="E19" s="52">
        <v>0</v>
      </c>
      <c r="F19" s="27">
        <f>SUM(B19:E19)</f>
        <v>115604569.41999987</v>
      </c>
      <c r="G19" s="44"/>
    </row>
    <row r="20" spans="1:7" s="4" customFormat="1" ht="18" customHeight="1">
      <c r="A20" s="17" t="s">
        <v>23</v>
      </c>
      <c r="B20" s="31">
        <f>'Unallocated Detail'!B62</f>
        <v>-78555499.419999897</v>
      </c>
      <c r="C20" s="30">
        <f>'Unallocated Detail'!C62</f>
        <v>0</v>
      </c>
      <c r="D20" s="30">
        <f>'Unallocated Detail'!D62</f>
        <v>0</v>
      </c>
      <c r="E20" s="30">
        <v>0</v>
      </c>
      <c r="F20" s="29">
        <f>SUM(B20:E20)</f>
        <v>-78555499.419999897</v>
      </c>
      <c r="G20" s="44"/>
    </row>
    <row r="21" spans="1:7" s="4" customFormat="1" ht="18" customHeight="1">
      <c r="A21" s="17" t="s">
        <v>22</v>
      </c>
      <c r="B21" s="19">
        <f>SUM(B17:B20)</f>
        <v>783048506.99999881</v>
      </c>
      <c r="C21" s="19">
        <f>SUM(C17:C20)</f>
        <v>323479968.83999878</v>
      </c>
      <c r="D21" s="19">
        <f>SUM(D17:D20)</f>
        <v>0</v>
      </c>
      <c r="E21" s="19">
        <f>SUM(E17:E20)</f>
        <v>0</v>
      </c>
      <c r="F21" s="18">
        <f>SUM(F17:F20)</f>
        <v>1106528475.8399978</v>
      </c>
      <c r="G21" s="44"/>
    </row>
    <row r="22" spans="1:7" s="4" customFormat="1" ht="18" customHeight="1">
      <c r="A22" s="20" t="s">
        <v>342</v>
      </c>
      <c r="B22" s="33"/>
      <c r="C22" s="33"/>
      <c r="D22" s="33"/>
      <c r="E22" s="33"/>
      <c r="F22" s="9"/>
      <c r="G22" s="44"/>
    </row>
    <row r="23" spans="1:7" s="4" customFormat="1" ht="18" customHeight="1">
      <c r="A23" s="17" t="s">
        <v>21</v>
      </c>
      <c r="B23" s="19">
        <f>'Unallocated Detail'!B137</f>
        <v>124956970.16999997</v>
      </c>
      <c r="C23" s="19">
        <f>'Unallocated Detail'!C137</f>
        <v>5554074.1599999936</v>
      </c>
      <c r="D23" s="19">
        <f>'Unallocated Detail'!D137</f>
        <v>0</v>
      </c>
      <c r="E23" s="19">
        <v>0</v>
      </c>
      <c r="F23" s="18">
        <f t="shared" ref="F23:F37" si="0">SUM(B23:E23)</f>
        <v>130511044.32999997</v>
      </c>
      <c r="G23" s="44"/>
    </row>
    <row r="24" spans="1:7" s="4" customFormat="1" ht="18" customHeight="1">
      <c r="A24" s="17" t="s">
        <v>20</v>
      </c>
      <c r="B24" s="53">
        <f>'Unallocated Detail'!B167</f>
        <v>22531248.36999999</v>
      </c>
      <c r="C24" s="52">
        <f>'Unallocated Detail'!C167</f>
        <v>2119.79</v>
      </c>
      <c r="D24" s="52">
        <f>'Unallocated Detail'!D167</f>
        <v>0</v>
      </c>
      <c r="E24" s="52">
        <v>0</v>
      </c>
      <c r="F24" s="27">
        <f t="shared" si="0"/>
        <v>22533368.159999989</v>
      </c>
      <c r="G24" s="44"/>
    </row>
    <row r="25" spans="1:7" s="4" customFormat="1" ht="18" customHeight="1">
      <c r="A25" s="17" t="s">
        <v>19</v>
      </c>
      <c r="B25" s="53">
        <f>'Unallocated Detail'!B205</f>
        <v>79349409.889999911</v>
      </c>
      <c r="C25" s="33">
        <f>'Unallocated Detail'!C205</f>
        <v>58493714.729999952</v>
      </c>
      <c r="D25" s="33">
        <f>'Unallocated Detail'!D205</f>
        <v>0</v>
      </c>
      <c r="E25" s="52">
        <v>0</v>
      </c>
      <c r="F25" s="27">
        <f t="shared" si="0"/>
        <v>137843124.61999986</v>
      </c>
      <c r="G25" s="44"/>
    </row>
    <row r="26" spans="1:7" s="4" customFormat="1" ht="18" customHeight="1">
      <c r="A26" s="26" t="s">
        <v>18</v>
      </c>
      <c r="B26" s="53">
        <f>'Unallocated Detail'!B212</f>
        <v>31656262.23</v>
      </c>
      <c r="C26" s="33">
        <f>'Unallocated Detail'!C212</f>
        <v>13571028.34</v>
      </c>
      <c r="D26" s="33">
        <f>'Unallocated Detail'!D212</f>
        <v>38497272.859999888</v>
      </c>
      <c r="E26" s="52">
        <v>0</v>
      </c>
      <c r="F26" s="27">
        <f t="shared" si="0"/>
        <v>83724563.429999888</v>
      </c>
      <c r="G26" s="44"/>
    </row>
    <row r="27" spans="1:7" s="4" customFormat="1" ht="18" customHeight="1">
      <c r="A27" s="17" t="s">
        <v>17</v>
      </c>
      <c r="B27" s="53">
        <f>'Unallocated Detail'!B221</f>
        <v>20566051.739999976</v>
      </c>
      <c r="C27" s="33">
        <f>'Unallocated Detail'!C221</f>
        <v>5659518.0099999998</v>
      </c>
      <c r="D27" s="33">
        <f>'Unallocated Detail'!D221</f>
        <v>2601699.1599999988</v>
      </c>
      <c r="E27" s="52">
        <v>0</v>
      </c>
      <c r="F27" s="27">
        <f t="shared" si="0"/>
        <v>28827268.909999978</v>
      </c>
      <c r="G27" s="44"/>
    </row>
    <row r="28" spans="1:7" s="4" customFormat="1" ht="18" customHeight="1">
      <c r="A28" s="17" t="s">
        <v>16</v>
      </c>
      <c r="B28" s="53">
        <f>'Unallocated Detail'!B224</f>
        <v>102895529.03</v>
      </c>
      <c r="C28" s="33">
        <f>'Unallocated Detail'!C224</f>
        <v>14962668.08</v>
      </c>
      <c r="D28" s="33">
        <f>'Unallocated Detail'!D224</f>
        <v>0</v>
      </c>
      <c r="E28" s="52">
        <v>0</v>
      </c>
      <c r="F28" s="27">
        <f t="shared" si="0"/>
        <v>117858197.11</v>
      </c>
      <c r="G28" s="44"/>
    </row>
    <row r="29" spans="1:7" s="4" customFormat="1" ht="18" customHeight="1">
      <c r="A29" s="26" t="s">
        <v>15</v>
      </c>
      <c r="B29" s="53">
        <f>'Unallocated Detail'!B239</f>
        <v>39723190.569999985</v>
      </c>
      <c r="C29" s="33">
        <f>'Unallocated Detail'!C239</f>
        <v>12422185.859999983</v>
      </c>
      <c r="D29" s="33">
        <f>'Unallocated Detail'!D239</f>
        <v>124686721.18999992</v>
      </c>
      <c r="E29" s="52">
        <v>0</v>
      </c>
      <c r="F29" s="27">
        <f t="shared" si="0"/>
        <v>176832097.61999989</v>
      </c>
      <c r="G29" s="44"/>
    </row>
    <row r="30" spans="1:7" s="4" customFormat="1" ht="18" customHeight="1">
      <c r="A30" s="17" t="s">
        <v>14</v>
      </c>
      <c r="B30" s="53">
        <f>'Unallocated Detail'!B246</f>
        <v>311820612.48999989</v>
      </c>
      <c r="C30" s="33">
        <f>'Unallocated Detail'!C246</f>
        <v>110651077.95999971</v>
      </c>
      <c r="D30" s="33">
        <f>'Unallocated Detail'!D246</f>
        <v>26144841.66</v>
      </c>
      <c r="E30" s="52">
        <v>0</v>
      </c>
      <c r="F30" s="27">
        <f t="shared" si="0"/>
        <v>448616532.1099996</v>
      </c>
      <c r="G30" s="44"/>
    </row>
    <row r="31" spans="1:7" s="4" customFormat="1" ht="18" customHeight="1">
      <c r="A31" s="17" t="s">
        <v>13</v>
      </c>
      <c r="B31" s="53">
        <f>'Unallocated Detail'!B251</f>
        <v>31214811.259999998</v>
      </c>
      <c r="C31" s="33">
        <f>'Unallocated Detail'!C251</f>
        <v>3411398.79</v>
      </c>
      <c r="D31" s="33">
        <f>'Unallocated Detail'!D251</f>
        <v>56111252.139999896</v>
      </c>
      <c r="E31" s="52">
        <v>0</v>
      </c>
      <c r="F31" s="27">
        <f t="shared" si="0"/>
        <v>90737462.189999893</v>
      </c>
      <c r="G31" s="44"/>
    </row>
    <row r="32" spans="1:7" s="4" customFormat="1" ht="18" customHeight="1">
      <c r="A32" s="17" t="s">
        <v>12</v>
      </c>
      <c r="B32" s="53">
        <f>'Unallocated Detail'!B254</f>
        <v>32634854.6599999</v>
      </c>
      <c r="C32" s="52">
        <f>'Unallocated Detail'!C254</f>
        <v>0</v>
      </c>
      <c r="D32" s="52">
        <f>'Unallocated Detail'!D254</f>
        <v>0</v>
      </c>
      <c r="E32" s="52">
        <v>0</v>
      </c>
      <c r="F32" s="27">
        <f t="shared" si="0"/>
        <v>32634854.6599999</v>
      </c>
      <c r="G32" s="44"/>
    </row>
    <row r="33" spans="1:8" s="4" customFormat="1" ht="18" customHeight="1">
      <c r="A33" s="26" t="s">
        <v>11</v>
      </c>
      <c r="B33" s="53">
        <f>'Unallocated Detail'!B262</f>
        <v>-75688318.350000024</v>
      </c>
      <c r="C33" s="33">
        <f>'Unallocated Detail'!C262</f>
        <v>6905301.4100000001</v>
      </c>
      <c r="D33" s="33">
        <f>'Unallocated Detail'!D262</f>
        <v>0</v>
      </c>
      <c r="E33" s="52">
        <v>0</v>
      </c>
      <c r="F33" s="27">
        <f t="shared" si="0"/>
        <v>-68783016.940000027</v>
      </c>
      <c r="G33" s="44"/>
      <c r="H33" s="43"/>
    </row>
    <row r="34" spans="1:8" s="4" customFormat="1" ht="18" customHeight="1">
      <c r="A34" s="26" t="s">
        <v>341</v>
      </c>
      <c r="B34" s="53">
        <f>'Unallocated Detail'!B266</f>
        <v>-14260463.880000006</v>
      </c>
      <c r="C34" s="52">
        <f>'Unallocated Detail'!C266</f>
        <v>0</v>
      </c>
      <c r="D34" s="52">
        <f>'Unallocated Detail'!D266</f>
        <v>0</v>
      </c>
      <c r="E34" s="52">
        <v>0</v>
      </c>
      <c r="F34" s="27">
        <f t="shared" si="0"/>
        <v>-14260463.880000006</v>
      </c>
      <c r="G34" s="44"/>
      <c r="H34" s="43"/>
    </row>
    <row r="35" spans="1:8" s="4" customFormat="1" ht="18" customHeight="1">
      <c r="A35" s="17" t="s">
        <v>10</v>
      </c>
      <c r="B35" s="53">
        <f>'Unallocated Detail'!B271</f>
        <v>235568074.29000002</v>
      </c>
      <c r="C35" s="33">
        <f>'Unallocated Detail'!C271</f>
        <v>104500365.10000001</v>
      </c>
      <c r="D35" s="33">
        <f>'Unallocated Detail'!D271</f>
        <v>6279752.4399999985</v>
      </c>
      <c r="E35" s="52">
        <v>0</v>
      </c>
      <c r="F35" s="27">
        <f t="shared" si="0"/>
        <v>346348191.83000004</v>
      </c>
      <c r="G35" s="44"/>
      <c r="H35" s="43"/>
    </row>
    <row r="36" spans="1:8" s="4" customFormat="1" ht="18" customHeight="1">
      <c r="A36" s="17" t="s">
        <v>9</v>
      </c>
      <c r="B36" s="53">
        <f>'Unallocated Detail'!B276</f>
        <v>20471636.789999999</v>
      </c>
      <c r="C36" s="52">
        <f>'Unallocated Detail'!C276</f>
        <v>34730301.350000001</v>
      </c>
      <c r="D36" s="52">
        <f>'Unallocated Detail'!D276</f>
        <v>0</v>
      </c>
      <c r="E36" s="52">
        <v>0</v>
      </c>
      <c r="F36" s="27">
        <f t="shared" si="0"/>
        <v>55201938.140000001</v>
      </c>
      <c r="G36" s="44"/>
      <c r="H36" s="43"/>
    </row>
    <row r="37" spans="1:8" s="4" customFormat="1" ht="18" customHeight="1">
      <c r="A37" s="17" t="s">
        <v>8</v>
      </c>
      <c r="B37" s="31">
        <f>'Unallocated Detail'!B281</f>
        <v>82897733.519999981</v>
      </c>
      <c r="C37" s="55">
        <f>'Unallocated Detail'!C281</f>
        <v>-3205457.9099999666</v>
      </c>
      <c r="D37" s="55">
        <f>'Unallocated Detail'!D281</f>
        <v>62400.93</v>
      </c>
      <c r="E37" s="30">
        <v>0</v>
      </c>
      <c r="F37" s="29">
        <f t="shared" si="0"/>
        <v>79754676.540000021</v>
      </c>
      <c r="G37" s="44"/>
      <c r="H37" s="43"/>
    </row>
    <row r="38" spans="1:8" s="4" customFormat="1" ht="18" customHeight="1">
      <c r="A38" s="20" t="s">
        <v>7</v>
      </c>
      <c r="B38" s="19">
        <f>SUM(B21:B37)</f>
        <v>1829386109.7799978</v>
      </c>
      <c r="C38" s="19">
        <f>SUM(C21:C37)</f>
        <v>691138264.50999832</v>
      </c>
      <c r="D38" s="19">
        <f>SUM(D21:D37)</f>
        <v>254383940.3799997</v>
      </c>
      <c r="E38" s="19">
        <f>SUM(E21:E37)</f>
        <v>0</v>
      </c>
      <c r="F38" s="18">
        <f>SUM(F21:F37)</f>
        <v>2774908314.6699963</v>
      </c>
      <c r="G38" s="44"/>
      <c r="H38" s="43"/>
    </row>
    <row r="39" spans="1:8" s="4" customFormat="1" ht="12" customHeight="1">
      <c r="A39" s="17"/>
      <c r="B39" s="33"/>
      <c r="C39" s="33"/>
      <c r="D39" s="33"/>
      <c r="E39" s="33"/>
      <c r="F39" s="9"/>
      <c r="G39" s="44"/>
      <c r="H39" s="43"/>
    </row>
    <row r="40" spans="1:8" s="4" customFormat="1" ht="18" customHeight="1">
      <c r="A40" s="14" t="s">
        <v>6</v>
      </c>
      <c r="B40" s="19">
        <f>B12-B38</f>
        <v>550599034.00000191</v>
      </c>
      <c r="C40" s="19">
        <f>C12-C38</f>
        <v>212241422.46000147</v>
      </c>
      <c r="D40" s="19">
        <f>D12-D38</f>
        <v>-254383940.3799997</v>
      </c>
      <c r="E40" s="19">
        <f>E12-E38</f>
        <v>0</v>
      </c>
      <c r="F40" s="18">
        <f>F12-F38</f>
        <v>508456516.08000326</v>
      </c>
      <c r="G40" s="44"/>
      <c r="H40" s="54"/>
    </row>
    <row r="41" spans="1:8" s="4" customFormat="1" ht="13.5" customHeight="1">
      <c r="A41" s="17"/>
      <c r="B41" s="33"/>
      <c r="C41" s="33"/>
      <c r="D41" s="33"/>
      <c r="E41" s="33"/>
      <c r="F41" s="9"/>
      <c r="G41" s="44"/>
      <c r="H41" s="43"/>
    </row>
    <row r="42" spans="1:8" s="4" customFormat="1" ht="18" customHeight="1">
      <c r="A42" s="14" t="s">
        <v>5</v>
      </c>
      <c r="B42" s="33"/>
      <c r="C42" s="33"/>
      <c r="D42" s="33"/>
      <c r="E42" s="33"/>
      <c r="F42" s="9"/>
      <c r="G42" s="44"/>
      <c r="H42" s="43"/>
    </row>
    <row r="43" spans="1:8" s="4" customFormat="1" ht="18" customHeight="1">
      <c r="A43" s="17" t="s">
        <v>4</v>
      </c>
      <c r="B43" s="19">
        <v>0</v>
      </c>
      <c r="C43" s="19">
        <v>0</v>
      </c>
      <c r="D43" s="19">
        <v>0</v>
      </c>
      <c r="E43" s="19">
        <f>'Unallocated Detail'!I311</f>
        <v>-4049832.709999945</v>
      </c>
      <c r="F43" s="18">
        <f>SUM(B43:E43)</f>
        <v>-4049832.709999945</v>
      </c>
      <c r="G43" s="44"/>
      <c r="H43" s="43"/>
    </row>
    <row r="44" spans="1:8" s="4" customFormat="1" ht="18" customHeight="1">
      <c r="A44" s="51" t="s">
        <v>3</v>
      </c>
      <c r="B44" s="53">
        <v>0</v>
      </c>
      <c r="C44" s="52">
        <v>0</v>
      </c>
      <c r="D44" s="52">
        <v>0</v>
      </c>
      <c r="E44" s="52">
        <f>'Unallocated Detail'!I322</f>
        <v>221591369.27000001</v>
      </c>
      <c r="F44" s="27">
        <f>SUM(B44:E44)</f>
        <v>221591369.27000001</v>
      </c>
      <c r="G44" s="44"/>
      <c r="H44" s="43"/>
    </row>
    <row r="45" spans="1:8" s="4" customFormat="1" ht="18" customHeight="1">
      <c r="A45" s="51" t="s">
        <v>2</v>
      </c>
      <c r="B45" s="31">
        <v>0</v>
      </c>
      <c r="C45" s="30">
        <v>0</v>
      </c>
      <c r="D45" s="30">
        <v>0</v>
      </c>
      <c r="E45" s="30">
        <f>'Unallocated Detail'!I326</f>
        <v>0</v>
      </c>
      <c r="F45" s="29">
        <v>0</v>
      </c>
      <c r="G45" s="44"/>
      <c r="H45" s="43"/>
    </row>
    <row r="46" spans="1:8" s="4" customFormat="1" ht="18" customHeight="1">
      <c r="A46" s="14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217541536.56000006</v>
      </c>
      <c r="F46" s="18">
        <f>SUM(F43:F45)</f>
        <v>217541536.56000006</v>
      </c>
      <c r="G46" s="44"/>
      <c r="H46" s="43"/>
    </row>
    <row r="47" spans="1:8" s="4" customFormat="1" ht="18" customHeight="1">
      <c r="A47" s="17"/>
      <c r="B47" s="33"/>
      <c r="C47" s="33"/>
      <c r="D47" s="33"/>
      <c r="E47" s="33"/>
      <c r="F47" s="9"/>
      <c r="G47" s="44"/>
      <c r="H47" s="43"/>
    </row>
    <row r="48" spans="1:8" s="4" customFormat="1" ht="18" customHeight="1">
      <c r="A48" s="50" t="s">
        <v>0</v>
      </c>
      <c r="B48" s="49">
        <f>B40-B46</f>
        <v>550599034.00000191</v>
      </c>
      <c r="C48" s="49">
        <f>C40-C46</f>
        <v>212241422.46000147</v>
      </c>
      <c r="D48" s="49">
        <f>D40-D46</f>
        <v>-254383940.3799997</v>
      </c>
      <c r="E48" s="49">
        <f>E40-E46</f>
        <v>-217541536.56000006</v>
      </c>
      <c r="F48" s="48">
        <f>F40-F46</f>
        <v>290914979.5200032</v>
      </c>
      <c r="G48" s="44"/>
      <c r="H48" s="43"/>
    </row>
    <row r="49" spans="1:10" ht="9.9499999999999993" customHeight="1">
      <c r="A49" s="47"/>
      <c r="B49" s="46"/>
      <c r="C49" s="46"/>
      <c r="D49" s="46"/>
      <c r="E49" s="46"/>
      <c r="F49" s="45"/>
      <c r="G49" s="44"/>
      <c r="H49" s="4"/>
      <c r="I49" s="4"/>
      <c r="J49" s="4"/>
    </row>
    <row r="50" spans="1:10" ht="18" customHeight="1">
      <c r="G50" s="44"/>
      <c r="H50" s="4"/>
      <c r="I50" s="4"/>
      <c r="J50" s="4"/>
    </row>
    <row r="51" spans="1:10" ht="18" customHeight="1">
      <c r="G51" s="44"/>
      <c r="H51" s="4"/>
      <c r="I51" s="4"/>
      <c r="J51" s="4"/>
    </row>
    <row r="52" spans="1:10" ht="18" customHeight="1">
      <c r="G52" s="44"/>
      <c r="H52" s="4"/>
      <c r="I52" s="4"/>
      <c r="J52" s="4"/>
    </row>
    <row r="53" spans="1:10" ht="18" customHeight="1">
      <c r="G53" s="44"/>
      <c r="H53" s="4"/>
      <c r="I53" s="4"/>
      <c r="J53" s="4"/>
    </row>
    <row r="54" spans="1:10" ht="18" customHeight="1">
      <c r="G54" s="44"/>
      <c r="H54" s="4"/>
      <c r="I54" s="4"/>
      <c r="J54" s="4"/>
    </row>
    <row r="55" spans="1:10" ht="18" customHeight="1">
      <c r="G55" s="44"/>
      <c r="H55" s="4"/>
      <c r="I55" s="4"/>
      <c r="J55" s="4"/>
    </row>
    <row r="56" spans="1:10" ht="18" customHeight="1">
      <c r="G56" s="44"/>
      <c r="H56" s="4"/>
      <c r="I56" s="4"/>
      <c r="J56" s="4"/>
    </row>
    <row r="57" spans="1:10" ht="18" customHeight="1">
      <c r="G57" s="44"/>
      <c r="H57" s="4"/>
      <c r="I57" s="4"/>
      <c r="J57" s="4"/>
    </row>
    <row r="58" spans="1:10" ht="18" customHeight="1">
      <c r="G58" s="44"/>
      <c r="H58" s="4"/>
      <c r="I58" s="4"/>
      <c r="J58" s="4"/>
    </row>
    <row r="59" spans="1:10" ht="18" customHeight="1">
      <c r="G59" s="44"/>
      <c r="H59" s="4"/>
      <c r="I59" s="4"/>
      <c r="J59" s="4"/>
    </row>
    <row r="60" spans="1:10" ht="18" customHeight="1">
      <c r="B60" s="4"/>
      <c r="C60" s="4"/>
      <c r="D60" s="4"/>
      <c r="E60" s="4"/>
      <c r="F60" s="4"/>
      <c r="G60" s="44"/>
      <c r="H60" s="4"/>
      <c r="I60" s="4"/>
      <c r="J60" s="4"/>
    </row>
    <row r="61" spans="1:10" ht="18" customHeight="1">
      <c r="B61" s="4"/>
      <c r="C61" s="4"/>
      <c r="D61" s="4"/>
      <c r="E61" s="4"/>
      <c r="F61" s="4"/>
      <c r="G61" s="44"/>
      <c r="H61" s="4"/>
      <c r="I61" s="4"/>
      <c r="J61" s="4"/>
    </row>
    <row r="62" spans="1:10" ht="18" customHeight="1">
      <c r="B62" s="4"/>
      <c r="C62" s="4"/>
      <c r="D62" s="4"/>
      <c r="E62" s="4"/>
      <c r="F62" s="4"/>
      <c r="G62" s="44"/>
      <c r="H62" s="4"/>
      <c r="I62" s="4"/>
      <c r="J62" s="4"/>
    </row>
    <row r="63" spans="1:10" ht="18" customHeight="1">
      <c r="B63" s="4"/>
      <c r="C63" s="4"/>
      <c r="D63" s="4"/>
      <c r="E63" s="4"/>
      <c r="F63" s="4"/>
      <c r="G63" s="44"/>
      <c r="H63" s="4"/>
      <c r="I63" s="4"/>
      <c r="J63" s="4"/>
    </row>
    <row r="64" spans="1:10" ht="18" customHeight="1">
      <c r="B64" s="4"/>
      <c r="C64" s="4"/>
      <c r="D64" s="4"/>
      <c r="E64" s="4"/>
      <c r="F64" s="4"/>
      <c r="G64" s="44"/>
      <c r="H64" s="4"/>
      <c r="I64" s="4"/>
      <c r="J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3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9.140625" defaultRowHeight="15" outlineLevelCol="1"/>
  <cols>
    <col min="1" max="1" width="58.140625" style="4" bestFit="1" customWidth="1"/>
    <col min="2" max="2" width="16.7109375" style="4" customWidth="1"/>
    <col min="3" max="4" width="12.42578125" style="4" bestFit="1" customWidth="1"/>
    <col min="5" max="5" width="13.7109375" style="4" hidden="1" customWidth="1" outlineLevel="1"/>
    <col min="6" max="6" width="13.28515625" style="4" hidden="1" customWidth="1" outlineLevel="1"/>
    <col min="7" max="7" width="14.7109375" style="4" hidden="1" customWidth="1" outlineLevel="1"/>
    <col min="8" max="8" width="12.42578125" style="4" hidden="1" customWidth="1" outlineLevel="1"/>
    <col min="9" max="9" width="17.28515625" style="4" customWidth="1" collapsed="1"/>
    <col min="10" max="10" width="15" style="4" customWidth="1"/>
    <col min="11" max="11" width="12.28515625" style="4" customWidth="1"/>
    <col min="12" max="12" width="14.5703125" style="4" customWidth="1"/>
    <col min="13" max="16384" width="9.140625" style="4"/>
  </cols>
  <sheetData>
    <row r="1" spans="1:9">
      <c r="A1" s="173" t="s">
        <v>350</v>
      </c>
      <c r="B1" s="173"/>
      <c r="C1" s="173"/>
      <c r="D1" s="173"/>
      <c r="E1" s="173"/>
      <c r="F1" s="173"/>
      <c r="G1" s="173"/>
      <c r="H1" s="173"/>
      <c r="I1" s="173"/>
    </row>
    <row r="2" spans="1:9">
      <c r="A2" s="173" t="s">
        <v>359</v>
      </c>
      <c r="B2" s="173"/>
      <c r="C2" s="173"/>
      <c r="D2" s="173"/>
      <c r="E2" s="173"/>
      <c r="F2" s="173"/>
      <c r="G2" s="173"/>
      <c r="H2" s="173"/>
      <c r="I2" s="173"/>
    </row>
    <row r="3" spans="1:9">
      <c r="A3" s="171" t="str">
        <f>Allocated!A3</f>
        <v>FOR THE 12 MONTHS ENDED SEPTEMBER 30, 2018</v>
      </c>
      <c r="B3" s="171"/>
      <c r="C3" s="171"/>
      <c r="D3" s="171"/>
      <c r="E3" s="171"/>
      <c r="F3" s="171"/>
      <c r="G3" s="171"/>
      <c r="H3" s="171"/>
      <c r="I3" s="171"/>
    </row>
    <row r="4" spans="1:9">
      <c r="A4" s="81"/>
      <c r="B4" s="81"/>
      <c r="C4" s="81"/>
      <c r="D4" s="81"/>
      <c r="E4" s="81"/>
      <c r="F4" s="81"/>
      <c r="G4" s="81"/>
      <c r="H4" s="81"/>
      <c r="I4" s="81"/>
    </row>
    <row r="5" spans="1:9">
      <c r="A5" s="81"/>
      <c r="B5" s="81"/>
      <c r="C5" s="81"/>
      <c r="D5" s="81"/>
      <c r="E5" s="81"/>
      <c r="F5" s="81"/>
      <c r="G5" s="81"/>
      <c r="H5" s="81"/>
      <c r="I5" s="81"/>
    </row>
    <row r="6" spans="1:9">
      <c r="A6" s="80" t="s">
        <v>358</v>
      </c>
      <c r="B6" s="79" t="s">
        <v>34</v>
      </c>
      <c r="C6" s="79" t="s">
        <v>357</v>
      </c>
      <c r="D6" s="79" t="s">
        <v>35</v>
      </c>
      <c r="E6" s="79" t="s">
        <v>356</v>
      </c>
      <c r="F6" s="79" t="s">
        <v>355</v>
      </c>
      <c r="G6" s="79" t="s">
        <v>354</v>
      </c>
      <c r="H6" s="79" t="s">
        <v>353</v>
      </c>
      <c r="I6" s="79" t="s">
        <v>339</v>
      </c>
    </row>
    <row r="7" spans="1:9">
      <c r="A7" s="7"/>
      <c r="B7" s="6"/>
      <c r="C7" s="6"/>
      <c r="D7" s="6"/>
      <c r="E7" s="6"/>
      <c r="F7" s="6"/>
      <c r="G7" s="6"/>
      <c r="H7" s="6"/>
      <c r="I7" s="6"/>
    </row>
    <row r="8" spans="1:9">
      <c r="A8" s="78"/>
      <c r="B8" s="73">
        <v>0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</row>
    <row r="9" spans="1:9">
      <c r="A9" s="65"/>
      <c r="B9" s="65"/>
      <c r="C9" s="65"/>
      <c r="D9" s="65"/>
      <c r="E9" s="65"/>
      <c r="F9" s="65"/>
      <c r="G9" s="65"/>
      <c r="H9" s="65"/>
      <c r="I9" s="65"/>
    </row>
    <row r="10" spans="1:9">
      <c r="A10" s="63" t="s">
        <v>36</v>
      </c>
      <c r="B10" s="167"/>
      <c r="C10" s="167"/>
      <c r="D10" s="167"/>
      <c r="E10" s="167"/>
      <c r="F10" s="167"/>
      <c r="G10" s="167"/>
      <c r="H10" s="167"/>
      <c r="I10" s="167"/>
    </row>
    <row r="11" spans="1:9">
      <c r="A11" s="68" t="s">
        <v>37</v>
      </c>
      <c r="B11" s="69"/>
      <c r="C11" s="69"/>
      <c r="D11" s="69"/>
      <c r="E11" s="69"/>
      <c r="F11" s="69"/>
      <c r="G11" s="69"/>
      <c r="H11" s="69"/>
      <c r="I11" s="69"/>
    </row>
    <row r="12" spans="1:9">
      <c r="A12" s="67" t="s">
        <v>38</v>
      </c>
      <c r="B12" s="168">
        <v>1187471518.27</v>
      </c>
      <c r="C12" s="168">
        <v>0</v>
      </c>
      <c r="D12" s="168">
        <v>0</v>
      </c>
      <c r="E12" s="168">
        <v>0</v>
      </c>
      <c r="F12" s="168">
        <v>0</v>
      </c>
      <c r="G12" s="168">
        <f>B12+E12</f>
        <v>1187471518.27</v>
      </c>
      <c r="H12" s="168">
        <f>C12+F12</f>
        <v>0</v>
      </c>
      <c r="I12" s="168">
        <f>SUM(G12:H12)</f>
        <v>1187471518.27</v>
      </c>
    </row>
    <row r="13" spans="1:9">
      <c r="A13" s="67" t="s">
        <v>39</v>
      </c>
      <c r="B13" s="66">
        <v>1009783015.6799997</v>
      </c>
      <c r="C13" s="66">
        <v>0</v>
      </c>
      <c r="D13" s="66">
        <v>0</v>
      </c>
      <c r="E13" s="66">
        <v>0</v>
      </c>
      <c r="F13" s="66">
        <v>0</v>
      </c>
      <c r="G13" s="66">
        <f t="shared" ref="G13:G17" si="0">B13+E13</f>
        <v>1009783015.6799997</v>
      </c>
      <c r="H13" s="66">
        <f t="shared" ref="H13:H17" si="1">C13+F13</f>
        <v>0</v>
      </c>
      <c r="I13" s="66">
        <f t="shared" ref="I13:I17" si="2">SUM(G13:H13)</f>
        <v>1009783015.6799997</v>
      </c>
    </row>
    <row r="14" spans="1:9">
      <c r="A14" s="67" t="s">
        <v>40</v>
      </c>
      <c r="B14" s="66">
        <v>19040914.100000001</v>
      </c>
      <c r="C14" s="66">
        <v>0</v>
      </c>
      <c r="D14" s="66">
        <v>0</v>
      </c>
      <c r="E14" s="66">
        <v>0</v>
      </c>
      <c r="F14" s="66">
        <v>0</v>
      </c>
      <c r="G14" s="66">
        <f t="shared" si="0"/>
        <v>19040914.100000001</v>
      </c>
      <c r="H14" s="66">
        <f t="shared" si="1"/>
        <v>0</v>
      </c>
      <c r="I14" s="66">
        <f t="shared" si="2"/>
        <v>19040914.100000001</v>
      </c>
    </row>
    <row r="15" spans="1:9">
      <c r="A15" s="67" t="s">
        <v>41</v>
      </c>
      <c r="B15" s="66">
        <v>0</v>
      </c>
      <c r="C15" s="66">
        <v>636107224.25</v>
      </c>
      <c r="D15" s="66">
        <v>0</v>
      </c>
      <c r="E15" s="66">
        <v>0</v>
      </c>
      <c r="F15" s="66">
        <v>0</v>
      </c>
      <c r="G15" s="66">
        <f t="shared" si="0"/>
        <v>0</v>
      </c>
      <c r="H15" s="66">
        <f t="shared" si="1"/>
        <v>636107224.25</v>
      </c>
      <c r="I15" s="66">
        <f t="shared" si="2"/>
        <v>636107224.25</v>
      </c>
    </row>
    <row r="16" spans="1:9">
      <c r="A16" s="67" t="s">
        <v>42</v>
      </c>
      <c r="B16" s="66">
        <v>0</v>
      </c>
      <c r="C16" s="66">
        <v>273705744.07999992</v>
      </c>
      <c r="D16" s="66">
        <v>0</v>
      </c>
      <c r="E16" s="66">
        <v>0</v>
      </c>
      <c r="F16" s="66">
        <v>0</v>
      </c>
      <c r="G16" s="66">
        <f t="shared" si="0"/>
        <v>0</v>
      </c>
      <c r="H16" s="66">
        <f t="shared" si="1"/>
        <v>273705744.07999992</v>
      </c>
      <c r="I16" s="66">
        <f t="shared" si="2"/>
        <v>273705744.07999992</v>
      </c>
    </row>
    <row r="17" spans="1:11">
      <c r="A17" s="67" t="s">
        <v>43</v>
      </c>
      <c r="B17" s="64">
        <v>0</v>
      </c>
      <c r="C17" s="64">
        <v>20531638.929999888</v>
      </c>
      <c r="D17" s="64">
        <v>0</v>
      </c>
      <c r="E17" s="64">
        <v>0</v>
      </c>
      <c r="F17" s="64">
        <v>0</v>
      </c>
      <c r="G17" s="64">
        <f t="shared" si="0"/>
        <v>0</v>
      </c>
      <c r="H17" s="64">
        <f t="shared" si="1"/>
        <v>20531638.929999888</v>
      </c>
      <c r="I17" s="64">
        <f t="shared" si="2"/>
        <v>20531638.929999888</v>
      </c>
    </row>
    <row r="18" spans="1:11">
      <c r="A18" s="67" t="s">
        <v>44</v>
      </c>
      <c r="B18" s="66">
        <f>SUM(B12:B17)</f>
        <v>2216295448.0499997</v>
      </c>
      <c r="C18" s="66">
        <f t="shared" ref="C18:I18" si="3">SUM(C12:C17)</f>
        <v>930344607.25999975</v>
      </c>
      <c r="D18" s="66">
        <f t="shared" si="3"/>
        <v>0</v>
      </c>
      <c r="E18" s="66">
        <f t="shared" si="3"/>
        <v>0</v>
      </c>
      <c r="F18" s="66">
        <f t="shared" si="3"/>
        <v>0</v>
      </c>
      <c r="G18" s="66">
        <f t="shared" si="3"/>
        <v>2216295448.0499997</v>
      </c>
      <c r="H18" s="66">
        <f t="shared" si="3"/>
        <v>930344607.25999975</v>
      </c>
      <c r="I18" s="66">
        <f t="shared" si="3"/>
        <v>3146640055.3099995</v>
      </c>
    </row>
    <row r="19" spans="1:11">
      <c r="A19" s="68" t="s">
        <v>45</v>
      </c>
      <c r="B19" s="69"/>
      <c r="C19" s="69"/>
      <c r="D19" s="69"/>
      <c r="E19" s="69"/>
      <c r="F19" s="69"/>
      <c r="G19" s="69"/>
      <c r="H19" s="69"/>
      <c r="I19" s="69"/>
    </row>
    <row r="20" spans="1:11">
      <c r="A20" s="67" t="s">
        <v>46</v>
      </c>
      <c r="B20" s="64">
        <v>343142.80999999901</v>
      </c>
      <c r="C20" s="64">
        <v>0</v>
      </c>
      <c r="D20" s="64">
        <v>0</v>
      </c>
      <c r="E20" s="64">
        <v>0</v>
      </c>
      <c r="F20" s="64">
        <v>0</v>
      </c>
      <c r="G20" s="64">
        <f>B20+E20</f>
        <v>343142.80999999901</v>
      </c>
      <c r="H20" s="64">
        <f>C20+F20</f>
        <v>0</v>
      </c>
      <c r="I20" s="64">
        <f>SUM(G20:H20)</f>
        <v>343142.80999999901</v>
      </c>
    </row>
    <row r="21" spans="1:11">
      <c r="A21" s="67" t="s">
        <v>47</v>
      </c>
      <c r="B21" s="66">
        <f>SUM(B20)</f>
        <v>343142.80999999901</v>
      </c>
      <c r="C21" s="66">
        <f t="shared" ref="C21:I21" si="4">SUM(C20)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 t="shared" si="4"/>
        <v>343142.80999999901</v>
      </c>
      <c r="H21" s="66">
        <f t="shared" si="4"/>
        <v>0</v>
      </c>
      <c r="I21" s="66">
        <f t="shared" si="4"/>
        <v>343142.80999999901</v>
      </c>
    </row>
    <row r="22" spans="1:11">
      <c r="A22" s="68" t="s">
        <v>48</v>
      </c>
      <c r="B22" s="69"/>
      <c r="C22" s="69"/>
      <c r="D22" s="69"/>
      <c r="E22" s="69"/>
      <c r="F22" s="69"/>
      <c r="G22" s="69"/>
      <c r="H22" s="69"/>
      <c r="I22" s="69"/>
    </row>
    <row r="23" spans="1:11">
      <c r="A23" s="67" t="s">
        <v>49</v>
      </c>
      <c r="B23" s="66">
        <v>75643574.62999998</v>
      </c>
      <c r="C23" s="66">
        <v>0</v>
      </c>
      <c r="D23" s="66">
        <v>0</v>
      </c>
      <c r="E23" s="66">
        <v>0</v>
      </c>
      <c r="F23" s="66">
        <v>0</v>
      </c>
      <c r="G23" s="66">
        <f>B23+E23</f>
        <v>75643574.62999998</v>
      </c>
      <c r="H23" s="66">
        <f>C23+F23</f>
        <v>0</v>
      </c>
      <c r="I23" s="66">
        <f t="shared" ref="I23:I24" si="5">SUM(G23:H23)</f>
        <v>75643574.62999998</v>
      </c>
      <c r="K23" s="5"/>
    </row>
    <row r="24" spans="1:11">
      <c r="A24" s="67" t="s">
        <v>50</v>
      </c>
      <c r="B24" s="64">
        <v>59157524.210000001</v>
      </c>
      <c r="C24" s="64">
        <v>0</v>
      </c>
      <c r="D24" s="64">
        <v>0</v>
      </c>
      <c r="E24" s="64">
        <v>0</v>
      </c>
      <c r="F24" s="64">
        <v>0</v>
      </c>
      <c r="G24" s="64">
        <f>B24+E24</f>
        <v>59157524.210000001</v>
      </c>
      <c r="H24" s="64">
        <f>C24+F24</f>
        <v>0</v>
      </c>
      <c r="I24" s="64">
        <f t="shared" si="5"/>
        <v>59157524.210000001</v>
      </c>
    </row>
    <row r="25" spans="1:11">
      <c r="A25" s="67" t="s">
        <v>51</v>
      </c>
      <c r="B25" s="66">
        <f>SUM(B23:B24)</f>
        <v>134801098.83999997</v>
      </c>
      <c r="C25" s="66">
        <f t="shared" ref="C25:I25" si="6">SUM(C23:C24)</f>
        <v>0</v>
      </c>
      <c r="D25" s="66">
        <f t="shared" si="6"/>
        <v>0</v>
      </c>
      <c r="E25" s="66">
        <f t="shared" si="6"/>
        <v>0</v>
      </c>
      <c r="F25" s="66">
        <f t="shared" si="6"/>
        <v>0</v>
      </c>
      <c r="G25" s="66">
        <f t="shared" si="6"/>
        <v>134801098.83999997</v>
      </c>
      <c r="H25" s="66">
        <f t="shared" si="6"/>
        <v>0</v>
      </c>
      <c r="I25" s="66">
        <f t="shared" si="6"/>
        <v>134801098.83999997</v>
      </c>
    </row>
    <row r="26" spans="1:11">
      <c r="A26" s="68" t="s">
        <v>52</v>
      </c>
      <c r="B26" s="69"/>
      <c r="C26" s="69"/>
      <c r="D26" s="69"/>
      <c r="E26" s="69"/>
      <c r="F26" s="69"/>
      <c r="G26" s="69"/>
      <c r="H26" s="69"/>
      <c r="I26" s="69"/>
    </row>
    <row r="27" spans="1:11">
      <c r="A27" s="67" t="s">
        <v>53</v>
      </c>
      <c r="B27" s="66">
        <v>0</v>
      </c>
      <c r="C27" s="66">
        <v>0</v>
      </c>
      <c r="D27" s="66">
        <v>0</v>
      </c>
      <c r="E27" s="66">
        <v>0</v>
      </c>
      <c r="F27" s="66">
        <v>0</v>
      </c>
      <c r="G27" s="66">
        <f>B27+E27</f>
        <v>0</v>
      </c>
      <c r="H27" s="66">
        <f>C27+F27</f>
        <v>0</v>
      </c>
      <c r="I27" s="66">
        <f t="shared" ref="I27:I38" si="7">SUM(G27:H27)</f>
        <v>0</v>
      </c>
    </row>
    <row r="28" spans="1:11">
      <c r="A28" s="67" t="s">
        <v>418</v>
      </c>
      <c r="B28" s="66">
        <v>-24054569</v>
      </c>
      <c r="C28" s="66">
        <v>0</v>
      </c>
      <c r="D28" s="66">
        <v>0</v>
      </c>
      <c r="E28" s="66">
        <v>0</v>
      </c>
      <c r="F28" s="66">
        <v>0</v>
      </c>
      <c r="G28" s="66">
        <f>B28+E28</f>
        <v>-24054569</v>
      </c>
      <c r="H28" s="66">
        <f>C28+F28</f>
        <v>0</v>
      </c>
      <c r="I28" s="66">
        <f t="shared" ref="I28" si="8">SUM(G28:H28)</f>
        <v>-24054569</v>
      </c>
    </row>
    <row r="29" spans="1:11" ht="13.9" customHeight="1">
      <c r="A29" s="67" t="s">
        <v>54</v>
      </c>
      <c r="B29" s="66">
        <v>2515433.2400000002</v>
      </c>
      <c r="C29" s="66">
        <v>0</v>
      </c>
      <c r="D29" s="66">
        <v>0</v>
      </c>
      <c r="E29" s="66">
        <v>0</v>
      </c>
      <c r="F29" s="66">
        <v>0</v>
      </c>
      <c r="G29" s="66">
        <f t="shared" ref="G29:G38" si="9">B29+E29</f>
        <v>2515433.2400000002</v>
      </c>
      <c r="H29" s="66">
        <f t="shared" ref="H29:H38" si="10">C29+F29</f>
        <v>0</v>
      </c>
      <c r="I29" s="66">
        <f t="shared" si="7"/>
        <v>2515433.2400000002</v>
      </c>
    </row>
    <row r="30" spans="1:11">
      <c r="A30" s="67" t="s">
        <v>55</v>
      </c>
      <c r="B30" s="66">
        <v>11478859.839999996</v>
      </c>
      <c r="C30" s="66">
        <v>0</v>
      </c>
      <c r="D30" s="66">
        <v>0</v>
      </c>
      <c r="E30" s="66">
        <v>0</v>
      </c>
      <c r="F30" s="66">
        <v>0</v>
      </c>
      <c r="G30" s="66">
        <f t="shared" si="9"/>
        <v>11478859.839999996</v>
      </c>
      <c r="H30" s="66">
        <f>C30+F30</f>
        <v>0</v>
      </c>
      <c r="I30" s="66">
        <f t="shared" si="7"/>
        <v>11478859.839999996</v>
      </c>
    </row>
    <row r="31" spans="1:11">
      <c r="A31" s="67" t="s">
        <v>56</v>
      </c>
      <c r="B31" s="66">
        <v>18662485.07</v>
      </c>
      <c r="C31" s="66">
        <v>0</v>
      </c>
      <c r="D31" s="66">
        <v>0</v>
      </c>
      <c r="E31" s="66">
        <v>0</v>
      </c>
      <c r="F31" s="66">
        <v>0</v>
      </c>
      <c r="G31" s="66">
        <f t="shared" si="9"/>
        <v>18662485.07</v>
      </c>
      <c r="H31" s="66">
        <f t="shared" si="10"/>
        <v>0</v>
      </c>
      <c r="I31" s="66">
        <f t="shared" si="7"/>
        <v>18662485.07</v>
      </c>
    </row>
    <row r="32" spans="1:11">
      <c r="A32" s="67" t="s">
        <v>422</v>
      </c>
      <c r="B32" s="66">
        <v>28758066.219999999</v>
      </c>
      <c r="C32" s="66">
        <v>0</v>
      </c>
      <c r="D32" s="66">
        <v>0</v>
      </c>
      <c r="E32" s="66">
        <v>0</v>
      </c>
      <c r="F32" s="66">
        <v>0</v>
      </c>
      <c r="G32" s="66">
        <f t="shared" si="9"/>
        <v>28758066.219999999</v>
      </c>
      <c r="H32" s="66">
        <f t="shared" si="10"/>
        <v>0</v>
      </c>
      <c r="I32" s="66">
        <f t="shared" si="7"/>
        <v>28758066.219999999</v>
      </c>
    </row>
    <row r="33" spans="1:11">
      <c r="A33" s="67" t="s">
        <v>423</v>
      </c>
      <c r="B33" s="66">
        <v>-8814821.2899999991</v>
      </c>
      <c r="C33" s="66">
        <v>0</v>
      </c>
      <c r="D33" s="66">
        <v>0</v>
      </c>
      <c r="E33" s="66">
        <v>0</v>
      </c>
      <c r="F33" s="66">
        <v>0</v>
      </c>
      <c r="G33" s="66">
        <f t="shared" si="9"/>
        <v>-8814821.2899999991</v>
      </c>
      <c r="H33" s="66">
        <f t="shared" si="10"/>
        <v>0</v>
      </c>
      <c r="I33" s="66">
        <f t="shared" si="7"/>
        <v>-8814821.2899999991</v>
      </c>
    </row>
    <row r="34" spans="1:11">
      <c r="A34" s="67" t="s">
        <v>57</v>
      </c>
      <c r="B34" s="66">
        <v>0</v>
      </c>
      <c r="C34" s="66">
        <v>943429.99</v>
      </c>
      <c r="D34" s="66">
        <v>0</v>
      </c>
      <c r="E34" s="66">
        <v>0</v>
      </c>
      <c r="F34" s="66">
        <v>0</v>
      </c>
      <c r="G34" s="66">
        <f t="shared" si="9"/>
        <v>0</v>
      </c>
      <c r="H34" s="66">
        <f t="shared" si="10"/>
        <v>943429.99</v>
      </c>
      <c r="I34" s="66">
        <f t="shared" si="7"/>
        <v>943429.99</v>
      </c>
    </row>
    <row r="35" spans="1:11">
      <c r="A35" s="67" t="s">
        <v>58</v>
      </c>
      <c r="B35" s="66">
        <v>0</v>
      </c>
      <c r="C35" s="66">
        <v>3551451.5000000005</v>
      </c>
      <c r="D35" s="66">
        <v>0</v>
      </c>
      <c r="E35" s="66">
        <v>0</v>
      </c>
      <c r="F35" s="66">
        <v>0</v>
      </c>
      <c r="G35" s="66">
        <f t="shared" si="9"/>
        <v>0</v>
      </c>
      <c r="H35" s="66">
        <f t="shared" si="10"/>
        <v>3551451.5000000005</v>
      </c>
      <c r="I35" s="66">
        <f t="shared" si="7"/>
        <v>3551451.5000000005</v>
      </c>
    </row>
    <row r="36" spans="1:11">
      <c r="A36" s="67" t="s">
        <v>59</v>
      </c>
      <c r="B36" s="66">
        <v>0</v>
      </c>
      <c r="C36" s="66">
        <v>980025</v>
      </c>
      <c r="D36" s="66">
        <v>0</v>
      </c>
      <c r="E36" s="66">
        <v>0</v>
      </c>
      <c r="F36" s="66">
        <v>0</v>
      </c>
      <c r="G36" s="66">
        <f t="shared" si="9"/>
        <v>0</v>
      </c>
      <c r="H36" s="66">
        <f t="shared" si="10"/>
        <v>980025</v>
      </c>
      <c r="I36" s="66">
        <f t="shared" si="7"/>
        <v>980025</v>
      </c>
    </row>
    <row r="37" spans="1:11">
      <c r="A37" s="67" t="s">
        <v>60</v>
      </c>
      <c r="B37" s="66">
        <v>0</v>
      </c>
      <c r="C37" s="66">
        <v>6148937.6799999997</v>
      </c>
      <c r="D37" s="66">
        <v>0</v>
      </c>
      <c r="E37" s="66">
        <v>0</v>
      </c>
      <c r="F37" s="66">
        <v>0</v>
      </c>
      <c r="G37" s="66">
        <f t="shared" si="9"/>
        <v>0</v>
      </c>
      <c r="H37" s="66">
        <f t="shared" si="10"/>
        <v>6148937.6799999997</v>
      </c>
      <c r="I37" s="66">
        <f t="shared" si="7"/>
        <v>6148937.6799999997</v>
      </c>
    </row>
    <row r="38" spans="1:11">
      <c r="A38" s="67" t="s">
        <v>61</v>
      </c>
      <c r="B38" s="66">
        <v>0</v>
      </c>
      <c r="C38" s="66">
        <v>-28064833.459999982</v>
      </c>
      <c r="D38" s="66">
        <v>0</v>
      </c>
      <c r="E38" s="66">
        <v>0</v>
      </c>
      <c r="F38" s="66">
        <v>0</v>
      </c>
      <c r="G38" s="66">
        <f t="shared" si="9"/>
        <v>0</v>
      </c>
      <c r="H38" s="66">
        <f t="shared" si="10"/>
        <v>-28064833.459999982</v>
      </c>
      <c r="I38" s="66">
        <f t="shared" si="7"/>
        <v>-28064833.459999982</v>
      </c>
    </row>
    <row r="39" spans="1:11">
      <c r="A39" s="67" t="s">
        <v>417</v>
      </c>
      <c r="B39" s="64">
        <v>0</v>
      </c>
      <c r="C39" s="64">
        <v>-10523931</v>
      </c>
      <c r="D39" s="64">
        <v>0</v>
      </c>
      <c r="E39" s="64">
        <v>0</v>
      </c>
      <c r="F39" s="64">
        <v>0</v>
      </c>
      <c r="G39" s="64">
        <f t="shared" ref="G39" si="11">B39+E39</f>
        <v>0</v>
      </c>
      <c r="H39" s="64">
        <f t="shared" ref="H39" si="12">C39+F39</f>
        <v>-10523931</v>
      </c>
      <c r="I39" s="64">
        <f t="shared" ref="I39" si="13">SUM(G39:H39)</f>
        <v>-10523931</v>
      </c>
    </row>
    <row r="40" spans="1:11">
      <c r="A40" s="67" t="s">
        <v>62</v>
      </c>
      <c r="B40" s="66">
        <f t="shared" ref="B40:I40" si="14">SUM(B27:B39)</f>
        <v>28545454.079999998</v>
      </c>
      <c r="C40" s="66">
        <f t="shared" si="14"/>
        <v>-26964920.289999984</v>
      </c>
      <c r="D40" s="66">
        <f t="shared" si="14"/>
        <v>0</v>
      </c>
      <c r="E40" s="66">
        <f t="shared" si="14"/>
        <v>0</v>
      </c>
      <c r="F40" s="66">
        <f t="shared" si="14"/>
        <v>0</v>
      </c>
      <c r="G40" s="66">
        <f t="shared" si="14"/>
        <v>28545454.079999998</v>
      </c>
      <c r="H40" s="66">
        <f t="shared" si="14"/>
        <v>-26964920.289999984</v>
      </c>
      <c r="I40" s="66">
        <f t="shared" si="14"/>
        <v>1580533.7900000103</v>
      </c>
    </row>
    <row r="41" spans="1:11">
      <c r="A41" s="63" t="s">
        <v>63</v>
      </c>
      <c r="B41" s="77">
        <f t="shared" ref="B41:I41" si="15">B18+B21+B25+B40</f>
        <v>2379985143.7799997</v>
      </c>
      <c r="C41" s="77">
        <f t="shared" si="15"/>
        <v>903379686.96999979</v>
      </c>
      <c r="D41" s="77">
        <f t="shared" si="15"/>
        <v>0</v>
      </c>
      <c r="E41" s="77">
        <f t="shared" si="15"/>
        <v>0</v>
      </c>
      <c r="F41" s="77">
        <f t="shared" si="15"/>
        <v>0</v>
      </c>
      <c r="G41" s="77">
        <f t="shared" si="15"/>
        <v>2379985143.7799997</v>
      </c>
      <c r="H41" s="77">
        <f t="shared" si="15"/>
        <v>903379686.96999979</v>
      </c>
      <c r="I41" s="77">
        <f t="shared" si="15"/>
        <v>3283364830.7499995</v>
      </c>
    </row>
    <row r="42" spans="1:11">
      <c r="A42" s="65"/>
      <c r="B42" s="69"/>
      <c r="C42" s="69"/>
      <c r="D42" s="69"/>
      <c r="E42" s="69"/>
      <c r="F42" s="69"/>
      <c r="G42" s="69"/>
      <c r="H42" s="69"/>
      <c r="I42" s="69"/>
    </row>
    <row r="43" spans="1:11">
      <c r="A43" s="63" t="s">
        <v>64</v>
      </c>
      <c r="B43" s="69"/>
      <c r="C43" s="69"/>
      <c r="D43" s="69"/>
      <c r="E43" s="69"/>
      <c r="F43" s="69"/>
      <c r="G43" s="69"/>
      <c r="H43" s="69"/>
      <c r="I43" s="69"/>
    </row>
    <row r="44" spans="1:11">
      <c r="A44" s="68" t="s">
        <v>65</v>
      </c>
      <c r="B44" s="69"/>
      <c r="C44" s="69"/>
      <c r="D44" s="69"/>
      <c r="E44" s="69"/>
      <c r="F44" s="69"/>
      <c r="G44" s="69"/>
      <c r="H44" s="69"/>
      <c r="I44" s="69"/>
    </row>
    <row r="45" spans="1:11">
      <c r="A45" s="67" t="s">
        <v>66</v>
      </c>
      <c r="B45" s="66">
        <v>75892938.849999979</v>
      </c>
      <c r="C45" s="66">
        <v>0</v>
      </c>
      <c r="D45" s="66">
        <v>0</v>
      </c>
      <c r="E45" s="66">
        <v>0</v>
      </c>
      <c r="F45" s="66">
        <v>0</v>
      </c>
      <c r="G45" s="66">
        <f>B45+E45</f>
        <v>75892938.849999979</v>
      </c>
      <c r="H45" s="66">
        <f>C45+F45</f>
        <v>0</v>
      </c>
      <c r="I45" s="66">
        <f t="shared" ref="I45:I46" si="16">SUM(G45:H45)</f>
        <v>75892938.849999979</v>
      </c>
    </row>
    <row r="46" spans="1:11">
      <c r="A46" s="67" t="s">
        <v>67</v>
      </c>
      <c r="B46" s="64">
        <v>121502038.09</v>
      </c>
      <c r="C46" s="64">
        <v>0</v>
      </c>
      <c r="D46" s="64">
        <v>0</v>
      </c>
      <c r="E46" s="64">
        <v>0</v>
      </c>
      <c r="F46" s="64">
        <v>0</v>
      </c>
      <c r="G46" s="64">
        <f>B46+E46</f>
        <v>121502038.09</v>
      </c>
      <c r="H46" s="64">
        <f>C46+F46</f>
        <v>0</v>
      </c>
      <c r="I46" s="64">
        <f t="shared" si="16"/>
        <v>121502038.09</v>
      </c>
      <c r="K46" s="3"/>
    </row>
    <row r="47" spans="1:11">
      <c r="A47" s="67" t="s">
        <v>68</v>
      </c>
      <c r="B47" s="66">
        <f>SUM(B45:B46)</f>
        <v>197394976.94</v>
      </c>
      <c r="C47" s="66">
        <f t="shared" ref="C47:I47" si="17">SUM(C45:C46)</f>
        <v>0</v>
      </c>
      <c r="D47" s="66">
        <f t="shared" si="17"/>
        <v>0</v>
      </c>
      <c r="E47" s="66">
        <f t="shared" si="17"/>
        <v>0</v>
      </c>
      <c r="F47" s="66">
        <f t="shared" si="17"/>
        <v>0</v>
      </c>
      <c r="G47" s="66">
        <f t="shared" si="17"/>
        <v>197394976.94</v>
      </c>
      <c r="H47" s="66">
        <f t="shared" si="17"/>
        <v>0</v>
      </c>
      <c r="I47" s="66">
        <f t="shared" si="17"/>
        <v>197394976.94</v>
      </c>
    </row>
    <row r="48" spans="1:11">
      <c r="A48" s="68" t="s">
        <v>69</v>
      </c>
      <c r="B48" s="69"/>
      <c r="C48" s="69"/>
      <c r="D48" s="69"/>
      <c r="E48" s="69"/>
      <c r="F48" s="69"/>
      <c r="G48" s="69"/>
      <c r="H48" s="69"/>
      <c r="I48" s="69"/>
    </row>
    <row r="49" spans="1:12">
      <c r="A49" s="67" t="s">
        <v>70</v>
      </c>
      <c r="B49" s="83">
        <v>523736169.48999894</v>
      </c>
      <c r="C49" s="83">
        <v>0</v>
      </c>
      <c r="D49" s="83">
        <v>0</v>
      </c>
      <c r="E49" s="83">
        <v>0</v>
      </c>
      <c r="F49" s="83">
        <v>0</v>
      </c>
      <c r="G49" s="83">
        <f t="shared" ref="G49:G55" si="18">B49+E49</f>
        <v>523736169.48999894</v>
      </c>
      <c r="H49" s="83">
        <f t="shared" ref="H49:H55" si="19">C49+F49</f>
        <v>0</v>
      </c>
      <c r="I49" s="83">
        <f t="shared" ref="I49:I55" si="20">SUM(G49:H49)</f>
        <v>523736169.48999894</v>
      </c>
    </row>
    <row r="50" spans="1:12">
      <c r="A50" s="67" t="s">
        <v>71</v>
      </c>
      <c r="B50" s="83">
        <v>24868290.569999903</v>
      </c>
      <c r="C50" s="83">
        <v>0</v>
      </c>
      <c r="D50" s="83">
        <v>0</v>
      </c>
      <c r="E50" s="83">
        <v>0</v>
      </c>
      <c r="F50" s="83">
        <v>0</v>
      </c>
      <c r="G50" s="83">
        <f t="shared" si="18"/>
        <v>24868290.569999903</v>
      </c>
      <c r="H50" s="83">
        <f t="shared" si="19"/>
        <v>0</v>
      </c>
      <c r="I50" s="83">
        <f t="shared" si="20"/>
        <v>24868290.569999903</v>
      </c>
    </row>
    <row r="51" spans="1:12">
      <c r="A51" s="67" t="s">
        <v>72</v>
      </c>
      <c r="B51" s="66">
        <v>0</v>
      </c>
      <c r="C51" s="66">
        <v>288870155.35999888</v>
      </c>
      <c r="D51" s="66">
        <v>0</v>
      </c>
      <c r="E51" s="66">
        <v>0</v>
      </c>
      <c r="F51" s="66">
        <v>0</v>
      </c>
      <c r="G51" s="66">
        <f t="shared" si="18"/>
        <v>0</v>
      </c>
      <c r="H51" s="66">
        <f t="shared" si="19"/>
        <v>288870155.35999888</v>
      </c>
      <c r="I51" s="66">
        <f t="shared" si="20"/>
        <v>288870155.35999888</v>
      </c>
    </row>
    <row r="52" spans="1:12">
      <c r="A52" s="67" t="s">
        <v>73</v>
      </c>
      <c r="B52" s="66">
        <v>0</v>
      </c>
      <c r="C52" s="66">
        <v>92347.45</v>
      </c>
      <c r="D52" s="66">
        <v>0</v>
      </c>
      <c r="E52" s="66">
        <v>0</v>
      </c>
      <c r="F52" s="66">
        <v>0</v>
      </c>
      <c r="G52" s="66">
        <f t="shared" si="18"/>
        <v>0</v>
      </c>
      <c r="H52" s="66">
        <f t="shared" si="19"/>
        <v>92347.45</v>
      </c>
      <c r="I52" s="66">
        <f t="shared" si="20"/>
        <v>92347.45</v>
      </c>
    </row>
    <row r="53" spans="1:12">
      <c r="A53" s="67" t="s">
        <v>74</v>
      </c>
      <c r="B53" s="66">
        <v>0</v>
      </c>
      <c r="C53" s="66">
        <v>29197770.449999899</v>
      </c>
      <c r="D53" s="66">
        <v>0</v>
      </c>
      <c r="E53" s="66">
        <v>0</v>
      </c>
      <c r="F53" s="66">
        <v>0</v>
      </c>
      <c r="G53" s="66">
        <f t="shared" si="18"/>
        <v>0</v>
      </c>
      <c r="H53" s="66">
        <f t="shared" si="19"/>
        <v>29197770.449999899</v>
      </c>
      <c r="I53" s="66">
        <f t="shared" si="20"/>
        <v>29197770.449999899</v>
      </c>
    </row>
    <row r="54" spans="1:12">
      <c r="A54" s="67" t="s">
        <v>75</v>
      </c>
      <c r="B54" s="66">
        <v>0</v>
      </c>
      <c r="C54" s="66">
        <v>37880537.649999976</v>
      </c>
      <c r="D54" s="66">
        <v>0</v>
      </c>
      <c r="E54" s="66">
        <v>0</v>
      </c>
      <c r="F54" s="66">
        <v>0</v>
      </c>
      <c r="G54" s="66">
        <f t="shared" si="18"/>
        <v>0</v>
      </c>
      <c r="H54" s="66">
        <f t="shared" si="19"/>
        <v>37880537.649999976</v>
      </c>
      <c r="I54" s="66">
        <f t="shared" si="20"/>
        <v>37880537.649999976</v>
      </c>
    </row>
    <row r="55" spans="1:12">
      <c r="A55" s="67" t="s">
        <v>76</v>
      </c>
      <c r="B55" s="64">
        <v>0</v>
      </c>
      <c r="C55" s="64">
        <v>-32560842.070000004</v>
      </c>
      <c r="D55" s="64">
        <v>0</v>
      </c>
      <c r="E55" s="64">
        <v>0</v>
      </c>
      <c r="F55" s="64">
        <v>0</v>
      </c>
      <c r="G55" s="64">
        <f t="shared" si="18"/>
        <v>0</v>
      </c>
      <c r="H55" s="64">
        <f t="shared" si="19"/>
        <v>-32560842.070000004</v>
      </c>
      <c r="I55" s="64">
        <f t="shared" si="20"/>
        <v>-32560842.070000004</v>
      </c>
      <c r="K55" s="2"/>
    </row>
    <row r="56" spans="1:12">
      <c r="A56" s="67" t="s">
        <v>77</v>
      </c>
      <c r="B56" s="66">
        <f>SUM(B49:B55)</f>
        <v>548604460.05999887</v>
      </c>
      <c r="C56" s="66">
        <f t="shared" ref="C56:I56" si="21">SUM(C49:C55)</f>
        <v>323479968.83999878</v>
      </c>
      <c r="D56" s="66">
        <f t="shared" si="21"/>
        <v>0</v>
      </c>
      <c r="E56" s="66">
        <f t="shared" si="21"/>
        <v>0</v>
      </c>
      <c r="F56" s="66">
        <f t="shared" si="21"/>
        <v>0</v>
      </c>
      <c r="G56" s="66">
        <f>SUM(G49:G55)</f>
        <v>548604460.05999887</v>
      </c>
      <c r="H56" s="66">
        <f t="shared" si="21"/>
        <v>323479968.83999878</v>
      </c>
      <c r="I56" s="66">
        <f t="shared" si="21"/>
        <v>872084428.89999759</v>
      </c>
      <c r="K56" s="2"/>
    </row>
    <row r="57" spans="1:12">
      <c r="A57" s="68" t="s">
        <v>78</v>
      </c>
      <c r="B57" s="69"/>
      <c r="C57" s="69"/>
      <c r="D57" s="69"/>
      <c r="E57" s="69"/>
      <c r="F57" s="69"/>
      <c r="G57" s="69"/>
      <c r="H57" s="69"/>
      <c r="I57" s="69"/>
    </row>
    <row r="58" spans="1:12">
      <c r="A58" s="67" t="s">
        <v>79</v>
      </c>
      <c r="B58" s="64">
        <v>115604569.41999987</v>
      </c>
      <c r="C58" s="64">
        <v>0</v>
      </c>
      <c r="D58" s="64">
        <v>0</v>
      </c>
      <c r="E58" s="64">
        <v>0</v>
      </c>
      <c r="F58" s="64">
        <v>0</v>
      </c>
      <c r="G58" s="64">
        <f>B58+E58</f>
        <v>115604569.41999987</v>
      </c>
      <c r="H58" s="64">
        <f>C58+F58</f>
        <v>0</v>
      </c>
      <c r="I58" s="64">
        <f t="shared" ref="I58" si="22">SUM(G58:H58)</f>
        <v>115604569.41999987</v>
      </c>
    </row>
    <row r="59" spans="1:12">
      <c r="A59" s="67" t="s">
        <v>80</v>
      </c>
      <c r="B59" s="66">
        <f>SUM(B58)</f>
        <v>115604569.41999987</v>
      </c>
      <c r="C59" s="66">
        <f t="shared" ref="C59:I59" si="23">SUM(C58)</f>
        <v>0</v>
      </c>
      <c r="D59" s="66">
        <f t="shared" si="23"/>
        <v>0</v>
      </c>
      <c r="E59" s="66">
        <f t="shared" si="23"/>
        <v>0</v>
      </c>
      <c r="F59" s="66">
        <f t="shared" si="23"/>
        <v>0</v>
      </c>
      <c r="G59" s="66">
        <f t="shared" si="23"/>
        <v>115604569.41999987</v>
      </c>
      <c r="H59" s="66">
        <f t="shared" si="23"/>
        <v>0</v>
      </c>
      <c r="I59" s="66">
        <f t="shared" si="23"/>
        <v>115604569.41999987</v>
      </c>
    </row>
    <row r="60" spans="1:12">
      <c r="A60" s="68" t="s">
        <v>81</v>
      </c>
      <c r="B60" s="69"/>
      <c r="C60" s="69"/>
      <c r="D60" s="69"/>
      <c r="E60" s="69"/>
      <c r="F60" s="69"/>
      <c r="G60" s="69"/>
      <c r="H60" s="69"/>
      <c r="I60" s="69"/>
    </row>
    <row r="61" spans="1:12">
      <c r="A61" s="67" t="s">
        <v>82</v>
      </c>
      <c r="B61" s="64">
        <v>-78555499.419999897</v>
      </c>
      <c r="C61" s="64">
        <v>0</v>
      </c>
      <c r="D61" s="64">
        <v>0</v>
      </c>
      <c r="E61" s="64">
        <v>0</v>
      </c>
      <c r="F61" s="64">
        <v>0</v>
      </c>
      <c r="G61" s="64">
        <f>B61+E61</f>
        <v>-78555499.419999897</v>
      </c>
      <c r="H61" s="64">
        <f>C61+F61</f>
        <v>0</v>
      </c>
      <c r="I61" s="64">
        <f t="shared" ref="I61" si="24">SUM(G61:H61)</f>
        <v>-78555499.419999897</v>
      </c>
    </row>
    <row r="62" spans="1:12">
      <c r="A62" s="67" t="s">
        <v>83</v>
      </c>
      <c r="B62" s="66">
        <f>SUM(B61)</f>
        <v>-78555499.419999897</v>
      </c>
      <c r="C62" s="66">
        <f t="shared" ref="C62:I62" si="25">SUM(C61)</f>
        <v>0</v>
      </c>
      <c r="D62" s="66">
        <f t="shared" si="25"/>
        <v>0</v>
      </c>
      <c r="E62" s="66">
        <f t="shared" si="25"/>
        <v>0</v>
      </c>
      <c r="F62" s="66">
        <f t="shared" si="25"/>
        <v>0</v>
      </c>
      <c r="G62" s="66">
        <f t="shared" si="25"/>
        <v>-78555499.419999897</v>
      </c>
      <c r="H62" s="66">
        <f t="shared" si="25"/>
        <v>0</v>
      </c>
      <c r="I62" s="66">
        <f t="shared" si="25"/>
        <v>-78555499.419999897</v>
      </c>
    </row>
    <row r="63" spans="1:12">
      <c r="A63" s="63" t="s">
        <v>84</v>
      </c>
      <c r="B63" s="75">
        <f>B47+B56+B59+B62</f>
        <v>783048506.99999881</v>
      </c>
      <c r="C63" s="75">
        <f t="shared" ref="C63:I63" si="26">C47+C56+C59+C62</f>
        <v>323479968.83999878</v>
      </c>
      <c r="D63" s="75">
        <f t="shared" si="26"/>
        <v>0</v>
      </c>
      <c r="E63" s="76">
        <f t="shared" si="26"/>
        <v>0</v>
      </c>
      <c r="F63" s="76">
        <f t="shared" si="26"/>
        <v>0</v>
      </c>
      <c r="G63" s="75">
        <f t="shared" si="26"/>
        <v>783048506.99999881</v>
      </c>
      <c r="H63" s="75">
        <f t="shared" si="26"/>
        <v>323479968.83999878</v>
      </c>
      <c r="I63" s="75">
        <f t="shared" si="26"/>
        <v>1106528475.8399975</v>
      </c>
      <c r="L63" s="2"/>
    </row>
    <row r="64" spans="1:12">
      <c r="A64" s="65"/>
      <c r="B64" s="64"/>
      <c r="C64" s="64"/>
      <c r="D64" s="64"/>
      <c r="E64" s="64"/>
      <c r="F64" s="64"/>
      <c r="G64" s="64"/>
      <c r="H64" s="64"/>
      <c r="I64" s="64"/>
    </row>
    <row r="65" spans="1:9" ht="15.75" thickBot="1">
      <c r="A65" s="63" t="s">
        <v>85</v>
      </c>
      <c r="B65" s="62">
        <f>B41-B63</f>
        <v>1596936636.7800009</v>
      </c>
      <c r="C65" s="62">
        <f t="shared" ref="C65:I65" si="27">C41-C63</f>
        <v>579899718.13000107</v>
      </c>
      <c r="D65" s="62">
        <f t="shared" si="27"/>
        <v>0</v>
      </c>
      <c r="E65" s="62">
        <f t="shared" si="27"/>
        <v>0</v>
      </c>
      <c r="F65" s="62">
        <f t="shared" si="27"/>
        <v>0</v>
      </c>
      <c r="G65" s="62">
        <f t="shared" si="27"/>
        <v>1596936636.7800009</v>
      </c>
      <c r="H65" s="62">
        <f t="shared" si="27"/>
        <v>579899718.13000107</v>
      </c>
      <c r="I65" s="62">
        <f t="shared" si="27"/>
        <v>2176836354.9100018</v>
      </c>
    </row>
    <row r="66" spans="1:9" ht="15.75" thickTop="1">
      <c r="A66" s="65"/>
      <c r="B66" s="69"/>
      <c r="C66" s="69"/>
      <c r="D66" s="69"/>
      <c r="E66" s="69"/>
      <c r="F66" s="69"/>
      <c r="G66" s="69"/>
      <c r="H66" s="69"/>
      <c r="I66" s="69"/>
    </row>
    <row r="67" spans="1:9">
      <c r="A67" s="63" t="s">
        <v>86</v>
      </c>
      <c r="B67" s="69"/>
      <c r="C67" s="69"/>
      <c r="D67" s="69"/>
      <c r="E67" s="69"/>
      <c r="F67" s="69"/>
      <c r="G67" s="69"/>
      <c r="H67" s="69"/>
      <c r="I67" s="69"/>
    </row>
    <row r="68" spans="1:9">
      <c r="A68" s="67" t="s">
        <v>87</v>
      </c>
      <c r="B68" s="69"/>
      <c r="C68" s="69"/>
      <c r="D68" s="69"/>
      <c r="E68" s="69"/>
      <c r="F68" s="69"/>
      <c r="G68" s="69"/>
      <c r="H68" s="69"/>
      <c r="I68" s="69"/>
    </row>
    <row r="69" spans="1:9">
      <c r="A69" s="68" t="s">
        <v>88</v>
      </c>
      <c r="B69" s="69"/>
      <c r="C69" s="69"/>
      <c r="D69" s="69"/>
      <c r="E69" s="69"/>
      <c r="F69" s="69"/>
      <c r="G69" s="69"/>
      <c r="H69" s="69"/>
      <c r="I69" s="69"/>
    </row>
    <row r="70" spans="1:9">
      <c r="A70" s="67" t="s">
        <v>89</v>
      </c>
      <c r="B70" s="66">
        <v>1835644.6799999992</v>
      </c>
      <c r="C70" s="66">
        <v>0</v>
      </c>
      <c r="D70" s="66">
        <v>0</v>
      </c>
      <c r="E70" s="66">
        <v>0</v>
      </c>
      <c r="F70" s="66">
        <v>0</v>
      </c>
      <c r="G70" s="66">
        <f t="shared" ref="G70:G133" si="28">B70+E70</f>
        <v>1835644.6799999992</v>
      </c>
      <c r="H70" s="66">
        <f t="shared" ref="H70:H133" si="29">C70+F70</f>
        <v>0</v>
      </c>
      <c r="I70" s="66">
        <f t="shared" ref="I70:I133" si="30">SUM(G70:H70)</f>
        <v>1835644.6799999992</v>
      </c>
    </row>
    <row r="71" spans="1:9">
      <c r="A71" s="67" t="s">
        <v>90</v>
      </c>
      <c r="B71" s="66">
        <v>9163682.3299999982</v>
      </c>
      <c r="C71" s="66">
        <v>0</v>
      </c>
      <c r="D71" s="66">
        <v>0</v>
      </c>
      <c r="E71" s="66">
        <v>0</v>
      </c>
      <c r="F71" s="66">
        <v>0</v>
      </c>
      <c r="G71" s="66">
        <f t="shared" si="28"/>
        <v>9163682.3299999982</v>
      </c>
      <c r="H71" s="66">
        <f t="shared" si="29"/>
        <v>0</v>
      </c>
      <c r="I71" s="66">
        <f t="shared" si="30"/>
        <v>9163682.3299999982</v>
      </c>
    </row>
    <row r="72" spans="1:9">
      <c r="A72" s="67" t="s">
        <v>91</v>
      </c>
      <c r="B72" s="66">
        <v>1745375.5399999989</v>
      </c>
      <c r="C72" s="66">
        <v>0</v>
      </c>
      <c r="D72" s="66">
        <v>0</v>
      </c>
      <c r="E72" s="66">
        <v>0</v>
      </c>
      <c r="F72" s="66">
        <v>0</v>
      </c>
      <c r="G72" s="66">
        <f t="shared" si="28"/>
        <v>1745375.5399999989</v>
      </c>
      <c r="H72" s="66">
        <f t="shared" si="29"/>
        <v>0</v>
      </c>
      <c r="I72" s="66">
        <f t="shared" si="30"/>
        <v>1745375.5399999989</v>
      </c>
    </row>
    <row r="73" spans="1:9">
      <c r="A73" s="67" t="s">
        <v>92</v>
      </c>
      <c r="B73" s="66">
        <v>9537901.589999998</v>
      </c>
      <c r="C73" s="66">
        <v>0</v>
      </c>
      <c r="D73" s="66">
        <v>0</v>
      </c>
      <c r="E73" s="66">
        <v>0</v>
      </c>
      <c r="F73" s="66">
        <v>0</v>
      </c>
      <c r="G73" s="66">
        <f t="shared" si="28"/>
        <v>9537901.589999998</v>
      </c>
      <c r="H73" s="66">
        <f t="shared" si="29"/>
        <v>0</v>
      </c>
      <c r="I73" s="66">
        <f t="shared" si="30"/>
        <v>9537901.589999998</v>
      </c>
    </row>
    <row r="74" spans="1:9">
      <c r="A74" s="67" t="s">
        <v>93</v>
      </c>
      <c r="B74" s="66">
        <v>70710.95</v>
      </c>
      <c r="C74" s="66">
        <v>0</v>
      </c>
      <c r="D74" s="66">
        <v>0</v>
      </c>
      <c r="E74" s="66">
        <v>0</v>
      </c>
      <c r="F74" s="66">
        <v>0</v>
      </c>
      <c r="G74" s="66">
        <f t="shared" si="28"/>
        <v>70710.95</v>
      </c>
      <c r="H74" s="66">
        <f t="shared" si="29"/>
        <v>0</v>
      </c>
      <c r="I74" s="66">
        <f t="shared" si="30"/>
        <v>70710.95</v>
      </c>
    </row>
    <row r="75" spans="1:9">
      <c r="A75" s="67" t="s">
        <v>94</v>
      </c>
      <c r="B75" s="66">
        <v>1629637.8299999998</v>
      </c>
      <c r="C75" s="66">
        <v>0</v>
      </c>
      <c r="D75" s="66">
        <v>0</v>
      </c>
      <c r="E75" s="66">
        <v>0</v>
      </c>
      <c r="F75" s="66">
        <v>0</v>
      </c>
      <c r="G75" s="66">
        <f t="shared" si="28"/>
        <v>1629637.8299999998</v>
      </c>
      <c r="H75" s="66">
        <f t="shared" si="29"/>
        <v>0</v>
      </c>
      <c r="I75" s="66">
        <f t="shared" si="30"/>
        <v>1629637.8299999998</v>
      </c>
    </row>
    <row r="76" spans="1:9">
      <c r="A76" s="67" t="s">
        <v>95</v>
      </c>
      <c r="B76" s="66">
        <v>1983195.339999998</v>
      </c>
      <c r="C76" s="66">
        <v>0</v>
      </c>
      <c r="D76" s="66">
        <v>0</v>
      </c>
      <c r="E76" s="66">
        <v>0</v>
      </c>
      <c r="F76" s="66">
        <v>0</v>
      </c>
      <c r="G76" s="66">
        <f t="shared" si="28"/>
        <v>1983195.339999998</v>
      </c>
      <c r="H76" s="66">
        <f t="shared" si="29"/>
        <v>0</v>
      </c>
      <c r="I76" s="66">
        <f t="shared" si="30"/>
        <v>1983195.339999998</v>
      </c>
    </row>
    <row r="77" spans="1:9">
      <c r="A77" s="67" t="s">
        <v>96</v>
      </c>
      <c r="B77" s="66">
        <v>13193966.989999991</v>
      </c>
      <c r="C77" s="66">
        <v>0</v>
      </c>
      <c r="D77" s="66">
        <v>0</v>
      </c>
      <c r="E77" s="66">
        <v>0</v>
      </c>
      <c r="F77" s="66">
        <v>0</v>
      </c>
      <c r="G77" s="66">
        <f t="shared" si="28"/>
        <v>13193966.989999991</v>
      </c>
      <c r="H77" s="66">
        <f t="shared" si="29"/>
        <v>0</v>
      </c>
      <c r="I77" s="66">
        <f t="shared" si="30"/>
        <v>13193966.989999991</v>
      </c>
    </row>
    <row r="78" spans="1:9">
      <c r="A78" s="67" t="s">
        <v>97</v>
      </c>
      <c r="B78" s="66">
        <v>8704442.0599999912</v>
      </c>
      <c r="C78" s="66">
        <v>0</v>
      </c>
      <c r="D78" s="66">
        <v>0</v>
      </c>
      <c r="E78" s="66">
        <v>0</v>
      </c>
      <c r="F78" s="66">
        <v>0</v>
      </c>
      <c r="G78" s="66">
        <f t="shared" si="28"/>
        <v>8704442.0599999912</v>
      </c>
      <c r="H78" s="66">
        <f t="shared" si="29"/>
        <v>0</v>
      </c>
      <c r="I78" s="66">
        <f t="shared" si="30"/>
        <v>8704442.0599999912</v>
      </c>
    </row>
    <row r="79" spans="1:9">
      <c r="A79" s="67" t="s">
        <v>98</v>
      </c>
      <c r="B79" s="66">
        <v>3379811.62</v>
      </c>
      <c r="C79" s="66">
        <v>0</v>
      </c>
      <c r="D79" s="66">
        <v>0</v>
      </c>
      <c r="E79" s="66">
        <v>0</v>
      </c>
      <c r="F79" s="66">
        <v>0</v>
      </c>
      <c r="G79" s="66">
        <f t="shared" si="28"/>
        <v>3379811.62</v>
      </c>
      <c r="H79" s="66">
        <f t="shared" si="29"/>
        <v>0</v>
      </c>
      <c r="I79" s="66">
        <f t="shared" si="30"/>
        <v>3379811.62</v>
      </c>
    </row>
    <row r="80" spans="1:9">
      <c r="A80" s="67" t="s">
        <v>99</v>
      </c>
      <c r="B80" s="66">
        <v>2126414.5599999996</v>
      </c>
      <c r="C80" s="66">
        <v>0</v>
      </c>
      <c r="D80" s="66">
        <v>0</v>
      </c>
      <c r="E80" s="66">
        <v>0</v>
      </c>
      <c r="F80" s="66">
        <v>0</v>
      </c>
      <c r="G80" s="66">
        <f t="shared" si="28"/>
        <v>2126414.5599999996</v>
      </c>
      <c r="H80" s="66">
        <f t="shared" si="29"/>
        <v>0</v>
      </c>
      <c r="I80" s="66">
        <f t="shared" si="30"/>
        <v>2126414.5599999996</v>
      </c>
    </row>
    <row r="81" spans="1:9">
      <c r="A81" s="67" t="s">
        <v>100</v>
      </c>
      <c r="B81" s="66">
        <v>0</v>
      </c>
      <c r="C81" s="66">
        <v>0</v>
      </c>
      <c r="D81" s="66">
        <v>0</v>
      </c>
      <c r="E81" s="66">
        <v>0</v>
      </c>
      <c r="F81" s="66">
        <v>0</v>
      </c>
      <c r="G81" s="66">
        <f t="shared" si="28"/>
        <v>0</v>
      </c>
      <c r="H81" s="66">
        <f t="shared" si="29"/>
        <v>0</v>
      </c>
      <c r="I81" s="66">
        <f t="shared" si="30"/>
        <v>0</v>
      </c>
    </row>
    <row r="82" spans="1:9">
      <c r="A82" s="67" t="s">
        <v>101</v>
      </c>
      <c r="B82" s="66">
        <v>3655426.5299999891</v>
      </c>
      <c r="C82" s="66">
        <v>0</v>
      </c>
      <c r="D82" s="66">
        <v>0</v>
      </c>
      <c r="E82" s="66">
        <v>0</v>
      </c>
      <c r="F82" s="66">
        <v>0</v>
      </c>
      <c r="G82" s="66">
        <f t="shared" si="28"/>
        <v>3655426.5299999891</v>
      </c>
      <c r="H82" s="66">
        <f t="shared" si="29"/>
        <v>0</v>
      </c>
      <c r="I82" s="66">
        <f t="shared" si="30"/>
        <v>3655426.5299999891</v>
      </c>
    </row>
    <row r="83" spans="1:9">
      <c r="A83" s="67" t="s">
        <v>102</v>
      </c>
      <c r="B83" s="66">
        <v>239616.77999999892</v>
      </c>
      <c r="C83" s="66">
        <v>0</v>
      </c>
      <c r="D83" s="66">
        <v>0</v>
      </c>
      <c r="E83" s="66">
        <v>0</v>
      </c>
      <c r="F83" s="66">
        <v>0</v>
      </c>
      <c r="G83" s="66">
        <f t="shared" si="28"/>
        <v>239616.77999999892</v>
      </c>
      <c r="H83" s="66">
        <f t="shared" si="29"/>
        <v>0</v>
      </c>
      <c r="I83" s="66">
        <f t="shared" si="30"/>
        <v>239616.77999999892</v>
      </c>
    </row>
    <row r="84" spans="1:9">
      <c r="A84" s="67" t="s">
        <v>103</v>
      </c>
      <c r="B84" s="66">
        <v>2582546.1</v>
      </c>
      <c r="C84" s="66">
        <v>0</v>
      </c>
      <c r="D84" s="66">
        <v>0</v>
      </c>
      <c r="E84" s="66">
        <v>0</v>
      </c>
      <c r="F84" s="66">
        <v>0</v>
      </c>
      <c r="G84" s="66">
        <f t="shared" si="28"/>
        <v>2582546.1</v>
      </c>
      <c r="H84" s="66">
        <f t="shared" si="29"/>
        <v>0</v>
      </c>
      <c r="I84" s="66">
        <f t="shared" si="30"/>
        <v>2582546.1</v>
      </c>
    </row>
    <row r="85" spans="1:9">
      <c r="A85" s="67" t="s">
        <v>104</v>
      </c>
      <c r="B85" s="66">
        <v>0</v>
      </c>
      <c r="C85" s="66">
        <v>0</v>
      </c>
      <c r="D85" s="66">
        <v>0</v>
      </c>
      <c r="E85" s="66">
        <v>0</v>
      </c>
      <c r="F85" s="66">
        <v>0</v>
      </c>
      <c r="G85" s="66">
        <f t="shared" si="28"/>
        <v>0</v>
      </c>
      <c r="H85" s="66">
        <f t="shared" si="29"/>
        <v>0</v>
      </c>
      <c r="I85" s="66">
        <f t="shared" si="30"/>
        <v>0</v>
      </c>
    </row>
    <row r="86" spans="1:9">
      <c r="A86" s="67" t="s">
        <v>105</v>
      </c>
      <c r="B86" s="66">
        <v>262798.45</v>
      </c>
      <c r="C86" s="66">
        <v>0</v>
      </c>
      <c r="D86" s="66">
        <v>0</v>
      </c>
      <c r="E86" s="66">
        <v>0</v>
      </c>
      <c r="F86" s="66">
        <v>0</v>
      </c>
      <c r="G86" s="66">
        <f t="shared" si="28"/>
        <v>262798.45</v>
      </c>
      <c r="H86" s="66">
        <f t="shared" si="29"/>
        <v>0</v>
      </c>
      <c r="I86" s="66">
        <f t="shared" si="30"/>
        <v>262798.45</v>
      </c>
    </row>
    <row r="87" spans="1:9">
      <c r="A87" s="67" t="s">
        <v>106</v>
      </c>
      <c r="B87" s="66">
        <v>380633.23</v>
      </c>
      <c r="C87" s="66">
        <v>0</v>
      </c>
      <c r="D87" s="66">
        <v>0</v>
      </c>
      <c r="E87" s="66">
        <v>0</v>
      </c>
      <c r="F87" s="66">
        <v>0</v>
      </c>
      <c r="G87" s="66">
        <f t="shared" si="28"/>
        <v>380633.23</v>
      </c>
      <c r="H87" s="66">
        <f t="shared" si="29"/>
        <v>0</v>
      </c>
      <c r="I87" s="66">
        <f t="shared" si="30"/>
        <v>380633.23</v>
      </c>
    </row>
    <row r="88" spans="1:9">
      <c r="A88" s="67" t="s">
        <v>107</v>
      </c>
      <c r="B88" s="66">
        <v>666036.94999999995</v>
      </c>
      <c r="C88" s="66">
        <v>0</v>
      </c>
      <c r="D88" s="66">
        <v>0</v>
      </c>
      <c r="E88" s="66">
        <v>0</v>
      </c>
      <c r="F88" s="66">
        <v>0</v>
      </c>
      <c r="G88" s="66">
        <f t="shared" si="28"/>
        <v>666036.94999999995</v>
      </c>
      <c r="H88" s="66">
        <f t="shared" si="29"/>
        <v>0</v>
      </c>
      <c r="I88" s="66">
        <f t="shared" si="30"/>
        <v>666036.94999999995</v>
      </c>
    </row>
    <row r="89" spans="1:9">
      <c r="A89" s="67" t="s">
        <v>108</v>
      </c>
      <c r="B89" s="66">
        <v>1217593.5699999989</v>
      </c>
      <c r="C89" s="66">
        <v>0</v>
      </c>
      <c r="D89" s="66">
        <v>0</v>
      </c>
      <c r="E89" s="66">
        <v>0</v>
      </c>
      <c r="F89" s="66">
        <v>0</v>
      </c>
      <c r="G89" s="66">
        <f t="shared" si="28"/>
        <v>1217593.5699999989</v>
      </c>
      <c r="H89" s="66">
        <f t="shared" si="29"/>
        <v>0</v>
      </c>
      <c r="I89" s="66">
        <f t="shared" si="30"/>
        <v>1217593.5699999989</v>
      </c>
    </row>
    <row r="90" spans="1:9">
      <c r="A90" s="67" t="s">
        <v>109</v>
      </c>
      <c r="B90" s="66">
        <v>3700317.4899999993</v>
      </c>
      <c r="C90" s="66">
        <v>0</v>
      </c>
      <c r="D90" s="66">
        <v>0</v>
      </c>
      <c r="E90" s="66">
        <v>0</v>
      </c>
      <c r="F90" s="66">
        <v>0</v>
      </c>
      <c r="G90" s="66">
        <f t="shared" si="28"/>
        <v>3700317.4899999993</v>
      </c>
      <c r="H90" s="66">
        <f t="shared" si="29"/>
        <v>0</v>
      </c>
      <c r="I90" s="66">
        <f t="shared" si="30"/>
        <v>3700317.4899999993</v>
      </c>
    </row>
    <row r="91" spans="1:9">
      <c r="A91" s="67" t="s">
        <v>110</v>
      </c>
      <c r="B91" s="66">
        <v>3480550.52</v>
      </c>
      <c r="C91" s="66">
        <v>0</v>
      </c>
      <c r="D91" s="66">
        <v>0</v>
      </c>
      <c r="E91" s="66">
        <v>0</v>
      </c>
      <c r="F91" s="66">
        <v>0</v>
      </c>
      <c r="G91" s="66">
        <f t="shared" si="28"/>
        <v>3480550.52</v>
      </c>
      <c r="H91" s="66">
        <f t="shared" si="29"/>
        <v>0</v>
      </c>
      <c r="I91" s="66">
        <f t="shared" si="30"/>
        <v>3480550.52</v>
      </c>
    </row>
    <row r="92" spans="1:9">
      <c r="A92" s="67" t="s">
        <v>111</v>
      </c>
      <c r="B92" s="66">
        <v>11404849.93</v>
      </c>
      <c r="C92" s="66">
        <v>0</v>
      </c>
      <c r="D92" s="66">
        <v>0</v>
      </c>
      <c r="E92" s="66">
        <v>0</v>
      </c>
      <c r="F92" s="66">
        <v>0</v>
      </c>
      <c r="G92" s="66">
        <f t="shared" si="28"/>
        <v>11404849.93</v>
      </c>
      <c r="H92" s="66">
        <f t="shared" si="29"/>
        <v>0</v>
      </c>
      <c r="I92" s="66">
        <f t="shared" si="30"/>
        <v>11404849.93</v>
      </c>
    </row>
    <row r="93" spans="1:9">
      <c r="A93" s="67" t="s">
        <v>112</v>
      </c>
      <c r="B93" s="66">
        <v>5043492.669999999</v>
      </c>
      <c r="C93" s="66">
        <v>0</v>
      </c>
      <c r="D93" s="66">
        <v>0</v>
      </c>
      <c r="E93" s="66">
        <v>0</v>
      </c>
      <c r="F93" s="66">
        <v>0</v>
      </c>
      <c r="G93" s="66">
        <f t="shared" si="28"/>
        <v>5043492.669999999</v>
      </c>
      <c r="H93" s="66">
        <f t="shared" si="29"/>
        <v>0</v>
      </c>
      <c r="I93" s="66">
        <f t="shared" si="30"/>
        <v>5043492.669999999</v>
      </c>
    </row>
    <row r="94" spans="1:9">
      <c r="A94" s="67" t="s">
        <v>113</v>
      </c>
      <c r="B94" s="66">
        <v>7061973.6500000004</v>
      </c>
      <c r="C94" s="66">
        <v>0</v>
      </c>
      <c r="D94" s="66">
        <v>0</v>
      </c>
      <c r="E94" s="66">
        <v>0</v>
      </c>
      <c r="F94" s="66">
        <v>0</v>
      </c>
      <c r="G94" s="66">
        <f t="shared" si="28"/>
        <v>7061973.6500000004</v>
      </c>
      <c r="H94" s="66">
        <f t="shared" si="29"/>
        <v>0</v>
      </c>
      <c r="I94" s="66">
        <f t="shared" si="30"/>
        <v>7061973.6500000004</v>
      </c>
    </row>
    <row r="95" spans="1:9">
      <c r="A95" s="67" t="s">
        <v>114</v>
      </c>
      <c r="B95" s="66">
        <v>691930.14999999898</v>
      </c>
      <c r="C95" s="66">
        <v>0</v>
      </c>
      <c r="D95" s="66">
        <v>0</v>
      </c>
      <c r="E95" s="66">
        <v>0</v>
      </c>
      <c r="F95" s="66">
        <v>0</v>
      </c>
      <c r="G95" s="66">
        <f t="shared" si="28"/>
        <v>691930.14999999898</v>
      </c>
      <c r="H95" s="66">
        <f t="shared" si="29"/>
        <v>0</v>
      </c>
      <c r="I95" s="66">
        <f t="shared" si="30"/>
        <v>691930.14999999898</v>
      </c>
    </row>
    <row r="96" spans="1:9">
      <c r="A96" s="67" t="s">
        <v>115</v>
      </c>
      <c r="B96" s="66">
        <v>743613.25999999908</v>
      </c>
      <c r="C96" s="66">
        <v>0</v>
      </c>
      <c r="D96" s="66">
        <v>0</v>
      </c>
      <c r="E96" s="66">
        <v>0</v>
      </c>
      <c r="F96" s="66">
        <v>0</v>
      </c>
      <c r="G96" s="66">
        <f t="shared" si="28"/>
        <v>743613.25999999908</v>
      </c>
      <c r="H96" s="66">
        <f t="shared" si="29"/>
        <v>0</v>
      </c>
      <c r="I96" s="66">
        <f t="shared" si="30"/>
        <v>743613.25999999908</v>
      </c>
    </row>
    <row r="97" spans="1:9">
      <c r="A97" s="67" t="s">
        <v>116</v>
      </c>
      <c r="B97" s="66">
        <v>29573523.389999989</v>
      </c>
      <c r="C97" s="66">
        <v>0</v>
      </c>
      <c r="D97" s="66">
        <v>0</v>
      </c>
      <c r="E97" s="66">
        <v>0</v>
      </c>
      <c r="F97" s="66">
        <v>0</v>
      </c>
      <c r="G97" s="66">
        <f t="shared" si="28"/>
        <v>29573523.389999989</v>
      </c>
      <c r="H97" s="66">
        <f t="shared" si="29"/>
        <v>0</v>
      </c>
      <c r="I97" s="66">
        <f t="shared" si="30"/>
        <v>29573523.389999989</v>
      </c>
    </row>
    <row r="98" spans="1:9">
      <c r="A98" s="67" t="s">
        <v>117</v>
      </c>
      <c r="B98" s="66">
        <v>808216.97</v>
      </c>
      <c r="C98" s="66">
        <v>0</v>
      </c>
      <c r="D98" s="66">
        <v>0</v>
      </c>
      <c r="E98" s="66">
        <v>0</v>
      </c>
      <c r="F98" s="66">
        <v>0</v>
      </c>
      <c r="G98" s="66">
        <f t="shared" si="28"/>
        <v>808216.97</v>
      </c>
      <c r="H98" s="66">
        <f t="shared" si="29"/>
        <v>0</v>
      </c>
      <c r="I98" s="66">
        <f t="shared" si="30"/>
        <v>808216.97</v>
      </c>
    </row>
    <row r="99" spans="1:9">
      <c r="A99" s="67" t="s">
        <v>118</v>
      </c>
      <c r="B99" s="66">
        <v>73067.040000000008</v>
      </c>
      <c r="C99" s="66">
        <v>0</v>
      </c>
      <c r="D99" s="66">
        <v>0</v>
      </c>
      <c r="E99" s="66">
        <v>0</v>
      </c>
      <c r="F99" s="66">
        <v>0</v>
      </c>
      <c r="G99" s="66">
        <f t="shared" si="28"/>
        <v>73067.040000000008</v>
      </c>
      <c r="H99" s="66">
        <f t="shared" si="29"/>
        <v>0</v>
      </c>
      <c r="I99" s="66">
        <f t="shared" si="30"/>
        <v>73067.040000000008</v>
      </c>
    </row>
    <row r="100" spans="1:9">
      <c r="A100" s="67" t="s">
        <v>119</v>
      </c>
      <c r="B100" s="66">
        <v>0</v>
      </c>
      <c r="C100" s="66">
        <v>0</v>
      </c>
      <c r="D100" s="66">
        <v>0</v>
      </c>
      <c r="E100" s="66">
        <v>0</v>
      </c>
      <c r="F100" s="66">
        <v>0</v>
      </c>
      <c r="G100" s="66">
        <f t="shared" si="28"/>
        <v>0</v>
      </c>
      <c r="H100" s="66">
        <f t="shared" si="29"/>
        <v>0</v>
      </c>
      <c r="I100" s="66">
        <f t="shared" si="30"/>
        <v>0</v>
      </c>
    </row>
    <row r="101" spans="1:9">
      <c r="A101" s="67" t="s">
        <v>120</v>
      </c>
      <c r="B101" s="66">
        <v>0</v>
      </c>
      <c r="C101" s="66">
        <v>135416.75999999989</v>
      </c>
      <c r="D101" s="66">
        <v>0</v>
      </c>
      <c r="E101" s="66">
        <v>0</v>
      </c>
      <c r="F101" s="66">
        <v>0</v>
      </c>
      <c r="G101" s="66">
        <f t="shared" si="28"/>
        <v>0</v>
      </c>
      <c r="H101" s="66">
        <f t="shared" si="29"/>
        <v>135416.75999999989</v>
      </c>
      <c r="I101" s="66">
        <f t="shared" si="30"/>
        <v>135416.75999999989</v>
      </c>
    </row>
    <row r="102" spans="1:9">
      <c r="A102" s="67" t="s">
        <v>121</v>
      </c>
      <c r="B102" s="66">
        <v>0</v>
      </c>
      <c r="C102" s="66">
        <v>0</v>
      </c>
      <c r="D102" s="66">
        <v>0</v>
      </c>
      <c r="E102" s="66">
        <v>0</v>
      </c>
      <c r="F102" s="66">
        <v>0</v>
      </c>
      <c r="G102" s="66">
        <f t="shared" si="28"/>
        <v>0</v>
      </c>
      <c r="H102" s="66">
        <f t="shared" si="29"/>
        <v>0</v>
      </c>
      <c r="I102" s="66">
        <f t="shared" si="30"/>
        <v>0</v>
      </c>
    </row>
    <row r="103" spans="1:9">
      <c r="A103" s="67" t="s">
        <v>122</v>
      </c>
      <c r="B103" s="66">
        <v>0</v>
      </c>
      <c r="C103" s="66">
        <v>0</v>
      </c>
      <c r="D103" s="66">
        <v>0</v>
      </c>
      <c r="E103" s="66">
        <v>0</v>
      </c>
      <c r="F103" s="66">
        <v>0</v>
      </c>
      <c r="G103" s="66">
        <f t="shared" si="28"/>
        <v>0</v>
      </c>
      <c r="H103" s="66">
        <f t="shared" si="29"/>
        <v>0</v>
      </c>
      <c r="I103" s="66">
        <f t="shared" si="30"/>
        <v>0</v>
      </c>
    </row>
    <row r="104" spans="1:9">
      <c r="A104" s="67" t="s">
        <v>123</v>
      </c>
      <c r="B104" s="66">
        <v>0</v>
      </c>
      <c r="C104" s="66">
        <v>0</v>
      </c>
      <c r="D104" s="66">
        <v>0</v>
      </c>
      <c r="E104" s="66">
        <v>0</v>
      </c>
      <c r="F104" s="66">
        <v>0</v>
      </c>
      <c r="G104" s="66">
        <f t="shared" si="28"/>
        <v>0</v>
      </c>
      <c r="H104" s="66">
        <f t="shared" si="29"/>
        <v>0</v>
      </c>
      <c r="I104" s="66">
        <f t="shared" si="30"/>
        <v>0</v>
      </c>
    </row>
    <row r="105" spans="1:9">
      <c r="A105" s="67" t="s">
        <v>124</v>
      </c>
      <c r="B105" s="66">
        <v>0</v>
      </c>
      <c r="C105" s="66">
        <v>0</v>
      </c>
      <c r="D105" s="66">
        <v>0</v>
      </c>
      <c r="E105" s="66">
        <v>0</v>
      </c>
      <c r="F105" s="66">
        <v>0</v>
      </c>
      <c r="G105" s="66">
        <f t="shared" si="28"/>
        <v>0</v>
      </c>
      <c r="H105" s="66">
        <f t="shared" si="29"/>
        <v>0</v>
      </c>
      <c r="I105" s="66">
        <f t="shared" si="30"/>
        <v>0</v>
      </c>
    </row>
    <row r="106" spans="1:9">
      <c r="A106" s="67" t="s">
        <v>125</v>
      </c>
      <c r="B106" s="66">
        <v>0</v>
      </c>
      <c r="C106" s="66">
        <v>0</v>
      </c>
      <c r="D106" s="66">
        <v>0</v>
      </c>
      <c r="E106" s="66">
        <v>0</v>
      </c>
      <c r="F106" s="66">
        <v>0</v>
      </c>
      <c r="G106" s="66">
        <f t="shared" si="28"/>
        <v>0</v>
      </c>
      <c r="H106" s="66">
        <f t="shared" si="29"/>
        <v>0</v>
      </c>
      <c r="I106" s="66">
        <f t="shared" si="30"/>
        <v>0</v>
      </c>
    </row>
    <row r="107" spans="1:9">
      <c r="A107" s="67" t="s">
        <v>126</v>
      </c>
      <c r="B107" s="66">
        <v>0</v>
      </c>
      <c r="C107" s="66">
        <v>2092753.2799999979</v>
      </c>
      <c r="D107" s="66">
        <v>0</v>
      </c>
      <c r="E107" s="66">
        <v>0</v>
      </c>
      <c r="F107" s="66">
        <v>0</v>
      </c>
      <c r="G107" s="66">
        <f t="shared" si="28"/>
        <v>0</v>
      </c>
      <c r="H107" s="66">
        <f t="shared" si="29"/>
        <v>2092753.2799999979</v>
      </c>
      <c r="I107" s="66">
        <f t="shared" si="30"/>
        <v>2092753.2799999979</v>
      </c>
    </row>
    <row r="108" spans="1:9">
      <c r="A108" s="67" t="s">
        <v>127</v>
      </c>
      <c r="B108" s="66">
        <v>0</v>
      </c>
      <c r="C108" s="66">
        <v>-72564.13</v>
      </c>
      <c r="D108" s="66">
        <v>0</v>
      </c>
      <c r="E108" s="66">
        <v>0</v>
      </c>
      <c r="F108" s="66">
        <v>0</v>
      </c>
      <c r="G108" s="66">
        <f t="shared" si="28"/>
        <v>0</v>
      </c>
      <c r="H108" s="66">
        <f t="shared" si="29"/>
        <v>-72564.13</v>
      </c>
      <c r="I108" s="66">
        <f t="shared" si="30"/>
        <v>-72564.13</v>
      </c>
    </row>
    <row r="109" spans="1:9">
      <c r="A109" s="67" t="s">
        <v>128</v>
      </c>
      <c r="B109" s="66">
        <v>0</v>
      </c>
      <c r="C109" s="66">
        <v>440248.86</v>
      </c>
      <c r="D109" s="66">
        <v>0</v>
      </c>
      <c r="E109" s="66">
        <v>0</v>
      </c>
      <c r="F109" s="66">
        <v>0</v>
      </c>
      <c r="G109" s="66">
        <f t="shared" si="28"/>
        <v>0</v>
      </c>
      <c r="H109" s="66">
        <f t="shared" si="29"/>
        <v>440248.86</v>
      </c>
      <c r="I109" s="66">
        <f t="shared" si="30"/>
        <v>440248.86</v>
      </c>
    </row>
    <row r="110" spans="1:9">
      <c r="A110" s="67" t="s">
        <v>129</v>
      </c>
      <c r="B110" s="66">
        <v>0</v>
      </c>
      <c r="C110" s="66">
        <v>167838.6999999999</v>
      </c>
      <c r="D110" s="66">
        <v>0</v>
      </c>
      <c r="E110" s="66">
        <v>0</v>
      </c>
      <c r="F110" s="66">
        <v>0</v>
      </c>
      <c r="G110" s="66">
        <f t="shared" si="28"/>
        <v>0</v>
      </c>
      <c r="H110" s="66">
        <f t="shared" si="29"/>
        <v>167838.6999999999</v>
      </c>
      <c r="I110" s="66">
        <f t="shared" si="30"/>
        <v>167838.6999999999</v>
      </c>
    </row>
    <row r="111" spans="1:9">
      <c r="A111" s="67" t="s">
        <v>130</v>
      </c>
      <c r="B111" s="66">
        <v>0</v>
      </c>
      <c r="C111" s="66">
        <v>0</v>
      </c>
      <c r="D111" s="66">
        <v>0</v>
      </c>
      <c r="E111" s="66">
        <v>0</v>
      </c>
      <c r="F111" s="66">
        <v>0</v>
      </c>
      <c r="G111" s="66">
        <f t="shared" si="28"/>
        <v>0</v>
      </c>
      <c r="H111" s="66">
        <f t="shared" si="29"/>
        <v>0</v>
      </c>
      <c r="I111" s="66">
        <f t="shared" si="30"/>
        <v>0</v>
      </c>
    </row>
    <row r="112" spans="1:9">
      <c r="A112" s="67" t="s">
        <v>131</v>
      </c>
      <c r="B112" s="66">
        <v>0</v>
      </c>
      <c r="C112" s="66">
        <v>30918.959999999999</v>
      </c>
      <c r="D112" s="66">
        <v>0</v>
      </c>
      <c r="E112" s="66">
        <v>0</v>
      </c>
      <c r="F112" s="66">
        <v>0</v>
      </c>
      <c r="G112" s="66">
        <f t="shared" si="28"/>
        <v>0</v>
      </c>
      <c r="H112" s="66">
        <f t="shared" si="29"/>
        <v>30918.959999999999</v>
      </c>
      <c r="I112" s="66">
        <f t="shared" si="30"/>
        <v>30918.959999999999</v>
      </c>
    </row>
    <row r="113" spans="1:9">
      <c r="A113" s="67" t="s">
        <v>132</v>
      </c>
      <c r="B113" s="66">
        <v>0</v>
      </c>
      <c r="C113" s="66">
        <v>8071.2899999999972</v>
      </c>
      <c r="D113" s="66">
        <v>0</v>
      </c>
      <c r="E113" s="66">
        <v>0</v>
      </c>
      <c r="F113" s="66">
        <v>0</v>
      </c>
      <c r="G113" s="66">
        <f t="shared" si="28"/>
        <v>0</v>
      </c>
      <c r="H113" s="66">
        <f t="shared" si="29"/>
        <v>8071.2899999999972</v>
      </c>
      <c r="I113" s="66">
        <f t="shared" si="30"/>
        <v>8071.2899999999972</v>
      </c>
    </row>
    <row r="114" spans="1:9">
      <c r="A114" s="67" t="s">
        <v>133</v>
      </c>
      <c r="B114" s="66">
        <v>0</v>
      </c>
      <c r="C114" s="66">
        <v>274466.71999999986</v>
      </c>
      <c r="D114" s="66">
        <v>0</v>
      </c>
      <c r="E114" s="66">
        <v>0</v>
      </c>
      <c r="F114" s="66">
        <v>0</v>
      </c>
      <c r="G114" s="66">
        <f t="shared" si="28"/>
        <v>0</v>
      </c>
      <c r="H114" s="66">
        <f t="shared" si="29"/>
        <v>274466.71999999986</v>
      </c>
      <c r="I114" s="66">
        <f t="shared" si="30"/>
        <v>274466.71999999986</v>
      </c>
    </row>
    <row r="115" spans="1:9">
      <c r="A115" s="67" t="s">
        <v>134</v>
      </c>
      <c r="B115" s="66">
        <v>0</v>
      </c>
      <c r="C115" s="66">
        <v>33630.300000000003</v>
      </c>
      <c r="D115" s="66">
        <v>0</v>
      </c>
      <c r="E115" s="66">
        <v>0</v>
      </c>
      <c r="F115" s="66">
        <v>0</v>
      </c>
      <c r="G115" s="66">
        <f t="shared" si="28"/>
        <v>0</v>
      </c>
      <c r="H115" s="66">
        <f t="shared" si="29"/>
        <v>33630.300000000003</v>
      </c>
      <c r="I115" s="66">
        <f t="shared" si="30"/>
        <v>33630.300000000003</v>
      </c>
    </row>
    <row r="116" spans="1:9">
      <c r="A116" s="67" t="s">
        <v>135</v>
      </c>
      <c r="B116" s="66">
        <v>0</v>
      </c>
      <c r="C116" s="66">
        <v>10005.34</v>
      </c>
      <c r="D116" s="66">
        <v>0</v>
      </c>
      <c r="E116" s="66">
        <v>0</v>
      </c>
      <c r="F116" s="66">
        <v>0</v>
      </c>
      <c r="G116" s="66">
        <f t="shared" si="28"/>
        <v>0</v>
      </c>
      <c r="H116" s="66">
        <f t="shared" si="29"/>
        <v>10005.34</v>
      </c>
      <c r="I116" s="66">
        <f t="shared" si="30"/>
        <v>10005.34</v>
      </c>
    </row>
    <row r="117" spans="1:9">
      <c r="A117" s="67" t="s">
        <v>136</v>
      </c>
      <c r="B117" s="66">
        <v>0</v>
      </c>
      <c r="C117" s="66">
        <v>0</v>
      </c>
      <c r="D117" s="66">
        <v>0</v>
      </c>
      <c r="E117" s="66">
        <v>0</v>
      </c>
      <c r="F117" s="66">
        <v>0</v>
      </c>
      <c r="G117" s="66">
        <f t="shared" si="28"/>
        <v>0</v>
      </c>
      <c r="H117" s="66">
        <f t="shared" si="29"/>
        <v>0</v>
      </c>
      <c r="I117" s="66">
        <f t="shared" si="30"/>
        <v>0</v>
      </c>
    </row>
    <row r="118" spans="1:9">
      <c r="A118" s="67" t="s">
        <v>137</v>
      </c>
      <c r="B118" s="66">
        <v>0</v>
      </c>
      <c r="C118" s="66">
        <v>0</v>
      </c>
      <c r="D118" s="66">
        <v>0</v>
      </c>
      <c r="E118" s="66">
        <v>0</v>
      </c>
      <c r="F118" s="66">
        <v>0</v>
      </c>
      <c r="G118" s="66">
        <f t="shared" si="28"/>
        <v>0</v>
      </c>
      <c r="H118" s="66">
        <f t="shared" si="29"/>
        <v>0</v>
      </c>
      <c r="I118" s="66">
        <f t="shared" si="30"/>
        <v>0</v>
      </c>
    </row>
    <row r="119" spans="1:9">
      <c r="A119" s="67" t="s">
        <v>138</v>
      </c>
      <c r="B119" s="66">
        <v>0</v>
      </c>
      <c r="C119" s="66">
        <v>130841.7199999998</v>
      </c>
      <c r="D119" s="66">
        <v>0</v>
      </c>
      <c r="E119" s="66">
        <v>0</v>
      </c>
      <c r="F119" s="66">
        <v>0</v>
      </c>
      <c r="G119" s="66">
        <f t="shared" si="28"/>
        <v>0</v>
      </c>
      <c r="H119" s="66">
        <f t="shared" si="29"/>
        <v>130841.7199999998</v>
      </c>
      <c r="I119" s="66">
        <f t="shared" si="30"/>
        <v>130841.7199999998</v>
      </c>
    </row>
    <row r="120" spans="1:9">
      <c r="A120" s="67" t="s">
        <v>139</v>
      </c>
      <c r="B120" s="66">
        <v>0</v>
      </c>
      <c r="C120" s="66">
        <v>34614.229999999996</v>
      </c>
      <c r="D120" s="66">
        <v>0</v>
      </c>
      <c r="E120" s="66">
        <v>0</v>
      </c>
      <c r="F120" s="66">
        <v>0</v>
      </c>
      <c r="G120" s="66">
        <f t="shared" si="28"/>
        <v>0</v>
      </c>
      <c r="H120" s="66">
        <f t="shared" si="29"/>
        <v>34614.229999999996</v>
      </c>
      <c r="I120" s="66">
        <f t="shared" si="30"/>
        <v>34614.229999999996</v>
      </c>
    </row>
    <row r="121" spans="1:9">
      <c r="A121" s="67" t="s">
        <v>140</v>
      </c>
      <c r="B121" s="66">
        <v>0</v>
      </c>
      <c r="C121" s="66">
        <v>0</v>
      </c>
      <c r="D121" s="66">
        <v>0</v>
      </c>
      <c r="E121" s="66">
        <v>0</v>
      </c>
      <c r="F121" s="66">
        <v>0</v>
      </c>
      <c r="G121" s="66">
        <f t="shared" si="28"/>
        <v>0</v>
      </c>
      <c r="H121" s="66">
        <f t="shared" si="29"/>
        <v>0</v>
      </c>
      <c r="I121" s="66">
        <f t="shared" si="30"/>
        <v>0</v>
      </c>
    </row>
    <row r="122" spans="1:9">
      <c r="A122" s="67" t="s">
        <v>141</v>
      </c>
      <c r="B122" s="66">
        <v>0</v>
      </c>
      <c r="C122" s="66">
        <v>144300.40000000002</v>
      </c>
      <c r="D122" s="66">
        <v>0</v>
      </c>
      <c r="E122" s="66">
        <v>0</v>
      </c>
      <c r="F122" s="66">
        <v>0</v>
      </c>
      <c r="G122" s="66">
        <f t="shared" si="28"/>
        <v>0</v>
      </c>
      <c r="H122" s="66">
        <f t="shared" si="29"/>
        <v>144300.40000000002</v>
      </c>
      <c r="I122" s="66">
        <f t="shared" si="30"/>
        <v>144300.40000000002</v>
      </c>
    </row>
    <row r="123" spans="1:9">
      <c r="A123" s="67" t="s">
        <v>142</v>
      </c>
      <c r="B123" s="66">
        <v>0</v>
      </c>
      <c r="C123" s="66">
        <v>36907.06</v>
      </c>
      <c r="D123" s="66">
        <v>0</v>
      </c>
      <c r="E123" s="66">
        <v>0</v>
      </c>
      <c r="F123" s="66">
        <v>0</v>
      </c>
      <c r="G123" s="66">
        <f t="shared" si="28"/>
        <v>0</v>
      </c>
      <c r="H123" s="66">
        <f t="shared" si="29"/>
        <v>36907.06</v>
      </c>
      <c r="I123" s="66">
        <f t="shared" si="30"/>
        <v>36907.06</v>
      </c>
    </row>
    <row r="124" spans="1:9">
      <c r="A124" s="67" t="s">
        <v>143</v>
      </c>
      <c r="B124" s="66">
        <v>0</v>
      </c>
      <c r="C124" s="66">
        <v>904085.21999999881</v>
      </c>
      <c r="D124" s="66">
        <v>0</v>
      </c>
      <c r="E124" s="66">
        <v>0</v>
      </c>
      <c r="F124" s="66">
        <v>0</v>
      </c>
      <c r="G124" s="66">
        <f t="shared" si="28"/>
        <v>0</v>
      </c>
      <c r="H124" s="66">
        <f t="shared" si="29"/>
        <v>904085.21999999881</v>
      </c>
      <c r="I124" s="66">
        <f t="shared" si="30"/>
        <v>904085.21999999881</v>
      </c>
    </row>
    <row r="125" spans="1:9">
      <c r="A125" s="67" t="s">
        <v>144</v>
      </c>
      <c r="B125" s="66">
        <v>0</v>
      </c>
      <c r="C125" s="66">
        <v>17352.72</v>
      </c>
      <c r="D125" s="66">
        <v>0</v>
      </c>
      <c r="E125" s="66">
        <v>0</v>
      </c>
      <c r="F125" s="66">
        <v>0</v>
      </c>
      <c r="G125" s="66">
        <f t="shared" si="28"/>
        <v>0</v>
      </c>
      <c r="H125" s="66">
        <f t="shared" si="29"/>
        <v>17352.72</v>
      </c>
      <c r="I125" s="66">
        <f t="shared" si="30"/>
        <v>17352.72</v>
      </c>
    </row>
    <row r="126" spans="1:9">
      <c r="A126" s="67" t="s">
        <v>145</v>
      </c>
      <c r="B126" s="66">
        <v>0</v>
      </c>
      <c r="C126" s="66">
        <v>280324.4599999999</v>
      </c>
      <c r="D126" s="66">
        <v>0</v>
      </c>
      <c r="E126" s="66">
        <v>0</v>
      </c>
      <c r="F126" s="66">
        <v>0</v>
      </c>
      <c r="G126" s="66">
        <f t="shared" si="28"/>
        <v>0</v>
      </c>
      <c r="H126" s="66">
        <f t="shared" si="29"/>
        <v>280324.4599999999</v>
      </c>
      <c r="I126" s="66">
        <f t="shared" si="30"/>
        <v>280324.4599999999</v>
      </c>
    </row>
    <row r="127" spans="1:9">
      <c r="A127" s="67" t="s">
        <v>146</v>
      </c>
      <c r="B127" s="66">
        <v>0</v>
      </c>
      <c r="C127" s="66">
        <v>0</v>
      </c>
      <c r="D127" s="66">
        <v>0</v>
      </c>
      <c r="E127" s="66">
        <v>0</v>
      </c>
      <c r="F127" s="66">
        <v>0</v>
      </c>
      <c r="G127" s="66">
        <f t="shared" si="28"/>
        <v>0</v>
      </c>
      <c r="H127" s="66">
        <f t="shared" si="29"/>
        <v>0</v>
      </c>
      <c r="I127" s="66">
        <f t="shared" si="30"/>
        <v>0</v>
      </c>
    </row>
    <row r="128" spans="1:9">
      <c r="A128" s="67" t="s">
        <v>147</v>
      </c>
      <c r="B128" s="66">
        <v>0</v>
      </c>
      <c r="C128" s="66">
        <v>112994.9399999999</v>
      </c>
      <c r="D128" s="66">
        <v>0</v>
      </c>
      <c r="E128" s="66">
        <v>0</v>
      </c>
      <c r="F128" s="66">
        <v>0</v>
      </c>
      <c r="G128" s="66">
        <f t="shared" si="28"/>
        <v>0</v>
      </c>
      <c r="H128" s="66">
        <f t="shared" si="29"/>
        <v>112994.9399999999</v>
      </c>
      <c r="I128" s="66">
        <f t="shared" si="30"/>
        <v>112994.9399999999</v>
      </c>
    </row>
    <row r="129" spans="1:9">
      <c r="A129" s="67" t="s">
        <v>148</v>
      </c>
      <c r="B129" s="66">
        <v>0</v>
      </c>
      <c r="C129" s="66">
        <v>16324.91</v>
      </c>
      <c r="D129" s="66">
        <v>0</v>
      </c>
      <c r="E129" s="66">
        <v>0</v>
      </c>
      <c r="F129" s="66">
        <v>0</v>
      </c>
      <c r="G129" s="66">
        <f t="shared" si="28"/>
        <v>0</v>
      </c>
      <c r="H129" s="66">
        <f t="shared" si="29"/>
        <v>16324.91</v>
      </c>
      <c r="I129" s="66">
        <f t="shared" si="30"/>
        <v>16324.91</v>
      </c>
    </row>
    <row r="130" spans="1:9">
      <c r="A130" s="67" t="s">
        <v>149</v>
      </c>
      <c r="B130" s="66">
        <v>0</v>
      </c>
      <c r="C130" s="66">
        <v>754791.47999999882</v>
      </c>
      <c r="D130" s="66">
        <v>0</v>
      </c>
      <c r="E130" s="66">
        <v>0</v>
      </c>
      <c r="F130" s="66">
        <v>0</v>
      </c>
      <c r="G130" s="66">
        <f t="shared" si="28"/>
        <v>0</v>
      </c>
      <c r="H130" s="66">
        <f t="shared" si="29"/>
        <v>754791.47999999882</v>
      </c>
      <c r="I130" s="66">
        <f t="shared" si="30"/>
        <v>754791.47999999882</v>
      </c>
    </row>
    <row r="131" spans="1:9">
      <c r="A131" s="67" t="s">
        <v>150</v>
      </c>
      <c r="B131" s="66">
        <v>0</v>
      </c>
      <c r="C131" s="66">
        <v>0</v>
      </c>
      <c r="D131" s="66">
        <v>0</v>
      </c>
      <c r="E131" s="66">
        <v>0</v>
      </c>
      <c r="F131" s="66">
        <v>0</v>
      </c>
      <c r="G131" s="66">
        <f t="shared" si="28"/>
        <v>0</v>
      </c>
      <c r="H131" s="66">
        <f t="shared" si="29"/>
        <v>0</v>
      </c>
      <c r="I131" s="66">
        <f t="shared" si="30"/>
        <v>0</v>
      </c>
    </row>
    <row r="132" spans="1:9">
      <c r="A132" s="67" t="s">
        <v>151</v>
      </c>
      <c r="B132" s="66">
        <v>0</v>
      </c>
      <c r="C132" s="66">
        <v>0</v>
      </c>
      <c r="D132" s="66">
        <v>0</v>
      </c>
      <c r="E132" s="66">
        <v>0</v>
      </c>
      <c r="F132" s="66">
        <v>0</v>
      </c>
      <c r="G132" s="66">
        <f t="shared" si="28"/>
        <v>0</v>
      </c>
      <c r="H132" s="66">
        <f t="shared" si="29"/>
        <v>0</v>
      </c>
      <c r="I132" s="66">
        <f t="shared" si="30"/>
        <v>0</v>
      </c>
    </row>
    <row r="133" spans="1:9">
      <c r="A133" s="67" t="s">
        <v>152</v>
      </c>
      <c r="B133" s="66">
        <v>0</v>
      </c>
      <c r="C133" s="66">
        <v>0</v>
      </c>
      <c r="D133" s="66">
        <v>0</v>
      </c>
      <c r="E133" s="66">
        <v>0</v>
      </c>
      <c r="F133" s="66">
        <v>0</v>
      </c>
      <c r="G133" s="66">
        <f t="shared" si="28"/>
        <v>0</v>
      </c>
      <c r="H133" s="66">
        <f t="shared" si="29"/>
        <v>0</v>
      </c>
      <c r="I133" s="66">
        <f t="shared" si="30"/>
        <v>0</v>
      </c>
    </row>
    <row r="134" spans="1:9">
      <c r="A134" s="67" t="s">
        <v>153</v>
      </c>
      <c r="B134" s="66">
        <v>0</v>
      </c>
      <c r="C134" s="66">
        <v>0</v>
      </c>
      <c r="D134" s="66">
        <v>0</v>
      </c>
      <c r="E134" s="66">
        <v>0</v>
      </c>
      <c r="F134" s="66">
        <v>0</v>
      </c>
      <c r="G134" s="66">
        <f t="shared" ref="G134:G136" si="31">B134+E134</f>
        <v>0</v>
      </c>
      <c r="H134" s="66">
        <f t="shared" ref="H134:H136" si="32">C134+F134</f>
        <v>0</v>
      </c>
      <c r="I134" s="66">
        <f t="shared" ref="I134:I136" si="33">SUM(G134:H134)</f>
        <v>0</v>
      </c>
    </row>
    <row r="135" spans="1:9">
      <c r="A135" s="67" t="s">
        <v>154</v>
      </c>
      <c r="B135" s="66">
        <v>0</v>
      </c>
      <c r="C135" s="66">
        <v>0</v>
      </c>
      <c r="D135" s="66">
        <v>0</v>
      </c>
      <c r="E135" s="66">
        <v>0</v>
      </c>
      <c r="F135" s="66">
        <v>0</v>
      </c>
      <c r="G135" s="66">
        <f t="shared" si="31"/>
        <v>0</v>
      </c>
      <c r="H135" s="66">
        <f t="shared" si="32"/>
        <v>0</v>
      </c>
      <c r="I135" s="66">
        <f t="shared" si="33"/>
        <v>0</v>
      </c>
    </row>
    <row r="136" spans="1:9">
      <c r="A136" s="67" t="s">
        <v>155</v>
      </c>
      <c r="B136" s="64">
        <v>0</v>
      </c>
      <c r="C136" s="64">
        <v>750.94</v>
      </c>
      <c r="D136" s="64">
        <v>0</v>
      </c>
      <c r="E136" s="64">
        <v>0</v>
      </c>
      <c r="F136" s="64">
        <v>0</v>
      </c>
      <c r="G136" s="64">
        <f t="shared" si="31"/>
        <v>0</v>
      </c>
      <c r="H136" s="64">
        <f t="shared" si="32"/>
        <v>750.94</v>
      </c>
      <c r="I136" s="64">
        <f t="shared" si="33"/>
        <v>750.94</v>
      </c>
    </row>
    <row r="137" spans="1:9">
      <c r="A137" s="67" t="s">
        <v>156</v>
      </c>
      <c r="B137" s="66">
        <f>SUM(B70:B136)</f>
        <v>124956970.16999997</v>
      </c>
      <c r="C137" s="66">
        <f t="shared" ref="C137:I137" si="34">SUM(C70:C136)</f>
        <v>5554074.1599999936</v>
      </c>
      <c r="D137" s="66">
        <f t="shared" si="34"/>
        <v>0</v>
      </c>
      <c r="E137" s="66">
        <f t="shared" si="34"/>
        <v>0</v>
      </c>
      <c r="F137" s="66">
        <f t="shared" si="34"/>
        <v>0</v>
      </c>
      <c r="G137" s="66">
        <f t="shared" si="34"/>
        <v>124956970.16999997</v>
      </c>
      <c r="H137" s="66">
        <f t="shared" si="34"/>
        <v>5554074.1599999936</v>
      </c>
      <c r="I137" s="66">
        <f t="shared" si="34"/>
        <v>130511044.32999998</v>
      </c>
    </row>
    <row r="138" spans="1:9">
      <c r="A138" s="68" t="s">
        <v>157</v>
      </c>
      <c r="B138" s="66"/>
      <c r="C138" s="66"/>
      <c r="D138" s="66"/>
      <c r="E138" s="66"/>
      <c r="F138" s="66"/>
      <c r="G138" s="66"/>
      <c r="H138" s="66"/>
      <c r="I138" s="66"/>
    </row>
    <row r="139" spans="1:9">
      <c r="A139" s="67" t="s">
        <v>158</v>
      </c>
      <c r="B139" s="66">
        <v>2280341.9899999998</v>
      </c>
      <c r="C139" s="66">
        <v>0</v>
      </c>
      <c r="D139" s="66">
        <v>0</v>
      </c>
      <c r="E139" s="66">
        <v>0</v>
      </c>
      <c r="F139" s="66">
        <v>0</v>
      </c>
      <c r="G139" s="66">
        <f t="shared" ref="G139:G166" si="35">B139+E139</f>
        <v>2280341.9899999998</v>
      </c>
      <c r="H139" s="66">
        <f t="shared" ref="H139:H166" si="36">C139+F139</f>
        <v>0</v>
      </c>
      <c r="I139" s="66">
        <f t="shared" ref="I139:I166" si="37">SUM(G139:H139)</f>
        <v>2280341.9899999998</v>
      </c>
    </row>
    <row r="140" spans="1:9">
      <c r="A140" s="67" t="s">
        <v>159</v>
      </c>
      <c r="B140" s="66">
        <v>0</v>
      </c>
      <c r="C140" s="66">
        <v>0</v>
      </c>
      <c r="D140" s="66">
        <v>0</v>
      </c>
      <c r="E140" s="66">
        <v>0</v>
      </c>
      <c r="F140" s="66">
        <v>0</v>
      </c>
      <c r="G140" s="66">
        <f t="shared" si="35"/>
        <v>0</v>
      </c>
      <c r="H140" s="66">
        <f t="shared" si="36"/>
        <v>0</v>
      </c>
      <c r="I140" s="66">
        <f t="shared" si="37"/>
        <v>0</v>
      </c>
    </row>
    <row r="141" spans="1:9">
      <c r="A141" s="67" t="s">
        <v>160</v>
      </c>
      <c r="B141" s="66">
        <v>159410.46999999988</v>
      </c>
      <c r="C141" s="66">
        <v>0</v>
      </c>
      <c r="D141" s="66">
        <v>0</v>
      </c>
      <c r="E141" s="66">
        <v>0</v>
      </c>
      <c r="F141" s="66">
        <v>0</v>
      </c>
      <c r="G141" s="66">
        <f t="shared" si="35"/>
        <v>159410.46999999988</v>
      </c>
      <c r="H141" s="66">
        <f t="shared" si="36"/>
        <v>0</v>
      </c>
      <c r="I141" s="66">
        <f t="shared" si="37"/>
        <v>159410.46999999988</v>
      </c>
    </row>
    <row r="142" spans="1:9">
      <c r="A142" s="67" t="s">
        <v>161</v>
      </c>
      <c r="B142" s="66">
        <v>1596777.2499999988</v>
      </c>
      <c r="C142" s="66">
        <v>0</v>
      </c>
      <c r="D142" s="66">
        <v>0</v>
      </c>
      <c r="E142" s="66">
        <v>0</v>
      </c>
      <c r="F142" s="66">
        <v>0</v>
      </c>
      <c r="G142" s="66">
        <f t="shared" si="35"/>
        <v>1596777.2499999988</v>
      </c>
      <c r="H142" s="66">
        <f t="shared" si="36"/>
        <v>0</v>
      </c>
      <c r="I142" s="66">
        <f t="shared" si="37"/>
        <v>1596777.2499999988</v>
      </c>
    </row>
    <row r="143" spans="1:9">
      <c r="A143" s="67" t="s">
        <v>162</v>
      </c>
      <c r="B143" s="66">
        <v>481239.5799999999</v>
      </c>
      <c r="C143" s="66">
        <v>0</v>
      </c>
      <c r="D143" s="66">
        <v>0</v>
      </c>
      <c r="E143" s="66">
        <v>0</v>
      </c>
      <c r="F143" s="66">
        <v>0</v>
      </c>
      <c r="G143" s="66">
        <f t="shared" si="35"/>
        <v>481239.5799999999</v>
      </c>
      <c r="H143" s="66">
        <f t="shared" si="36"/>
        <v>0</v>
      </c>
      <c r="I143" s="66">
        <f t="shared" si="37"/>
        <v>481239.5799999999</v>
      </c>
    </row>
    <row r="144" spans="1:9">
      <c r="A144" s="67" t="s">
        <v>163</v>
      </c>
      <c r="B144" s="66">
        <v>2406835.44</v>
      </c>
      <c r="C144" s="66">
        <v>0</v>
      </c>
      <c r="D144" s="66">
        <v>0</v>
      </c>
      <c r="E144" s="66">
        <v>0</v>
      </c>
      <c r="F144" s="66">
        <v>0</v>
      </c>
      <c r="G144" s="66">
        <f t="shared" si="35"/>
        <v>2406835.44</v>
      </c>
      <c r="H144" s="66">
        <f t="shared" si="36"/>
        <v>0</v>
      </c>
      <c r="I144" s="66">
        <f t="shared" si="37"/>
        <v>2406835.44</v>
      </c>
    </row>
    <row r="145" spans="1:9">
      <c r="A145" s="67" t="s">
        <v>164</v>
      </c>
      <c r="B145" s="66">
        <v>-58375.27</v>
      </c>
      <c r="C145" s="66">
        <v>0</v>
      </c>
      <c r="D145" s="66">
        <v>0</v>
      </c>
      <c r="E145" s="66">
        <v>0</v>
      </c>
      <c r="F145" s="66">
        <v>0</v>
      </c>
      <c r="G145" s="66">
        <f t="shared" si="35"/>
        <v>-58375.27</v>
      </c>
      <c r="H145" s="66">
        <f t="shared" si="36"/>
        <v>0</v>
      </c>
      <c r="I145" s="66">
        <f t="shared" si="37"/>
        <v>-58375.27</v>
      </c>
    </row>
    <row r="146" spans="1:9">
      <c r="A146" s="67" t="s">
        <v>165</v>
      </c>
      <c r="B146" s="66">
        <v>1817428.5199999977</v>
      </c>
      <c r="C146" s="66">
        <v>0</v>
      </c>
      <c r="D146" s="66">
        <v>0</v>
      </c>
      <c r="E146" s="66">
        <v>0</v>
      </c>
      <c r="F146" s="66">
        <v>0</v>
      </c>
      <c r="G146" s="66">
        <f t="shared" si="35"/>
        <v>1817428.5199999977</v>
      </c>
      <c r="H146" s="66">
        <f t="shared" si="36"/>
        <v>0</v>
      </c>
      <c r="I146" s="66">
        <f t="shared" si="37"/>
        <v>1817428.5199999977</v>
      </c>
    </row>
    <row r="147" spans="1:9">
      <c r="A147" s="67" t="s">
        <v>166</v>
      </c>
      <c r="B147" s="66">
        <v>126826.6</v>
      </c>
      <c r="C147" s="66">
        <v>0</v>
      </c>
      <c r="D147" s="66">
        <v>0</v>
      </c>
      <c r="E147" s="66">
        <v>0</v>
      </c>
      <c r="F147" s="66">
        <v>0</v>
      </c>
      <c r="G147" s="66">
        <f t="shared" si="35"/>
        <v>126826.6</v>
      </c>
      <c r="H147" s="66">
        <f t="shared" si="36"/>
        <v>0</v>
      </c>
      <c r="I147" s="66">
        <f t="shared" si="37"/>
        <v>126826.6</v>
      </c>
    </row>
    <row r="148" spans="1:9">
      <c r="A148" s="67" t="s">
        <v>167</v>
      </c>
      <c r="B148" s="66">
        <v>1238757.629999999</v>
      </c>
      <c r="C148" s="66">
        <v>0</v>
      </c>
      <c r="D148" s="66">
        <v>0</v>
      </c>
      <c r="E148" s="66">
        <v>0</v>
      </c>
      <c r="F148" s="66">
        <v>0</v>
      </c>
      <c r="G148" s="66">
        <f t="shared" si="35"/>
        <v>1238757.629999999</v>
      </c>
      <c r="H148" s="66">
        <f t="shared" si="36"/>
        <v>0</v>
      </c>
      <c r="I148" s="66">
        <f t="shared" si="37"/>
        <v>1238757.629999999</v>
      </c>
    </row>
    <row r="149" spans="1:9">
      <c r="A149" s="67" t="s">
        <v>168</v>
      </c>
      <c r="B149" s="66">
        <v>546772.10999999894</v>
      </c>
      <c r="C149" s="66">
        <v>0</v>
      </c>
      <c r="D149" s="66">
        <v>0</v>
      </c>
      <c r="E149" s="66">
        <v>0</v>
      </c>
      <c r="F149" s="66">
        <v>0</v>
      </c>
      <c r="G149" s="66">
        <f t="shared" si="35"/>
        <v>546772.10999999894</v>
      </c>
      <c r="H149" s="66">
        <f t="shared" si="36"/>
        <v>0</v>
      </c>
      <c r="I149" s="66">
        <f t="shared" si="37"/>
        <v>546772.10999999894</v>
      </c>
    </row>
    <row r="150" spans="1:9">
      <c r="A150" s="67" t="s">
        <v>169</v>
      </c>
      <c r="B150" s="66">
        <v>2199657.7499999991</v>
      </c>
      <c r="C150" s="66">
        <v>0</v>
      </c>
      <c r="D150" s="66">
        <v>0</v>
      </c>
      <c r="E150" s="66">
        <v>0</v>
      </c>
      <c r="F150" s="66">
        <v>0</v>
      </c>
      <c r="G150" s="66">
        <f t="shared" si="35"/>
        <v>2199657.7499999991</v>
      </c>
      <c r="H150" s="66">
        <f t="shared" si="36"/>
        <v>0</v>
      </c>
      <c r="I150" s="66">
        <f t="shared" si="37"/>
        <v>2199657.7499999991</v>
      </c>
    </row>
    <row r="151" spans="1:9">
      <c r="A151" s="67" t="s">
        <v>170</v>
      </c>
      <c r="B151" s="66">
        <v>273056.11</v>
      </c>
      <c r="C151" s="66">
        <v>0</v>
      </c>
      <c r="D151" s="66">
        <v>0</v>
      </c>
      <c r="E151" s="66">
        <v>0</v>
      </c>
      <c r="F151" s="66">
        <v>0</v>
      </c>
      <c r="G151" s="66">
        <f t="shared" si="35"/>
        <v>273056.11</v>
      </c>
      <c r="H151" s="66">
        <f t="shared" si="36"/>
        <v>0</v>
      </c>
      <c r="I151" s="66">
        <f t="shared" si="37"/>
        <v>273056.11</v>
      </c>
    </row>
    <row r="152" spans="1:9">
      <c r="A152" s="67" t="s">
        <v>171</v>
      </c>
      <c r="B152" s="66">
        <v>70120.58</v>
      </c>
      <c r="C152" s="66">
        <v>0</v>
      </c>
      <c r="D152" s="66">
        <v>0</v>
      </c>
      <c r="E152" s="66">
        <v>0</v>
      </c>
      <c r="F152" s="66">
        <v>0</v>
      </c>
      <c r="G152" s="66">
        <f t="shared" si="35"/>
        <v>70120.58</v>
      </c>
      <c r="H152" s="66">
        <f t="shared" si="36"/>
        <v>0</v>
      </c>
      <c r="I152" s="66">
        <f t="shared" si="37"/>
        <v>70120.58</v>
      </c>
    </row>
    <row r="153" spans="1:9">
      <c r="A153" s="67" t="s">
        <v>172</v>
      </c>
      <c r="B153" s="66">
        <v>1505.3700000000001</v>
      </c>
      <c r="C153" s="66">
        <v>0</v>
      </c>
      <c r="D153" s="66">
        <v>0</v>
      </c>
      <c r="E153" s="66">
        <v>0</v>
      </c>
      <c r="F153" s="66">
        <v>0</v>
      </c>
      <c r="G153" s="66">
        <f t="shared" si="35"/>
        <v>1505.3700000000001</v>
      </c>
      <c r="H153" s="66">
        <f t="shared" si="36"/>
        <v>0</v>
      </c>
      <c r="I153" s="66">
        <f t="shared" si="37"/>
        <v>1505.3700000000001</v>
      </c>
    </row>
    <row r="154" spans="1:9">
      <c r="A154" s="67" t="s">
        <v>173</v>
      </c>
      <c r="B154" s="66">
        <v>0</v>
      </c>
      <c r="C154" s="66">
        <v>0</v>
      </c>
      <c r="D154" s="66">
        <v>0</v>
      </c>
      <c r="E154" s="66">
        <v>0</v>
      </c>
      <c r="F154" s="66">
        <v>0</v>
      </c>
      <c r="G154" s="66">
        <f t="shared" si="35"/>
        <v>0</v>
      </c>
      <c r="H154" s="66">
        <f t="shared" si="36"/>
        <v>0</v>
      </c>
      <c r="I154" s="66">
        <f t="shared" si="37"/>
        <v>0</v>
      </c>
    </row>
    <row r="155" spans="1:9">
      <c r="A155" s="67" t="s">
        <v>174</v>
      </c>
      <c r="B155" s="66">
        <v>143070.97999999998</v>
      </c>
      <c r="C155" s="66">
        <v>0</v>
      </c>
      <c r="D155" s="66">
        <v>0</v>
      </c>
      <c r="E155" s="66">
        <v>0</v>
      </c>
      <c r="F155" s="66">
        <v>0</v>
      </c>
      <c r="G155" s="66">
        <f t="shared" si="35"/>
        <v>143070.97999999998</v>
      </c>
      <c r="H155" s="66">
        <f t="shared" si="36"/>
        <v>0</v>
      </c>
      <c r="I155" s="66">
        <f t="shared" si="37"/>
        <v>143070.97999999998</v>
      </c>
    </row>
    <row r="156" spans="1:9">
      <c r="A156" s="67" t="s">
        <v>175</v>
      </c>
      <c r="B156" s="66">
        <v>2296855.5399999991</v>
      </c>
      <c r="C156" s="66">
        <v>0</v>
      </c>
      <c r="D156" s="66">
        <v>0</v>
      </c>
      <c r="E156" s="66">
        <v>0</v>
      </c>
      <c r="F156" s="66">
        <v>0</v>
      </c>
      <c r="G156" s="66">
        <f t="shared" si="35"/>
        <v>2296855.5399999991</v>
      </c>
      <c r="H156" s="66">
        <f t="shared" si="36"/>
        <v>0</v>
      </c>
      <c r="I156" s="66">
        <f t="shared" si="37"/>
        <v>2296855.5399999991</v>
      </c>
    </row>
    <row r="157" spans="1:9">
      <c r="A157" s="67" t="s">
        <v>176</v>
      </c>
      <c r="B157" s="66">
        <v>6793925.339999998</v>
      </c>
      <c r="C157" s="66">
        <v>0</v>
      </c>
      <c r="D157" s="66">
        <v>0</v>
      </c>
      <c r="E157" s="66">
        <v>0</v>
      </c>
      <c r="F157" s="66">
        <v>0</v>
      </c>
      <c r="G157" s="66">
        <f t="shared" si="35"/>
        <v>6793925.339999998</v>
      </c>
      <c r="H157" s="66">
        <f t="shared" si="36"/>
        <v>0</v>
      </c>
      <c r="I157" s="66">
        <f t="shared" si="37"/>
        <v>6793925.339999998</v>
      </c>
    </row>
    <row r="158" spans="1:9">
      <c r="A158" s="67" t="s">
        <v>177</v>
      </c>
      <c r="B158" s="66">
        <v>944.62</v>
      </c>
      <c r="C158" s="66">
        <v>0</v>
      </c>
      <c r="D158" s="66">
        <v>0</v>
      </c>
      <c r="E158" s="66">
        <v>0</v>
      </c>
      <c r="F158" s="66">
        <v>0</v>
      </c>
      <c r="G158" s="66">
        <f t="shared" si="35"/>
        <v>944.62</v>
      </c>
      <c r="H158" s="66">
        <f t="shared" si="36"/>
        <v>0</v>
      </c>
      <c r="I158" s="66">
        <f t="shared" si="37"/>
        <v>944.62</v>
      </c>
    </row>
    <row r="159" spans="1:9">
      <c r="A159" s="67" t="s">
        <v>178</v>
      </c>
      <c r="B159" s="66">
        <v>156097.75999999989</v>
      </c>
      <c r="C159" s="66">
        <v>0</v>
      </c>
      <c r="D159" s="66">
        <v>0</v>
      </c>
      <c r="E159" s="66">
        <v>0</v>
      </c>
      <c r="F159" s="66">
        <v>0</v>
      </c>
      <c r="G159" s="66">
        <f t="shared" si="35"/>
        <v>156097.75999999989</v>
      </c>
      <c r="H159" s="66">
        <f t="shared" si="36"/>
        <v>0</v>
      </c>
      <c r="I159" s="66">
        <f t="shared" si="37"/>
        <v>156097.75999999989</v>
      </c>
    </row>
    <row r="160" spans="1:9">
      <c r="A160" s="67" t="s">
        <v>179</v>
      </c>
      <c r="B160" s="66">
        <v>0</v>
      </c>
      <c r="C160" s="66">
        <v>0</v>
      </c>
      <c r="D160" s="66">
        <v>0</v>
      </c>
      <c r="E160" s="66">
        <v>0</v>
      </c>
      <c r="F160" s="66">
        <v>0</v>
      </c>
      <c r="G160" s="66">
        <f t="shared" si="35"/>
        <v>0</v>
      </c>
      <c r="H160" s="66">
        <f t="shared" si="36"/>
        <v>0</v>
      </c>
      <c r="I160" s="66">
        <f t="shared" si="37"/>
        <v>0</v>
      </c>
    </row>
    <row r="161" spans="1:9">
      <c r="A161" s="67" t="s">
        <v>180</v>
      </c>
      <c r="B161" s="66">
        <v>0</v>
      </c>
      <c r="C161" s="66">
        <v>0</v>
      </c>
      <c r="D161" s="66">
        <v>0</v>
      </c>
      <c r="E161" s="66">
        <v>0</v>
      </c>
      <c r="F161" s="66">
        <v>0</v>
      </c>
      <c r="G161" s="66">
        <f t="shared" si="35"/>
        <v>0</v>
      </c>
      <c r="H161" s="66">
        <f t="shared" si="36"/>
        <v>0</v>
      </c>
      <c r="I161" s="66">
        <f t="shared" si="37"/>
        <v>0</v>
      </c>
    </row>
    <row r="162" spans="1:9">
      <c r="A162" s="67" t="s">
        <v>181</v>
      </c>
      <c r="B162" s="66">
        <v>0</v>
      </c>
      <c r="C162" s="66">
        <v>0</v>
      </c>
      <c r="D162" s="66">
        <v>0</v>
      </c>
      <c r="E162" s="66">
        <v>0</v>
      </c>
      <c r="F162" s="66">
        <v>0</v>
      </c>
      <c r="G162" s="66">
        <f t="shared" si="35"/>
        <v>0</v>
      </c>
      <c r="H162" s="66">
        <f t="shared" si="36"/>
        <v>0</v>
      </c>
      <c r="I162" s="66">
        <f t="shared" si="37"/>
        <v>0</v>
      </c>
    </row>
    <row r="163" spans="1:9">
      <c r="A163" s="67" t="s">
        <v>182</v>
      </c>
      <c r="B163" s="66">
        <v>0</v>
      </c>
      <c r="C163" s="66">
        <v>2119.79</v>
      </c>
      <c r="D163" s="66">
        <v>0</v>
      </c>
      <c r="E163" s="66">
        <v>0</v>
      </c>
      <c r="F163" s="66">
        <v>0</v>
      </c>
      <c r="G163" s="66">
        <f t="shared" si="35"/>
        <v>0</v>
      </c>
      <c r="H163" s="66">
        <f t="shared" si="36"/>
        <v>2119.79</v>
      </c>
      <c r="I163" s="66">
        <f t="shared" si="37"/>
        <v>2119.79</v>
      </c>
    </row>
    <row r="164" spans="1:9">
      <c r="A164" s="67" t="s">
        <v>183</v>
      </c>
      <c r="B164" s="66">
        <v>0</v>
      </c>
      <c r="C164" s="66">
        <v>0</v>
      </c>
      <c r="D164" s="66">
        <v>0</v>
      </c>
      <c r="E164" s="66">
        <v>0</v>
      </c>
      <c r="F164" s="66">
        <v>0</v>
      </c>
      <c r="G164" s="66">
        <f t="shared" si="35"/>
        <v>0</v>
      </c>
      <c r="H164" s="66">
        <f t="shared" si="36"/>
        <v>0</v>
      </c>
      <c r="I164" s="66">
        <f t="shared" si="37"/>
        <v>0</v>
      </c>
    </row>
    <row r="165" spans="1:9">
      <c r="A165" s="67" t="s">
        <v>184</v>
      </c>
      <c r="B165" s="66">
        <v>0</v>
      </c>
      <c r="C165" s="66">
        <v>0</v>
      </c>
      <c r="D165" s="66">
        <v>0</v>
      </c>
      <c r="E165" s="66">
        <v>0</v>
      </c>
      <c r="F165" s="66">
        <v>0</v>
      </c>
      <c r="G165" s="66">
        <f t="shared" si="35"/>
        <v>0</v>
      </c>
      <c r="H165" s="66">
        <f t="shared" si="36"/>
        <v>0</v>
      </c>
      <c r="I165" s="66">
        <f t="shared" si="37"/>
        <v>0</v>
      </c>
    </row>
    <row r="166" spans="1:9">
      <c r="A166" s="67" t="s">
        <v>185</v>
      </c>
      <c r="B166" s="64">
        <v>0</v>
      </c>
      <c r="C166" s="64">
        <v>0</v>
      </c>
      <c r="D166" s="64">
        <v>0</v>
      </c>
      <c r="E166" s="64">
        <v>0</v>
      </c>
      <c r="F166" s="64">
        <v>0</v>
      </c>
      <c r="G166" s="64">
        <f t="shared" si="35"/>
        <v>0</v>
      </c>
      <c r="H166" s="64">
        <f t="shared" si="36"/>
        <v>0</v>
      </c>
      <c r="I166" s="64">
        <f t="shared" si="37"/>
        <v>0</v>
      </c>
    </row>
    <row r="167" spans="1:9">
      <c r="A167" s="67" t="s">
        <v>186</v>
      </c>
      <c r="B167" s="66">
        <f>SUM(B138:B166)</f>
        <v>22531248.36999999</v>
      </c>
      <c r="C167" s="66">
        <f t="shared" ref="C167:I167" si="38">SUM(C138:C166)</f>
        <v>2119.79</v>
      </c>
      <c r="D167" s="66">
        <f t="shared" si="38"/>
        <v>0</v>
      </c>
      <c r="E167" s="66">
        <f t="shared" si="38"/>
        <v>0</v>
      </c>
      <c r="F167" s="66">
        <f t="shared" si="38"/>
        <v>0</v>
      </c>
      <c r="G167" s="66">
        <f t="shared" si="38"/>
        <v>22531248.36999999</v>
      </c>
      <c r="H167" s="66">
        <f t="shared" si="38"/>
        <v>2119.79</v>
      </c>
      <c r="I167" s="66">
        <f t="shared" si="38"/>
        <v>22533368.159999989</v>
      </c>
    </row>
    <row r="168" spans="1:9">
      <c r="A168" s="82" t="s">
        <v>187</v>
      </c>
      <c r="B168" s="83"/>
      <c r="C168" s="83"/>
      <c r="D168" s="83"/>
      <c r="E168" s="83"/>
      <c r="F168" s="83"/>
      <c r="G168" s="83"/>
      <c r="H168" s="83"/>
      <c r="I168" s="83"/>
    </row>
    <row r="169" spans="1:9">
      <c r="A169" s="67" t="s">
        <v>188</v>
      </c>
      <c r="B169" s="66">
        <v>-4258369.140000008</v>
      </c>
      <c r="C169" s="66">
        <v>0</v>
      </c>
      <c r="D169" s="66">
        <v>0</v>
      </c>
      <c r="E169" s="66">
        <v>0</v>
      </c>
      <c r="F169" s="66">
        <v>0</v>
      </c>
      <c r="G169" s="66">
        <f t="shared" ref="G169:G204" si="39">B169+E169</f>
        <v>-4258369.140000008</v>
      </c>
      <c r="H169" s="66">
        <f t="shared" ref="H169:H204" si="40">C169+F169</f>
        <v>0</v>
      </c>
      <c r="I169" s="66">
        <f t="shared" ref="I169:I204" si="41">SUM(G169:H169)</f>
        <v>-4258369.140000008</v>
      </c>
    </row>
    <row r="170" spans="1:9">
      <c r="A170" s="67" t="s">
        <v>189</v>
      </c>
      <c r="B170" s="66">
        <v>1949027.5899999999</v>
      </c>
      <c r="C170" s="66">
        <v>0</v>
      </c>
      <c r="D170" s="66">
        <v>0</v>
      </c>
      <c r="E170" s="66">
        <v>0</v>
      </c>
      <c r="F170" s="66">
        <v>0</v>
      </c>
      <c r="G170" s="66">
        <f t="shared" si="39"/>
        <v>1949027.5899999999</v>
      </c>
      <c r="H170" s="66">
        <f t="shared" si="40"/>
        <v>0</v>
      </c>
      <c r="I170" s="66">
        <f t="shared" si="41"/>
        <v>1949027.5899999999</v>
      </c>
    </row>
    <row r="171" spans="1:9">
      <c r="A171" s="67" t="s">
        <v>190</v>
      </c>
      <c r="B171" s="66">
        <v>1579719.2999999998</v>
      </c>
      <c r="C171" s="66">
        <v>0</v>
      </c>
      <c r="D171" s="66">
        <v>0</v>
      </c>
      <c r="E171" s="66">
        <v>0</v>
      </c>
      <c r="F171" s="66">
        <v>0</v>
      </c>
      <c r="G171" s="66">
        <f t="shared" si="39"/>
        <v>1579719.2999999998</v>
      </c>
      <c r="H171" s="66">
        <f t="shared" si="40"/>
        <v>0</v>
      </c>
      <c r="I171" s="66">
        <f t="shared" si="41"/>
        <v>1579719.2999999998</v>
      </c>
    </row>
    <row r="172" spans="1:9">
      <c r="A172" s="67" t="s">
        <v>191</v>
      </c>
      <c r="B172" s="66">
        <v>2502117.6699999981</v>
      </c>
      <c r="C172" s="66">
        <v>0</v>
      </c>
      <c r="D172" s="66">
        <v>0</v>
      </c>
      <c r="E172" s="66">
        <v>0</v>
      </c>
      <c r="F172" s="66">
        <v>0</v>
      </c>
      <c r="G172" s="66">
        <f t="shared" si="39"/>
        <v>2502117.6699999981</v>
      </c>
      <c r="H172" s="66">
        <f t="shared" si="40"/>
        <v>0</v>
      </c>
      <c r="I172" s="66">
        <f t="shared" si="41"/>
        <v>2502117.6699999981</v>
      </c>
    </row>
    <row r="173" spans="1:9">
      <c r="A173" s="67" t="s">
        <v>192</v>
      </c>
      <c r="B173" s="66">
        <v>4858944.1599999908</v>
      </c>
      <c r="C173" s="66">
        <v>0</v>
      </c>
      <c r="D173" s="66">
        <v>0</v>
      </c>
      <c r="E173" s="66">
        <v>0</v>
      </c>
      <c r="F173" s="66">
        <v>0</v>
      </c>
      <c r="G173" s="66">
        <f t="shared" si="39"/>
        <v>4858944.1599999908</v>
      </c>
      <c r="H173" s="66">
        <f t="shared" si="40"/>
        <v>0</v>
      </c>
      <c r="I173" s="66">
        <f t="shared" si="41"/>
        <v>4858944.1599999908</v>
      </c>
    </row>
    <row r="174" spans="1:9">
      <c r="A174" s="67" t="s">
        <v>193</v>
      </c>
      <c r="B174" s="66">
        <v>129710.89</v>
      </c>
      <c r="C174" s="66">
        <v>0</v>
      </c>
      <c r="D174" s="66">
        <v>0</v>
      </c>
      <c r="E174" s="66">
        <v>0</v>
      </c>
      <c r="F174" s="66">
        <v>0</v>
      </c>
      <c r="G174" s="66">
        <f t="shared" si="39"/>
        <v>129710.89</v>
      </c>
      <c r="H174" s="66">
        <f t="shared" si="40"/>
        <v>0</v>
      </c>
      <c r="I174" s="66">
        <f t="shared" si="41"/>
        <v>129710.89</v>
      </c>
    </row>
    <row r="175" spans="1:9">
      <c r="A175" s="67" t="s">
        <v>194</v>
      </c>
      <c r="B175" s="66">
        <v>1809307.9699999983</v>
      </c>
      <c r="C175" s="66">
        <v>0</v>
      </c>
      <c r="D175" s="66">
        <v>0</v>
      </c>
      <c r="E175" s="66">
        <v>0</v>
      </c>
      <c r="F175" s="66">
        <v>0</v>
      </c>
      <c r="G175" s="66">
        <f t="shared" si="39"/>
        <v>1809307.9699999983</v>
      </c>
      <c r="H175" s="66">
        <f t="shared" si="40"/>
        <v>0</v>
      </c>
      <c r="I175" s="66">
        <f t="shared" si="41"/>
        <v>1809307.9699999983</v>
      </c>
    </row>
    <row r="176" spans="1:9">
      <c r="A176" s="67" t="s">
        <v>195</v>
      </c>
      <c r="B176" s="66">
        <v>3262577.9199999971</v>
      </c>
      <c r="C176" s="66">
        <v>0</v>
      </c>
      <c r="D176" s="66">
        <v>0</v>
      </c>
      <c r="E176" s="66">
        <v>0</v>
      </c>
      <c r="F176" s="66">
        <v>0</v>
      </c>
      <c r="G176" s="66">
        <f t="shared" si="39"/>
        <v>3262577.9199999971</v>
      </c>
      <c r="H176" s="66">
        <f t="shared" si="40"/>
        <v>0</v>
      </c>
      <c r="I176" s="66">
        <f t="shared" si="41"/>
        <v>3262577.9199999971</v>
      </c>
    </row>
    <row r="177" spans="1:9">
      <c r="A177" s="67" t="s">
        <v>196</v>
      </c>
      <c r="B177" s="66">
        <v>14584790.919999979</v>
      </c>
      <c r="C177" s="66">
        <v>0</v>
      </c>
      <c r="D177" s="66">
        <v>0</v>
      </c>
      <c r="E177" s="66">
        <v>0</v>
      </c>
      <c r="F177" s="66">
        <v>0</v>
      </c>
      <c r="G177" s="66">
        <f t="shared" si="39"/>
        <v>14584790.919999979</v>
      </c>
      <c r="H177" s="66">
        <f t="shared" si="40"/>
        <v>0</v>
      </c>
      <c r="I177" s="66">
        <f t="shared" si="41"/>
        <v>14584790.919999979</v>
      </c>
    </row>
    <row r="178" spans="1:9">
      <c r="A178" s="67" t="s">
        <v>197</v>
      </c>
      <c r="B178" s="66">
        <v>1239205.3000000003</v>
      </c>
      <c r="C178" s="66">
        <v>0</v>
      </c>
      <c r="D178" s="66">
        <v>0</v>
      </c>
      <c r="E178" s="66">
        <v>0</v>
      </c>
      <c r="F178" s="66">
        <v>0</v>
      </c>
      <c r="G178" s="66">
        <f t="shared" si="39"/>
        <v>1239205.3000000003</v>
      </c>
      <c r="H178" s="66">
        <f t="shared" si="40"/>
        <v>0</v>
      </c>
      <c r="I178" s="66">
        <f t="shared" si="41"/>
        <v>1239205.3000000003</v>
      </c>
    </row>
    <row r="179" spans="1:9">
      <c r="A179" s="67" t="s">
        <v>198</v>
      </c>
      <c r="B179" s="66">
        <v>529042.85999999987</v>
      </c>
      <c r="C179" s="66">
        <v>0</v>
      </c>
      <c r="D179" s="66">
        <v>0</v>
      </c>
      <c r="E179" s="66">
        <v>0</v>
      </c>
      <c r="F179" s="66">
        <v>0</v>
      </c>
      <c r="G179" s="66">
        <f t="shared" si="39"/>
        <v>529042.85999999987</v>
      </c>
      <c r="H179" s="66">
        <f t="shared" si="40"/>
        <v>0</v>
      </c>
      <c r="I179" s="66">
        <f t="shared" si="41"/>
        <v>529042.85999999987</v>
      </c>
    </row>
    <row r="180" spans="1:9">
      <c r="A180" s="67" t="s">
        <v>199</v>
      </c>
      <c r="B180" s="66">
        <v>-4.9500000000000401</v>
      </c>
      <c r="C180" s="66">
        <v>0</v>
      </c>
      <c r="D180" s="66">
        <v>0</v>
      </c>
      <c r="E180" s="66">
        <v>0</v>
      </c>
      <c r="F180" s="66">
        <v>0</v>
      </c>
      <c r="G180" s="66">
        <f t="shared" si="39"/>
        <v>-4.9500000000000401</v>
      </c>
      <c r="H180" s="66">
        <f t="shared" si="40"/>
        <v>0</v>
      </c>
      <c r="I180" s="66">
        <f t="shared" si="41"/>
        <v>-4.9500000000000401</v>
      </c>
    </row>
    <row r="181" spans="1:9">
      <c r="A181" s="67" t="s">
        <v>200</v>
      </c>
      <c r="B181" s="66">
        <v>1549779.69</v>
      </c>
      <c r="C181" s="66">
        <v>0</v>
      </c>
      <c r="D181" s="66">
        <v>0</v>
      </c>
      <c r="E181" s="66">
        <v>0</v>
      </c>
      <c r="F181" s="66">
        <v>0</v>
      </c>
      <c r="G181" s="66">
        <f t="shared" si="39"/>
        <v>1549779.69</v>
      </c>
      <c r="H181" s="66">
        <f t="shared" si="40"/>
        <v>0</v>
      </c>
      <c r="I181" s="66">
        <f t="shared" si="41"/>
        <v>1549779.69</v>
      </c>
    </row>
    <row r="182" spans="1:9">
      <c r="A182" s="67" t="s">
        <v>201</v>
      </c>
      <c r="B182" s="66">
        <v>33802518.159999996</v>
      </c>
      <c r="C182" s="66">
        <v>0</v>
      </c>
      <c r="D182" s="66">
        <v>0</v>
      </c>
      <c r="E182" s="66">
        <v>0</v>
      </c>
      <c r="F182" s="66">
        <v>0</v>
      </c>
      <c r="G182" s="66">
        <f t="shared" si="39"/>
        <v>33802518.159999996</v>
      </c>
      <c r="H182" s="66">
        <f t="shared" si="40"/>
        <v>0</v>
      </c>
      <c r="I182" s="66">
        <f t="shared" si="41"/>
        <v>33802518.159999996</v>
      </c>
    </row>
    <row r="183" spans="1:9">
      <c r="A183" s="67" t="s">
        <v>202</v>
      </c>
      <c r="B183" s="66">
        <v>13194652.259999963</v>
      </c>
      <c r="C183" s="66">
        <v>0</v>
      </c>
      <c r="D183" s="66">
        <v>0</v>
      </c>
      <c r="E183" s="66">
        <v>0</v>
      </c>
      <c r="F183" s="66">
        <v>0</v>
      </c>
      <c r="G183" s="66">
        <f t="shared" si="39"/>
        <v>13194652.259999963</v>
      </c>
      <c r="H183" s="66">
        <f t="shared" si="40"/>
        <v>0</v>
      </c>
      <c r="I183" s="66">
        <f t="shared" si="41"/>
        <v>13194652.259999963</v>
      </c>
    </row>
    <row r="184" spans="1:9">
      <c r="A184" s="67" t="s">
        <v>203</v>
      </c>
      <c r="B184" s="66">
        <v>175109.7999999997</v>
      </c>
      <c r="C184" s="66">
        <v>0</v>
      </c>
      <c r="D184" s="66">
        <v>0</v>
      </c>
      <c r="E184" s="66">
        <v>0</v>
      </c>
      <c r="F184" s="66">
        <v>0</v>
      </c>
      <c r="G184" s="66">
        <f t="shared" si="39"/>
        <v>175109.7999999997</v>
      </c>
      <c r="H184" s="66">
        <f t="shared" si="40"/>
        <v>0</v>
      </c>
      <c r="I184" s="66">
        <f t="shared" si="41"/>
        <v>175109.7999999997</v>
      </c>
    </row>
    <row r="185" spans="1:9">
      <c r="A185" s="67" t="s">
        <v>204</v>
      </c>
      <c r="B185" s="66">
        <v>1900839.9299999988</v>
      </c>
      <c r="C185" s="66">
        <v>0</v>
      </c>
      <c r="D185" s="66">
        <v>0</v>
      </c>
      <c r="E185" s="66">
        <v>0</v>
      </c>
      <c r="F185" s="66">
        <v>0</v>
      </c>
      <c r="G185" s="66">
        <f t="shared" si="39"/>
        <v>1900839.9299999988</v>
      </c>
      <c r="H185" s="66">
        <f t="shared" si="40"/>
        <v>0</v>
      </c>
      <c r="I185" s="66">
        <f t="shared" si="41"/>
        <v>1900839.9299999988</v>
      </c>
    </row>
    <row r="186" spans="1:9">
      <c r="A186" s="67" t="s">
        <v>205</v>
      </c>
      <c r="B186" s="66">
        <v>540439.55999999901</v>
      </c>
      <c r="C186" s="66">
        <v>0</v>
      </c>
      <c r="D186" s="66">
        <v>0</v>
      </c>
      <c r="E186" s="66">
        <v>0</v>
      </c>
      <c r="F186" s="66">
        <v>0</v>
      </c>
      <c r="G186" s="66">
        <f t="shared" si="39"/>
        <v>540439.55999999901</v>
      </c>
      <c r="H186" s="66">
        <f t="shared" si="40"/>
        <v>0</v>
      </c>
      <c r="I186" s="66">
        <f t="shared" si="41"/>
        <v>540439.55999999901</v>
      </c>
    </row>
    <row r="187" spans="1:9">
      <c r="A187" s="67" t="s">
        <v>206</v>
      </c>
      <c r="B187" s="66">
        <v>0</v>
      </c>
      <c r="C187" s="66">
        <v>0</v>
      </c>
      <c r="D187" s="66">
        <v>0</v>
      </c>
      <c r="E187" s="66">
        <v>0</v>
      </c>
      <c r="F187" s="66">
        <v>0</v>
      </c>
      <c r="G187" s="66">
        <f t="shared" si="39"/>
        <v>0</v>
      </c>
      <c r="H187" s="66">
        <f t="shared" si="40"/>
        <v>0</v>
      </c>
      <c r="I187" s="66">
        <f t="shared" si="41"/>
        <v>0</v>
      </c>
    </row>
    <row r="188" spans="1:9">
      <c r="A188" s="67" t="s">
        <v>207</v>
      </c>
      <c r="B188" s="66">
        <v>0</v>
      </c>
      <c r="C188" s="66">
        <v>2446123.2199999969</v>
      </c>
      <c r="D188" s="66">
        <v>0</v>
      </c>
      <c r="E188" s="66">
        <v>0</v>
      </c>
      <c r="F188" s="66">
        <v>0</v>
      </c>
      <c r="G188" s="66">
        <f t="shared" si="39"/>
        <v>0</v>
      </c>
      <c r="H188" s="66">
        <f t="shared" si="40"/>
        <v>2446123.2199999969</v>
      </c>
      <c r="I188" s="66">
        <f t="shared" si="41"/>
        <v>2446123.2199999969</v>
      </c>
    </row>
    <row r="189" spans="1:9">
      <c r="A189" s="67" t="s">
        <v>208</v>
      </c>
      <c r="B189" s="66">
        <v>0</v>
      </c>
      <c r="C189" s="66">
        <v>275343.20999999967</v>
      </c>
      <c r="D189" s="66">
        <v>0</v>
      </c>
      <c r="E189" s="66">
        <v>0</v>
      </c>
      <c r="F189" s="66">
        <v>0</v>
      </c>
      <c r="G189" s="66">
        <f t="shared" si="39"/>
        <v>0</v>
      </c>
      <c r="H189" s="66">
        <f t="shared" si="40"/>
        <v>275343.20999999967</v>
      </c>
      <c r="I189" s="66">
        <f t="shared" si="41"/>
        <v>275343.20999999967</v>
      </c>
    </row>
    <row r="190" spans="1:9">
      <c r="A190" s="67" t="s">
        <v>209</v>
      </c>
      <c r="B190" s="66">
        <v>0</v>
      </c>
      <c r="C190" s="66">
        <v>16836572.719999991</v>
      </c>
      <c r="D190" s="66">
        <v>0</v>
      </c>
      <c r="E190" s="66">
        <v>0</v>
      </c>
      <c r="F190" s="66">
        <v>0</v>
      </c>
      <c r="G190" s="66">
        <f t="shared" si="39"/>
        <v>0</v>
      </c>
      <c r="H190" s="66">
        <f t="shared" si="40"/>
        <v>16836572.719999991</v>
      </c>
      <c r="I190" s="66">
        <f t="shared" si="41"/>
        <v>16836572.719999991</v>
      </c>
    </row>
    <row r="191" spans="1:9">
      <c r="A191" s="67" t="s">
        <v>210</v>
      </c>
      <c r="B191" s="66">
        <v>0</v>
      </c>
      <c r="C191" s="66">
        <v>1644303.0399999979</v>
      </c>
      <c r="D191" s="66">
        <v>0</v>
      </c>
      <c r="E191" s="66">
        <v>0</v>
      </c>
      <c r="F191" s="66">
        <v>0</v>
      </c>
      <c r="G191" s="66">
        <f t="shared" si="39"/>
        <v>0</v>
      </c>
      <c r="H191" s="66">
        <f t="shared" si="40"/>
        <v>1644303.0399999979</v>
      </c>
      <c r="I191" s="66">
        <f t="shared" si="41"/>
        <v>1644303.0399999979</v>
      </c>
    </row>
    <row r="192" spans="1:9">
      <c r="A192" s="67" t="s">
        <v>211</v>
      </c>
      <c r="B192" s="66">
        <v>0</v>
      </c>
      <c r="C192" s="66">
        <v>428817.99999999988</v>
      </c>
      <c r="D192" s="66">
        <v>0</v>
      </c>
      <c r="E192" s="66">
        <v>0</v>
      </c>
      <c r="F192" s="66">
        <v>0</v>
      </c>
      <c r="G192" s="66">
        <f t="shared" si="39"/>
        <v>0</v>
      </c>
      <c r="H192" s="66">
        <f t="shared" si="40"/>
        <v>428817.99999999988</v>
      </c>
      <c r="I192" s="66">
        <f t="shared" si="41"/>
        <v>428817.99999999988</v>
      </c>
    </row>
    <row r="193" spans="1:9">
      <c r="A193" s="67" t="s">
        <v>212</v>
      </c>
      <c r="B193" s="66">
        <v>0</v>
      </c>
      <c r="C193" s="66">
        <v>2873363.6399999978</v>
      </c>
      <c r="D193" s="66">
        <v>0</v>
      </c>
      <c r="E193" s="66">
        <v>0</v>
      </c>
      <c r="F193" s="66">
        <v>0</v>
      </c>
      <c r="G193" s="66">
        <f t="shared" si="39"/>
        <v>0</v>
      </c>
      <c r="H193" s="66">
        <f t="shared" si="40"/>
        <v>2873363.6399999978</v>
      </c>
      <c r="I193" s="66">
        <f t="shared" si="41"/>
        <v>2873363.6399999978</v>
      </c>
    </row>
    <row r="194" spans="1:9">
      <c r="A194" s="67" t="s">
        <v>213</v>
      </c>
      <c r="B194" s="66">
        <v>0</v>
      </c>
      <c r="C194" s="66">
        <v>3530715.6999999881</v>
      </c>
      <c r="D194" s="66">
        <v>0</v>
      </c>
      <c r="E194" s="66">
        <v>0</v>
      </c>
      <c r="F194" s="66">
        <v>0</v>
      </c>
      <c r="G194" s="66">
        <f t="shared" si="39"/>
        <v>0</v>
      </c>
      <c r="H194" s="66">
        <f t="shared" si="40"/>
        <v>3530715.6999999881</v>
      </c>
      <c r="I194" s="66">
        <f t="shared" si="41"/>
        <v>3530715.6999999881</v>
      </c>
    </row>
    <row r="195" spans="1:9">
      <c r="A195" s="67" t="s">
        <v>214</v>
      </c>
      <c r="B195" s="66">
        <v>0</v>
      </c>
      <c r="C195" s="66">
        <v>13758169.289999999</v>
      </c>
      <c r="D195" s="66">
        <v>0</v>
      </c>
      <c r="E195" s="66">
        <v>0</v>
      </c>
      <c r="F195" s="66">
        <v>0</v>
      </c>
      <c r="G195" s="66">
        <f t="shared" si="39"/>
        <v>0</v>
      </c>
      <c r="H195" s="66">
        <f t="shared" si="40"/>
        <v>13758169.289999999</v>
      </c>
      <c r="I195" s="66">
        <f t="shared" si="41"/>
        <v>13758169.289999999</v>
      </c>
    </row>
    <row r="196" spans="1:9">
      <c r="A196" s="67" t="s">
        <v>215</v>
      </c>
      <c r="B196" s="66">
        <v>0</v>
      </c>
      <c r="C196" s="66">
        <v>273253.45999999996</v>
      </c>
      <c r="D196" s="66">
        <v>0</v>
      </c>
      <c r="E196" s="66">
        <v>0</v>
      </c>
      <c r="F196" s="66">
        <v>0</v>
      </c>
      <c r="G196" s="66">
        <f t="shared" si="39"/>
        <v>0</v>
      </c>
      <c r="H196" s="66">
        <f t="shared" si="40"/>
        <v>273253.45999999996</v>
      </c>
      <c r="I196" s="66">
        <f t="shared" si="41"/>
        <v>273253.45999999996</v>
      </c>
    </row>
    <row r="197" spans="1:9">
      <c r="A197" s="67" t="s">
        <v>216</v>
      </c>
      <c r="B197" s="66">
        <v>0</v>
      </c>
      <c r="C197" s="66">
        <v>168170.68999999989</v>
      </c>
      <c r="D197" s="66">
        <v>0</v>
      </c>
      <c r="E197" s="66">
        <v>0</v>
      </c>
      <c r="F197" s="66">
        <v>0</v>
      </c>
      <c r="G197" s="66">
        <f t="shared" si="39"/>
        <v>0</v>
      </c>
      <c r="H197" s="66">
        <f t="shared" si="40"/>
        <v>168170.68999999989</v>
      </c>
      <c r="I197" s="66">
        <f t="shared" si="41"/>
        <v>168170.68999999989</v>
      </c>
    </row>
    <row r="198" spans="1:9">
      <c r="A198" s="67" t="s">
        <v>217</v>
      </c>
      <c r="B198" s="66">
        <v>0</v>
      </c>
      <c r="C198" s="66">
        <v>125137.4</v>
      </c>
      <c r="D198" s="66">
        <v>0</v>
      </c>
      <c r="E198" s="66">
        <v>0</v>
      </c>
      <c r="F198" s="66">
        <v>0</v>
      </c>
      <c r="G198" s="66">
        <f t="shared" si="39"/>
        <v>0</v>
      </c>
      <c r="H198" s="66">
        <f t="shared" si="40"/>
        <v>125137.4</v>
      </c>
      <c r="I198" s="66">
        <f t="shared" si="41"/>
        <v>125137.4</v>
      </c>
    </row>
    <row r="199" spans="1:9">
      <c r="A199" s="67" t="s">
        <v>218</v>
      </c>
      <c r="B199" s="66">
        <v>0</v>
      </c>
      <c r="C199" s="66">
        <v>8212339.6500000004</v>
      </c>
      <c r="D199" s="66">
        <v>0</v>
      </c>
      <c r="E199" s="66">
        <v>0</v>
      </c>
      <c r="F199" s="66">
        <v>0</v>
      </c>
      <c r="G199" s="66">
        <f t="shared" si="39"/>
        <v>0</v>
      </c>
      <c r="H199" s="66">
        <f t="shared" si="40"/>
        <v>8212339.6500000004</v>
      </c>
      <c r="I199" s="66">
        <f t="shared" si="41"/>
        <v>8212339.6500000004</v>
      </c>
    </row>
    <row r="200" spans="1:9">
      <c r="A200" s="67" t="s">
        <v>219</v>
      </c>
      <c r="B200" s="66">
        <v>0</v>
      </c>
      <c r="C200" s="66">
        <v>835622.11</v>
      </c>
      <c r="D200" s="66">
        <v>0</v>
      </c>
      <c r="E200" s="66">
        <v>0</v>
      </c>
      <c r="F200" s="66">
        <v>0</v>
      </c>
      <c r="G200" s="66">
        <f t="shared" si="39"/>
        <v>0</v>
      </c>
      <c r="H200" s="66">
        <f t="shared" si="40"/>
        <v>835622.11</v>
      </c>
      <c r="I200" s="66">
        <f t="shared" si="41"/>
        <v>835622.11</v>
      </c>
    </row>
    <row r="201" spans="1:9">
      <c r="A201" s="67" t="s">
        <v>220</v>
      </c>
      <c r="B201" s="66">
        <v>0</v>
      </c>
      <c r="C201" s="66">
        <v>343511.11999999883</v>
      </c>
      <c r="D201" s="66">
        <v>0</v>
      </c>
      <c r="E201" s="66">
        <v>0</v>
      </c>
      <c r="F201" s="66">
        <v>0</v>
      </c>
      <c r="G201" s="66">
        <f t="shared" si="39"/>
        <v>0</v>
      </c>
      <c r="H201" s="66">
        <f t="shared" si="40"/>
        <v>343511.11999999883</v>
      </c>
      <c r="I201" s="66">
        <f t="shared" si="41"/>
        <v>343511.11999999883</v>
      </c>
    </row>
    <row r="202" spans="1:9">
      <c r="A202" s="67" t="s">
        <v>221</v>
      </c>
      <c r="B202" s="66">
        <v>0</v>
      </c>
      <c r="C202" s="66">
        <v>5359185.0199999902</v>
      </c>
      <c r="D202" s="66">
        <v>0</v>
      </c>
      <c r="E202" s="66">
        <v>0</v>
      </c>
      <c r="F202" s="66">
        <v>0</v>
      </c>
      <c r="G202" s="66">
        <f t="shared" si="39"/>
        <v>0</v>
      </c>
      <c r="H202" s="66">
        <f t="shared" si="40"/>
        <v>5359185.0199999902</v>
      </c>
      <c r="I202" s="66">
        <f t="shared" si="41"/>
        <v>5359185.0199999902</v>
      </c>
    </row>
    <row r="203" spans="1:9">
      <c r="A203" s="67" t="s">
        <v>222</v>
      </c>
      <c r="B203" s="66">
        <v>0</v>
      </c>
      <c r="C203" s="66">
        <v>808102.01</v>
      </c>
      <c r="D203" s="66">
        <v>0</v>
      </c>
      <c r="E203" s="66">
        <v>0</v>
      </c>
      <c r="F203" s="66">
        <v>0</v>
      </c>
      <c r="G203" s="66">
        <f t="shared" si="39"/>
        <v>0</v>
      </c>
      <c r="H203" s="66">
        <f t="shared" si="40"/>
        <v>808102.01</v>
      </c>
      <c r="I203" s="66">
        <f t="shared" si="41"/>
        <v>808102.01</v>
      </c>
    </row>
    <row r="204" spans="1:9">
      <c r="A204" s="67" t="s">
        <v>223</v>
      </c>
      <c r="B204" s="64">
        <v>0</v>
      </c>
      <c r="C204" s="64">
        <v>574984.44999999995</v>
      </c>
      <c r="D204" s="64">
        <v>0</v>
      </c>
      <c r="E204" s="64">
        <v>0</v>
      </c>
      <c r="F204" s="64">
        <v>0</v>
      </c>
      <c r="G204" s="64">
        <f t="shared" si="39"/>
        <v>0</v>
      </c>
      <c r="H204" s="64">
        <f t="shared" si="40"/>
        <v>574984.44999999995</v>
      </c>
      <c r="I204" s="64">
        <f t="shared" si="41"/>
        <v>574984.44999999995</v>
      </c>
    </row>
    <row r="205" spans="1:9">
      <c r="A205" s="67" t="s">
        <v>224</v>
      </c>
      <c r="B205" s="66">
        <f>SUM(B169:B204)</f>
        <v>79349409.889999911</v>
      </c>
      <c r="C205" s="66">
        <f t="shared" ref="C205:I205" si="42">SUM(C169:C204)</f>
        <v>58493714.729999952</v>
      </c>
      <c r="D205" s="66">
        <f t="shared" si="42"/>
        <v>0</v>
      </c>
      <c r="E205" s="66">
        <f t="shared" si="42"/>
        <v>0</v>
      </c>
      <c r="F205" s="66">
        <f t="shared" si="42"/>
        <v>0</v>
      </c>
      <c r="G205" s="66">
        <f t="shared" si="42"/>
        <v>79349409.889999911</v>
      </c>
      <c r="H205" s="66">
        <f t="shared" si="42"/>
        <v>58493714.729999952</v>
      </c>
      <c r="I205" s="66">
        <f t="shared" si="42"/>
        <v>137843124.61999986</v>
      </c>
    </row>
    <row r="206" spans="1:9">
      <c r="A206" s="68" t="s">
        <v>225</v>
      </c>
      <c r="B206" s="66"/>
      <c r="C206" s="66"/>
      <c r="D206" s="66"/>
      <c r="E206" s="66"/>
      <c r="F206" s="66"/>
      <c r="G206" s="66"/>
      <c r="H206" s="66"/>
      <c r="I206" s="66"/>
    </row>
    <row r="207" spans="1:9">
      <c r="A207" s="67" t="s">
        <v>226</v>
      </c>
      <c r="B207" s="66">
        <v>0</v>
      </c>
      <c r="C207" s="66">
        <v>0</v>
      </c>
      <c r="D207" s="66">
        <v>225224.39999999979</v>
      </c>
      <c r="E207" s="66">
        <v>130821.76067599993</v>
      </c>
      <c r="F207" s="66">
        <v>94402.639323999945</v>
      </c>
      <c r="G207" s="66">
        <f>B207+E207</f>
        <v>130821.76067599993</v>
      </c>
      <c r="H207" s="66">
        <f t="shared" ref="H207:H211" si="43">C207+F207</f>
        <v>94402.639323999945</v>
      </c>
      <c r="I207" s="66">
        <f t="shared" ref="I207:I210" si="44">SUM(G207:H207)</f>
        <v>225224.39999999988</v>
      </c>
    </row>
    <row r="208" spans="1:9">
      <c r="A208" s="67" t="s">
        <v>227</v>
      </c>
      <c r="B208" s="66">
        <v>10194742.43</v>
      </c>
      <c r="C208" s="66">
        <v>7552449.1899999995</v>
      </c>
      <c r="D208" s="66">
        <v>1279322.5</v>
      </c>
      <c r="E208" s="66">
        <v>801305.20769099996</v>
      </c>
      <c r="F208" s="66">
        <v>478017.29230899899</v>
      </c>
      <c r="G208" s="66">
        <f t="shared" ref="G208:G211" si="45">B208+E208</f>
        <v>10996047.637691</v>
      </c>
      <c r="H208" s="66">
        <f t="shared" si="43"/>
        <v>8030466.4823089987</v>
      </c>
      <c r="I208" s="66">
        <f t="shared" si="44"/>
        <v>19026514.119999997</v>
      </c>
    </row>
    <row r="209" spans="1:9">
      <c r="A209" s="67" t="s">
        <v>228</v>
      </c>
      <c r="B209" s="66">
        <v>1622846.2000000002</v>
      </c>
      <c r="C209" s="66">
        <v>1125269.3199999998</v>
      </c>
      <c r="D209" s="66">
        <v>36992725.959999889</v>
      </c>
      <c r="E209" s="66">
        <v>21487108.607493892</v>
      </c>
      <c r="F209" s="66">
        <v>15505617.352505997</v>
      </c>
      <c r="G209" s="66">
        <f t="shared" si="45"/>
        <v>23109954.807493892</v>
      </c>
      <c r="H209" s="66">
        <f t="shared" si="43"/>
        <v>16630886.672505997</v>
      </c>
      <c r="I209" s="66">
        <f t="shared" si="44"/>
        <v>39740841.479999885</v>
      </c>
    </row>
    <row r="210" spans="1:9">
      <c r="A210" s="67" t="s">
        <v>229</v>
      </c>
      <c r="B210" s="66">
        <v>19838673.600000001</v>
      </c>
      <c r="C210" s="66">
        <v>4893309.83</v>
      </c>
      <c r="D210" s="66">
        <v>0</v>
      </c>
      <c r="E210" s="66">
        <v>0</v>
      </c>
      <c r="F210" s="66">
        <v>0</v>
      </c>
      <c r="G210" s="66">
        <f t="shared" si="45"/>
        <v>19838673.600000001</v>
      </c>
      <c r="H210" s="66">
        <f t="shared" si="43"/>
        <v>4893309.83</v>
      </c>
      <c r="I210" s="66">
        <f t="shared" si="44"/>
        <v>24731983.43</v>
      </c>
    </row>
    <row r="211" spans="1:9">
      <c r="A211" s="67" t="s">
        <v>230</v>
      </c>
      <c r="B211" s="64">
        <v>0</v>
      </c>
      <c r="C211" s="64">
        <v>0</v>
      </c>
      <c r="D211" s="64">
        <v>0</v>
      </c>
      <c r="E211" s="64">
        <v>0</v>
      </c>
      <c r="F211" s="64">
        <v>0</v>
      </c>
      <c r="G211" s="64">
        <f t="shared" si="45"/>
        <v>0</v>
      </c>
      <c r="H211" s="64">
        <f t="shared" si="43"/>
        <v>0</v>
      </c>
      <c r="I211" s="64">
        <f>SUM(G211:H211)</f>
        <v>0</v>
      </c>
    </row>
    <row r="212" spans="1:9">
      <c r="A212" s="67" t="s">
        <v>231</v>
      </c>
      <c r="B212" s="66">
        <f>SUM(B207:B211)</f>
        <v>31656262.23</v>
      </c>
      <c r="C212" s="66">
        <f t="shared" ref="C212:I212" si="46">SUM(C207:C211)</f>
        <v>13571028.34</v>
      </c>
      <c r="D212" s="66">
        <f t="shared" si="46"/>
        <v>38497272.859999888</v>
      </c>
      <c r="E212" s="66">
        <f t="shared" si="46"/>
        <v>22419235.575860891</v>
      </c>
      <c r="F212" s="66">
        <f t="shared" si="46"/>
        <v>16078037.284138996</v>
      </c>
      <c r="G212" s="66">
        <f t="shared" si="46"/>
        <v>54075497.805860892</v>
      </c>
      <c r="H212" s="66">
        <f t="shared" si="46"/>
        <v>29649065.624138996</v>
      </c>
      <c r="I212" s="66">
        <f t="shared" si="46"/>
        <v>83724563.429999888</v>
      </c>
    </row>
    <row r="213" spans="1:9">
      <c r="A213" s="68" t="s">
        <v>232</v>
      </c>
      <c r="B213" s="66"/>
      <c r="C213" s="66"/>
      <c r="D213" s="66"/>
      <c r="E213" s="66"/>
      <c r="F213" s="66"/>
      <c r="G213" s="66"/>
      <c r="H213" s="66"/>
      <c r="I213" s="66"/>
    </row>
    <row r="214" spans="1:9">
      <c r="A214" s="67" t="s">
        <v>233</v>
      </c>
      <c r="B214" s="66">
        <v>18441320.029999979</v>
      </c>
      <c r="C214" s="66">
        <v>5337934.7</v>
      </c>
      <c r="D214" s="66">
        <v>1148065.47</v>
      </c>
      <c r="E214" s="66">
        <v>666858.18164800003</v>
      </c>
      <c r="F214" s="66">
        <v>481207.288352</v>
      </c>
      <c r="G214" s="66">
        <f t="shared" ref="G214:G220" si="47">B214+E214</f>
        <v>19108178.21164798</v>
      </c>
      <c r="H214" s="66">
        <f t="shared" ref="H214:H220" si="48">C214+F214</f>
        <v>5819141.9883519998</v>
      </c>
      <c r="I214" s="66">
        <f t="shared" ref="I214:I220" si="49">SUM(G214:H214)</f>
        <v>24927320.199999981</v>
      </c>
    </row>
    <row r="215" spans="1:9">
      <c r="A215" s="67" t="s">
        <v>234</v>
      </c>
      <c r="B215" s="66">
        <v>1086591.6299999999</v>
      </c>
      <c r="C215" s="66">
        <v>321583.31</v>
      </c>
      <c r="D215" s="66">
        <v>1809208.639999999</v>
      </c>
      <c r="E215" s="66">
        <v>1050874.2225919995</v>
      </c>
      <c r="F215" s="66">
        <v>758334.41740799951</v>
      </c>
      <c r="G215" s="66">
        <f t="shared" si="47"/>
        <v>2137465.8525919993</v>
      </c>
      <c r="H215" s="66">
        <f t="shared" si="48"/>
        <v>1079917.7274079996</v>
      </c>
      <c r="I215" s="66">
        <f t="shared" si="49"/>
        <v>3217383.5799999991</v>
      </c>
    </row>
    <row r="216" spans="1:9">
      <c r="A216" s="67" t="s">
        <v>235</v>
      </c>
      <c r="B216" s="66">
        <v>0</v>
      </c>
      <c r="C216" s="66">
        <v>0</v>
      </c>
      <c r="D216" s="66">
        <v>1286.7999999999988</v>
      </c>
      <c r="E216" s="66">
        <v>747.43146799999931</v>
      </c>
      <c r="F216" s="66">
        <v>539.3685319999995</v>
      </c>
      <c r="G216" s="66">
        <f t="shared" si="47"/>
        <v>747.43146799999931</v>
      </c>
      <c r="H216" s="66">
        <f t="shared" si="48"/>
        <v>539.3685319999995</v>
      </c>
      <c r="I216" s="66">
        <f t="shared" si="49"/>
        <v>1286.7999999999988</v>
      </c>
    </row>
    <row r="217" spans="1:9">
      <c r="A217" s="67" t="s">
        <v>236</v>
      </c>
      <c r="B217" s="66">
        <v>0</v>
      </c>
      <c r="C217" s="66">
        <v>0</v>
      </c>
      <c r="D217" s="66">
        <v>0</v>
      </c>
      <c r="E217" s="66">
        <v>0</v>
      </c>
      <c r="F217" s="66">
        <v>0</v>
      </c>
      <c r="G217" s="66">
        <f t="shared" si="47"/>
        <v>0</v>
      </c>
      <c r="H217" s="66">
        <f t="shared" si="48"/>
        <v>0</v>
      </c>
      <c r="I217" s="66">
        <f t="shared" si="49"/>
        <v>0</v>
      </c>
    </row>
    <row r="218" spans="1:9">
      <c r="A218" s="67" t="s">
        <v>237</v>
      </c>
      <c r="B218" s="66">
        <v>1038140.0799999998</v>
      </c>
      <c r="C218" s="66">
        <v>0</v>
      </c>
      <c r="D218" s="66">
        <v>-356861.75</v>
      </c>
      <c r="E218" s="66">
        <v>-207265.17583999998</v>
      </c>
      <c r="F218" s="66">
        <v>-149596.57416000002</v>
      </c>
      <c r="G218" s="66">
        <f t="shared" si="47"/>
        <v>830874.90415999992</v>
      </c>
      <c r="H218" s="66">
        <f t="shared" si="48"/>
        <v>-149596.57416000002</v>
      </c>
      <c r="I218" s="66">
        <f t="shared" si="49"/>
        <v>681278.32999999984</v>
      </c>
    </row>
    <row r="219" spans="1:9">
      <c r="A219" s="67" t="s">
        <v>238</v>
      </c>
      <c r="B219" s="66">
        <v>0</v>
      </c>
      <c r="C219" s="66">
        <v>0</v>
      </c>
      <c r="D219" s="66">
        <v>0</v>
      </c>
      <c r="E219" s="66">
        <v>0</v>
      </c>
      <c r="F219" s="66">
        <v>0</v>
      </c>
      <c r="G219" s="66">
        <f t="shared" si="47"/>
        <v>0</v>
      </c>
      <c r="H219" s="66">
        <f t="shared" si="48"/>
        <v>0</v>
      </c>
      <c r="I219" s="66">
        <f t="shared" si="49"/>
        <v>0</v>
      </c>
    </row>
    <row r="220" spans="1:9">
      <c r="A220" s="67" t="s">
        <v>239</v>
      </c>
      <c r="B220" s="64">
        <v>0</v>
      </c>
      <c r="C220" s="64">
        <v>0</v>
      </c>
      <c r="D220" s="64">
        <v>0</v>
      </c>
      <c r="E220" s="64">
        <v>0</v>
      </c>
      <c r="F220" s="64">
        <v>0</v>
      </c>
      <c r="G220" s="64">
        <f t="shared" si="47"/>
        <v>0</v>
      </c>
      <c r="H220" s="64">
        <f t="shared" si="48"/>
        <v>0</v>
      </c>
      <c r="I220" s="64">
        <f t="shared" si="49"/>
        <v>0</v>
      </c>
    </row>
    <row r="221" spans="1:9">
      <c r="A221" s="67" t="s">
        <v>240</v>
      </c>
      <c r="B221" s="66">
        <f>SUM(B214:B220)</f>
        <v>20566051.739999976</v>
      </c>
      <c r="C221" s="66">
        <f t="shared" ref="C221:I221" si="50">SUM(C214:C220)</f>
        <v>5659518.0099999998</v>
      </c>
      <c r="D221" s="66">
        <f t="shared" si="50"/>
        <v>2601699.1599999988</v>
      </c>
      <c r="E221" s="66">
        <f t="shared" si="50"/>
        <v>1511214.6598679996</v>
      </c>
      <c r="F221" s="66">
        <f t="shared" si="50"/>
        <v>1090484.5001319996</v>
      </c>
      <c r="G221" s="66">
        <f t="shared" si="50"/>
        <v>22077266.399867978</v>
      </c>
      <c r="H221" s="66">
        <f t="shared" si="50"/>
        <v>6750002.5101319989</v>
      </c>
      <c r="I221" s="66">
        <f t="shared" si="50"/>
        <v>28827268.909999978</v>
      </c>
    </row>
    <row r="222" spans="1:9">
      <c r="A222" s="68" t="s">
        <v>241</v>
      </c>
      <c r="B222" s="66"/>
      <c r="C222" s="66"/>
      <c r="D222" s="66"/>
      <c r="E222" s="66"/>
      <c r="F222" s="66"/>
      <c r="G222" s="66"/>
      <c r="H222" s="66"/>
      <c r="I222" s="66"/>
    </row>
    <row r="223" spans="1:9">
      <c r="A223" s="74" t="s">
        <v>242</v>
      </c>
      <c r="B223" s="64">
        <v>102895529.03</v>
      </c>
      <c r="C223" s="64">
        <v>14962668.08</v>
      </c>
      <c r="D223" s="64">
        <v>0</v>
      </c>
      <c r="E223" s="64">
        <v>0</v>
      </c>
      <c r="F223" s="64">
        <v>0</v>
      </c>
      <c r="G223" s="64">
        <f t="shared" ref="G223" si="51">B223+E223</f>
        <v>102895529.03</v>
      </c>
      <c r="H223" s="64">
        <f t="shared" ref="H223" si="52">C223+F223</f>
        <v>14962668.08</v>
      </c>
      <c r="I223" s="64">
        <f t="shared" ref="I223" si="53">SUM(G223:H223)</f>
        <v>117858197.11</v>
      </c>
    </row>
    <row r="224" spans="1:9">
      <c r="A224" s="67" t="s">
        <v>243</v>
      </c>
      <c r="B224" s="66">
        <f>SUM(B223)</f>
        <v>102895529.03</v>
      </c>
      <c r="C224" s="66">
        <f t="shared" ref="C224:I224" si="54">SUM(C223)</f>
        <v>14962668.08</v>
      </c>
      <c r="D224" s="66">
        <f t="shared" si="54"/>
        <v>0</v>
      </c>
      <c r="E224" s="66">
        <f t="shared" si="54"/>
        <v>0</v>
      </c>
      <c r="F224" s="66">
        <f t="shared" si="54"/>
        <v>0</v>
      </c>
      <c r="G224" s="66">
        <f t="shared" si="54"/>
        <v>102895529.03</v>
      </c>
      <c r="H224" s="66">
        <f t="shared" si="54"/>
        <v>14962668.08</v>
      </c>
      <c r="I224" s="66">
        <f t="shared" si="54"/>
        <v>117858197.11</v>
      </c>
    </row>
    <row r="225" spans="1:10">
      <c r="A225" s="68" t="s">
        <v>244</v>
      </c>
      <c r="B225" s="69"/>
      <c r="C225" s="69"/>
      <c r="D225" s="69"/>
      <c r="E225" s="69"/>
      <c r="F225" s="69"/>
      <c r="G225" s="69"/>
      <c r="H225" s="69"/>
      <c r="I225" s="69"/>
      <c r="J225" s="73"/>
    </row>
    <row r="226" spans="1:10">
      <c r="A226" s="67" t="s">
        <v>245</v>
      </c>
      <c r="B226" s="66">
        <v>3806329.24</v>
      </c>
      <c r="C226" s="66">
        <v>1189803.8999999999</v>
      </c>
      <c r="D226" s="66">
        <v>67119755.23999998</v>
      </c>
      <c r="E226" s="66">
        <v>44224470.732794896</v>
      </c>
      <c r="F226" s="66">
        <v>22895284.50720498</v>
      </c>
      <c r="G226" s="66">
        <f t="shared" ref="G226:G238" si="55">B226+E226</f>
        <v>48030799.972794898</v>
      </c>
      <c r="H226" s="66">
        <f t="shared" ref="H226:H238" si="56">C226+F226</f>
        <v>24085088.407204978</v>
      </c>
      <c r="I226" s="66">
        <f t="shared" ref="I226:I238" si="57">SUM(G226:H226)</f>
        <v>72115888.379999876</v>
      </c>
    </row>
    <row r="227" spans="1:10">
      <c r="A227" s="67" t="s">
        <v>246</v>
      </c>
      <c r="B227" s="66">
        <v>951349.78999999887</v>
      </c>
      <c r="C227" s="66">
        <v>349415.40999999898</v>
      </c>
      <c r="D227" s="66">
        <v>10701010.57</v>
      </c>
      <c r="E227" s="66">
        <v>7066073.6624760004</v>
      </c>
      <c r="F227" s="66">
        <v>3634936.9075239985</v>
      </c>
      <c r="G227" s="66">
        <f t="shared" si="55"/>
        <v>8017423.4524759995</v>
      </c>
      <c r="H227" s="66">
        <f t="shared" si="56"/>
        <v>3984352.3175239973</v>
      </c>
      <c r="I227" s="66">
        <f t="shared" si="57"/>
        <v>12001775.769999996</v>
      </c>
    </row>
    <row r="228" spans="1:10">
      <c r="A228" s="67" t="s">
        <v>247</v>
      </c>
      <c r="B228" s="66">
        <v>-38057.39</v>
      </c>
      <c r="C228" s="66">
        <v>-19965.830000000002</v>
      </c>
      <c r="D228" s="66">
        <v>-27321326.740000006</v>
      </c>
      <c r="E228" s="66">
        <v>-17964431.247560006</v>
      </c>
      <c r="F228" s="66">
        <v>-9356895.4924400039</v>
      </c>
      <c r="G228" s="66">
        <f t="shared" si="55"/>
        <v>-18002488.637560006</v>
      </c>
      <c r="H228" s="66">
        <f t="shared" si="56"/>
        <v>-9376861.322440004</v>
      </c>
      <c r="I228" s="66">
        <f t="shared" si="57"/>
        <v>-27379349.960000008</v>
      </c>
    </row>
    <row r="229" spans="1:10">
      <c r="A229" s="67" t="s">
        <v>248</v>
      </c>
      <c r="B229" s="66">
        <v>1757089.629999999</v>
      </c>
      <c r="C229" s="66">
        <v>1255364.7599999988</v>
      </c>
      <c r="D229" s="66">
        <v>19037309.439999998</v>
      </c>
      <c r="E229" s="66">
        <v>12585744.897753999</v>
      </c>
      <c r="F229" s="66">
        <v>6451564.5422459999</v>
      </c>
      <c r="G229" s="66">
        <f t="shared" si="55"/>
        <v>14342834.527753998</v>
      </c>
      <c r="H229" s="66">
        <f t="shared" si="56"/>
        <v>7706929.3022459988</v>
      </c>
      <c r="I229" s="66">
        <f t="shared" si="57"/>
        <v>22049763.829999998</v>
      </c>
    </row>
    <row r="230" spans="1:10">
      <c r="A230" s="67" t="s">
        <v>249</v>
      </c>
      <c r="B230" s="66">
        <v>4846668.53</v>
      </c>
      <c r="C230" s="66">
        <v>135176.2799999998</v>
      </c>
      <c r="D230" s="66">
        <v>11947.870000000079</v>
      </c>
      <c r="E230" s="66">
        <v>7226.6879620000327</v>
      </c>
      <c r="F230" s="66">
        <v>4721.1820380000236</v>
      </c>
      <c r="G230" s="66">
        <f t="shared" si="55"/>
        <v>4853895.2179620005</v>
      </c>
      <c r="H230" s="66">
        <f t="shared" si="56"/>
        <v>139897.46203799982</v>
      </c>
      <c r="I230" s="66">
        <f t="shared" si="57"/>
        <v>4993792.6800000006</v>
      </c>
    </row>
    <row r="231" spans="1:10">
      <c r="A231" s="67" t="s">
        <v>250</v>
      </c>
      <c r="B231" s="66">
        <v>1685737.0499999989</v>
      </c>
      <c r="C231" s="66">
        <v>-1340518.5899999994</v>
      </c>
      <c r="D231" s="66">
        <v>6763954.9999999981</v>
      </c>
      <c r="E231" s="66">
        <v>3929250.1545759989</v>
      </c>
      <c r="F231" s="66">
        <v>2834704.8454239992</v>
      </c>
      <c r="G231" s="66">
        <f t="shared" si="55"/>
        <v>5614987.2045759978</v>
      </c>
      <c r="H231" s="66">
        <f t="shared" si="56"/>
        <v>1494186.2554239999</v>
      </c>
      <c r="I231" s="66">
        <f t="shared" si="57"/>
        <v>7109173.4599999972</v>
      </c>
    </row>
    <row r="232" spans="1:10">
      <c r="A232" s="67" t="s">
        <v>251</v>
      </c>
      <c r="B232" s="66">
        <v>17160700.299999997</v>
      </c>
      <c r="C232" s="66">
        <v>7673149.7599999895</v>
      </c>
      <c r="D232" s="66">
        <v>14007477.119999977</v>
      </c>
      <c r="E232" s="66">
        <v>9031931.8085319828</v>
      </c>
      <c r="F232" s="66">
        <v>4975545.3114679856</v>
      </c>
      <c r="G232" s="66">
        <f t="shared" si="55"/>
        <v>26192632.108531982</v>
      </c>
      <c r="H232" s="66">
        <f t="shared" si="56"/>
        <v>12648695.071467975</v>
      </c>
      <c r="I232" s="66">
        <f t="shared" si="57"/>
        <v>38841327.179999955</v>
      </c>
    </row>
    <row r="233" spans="1:10">
      <c r="A233" s="67" t="s">
        <v>252</v>
      </c>
      <c r="B233" s="66">
        <v>7545885.7199999886</v>
      </c>
      <c r="C233" s="66">
        <v>1574469.2399999991</v>
      </c>
      <c r="D233" s="66">
        <v>492680.52</v>
      </c>
      <c r="E233" s="66">
        <v>326865.35154</v>
      </c>
      <c r="F233" s="66">
        <v>165815.1684599999</v>
      </c>
      <c r="G233" s="66">
        <f t="shared" si="55"/>
        <v>7872751.0715399887</v>
      </c>
      <c r="H233" s="66">
        <f t="shared" si="56"/>
        <v>1740284.4084599989</v>
      </c>
      <c r="I233" s="66">
        <f t="shared" si="57"/>
        <v>9613035.4799999874</v>
      </c>
    </row>
    <row r="234" spans="1:10">
      <c r="A234" s="67" t="s">
        <v>253</v>
      </c>
      <c r="B234" s="66">
        <v>0</v>
      </c>
      <c r="C234" s="66">
        <v>0</v>
      </c>
      <c r="D234" s="66">
        <v>0</v>
      </c>
      <c r="E234" s="66">
        <v>0</v>
      </c>
      <c r="F234" s="66">
        <v>0</v>
      </c>
      <c r="G234" s="66">
        <f t="shared" si="55"/>
        <v>0</v>
      </c>
      <c r="H234" s="66">
        <f t="shared" si="56"/>
        <v>0</v>
      </c>
      <c r="I234" s="66">
        <f t="shared" si="57"/>
        <v>0</v>
      </c>
    </row>
    <row r="235" spans="1:10">
      <c r="A235" s="67" t="s">
        <v>254</v>
      </c>
      <c r="B235" s="66">
        <v>707553.24</v>
      </c>
      <c r="C235" s="66">
        <v>557512.40999999898</v>
      </c>
      <c r="D235" s="66">
        <v>5675100.8999999994</v>
      </c>
      <c r="E235" s="66">
        <v>3730920.4830319984</v>
      </c>
      <c r="F235" s="66">
        <v>1944180.4169679894</v>
      </c>
      <c r="G235" s="66">
        <f t="shared" si="55"/>
        <v>4438473.7230319986</v>
      </c>
      <c r="H235" s="66">
        <f t="shared" si="56"/>
        <v>2501692.8269679882</v>
      </c>
      <c r="I235" s="66">
        <f t="shared" si="57"/>
        <v>6940166.5499999868</v>
      </c>
    </row>
    <row r="236" spans="1:10">
      <c r="A236" s="67" t="s">
        <v>255</v>
      </c>
      <c r="B236" s="66">
        <v>228491.51999999999</v>
      </c>
      <c r="C236" s="66">
        <v>0</v>
      </c>
      <c r="D236" s="66">
        <v>4500475.3699999899</v>
      </c>
      <c r="E236" s="66">
        <v>2913063.1253779908</v>
      </c>
      <c r="F236" s="66">
        <v>1587412.24462199</v>
      </c>
      <c r="G236" s="66">
        <f t="shared" si="55"/>
        <v>3141554.6453779908</v>
      </c>
      <c r="H236" s="66">
        <f t="shared" si="56"/>
        <v>1587412.24462199</v>
      </c>
      <c r="I236" s="66">
        <f t="shared" si="57"/>
        <v>4728966.889999981</v>
      </c>
    </row>
    <row r="237" spans="1:10">
      <c r="A237" s="67" t="s">
        <v>256</v>
      </c>
      <c r="B237" s="66">
        <v>0</v>
      </c>
      <c r="C237" s="66">
        <v>1047778.52</v>
      </c>
      <c r="D237" s="66">
        <v>0</v>
      </c>
      <c r="E237" s="66">
        <v>0</v>
      </c>
      <c r="F237" s="66">
        <v>0</v>
      </c>
      <c r="G237" s="66">
        <f t="shared" si="55"/>
        <v>0</v>
      </c>
      <c r="H237" s="66">
        <f t="shared" si="56"/>
        <v>1047778.52</v>
      </c>
      <c r="I237" s="66">
        <f t="shared" si="57"/>
        <v>1047778.52</v>
      </c>
    </row>
    <row r="238" spans="1:10">
      <c r="A238" s="67" t="s">
        <v>257</v>
      </c>
      <c r="B238" s="64">
        <v>1071442.9399999988</v>
      </c>
      <c r="C238" s="64">
        <v>0</v>
      </c>
      <c r="D238" s="64">
        <v>23698335.899999987</v>
      </c>
      <c r="E238" s="64">
        <v>15619735.134277992</v>
      </c>
      <c r="F238" s="64">
        <v>8078600.7657219972</v>
      </c>
      <c r="G238" s="64">
        <f t="shared" si="55"/>
        <v>16691178.074277991</v>
      </c>
      <c r="H238" s="64">
        <f t="shared" si="56"/>
        <v>8078600.7657219972</v>
      </c>
      <c r="I238" s="64">
        <f t="shared" si="57"/>
        <v>24769778.839999989</v>
      </c>
    </row>
    <row r="239" spans="1:10">
      <c r="A239" s="67" t="s">
        <v>258</v>
      </c>
      <c r="B239" s="83">
        <f>SUM(B226:B238)</f>
        <v>39723190.569999985</v>
      </c>
      <c r="C239" s="83">
        <f t="shared" ref="C239:I239" si="58">SUM(C226:C238)</f>
        <v>12422185.859999983</v>
      </c>
      <c r="D239" s="83">
        <f t="shared" si="58"/>
        <v>124686721.18999992</v>
      </c>
      <c r="E239" s="83">
        <f t="shared" si="58"/>
        <v>81470850.790762842</v>
      </c>
      <c r="F239" s="83">
        <f t="shared" si="58"/>
        <v>43215870.39923694</v>
      </c>
      <c r="G239" s="83">
        <f t="shared" si="58"/>
        <v>121194041.36076283</v>
      </c>
      <c r="H239" s="83">
        <f t="shared" si="58"/>
        <v>55638056.259236932</v>
      </c>
      <c r="I239" s="83">
        <f t="shared" si="58"/>
        <v>176832097.61999977</v>
      </c>
    </row>
    <row r="240" spans="1:10" ht="15.75" thickBot="1">
      <c r="A240" s="67" t="s">
        <v>259</v>
      </c>
      <c r="B240" s="72">
        <f>B137+B167+B205+B212+B221+B224+B239</f>
        <v>421678661.99999982</v>
      </c>
      <c r="C240" s="72">
        <f t="shared" ref="C240:I240" si="59">C137+C167+C205+C212+C221+C224+C239</f>
        <v>110665308.96999994</v>
      </c>
      <c r="D240" s="72">
        <f t="shared" si="59"/>
        <v>165785693.2099998</v>
      </c>
      <c r="E240" s="72">
        <f t="shared" si="59"/>
        <v>105401301.02649173</v>
      </c>
      <c r="F240" s="72">
        <f t="shared" si="59"/>
        <v>60384392.183507934</v>
      </c>
      <c r="G240" s="72">
        <f t="shared" si="59"/>
        <v>527079963.02649152</v>
      </c>
      <c r="H240" s="72">
        <f t="shared" si="59"/>
        <v>171049701.15350789</v>
      </c>
      <c r="I240" s="72">
        <f t="shared" si="59"/>
        <v>698129664.17999947</v>
      </c>
    </row>
    <row r="241" spans="1:9" ht="15.75" thickTop="1">
      <c r="A241" s="65"/>
      <c r="B241" s="71"/>
      <c r="C241" s="71"/>
      <c r="D241" s="71"/>
      <c r="E241" s="71"/>
      <c r="F241" s="71"/>
      <c r="G241" s="71"/>
      <c r="H241" s="71"/>
      <c r="I241" s="71"/>
    </row>
    <row r="242" spans="1:9">
      <c r="A242" s="67" t="s">
        <v>260</v>
      </c>
      <c r="B242" s="69"/>
      <c r="C242" s="69"/>
      <c r="D242" s="69"/>
      <c r="E242" s="69"/>
      <c r="F242" s="69"/>
      <c r="G242" s="69"/>
      <c r="H242" s="69"/>
      <c r="I242" s="69"/>
    </row>
    <row r="243" spans="1:9">
      <c r="A243" s="68" t="s">
        <v>261</v>
      </c>
      <c r="B243" s="69"/>
      <c r="C243" s="69"/>
      <c r="D243" s="69"/>
      <c r="E243" s="69"/>
      <c r="F243" s="69"/>
      <c r="G243" s="69"/>
      <c r="H243" s="69"/>
      <c r="I243" s="69"/>
    </row>
    <row r="244" spans="1:9">
      <c r="A244" s="67" t="s">
        <v>262</v>
      </c>
      <c r="B244" s="66">
        <v>303960457.8599999</v>
      </c>
      <c r="C244" s="66">
        <v>110503546.14999971</v>
      </c>
      <c r="D244" s="66">
        <v>26144841.66</v>
      </c>
      <c r="E244" s="66">
        <v>17225349.865686998</v>
      </c>
      <c r="F244" s="66">
        <v>8919491.7943129893</v>
      </c>
      <c r="G244" s="66">
        <f t="shared" ref="G244:G245" si="60">B244+E244</f>
        <v>321185807.72568691</v>
      </c>
      <c r="H244" s="66">
        <f t="shared" ref="H244:H245" si="61">C244+F244</f>
        <v>119423037.94431269</v>
      </c>
      <c r="I244" s="66">
        <f t="shared" ref="I244" si="62">SUM(G244:H244)</f>
        <v>440608845.6699996</v>
      </c>
    </row>
    <row r="245" spans="1:9">
      <c r="A245" s="67" t="s">
        <v>263</v>
      </c>
      <c r="B245" s="64">
        <v>7860154.629999998</v>
      </c>
      <c r="C245" s="64">
        <v>147531.81</v>
      </c>
      <c r="D245" s="64">
        <v>0</v>
      </c>
      <c r="E245" s="64">
        <v>0</v>
      </c>
      <c r="F245" s="64">
        <v>0</v>
      </c>
      <c r="G245" s="64">
        <f t="shared" si="60"/>
        <v>7860154.629999998</v>
      </c>
      <c r="H245" s="64">
        <f t="shared" si="61"/>
        <v>147531.81</v>
      </c>
      <c r="I245" s="64">
        <f>SUM(G245:H245)</f>
        <v>8007686.4399999976</v>
      </c>
    </row>
    <row r="246" spans="1:9">
      <c r="A246" s="67" t="s">
        <v>264</v>
      </c>
      <c r="B246" s="66">
        <f>SUM(B244:B245)</f>
        <v>311820612.48999989</v>
      </c>
      <c r="C246" s="66">
        <f t="shared" ref="C246:I246" si="63">SUM(C244:C245)</f>
        <v>110651077.95999971</v>
      </c>
      <c r="D246" s="66">
        <f t="shared" si="63"/>
        <v>26144841.66</v>
      </c>
      <c r="E246" s="66">
        <f t="shared" si="63"/>
        <v>17225349.865686998</v>
      </c>
      <c r="F246" s="66">
        <f t="shared" si="63"/>
        <v>8919491.7943129893</v>
      </c>
      <c r="G246" s="66">
        <f t="shared" si="63"/>
        <v>329045962.3556869</v>
      </c>
      <c r="H246" s="66">
        <f t="shared" si="63"/>
        <v>119570569.75431269</v>
      </c>
      <c r="I246" s="66">
        <f t="shared" si="63"/>
        <v>448616532.1099996</v>
      </c>
    </row>
    <row r="247" spans="1:9">
      <c r="A247" s="68" t="s">
        <v>265</v>
      </c>
      <c r="B247" s="66"/>
      <c r="C247" s="66"/>
      <c r="D247" s="66"/>
      <c r="E247" s="66"/>
      <c r="F247" s="66"/>
      <c r="G247" s="66"/>
      <c r="H247" s="66"/>
      <c r="I247" s="66"/>
    </row>
    <row r="248" spans="1:9">
      <c r="A248" s="67" t="s">
        <v>266</v>
      </c>
      <c r="B248" s="66">
        <v>15576789.689999998</v>
      </c>
      <c r="C248" s="66">
        <v>3273723.17</v>
      </c>
      <c r="D248" s="66">
        <v>56111252.139999896</v>
      </c>
      <c r="E248" s="66">
        <v>36935351.333169989</v>
      </c>
      <c r="F248" s="66">
        <v>19175900.806829989</v>
      </c>
      <c r="G248" s="66">
        <f t="shared" ref="G248:G250" si="64">B248+E248</f>
        <v>52512141.023169987</v>
      </c>
      <c r="H248" s="66">
        <f t="shared" ref="H248:H250" si="65">C248+F248</f>
        <v>22449623.976829991</v>
      </c>
      <c r="I248" s="66">
        <f t="shared" ref="I248:I250" si="66">SUM(G248:H248)</f>
        <v>74961764.99999997</v>
      </c>
    </row>
    <row r="249" spans="1:9">
      <c r="A249" s="67" t="s">
        <v>267</v>
      </c>
      <c r="B249" s="66">
        <v>11656597.83</v>
      </c>
      <c r="C249" s="66">
        <v>0</v>
      </c>
      <c r="D249" s="66">
        <v>0</v>
      </c>
      <c r="E249" s="66">
        <v>0</v>
      </c>
      <c r="F249" s="66">
        <v>0</v>
      </c>
      <c r="G249" s="66">
        <f t="shared" si="64"/>
        <v>11656597.83</v>
      </c>
      <c r="H249" s="66">
        <f t="shared" si="65"/>
        <v>0</v>
      </c>
      <c r="I249" s="66">
        <f t="shared" si="66"/>
        <v>11656597.83</v>
      </c>
    </row>
    <row r="250" spans="1:9">
      <c r="A250" s="67" t="s">
        <v>268</v>
      </c>
      <c r="B250" s="64">
        <v>3981423.74</v>
      </c>
      <c r="C250" s="64">
        <v>137675.61999999991</v>
      </c>
      <c r="D250" s="64">
        <v>0</v>
      </c>
      <c r="E250" s="64">
        <v>0</v>
      </c>
      <c r="F250" s="64">
        <v>0</v>
      </c>
      <c r="G250" s="64">
        <f t="shared" si="64"/>
        <v>3981423.74</v>
      </c>
      <c r="H250" s="64">
        <f t="shared" si="65"/>
        <v>137675.61999999991</v>
      </c>
      <c r="I250" s="64">
        <f t="shared" si="66"/>
        <v>4119099.3600000003</v>
      </c>
    </row>
    <row r="251" spans="1:9">
      <c r="A251" s="67" t="s">
        <v>269</v>
      </c>
      <c r="B251" s="66">
        <f>SUM(B248:B250)</f>
        <v>31214811.259999998</v>
      </c>
      <c r="C251" s="66">
        <f t="shared" ref="C251:I251" si="67">SUM(C248:C250)</f>
        <v>3411398.79</v>
      </c>
      <c r="D251" s="66">
        <f t="shared" si="67"/>
        <v>56111252.139999896</v>
      </c>
      <c r="E251" s="66">
        <f t="shared" si="67"/>
        <v>36935351.333169989</v>
      </c>
      <c r="F251" s="66">
        <f t="shared" si="67"/>
        <v>19175900.806829989</v>
      </c>
      <c r="G251" s="66">
        <f t="shared" si="67"/>
        <v>68150162.593169987</v>
      </c>
      <c r="H251" s="66">
        <f t="shared" si="67"/>
        <v>22587299.596829992</v>
      </c>
      <c r="I251" s="66">
        <f t="shared" si="67"/>
        <v>90737462.189999968</v>
      </c>
    </row>
    <row r="252" spans="1:9">
      <c r="A252" s="68" t="s">
        <v>270</v>
      </c>
      <c r="B252" s="66"/>
      <c r="C252" s="66"/>
      <c r="D252" s="66"/>
      <c r="E252" s="66"/>
      <c r="F252" s="66"/>
      <c r="G252" s="66"/>
      <c r="H252" s="66"/>
      <c r="I252" s="66"/>
    </row>
    <row r="253" spans="1:9">
      <c r="A253" s="67" t="s">
        <v>271</v>
      </c>
      <c r="B253" s="64">
        <v>32634854.6599999</v>
      </c>
      <c r="C253" s="64">
        <v>0</v>
      </c>
      <c r="D253" s="64">
        <v>0</v>
      </c>
      <c r="E253" s="64">
        <v>0</v>
      </c>
      <c r="F253" s="64">
        <v>0</v>
      </c>
      <c r="G253" s="64">
        <f t="shared" ref="G253" si="68">B253+E253</f>
        <v>32634854.6599999</v>
      </c>
      <c r="H253" s="64">
        <f t="shared" ref="H253" si="69">C253+F253</f>
        <v>0</v>
      </c>
      <c r="I253" s="64">
        <f t="shared" ref="I253" si="70">SUM(G253:H253)</f>
        <v>32634854.6599999</v>
      </c>
    </row>
    <row r="254" spans="1:9">
      <c r="A254" s="67" t="s">
        <v>272</v>
      </c>
      <c r="B254" s="66">
        <f>SUM(B253)</f>
        <v>32634854.6599999</v>
      </c>
      <c r="C254" s="66">
        <f t="shared" ref="C254:I254" si="71">SUM(C253)</f>
        <v>0</v>
      </c>
      <c r="D254" s="66">
        <f t="shared" si="71"/>
        <v>0</v>
      </c>
      <c r="E254" s="66">
        <f t="shared" si="71"/>
        <v>0</v>
      </c>
      <c r="F254" s="66">
        <f t="shared" si="71"/>
        <v>0</v>
      </c>
      <c r="G254" s="66">
        <f t="shared" si="71"/>
        <v>32634854.6599999</v>
      </c>
      <c r="H254" s="66">
        <f t="shared" si="71"/>
        <v>0</v>
      </c>
      <c r="I254" s="66">
        <f t="shared" si="71"/>
        <v>32634854.6599999</v>
      </c>
    </row>
    <row r="255" spans="1:9">
      <c r="A255" s="68" t="s">
        <v>273</v>
      </c>
      <c r="B255" s="66"/>
      <c r="C255" s="66"/>
      <c r="D255" s="66"/>
      <c r="E255" s="66"/>
      <c r="F255" s="66"/>
      <c r="G255" s="66"/>
      <c r="H255" s="66"/>
      <c r="I255" s="66"/>
    </row>
    <row r="256" spans="1:9">
      <c r="A256" s="67" t="s">
        <v>274</v>
      </c>
      <c r="B256" s="66">
        <v>-38582258.259999998</v>
      </c>
      <c r="C256" s="66">
        <v>6823764.1699999999</v>
      </c>
      <c r="D256" s="66">
        <v>0</v>
      </c>
      <c r="E256" s="66">
        <v>0</v>
      </c>
      <c r="F256" s="66">
        <v>0</v>
      </c>
      <c r="G256" s="66">
        <f t="shared" ref="G256:G261" si="72">B256+E256</f>
        <v>-38582258.259999998</v>
      </c>
      <c r="H256" s="66">
        <f t="shared" ref="H256:H261" si="73">C256+F256</f>
        <v>6823764.1699999999</v>
      </c>
      <c r="I256" s="66">
        <f t="shared" ref="I256:I261" si="74">SUM(G256:H256)</f>
        <v>-31758494.089999996</v>
      </c>
    </row>
    <row r="257" spans="1:9">
      <c r="A257" s="67" t="s">
        <v>275</v>
      </c>
      <c r="B257" s="66">
        <v>-36392825.920000002</v>
      </c>
      <c r="C257" s="66">
        <v>0</v>
      </c>
      <c r="D257" s="66">
        <v>0</v>
      </c>
      <c r="E257" s="66">
        <v>0</v>
      </c>
      <c r="F257" s="66">
        <v>0</v>
      </c>
      <c r="G257" s="66">
        <f t="shared" si="72"/>
        <v>-36392825.920000002</v>
      </c>
      <c r="H257" s="66">
        <f t="shared" si="73"/>
        <v>0</v>
      </c>
      <c r="I257" s="66">
        <f t="shared" si="74"/>
        <v>-36392825.920000002</v>
      </c>
    </row>
    <row r="258" spans="1:9">
      <c r="A258" s="67" t="s">
        <v>276</v>
      </c>
      <c r="B258" s="66">
        <v>-729070.39999999991</v>
      </c>
      <c r="C258" s="66">
        <v>7095.98</v>
      </c>
      <c r="D258" s="66">
        <v>0</v>
      </c>
      <c r="E258" s="66">
        <v>0</v>
      </c>
      <c r="F258" s="66">
        <v>0</v>
      </c>
      <c r="G258" s="66">
        <f t="shared" si="72"/>
        <v>-729070.39999999991</v>
      </c>
      <c r="H258" s="66">
        <f t="shared" si="73"/>
        <v>7095.98</v>
      </c>
      <c r="I258" s="66">
        <f t="shared" si="74"/>
        <v>-721974.41999999993</v>
      </c>
    </row>
    <row r="259" spans="1:9">
      <c r="A259" s="67" t="s">
        <v>277</v>
      </c>
      <c r="B259" s="66">
        <v>21968.82</v>
      </c>
      <c r="C259" s="66">
        <v>74441.260000000009</v>
      </c>
      <c r="D259" s="66">
        <v>0</v>
      </c>
      <c r="E259" s="66">
        <v>0</v>
      </c>
      <c r="F259" s="66">
        <v>0</v>
      </c>
      <c r="G259" s="66">
        <f t="shared" si="72"/>
        <v>21968.82</v>
      </c>
      <c r="H259" s="66">
        <f t="shared" si="73"/>
        <v>74441.260000000009</v>
      </c>
      <c r="I259" s="66">
        <f t="shared" si="74"/>
        <v>96410.080000000016</v>
      </c>
    </row>
    <row r="260" spans="1:9">
      <c r="A260" s="67" t="s">
        <v>278</v>
      </c>
      <c r="B260" s="66">
        <v>-6132.59</v>
      </c>
      <c r="C260" s="66">
        <v>0</v>
      </c>
      <c r="D260" s="66">
        <v>0</v>
      </c>
      <c r="E260" s="66">
        <v>0</v>
      </c>
      <c r="F260" s="66">
        <v>0</v>
      </c>
      <c r="G260" s="66">
        <f t="shared" si="72"/>
        <v>-6132.59</v>
      </c>
      <c r="H260" s="66">
        <f t="shared" si="73"/>
        <v>0</v>
      </c>
      <c r="I260" s="66">
        <f t="shared" si="74"/>
        <v>-6132.59</v>
      </c>
    </row>
    <row r="261" spans="1:9">
      <c r="A261" s="67" t="s">
        <v>279</v>
      </c>
      <c r="B261" s="64">
        <v>0</v>
      </c>
      <c r="C261" s="64">
        <v>0</v>
      </c>
      <c r="D261" s="64">
        <v>0</v>
      </c>
      <c r="E261" s="64">
        <v>0</v>
      </c>
      <c r="F261" s="64">
        <v>0</v>
      </c>
      <c r="G261" s="64">
        <f t="shared" si="72"/>
        <v>0</v>
      </c>
      <c r="H261" s="64">
        <f t="shared" si="73"/>
        <v>0</v>
      </c>
      <c r="I261" s="64">
        <f t="shared" si="74"/>
        <v>0</v>
      </c>
    </row>
    <row r="262" spans="1:9">
      <c r="A262" s="67" t="s">
        <v>280</v>
      </c>
      <c r="B262" s="66">
        <f>SUM(B256:B261)</f>
        <v>-75688318.350000024</v>
      </c>
      <c r="C262" s="66">
        <f t="shared" ref="C262:I262" si="75">SUM(C256:C261)</f>
        <v>6905301.4100000001</v>
      </c>
      <c r="D262" s="66">
        <f t="shared" si="75"/>
        <v>0</v>
      </c>
      <c r="E262" s="66">
        <f t="shared" si="75"/>
        <v>0</v>
      </c>
      <c r="F262" s="66">
        <f t="shared" si="75"/>
        <v>0</v>
      </c>
      <c r="G262" s="66">
        <f t="shared" si="75"/>
        <v>-75688318.350000024</v>
      </c>
      <c r="H262" s="66">
        <f t="shared" si="75"/>
        <v>6905301.4100000001</v>
      </c>
      <c r="I262" s="66">
        <f t="shared" si="75"/>
        <v>-68783016.939999998</v>
      </c>
    </row>
    <row r="263" spans="1:9">
      <c r="A263" s="68" t="s">
        <v>281</v>
      </c>
      <c r="B263" s="66"/>
      <c r="C263" s="66"/>
      <c r="D263" s="66"/>
      <c r="E263" s="66"/>
      <c r="F263" s="66"/>
      <c r="G263" s="66"/>
      <c r="H263" s="66"/>
      <c r="I263" s="66"/>
    </row>
    <row r="264" spans="1:9">
      <c r="A264" s="67" t="s">
        <v>282</v>
      </c>
      <c r="B264" s="66">
        <v>1109667.8000000003</v>
      </c>
      <c r="C264" s="66">
        <v>0</v>
      </c>
      <c r="D264" s="66">
        <v>0</v>
      </c>
      <c r="E264" s="66">
        <v>0</v>
      </c>
      <c r="F264" s="66">
        <v>0</v>
      </c>
      <c r="G264" s="66">
        <f t="shared" ref="G264:G265" si="76">B264+E264</f>
        <v>1109667.8000000003</v>
      </c>
      <c r="H264" s="66">
        <f t="shared" ref="H264:H265" si="77">C264+F264</f>
        <v>0</v>
      </c>
      <c r="I264" s="66">
        <f t="shared" ref="I264:I265" si="78">SUM(G264:H264)</f>
        <v>1109667.8000000003</v>
      </c>
    </row>
    <row r="265" spans="1:9">
      <c r="A265" s="67" t="s">
        <v>283</v>
      </c>
      <c r="B265" s="64">
        <v>-15370131.680000007</v>
      </c>
      <c r="C265" s="64">
        <v>0</v>
      </c>
      <c r="D265" s="64">
        <v>0</v>
      </c>
      <c r="E265" s="64">
        <v>0</v>
      </c>
      <c r="F265" s="64">
        <v>0</v>
      </c>
      <c r="G265" s="64">
        <f t="shared" si="76"/>
        <v>-15370131.680000007</v>
      </c>
      <c r="H265" s="64">
        <f t="shared" si="77"/>
        <v>0</v>
      </c>
      <c r="I265" s="64">
        <f t="shared" si="78"/>
        <v>-15370131.680000007</v>
      </c>
    </row>
    <row r="266" spans="1:9">
      <c r="A266" s="67" t="s">
        <v>284</v>
      </c>
      <c r="B266" s="66">
        <f>SUM(B264:B265)</f>
        <v>-14260463.880000006</v>
      </c>
      <c r="C266" s="66">
        <f t="shared" ref="C266:I266" si="79">SUM(C264:C265)</f>
        <v>0</v>
      </c>
      <c r="D266" s="66">
        <f t="shared" si="79"/>
        <v>0</v>
      </c>
      <c r="E266" s="66">
        <f t="shared" si="79"/>
        <v>0</v>
      </c>
      <c r="F266" s="66">
        <f t="shared" si="79"/>
        <v>0</v>
      </c>
      <c r="G266" s="66">
        <f t="shared" si="79"/>
        <v>-14260463.880000006</v>
      </c>
      <c r="H266" s="66">
        <f t="shared" si="79"/>
        <v>0</v>
      </c>
      <c r="I266" s="66">
        <f t="shared" si="79"/>
        <v>-14260463.880000006</v>
      </c>
    </row>
    <row r="267" spans="1:9" ht="15.75" thickBot="1">
      <c r="A267" s="67" t="s">
        <v>285</v>
      </c>
      <c r="B267" s="72">
        <f>B246+B251+B254+B262+B266</f>
        <v>285721496.17999977</v>
      </c>
      <c r="C267" s="72">
        <f t="shared" ref="C267:I267" si="80">C246+C251+C254+C262+C266</f>
        <v>120967778.15999971</v>
      </c>
      <c r="D267" s="72">
        <f t="shared" si="80"/>
        <v>82256093.799999893</v>
      </c>
      <c r="E267" s="72">
        <f t="shared" si="80"/>
        <v>54160701.198856987</v>
      </c>
      <c r="F267" s="72">
        <f t="shared" si="80"/>
        <v>28095392.60114298</v>
      </c>
      <c r="G267" s="72">
        <f t="shared" si="80"/>
        <v>339882197.37885678</v>
      </c>
      <c r="H267" s="72">
        <f t="shared" si="80"/>
        <v>149063170.76114267</v>
      </c>
      <c r="I267" s="72">
        <f t="shared" si="80"/>
        <v>488945368.13999945</v>
      </c>
    </row>
    <row r="268" spans="1:9" ht="15.75" thickTop="1">
      <c r="A268" s="67" t="s">
        <v>286</v>
      </c>
      <c r="B268" s="71"/>
      <c r="C268" s="71"/>
      <c r="D268" s="71"/>
      <c r="E268" s="71"/>
      <c r="F268" s="71"/>
      <c r="G268" s="71"/>
      <c r="H268" s="71"/>
      <c r="I268" s="71"/>
    </row>
    <row r="269" spans="1:9">
      <c r="A269" s="68" t="s">
        <v>287</v>
      </c>
      <c r="B269" s="69"/>
      <c r="C269" s="69"/>
      <c r="D269" s="69"/>
      <c r="E269" s="69"/>
      <c r="F269" s="69"/>
      <c r="G269" s="69"/>
      <c r="H269" s="69"/>
      <c r="I269" s="69"/>
    </row>
    <row r="270" spans="1:9">
      <c r="A270" s="67" t="s">
        <v>288</v>
      </c>
      <c r="B270" s="64">
        <v>235568074.29000002</v>
      </c>
      <c r="C270" s="64">
        <v>104500365.10000001</v>
      </c>
      <c r="D270" s="64">
        <v>6279752.4399999985</v>
      </c>
      <c r="E270" s="64">
        <v>4112857.7389509995</v>
      </c>
      <c r="F270" s="64">
        <v>2166894.7010489996</v>
      </c>
      <c r="G270" s="64">
        <f t="shared" ref="G270" si="81">B270+E270</f>
        <v>239680932.02895102</v>
      </c>
      <c r="H270" s="64">
        <f t="shared" ref="H270" si="82">C270+F270</f>
        <v>106667259.80104901</v>
      </c>
      <c r="I270" s="64">
        <f t="shared" ref="I270" si="83">SUM(G270:H270)</f>
        <v>346348191.83000004</v>
      </c>
    </row>
    <row r="271" spans="1:9">
      <c r="A271" s="67" t="s">
        <v>289</v>
      </c>
      <c r="B271" s="66">
        <f>SUM(B270)</f>
        <v>235568074.29000002</v>
      </c>
      <c r="C271" s="66">
        <f t="shared" ref="C271:I271" si="84">SUM(C270)</f>
        <v>104500365.10000001</v>
      </c>
      <c r="D271" s="66">
        <f t="shared" si="84"/>
        <v>6279752.4399999985</v>
      </c>
      <c r="E271" s="66">
        <f t="shared" si="84"/>
        <v>4112857.7389509995</v>
      </c>
      <c r="F271" s="66">
        <f t="shared" si="84"/>
        <v>2166894.7010489996</v>
      </c>
      <c r="G271" s="66">
        <f>SUM(G270)</f>
        <v>239680932.02895102</v>
      </c>
      <c r="H271" s="66">
        <f t="shared" si="84"/>
        <v>106667259.80104901</v>
      </c>
      <c r="I271" s="66">
        <f t="shared" si="84"/>
        <v>346348191.83000004</v>
      </c>
    </row>
    <row r="272" spans="1:9">
      <c r="A272" s="68" t="s">
        <v>290</v>
      </c>
      <c r="B272" s="69"/>
      <c r="C272" s="69"/>
      <c r="D272" s="69"/>
      <c r="E272" s="69"/>
      <c r="F272" s="69"/>
      <c r="G272" s="69"/>
      <c r="H272" s="69"/>
      <c r="I272" s="69"/>
    </row>
    <row r="273" spans="1:10">
      <c r="A273" s="67"/>
      <c r="B273" s="66"/>
      <c r="C273" s="66"/>
      <c r="D273" s="66"/>
      <c r="E273" s="66"/>
      <c r="F273" s="66"/>
      <c r="G273" s="66"/>
      <c r="H273" s="66"/>
      <c r="I273" s="66"/>
    </row>
    <row r="274" spans="1:10">
      <c r="A274" s="67"/>
      <c r="B274" s="66"/>
      <c r="C274" s="66">
        <v>0</v>
      </c>
      <c r="D274" s="66">
        <v>0</v>
      </c>
      <c r="E274" s="66">
        <v>0</v>
      </c>
      <c r="F274" s="66">
        <v>0</v>
      </c>
      <c r="G274" s="66">
        <f t="shared" ref="G274:G275" si="85">B274+E274</f>
        <v>0</v>
      </c>
      <c r="H274" s="66">
        <f t="shared" ref="H274:H275" si="86">C274+F274</f>
        <v>0</v>
      </c>
      <c r="I274" s="66">
        <f t="shared" ref="I274:I275" si="87">SUM(G274:H274)</f>
        <v>0</v>
      </c>
    </row>
    <row r="275" spans="1:10">
      <c r="A275" s="67" t="s">
        <v>291</v>
      </c>
      <c r="B275" s="64">
        <v>20471636.789999999</v>
      </c>
      <c r="C275" s="64">
        <v>34730301.350000001</v>
      </c>
      <c r="D275" s="64">
        <v>0</v>
      </c>
      <c r="E275" s="64">
        <v>0</v>
      </c>
      <c r="F275" s="64">
        <v>0</v>
      </c>
      <c r="G275" s="64">
        <f t="shared" si="85"/>
        <v>20471636.789999999</v>
      </c>
      <c r="H275" s="64">
        <f t="shared" si="86"/>
        <v>34730301.350000001</v>
      </c>
      <c r="I275" s="64">
        <f t="shared" si="87"/>
        <v>55201938.140000001</v>
      </c>
      <c r="J275" s="170"/>
    </row>
    <row r="276" spans="1:10">
      <c r="A276" s="67" t="s">
        <v>292</v>
      </c>
      <c r="B276" s="66">
        <f>SUM(B273:B275)</f>
        <v>20471636.789999999</v>
      </c>
      <c r="C276" s="66">
        <f t="shared" ref="C276:H276" si="88">SUM(C273:C275)</f>
        <v>34730301.350000001</v>
      </c>
      <c r="D276" s="66">
        <f t="shared" si="88"/>
        <v>0</v>
      </c>
      <c r="E276" s="66">
        <f t="shared" si="88"/>
        <v>0</v>
      </c>
      <c r="F276" s="66">
        <f t="shared" si="88"/>
        <v>0</v>
      </c>
      <c r="G276" s="66">
        <f t="shared" si="88"/>
        <v>20471636.789999999</v>
      </c>
      <c r="H276" s="66">
        <f t="shared" si="88"/>
        <v>34730301.350000001</v>
      </c>
      <c r="I276" s="66">
        <f>SUM(I273:I275)</f>
        <v>55201938.140000001</v>
      </c>
    </row>
    <row r="277" spans="1:10">
      <c r="A277" s="68" t="s">
        <v>293</v>
      </c>
      <c r="B277" s="69"/>
      <c r="C277" s="69"/>
      <c r="D277" s="69"/>
      <c r="E277" s="69"/>
      <c r="F277" s="69"/>
      <c r="G277" s="69"/>
      <c r="H277" s="69"/>
      <c r="I277" s="69"/>
    </row>
    <row r="278" spans="1:10">
      <c r="A278" s="67" t="s">
        <v>294</v>
      </c>
      <c r="B278" s="66">
        <v>539459107.26999998</v>
      </c>
      <c r="C278" s="66">
        <v>169948101.36000001</v>
      </c>
      <c r="D278" s="66">
        <v>62400.93</v>
      </c>
      <c r="E278" s="66">
        <v>41665.100960999996</v>
      </c>
      <c r="F278" s="66">
        <v>20735.829039</v>
      </c>
      <c r="G278" s="66">
        <f t="shared" ref="G278:G280" si="89">B278+E278</f>
        <v>539500772.37096095</v>
      </c>
      <c r="H278" s="66">
        <f t="shared" ref="H278:H280" si="90">C278+F278</f>
        <v>169968837.18903902</v>
      </c>
      <c r="I278" s="66">
        <f t="shared" ref="I278:I280" si="91">SUM(G278:H278)</f>
        <v>709469609.55999994</v>
      </c>
    </row>
    <row r="279" spans="1:10">
      <c r="A279" s="67" t="s">
        <v>295</v>
      </c>
      <c r="B279" s="66">
        <v>-456561373.75</v>
      </c>
      <c r="C279" s="66">
        <v>-173153559.26999998</v>
      </c>
      <c r="D279" s="66">
        <v>0</v>
      </c>
      <c r="E279" s="66">
        <v>0</v>
      </c>
      <c r="F279" s="66">
        <v>0</v>
      </c>
      <c r="G279" s="66">
        <f t="shared" si="89"/>
        <v>-456561373.75</v>
      </c>
      <c r="H279" s="66">
        <f t="shared" si="90"/>
        <v>-173153559.26999998</v>
      </c>
      <c r="I279" s="66">
        <f t="shared" si="91"/>
        <v>-629714933.01999998</v>
      </c>
    </row>
    <row r="280" spans="1:10">
      <c r="A280" s="67" t="s">
        <v>296</v>
      </c>
      <c r="B280" s="64">
        <v>0</v>
      </c>
      <c r="C280" s="64">
        <v>0</v>
      </c>
      <c r="D280" s="64">
        <v>0</v>
      </c>
      <c r="E280" s="64">
        <v>0</v>
      </c>
      <c r="F280" s="64">
        <v>0</v>
      </c>
      <c r="G280" s="64">
        <f t="shared" si="89"/>
        <v>0</v>
      </c>
      <c r="H280" s="64">
        <f t="shared" si="90"/>
        <v>0</v>
      </c>
      <c r="I280" s="64">
        <f t="shared" si="91"/>
        <v>0</v>
      </c>
    </row>
    <row r="281" spans="1:10">
      <c r="A281" s="67" t="s">
        <v>297</v>
      </c>
      <c r="B281" s="66">
        <f>SUM(B278:B280)</f>
        <v>82897733.519999981</v>
      </c>
      <c r="C281" s="66">
        <f t="shared" ref="C281:F281" si="92">SUM(C278:C280)</f>
        <v>-3205457.9099999666</v>
      </c>
      <c r="D281" s="66">
        <f t="shared" si="92"/>
        <v>62400.93</v>
      </c>
      <c r="E281" s="66">
        <f t="shared" si="92"/>
        <v>41665.100960999996</v>
      </c>
      <c r="F281" s="66">
        <f t="shared" si="92"/>
        <v>20735.829039</v>
      </c>
      <c r="G281" s="66">
        <f t="shared" ref="G281" si="93">SUM(G278:G280)</f>
        <v>82939398.620960951</v>
      </c>
      <c r="H281" s="66">
        <f t="shared" ref="H281" si="94">SUM(H278:H280)</f>
        <v>-3184722.0809609592</v>
      </c>
      <c r="I281" s="66">
        <f t="shared" ref="I281" si="95">SUM(I278:I280)</f>
        <v>79754676.539999962</v>
      </c>
    </row>
    <row r="282" spans="1:10">
      <c r="A282" s="65"/>
      <c r="B282" s="64"/>
      <c r="C282" s="64"/>
      <c r="D282" s="64"/>
      <c r="E282" s="64"/>
      <c r="F282" s="64"/>
      <c r="G282" s="64"/>
      <c r="H282" s="64"/>
      <c r="I282" s="64"/>
      <c r="J282" s="70"/>
    </row>
    <row r="283" spans="1:10" ht="15.75" thickBot="1">
      <c r="A283" s="63" t="s">
        <v>6</v>
      </c>
      <c r="B283" s="62">
        <f>B65-B240-B267-B271-B276-B281</f>
        <v>550599034.00000143</v>
      </c>
      <c r="C283" s="62">
        <f>C65-C240-C267-C271-C276-C281</f>
        <v>212241422.46000138</v>
      </c>
      <c r="D283" s="62">
        <f t="shared" ref="D283:I283" si="96">D65-D240-D267-D271-D276-D281</f>
        <v>-254383940.3799997</v>
      </c>
      <c r="E283" s="62">
        <f t="shared" si="96"/>
        <v>-163716525.06526071</v>
      </c>
      <c r="F283" s="62">
        <f t="shared" si="96"/>
        <v>-90667415.314738929</v>
      </c>
      <c r="G283" s="62">
        <f t="shared" si="96"/>
        <v>386882508.9347406</v>
      </c>
      <c r="H283" s="62">
        <f t="shared" si="96"/>
        <v>121574007.14526248</v>
      </c>
      <c r="I283" s="62">
        <f t="shared" si="96"/>
        <v>508456516.08000302</v>
      </c>
    </row>
    <row r="284" spans="1:10" ht="15.75" thickTop="1">
      <c r="A284" s="65"/>
      <c r="B284" s="69"/>
      <c r="C284" s="69"/>
      <c r="D284" s="69"/>
      <c r="E284" s="69"/>
      <c r="F284" s="69"/>
      <c r="G284" s="69"/>
      <c r="H284" s="69"/>
      <c r="I284" s="69"/>
    </row>
    <row r="285" spans="1:10">
      <c r="A285" s="63" t="s">
        <v>5</v>
      </c>
      <c r="B285" s="69"/>
      <c r="C285" s="69"/>
      <c r="D285" s="69"/>
      <c r="E285" s="69"/>
      <c r="F285" s="69"/>
      <c r="G285" s="69"/>
      <c r="H285" s="69"/>
      <c r="I285" s="69"/>
    </row>
    <row r="286" spans="1:10">
      <c r="A286" s="68" t="s">
        <v>298</v>
      </c>
      <c r="B286" s="69"/>
      <c r="C286" s="69"/>
      <c r="D286" s="69"/>
      <c r="E286" s="69"/>
      <c r="F286" s="69"/>
      <c r="G286" s="69"/>
      <c r="H286" s="69"/>
      <c r="I286" s="69"/>
    </row>
    <row r="287" spans="1:10">
      <c r="A287" s="67" t="s">
        <v>299</v>
      </c>
      <c r="B287" s="66">
        <v>345350.98</v>
      </c>
      <c r="C287" s="66">
        <v>0</v>
      </c>
      <c r="D287" s="66">
        <v>0</v>
      </c>
      <c r="E287" s="66">
        <v>0</v>
      </c>
      <c r="F287" s="66">
        <v>0</v>
      </c>
      <c r="G287" s="66">
        <f t="shared" ref="G287:G310" si="97">B287+E287</f>
        <v>345350.98</v>
      </c>
      <c r="H287" s="66">
        <f t="shared" ref="H287:H310" si="98">C287+F287</f>
        <v>0</v>
      </c>
      <c r="I287" s="66">
        <f t="shared" ref="I287:I310" si="99">SUM(G287:H287)</f>
        <v>345350.98</v>
      </c>
    </row>
    <row r="288" spans="1:10">
      <c r="A288" s="67" t="s">
        <v>300</v>
      </c>
      <c r="B288" s="66">
        <v>0</v>
      </c>
      <c r="C288" s="66">
        <v>0</v>
      </c>
      <c r="D288" s="66">
        <v>-32305259.159999892</v>
      </c>
      <c r="E288" s="66">
        <v>-21438372.655105136</v>
      </c>
      <c r="F288" s="66">
        <v>-10866886.504894841</v>
      </c>
      <c r="G288" s="66">
        <f t="shared" si="97"/>
        <v>-21438372.655105136</v>
      </c>
      <c r="H288" s="66">
        <f t="shared" si="98"/>
        <v>-10866886.504894841</v>
      </c>
      <c r="I288" s="66">
        <f t="shared" si="99"/>
        <v>-32305259.159999978</v>
      </c>
    </row>
    <row r="289" spans="1:9">
      <c r="A289" s="67" t="s">
        <v>301</v>
      </c>
      <c r="B289" s="66">
        <v>0</v>
      </c>
      <c r="C289" s="66">
        <v>0</v>
      </c>
      <c r="D289" s="66">
        <v>26621096.960000008</v>
      </c>
      <c r="E289" s="66">
        <v>17816606.417703018</v>
      </c>
      <c r="F289" s="66">
        <v>8804490.5422970019</v>
      </c>
      <c r="G289" s="66">
        <f t="shared" si="97"/>
        <v>17816606.417703018</v>
      </c>
      <c r="H289" s="66">
        <f t="shared" si="98"/>
        <v>8804490.5422970019</v>
      </c>
      <c r="I289" s="66">
        <f t="shared" si="99"/>
        <v>26621096.96000002</v>
      </c>
    </row>
    <row r="290" spans="1:9">
      <c r="A290" s="67" t="s">
        <v>302</v>
      </c>
      <c r="B290" s="66">
        <v>0</v>
      </c>
      <c r="C290" s="66">
        <v>0</v>
      </c>
      <c r="D290" s="66">
        <v>0</v>
      </c>
      <c r="E290" s="66">
        <v>0</v>
      </c>
      <c r="F290" s="66">
        <v>0</v>
      </c>
      <c r="G290" s="66">
        <f t="shared" si="97"/>
        <v>0</v>
      </c>
      <c r="H290" s="66">
        <f t="shared" si="98"/>
        <v>0</v>
      </c>
      <c r="I290" s="66">
        <f t="shared" si="99"/>
        <v>0</v>
      </c>
    </row>
    <row r="291" spans="1:9">
      <c r="A291" s="67" t="s">
        <v>303</v>
      </c>
      <c r="B291" s="66">
        <v>0</v>
      </c>
      <c r="C291" s="66">
        <v>0</v>
      </c>
      <c r="D291" s="66">
        <v>-324703.30000000005</v>
      </c>
      <c r="E291" s="66">
        <v>-214200.25818999999</v>
      </c>
      <c r="F291" s="66">
        <v>-110503.04181</v>
      </c>
      <c r="G291" s="66">
        <f t="shared" si="97"/>
        <v>-214200.25818999999</v>
      </c>
      <c r="H291" s="66">
        <f t="shared" si="98"/>
        <v>-110503.04181</v>
      </c>
      <c r="I291" s="66">
        <f t="shared" si="99"/>
        <v>-324703.3</v>
      </c>
    </row>
    <row r="292" spans="1:9">
      <c r="A292" s="67" t="s">
        <v>304</v>
      </c>
      <c r="B292" s="66">
        <v>0</v>
      </c>
      <c r="C292" s="66">
        <v>0</v>
      </c>
      <c r="D292" s="66">
        <v>356603.89999999979</v>
      </c>
      <c r="E292" s="66">
        <v>235605.23640799988</v>
      </c>
      <c r="F292" s="66">
        <v>120998.66359199984</v>
      </c>
      <c r="G292" s="66">
        <f t="shared" si="97"/>
        <v>235605.23640799988</v>
      </c>
      <c r="H292" s="66">
        <f t="shared" si="98"/>
        <v>120998.66359199984</v>
      </c>
      <c r="I292" s="66">
        <f t="shared" si="99"/>
        <v>356603.89999999973</v>
      </c>
    </row>
    <row r="293" spans="1:9">
      <c r="A293" s="67" t="s">
        <v>305</v>
      </c>
      <c r="B293" s="66">
        <v>0</v>
      </c>
      <c r="C293" s="66">
        <v>0</v>
      </c>
      <c r="D293" s="66">
        <v>-39950792.079999998</v>
      </c>
      <c r="E293" s="66">
        <v>-26349672.744194999</v>
      </c>
      <c r="F293" s="66">
        <v>-13601119.33580499</v>
      </c>
      <c r="G293" s="66">
        <f t="shared" si="97"/>
        <v>-26349672.744194999</v>
      </c>
      <c r="H293" s="66">
        <f t="shared" si="98"/>
        <v>-13601119.33580499</v>
      </c>
      <c r="I293" s="66">
        <f t="shared" si="99"/>
        <v>-39950792.079999991</v>
      </c>
    </row>
    <row r="294" spans="1:9">
      <c r="A294" s="67" t="s">
        <v>306</v>
      </c>
      <c r="B294" s="66">
        <v>0</v>
      </c>
      <c r="C294" s="66">
        <v>0</v>
      </c>
      <c r="D294" s="66">
        <v>0</v>
      </c>
      <c r="E294" s="66">
        <v>0</v>
      </c>
      <c r="F294" s="66">
        <v>0</v>
      </c>
      <c r="G294" s="66">
        <f t="shared" si="97"/>
        <v>0</v>
      </c>
      <c r="H294" s="66">
        <f t="shared" si="98"/>
        <v>0</v>
      </c>
      <c r="I294" s="66">
        <f t="shared" si="99"/>
        <v>0</v>
      </c>
    </row>
    <row r="295" spans="1:9">
      <c r="A295" s="67" t="s">
        <v>307</v>
      </c>
      <c r="B295" s="66">
        <v>0</v>
      </c>
      <c r="C295" s="66">
        <v>0</v>
      </c>
      <c r="D295" s="66">
        <v>48512473.5</v>
      </c>
      <c r="E295" s="66">
        <v>32077092.903193999</v>
      </c>
      <c r="F295" s="66">
        <v>16435380.59680599</v>
      </c>
      <c r="G295" s="66">
        <f t="shared" si="97"/>
        <v>32077092.903193999</v>
      </c>
      <c r="H295" s="66">
        <f t="shared" si="98"/>
        <v>16435380.59680599</v>
      </c>
      <c r="I295" s="66">
        <f t="shared" si="99"/>
        <v>48512473.499999985</v>
      </c>
    </row>
    <row r="296" spans="1:9">
      <c r="A296" s="67" t="s">
        <v>308</v>
      </c>
      <c r="B296" s="66">
        <v>0</v>
      </c>
      <c r="C296" s="66">
        <v>0</v>
      </c>
      <c r="D296" s="66">
        <v>-32350</v>
      </c>
      <c r="E296" s="66">
        <v>-21218.37</v>
      </c>
      <c r="F296" s="66">
        <v>-11131.63</v>
      </c>
      <c r="G296" s="66">
        <f t="shared" si="97"/>
        <v>-21218.37</v>
      </c>
      <c r="H296" s="66">
        <f t="shared" si="98"/>
        <v>-11131.63</v>
      </c>
      <c r="I296" s="66">
        <f t="shared" si="99"/>
        <v>-32350</v>
      </c>
    </row>
    <row r="297" spans="1:9">
      <c r="A297" s="67" t="s">
        <v>309</v>
      </c>
      <c r="B297" s="66">
        <v>0</v>
      </c>
      <c r="C297" s="66">
        <v>0</v>
      </c>
      <c r="D297" s="66">
        <v>2195198</v>
      </c>
      <c r="E297" s="66">
        <v>1464305.9896999998</v>
      </c>
      <c r="F297" s="66">
        <v>730892.01029999997</v>
      </c>
      <c r="G297" s="66">
        <f t="shared" si="97"/>
        <v>1464305.9896999998</v>
      </c>
      <c r="H297" s="66">
        <f t="shared" si="98"/>
        <v>730892.01029999997</v>
      </c>
      <c r="I297" s="66">
        <f t="shared" si="99"/>
        <v>2195198</v>
      </c>
    </row>
    <row r="298" spans="1:9">
      <c r="A298" s="67" t="s">
        <v>310</v>
      </c>
      <c r="B298" s="66">
        <v>0</v>
      </c>
      <c r="C298" s="66">
        <v>0</v>
      </c>
      <c r="D298" s="66">
        <v>-6536314.8199999994</v>
      </c>
      <c r="E298" s="66">
        <v>-4312162.3005909994</v>
      </c>
      <c r="F298" s="66">
        <v>-2224152.5194089888</v>
      </c>
      <c r="G298" s="66">
        <f t="shared" si="97"/>
        <v>-4312162.3005909994</v>
      </c>
      <c r="H298" s="66">
        <f t="shared" si="98"/>
        <v>-2224152.5194089888</v>
      </c>
      <c r="I298" s="66">
        <f t="shared" si="99"/>
        <v>-6536314.8199999882</v>
      </c>
    </row>
    <row r="299" spans="1:9">
      <c r="A299" s="67" t="s">
        <v>311</v>
      </c>
      <c r="B299" s="66">
        <v>-6750633.2899999898</v>
      </c>
      <c r="C299" s="66">
        <v>-5468466.4999999898</v>
      </c>
      <c r="D299" s="66">
        <v>-4500769.59</v>
      </c>
      <c r="E299" s="66">
        <v>-2963283.6013850002</v>
      </c>
      <c r="F299" s="66">
        <v>-1537485.988614999</v>
      </c>
      <c r="G299" s="66">
        <f t="shared" si="97"/>
        <v>-9713916.891384989</v>
      </c>
      <c r="H299" s="66">
        <f t="shared" si="98"/>
        <v>-7005952.4886149885</v>
      </c>
      <c r="I299" s="66">
        <f t="shared" si="99"/>
        <v>-16719869.379999977</v>
      </c>
    </row>
    <row r="300" spans="1:9">
      <c r="A300" s="67" t="s">
        <v>312</v>
      </c>
      <c r="B300" s="66">
        <v>-114000.63</v>
      </c>
      <c r="C300" s="66">
        <v>-7200</v>
      </c>
      <c r="D300" s="66">
        <v>-8821.0300000000807</v>
      </c>
      <c r="E300" s="66">
        <v>-5804.0332160000489</v>
      </c>
      <c r="F300" s="66">
        <v>-3016.996784000019</v>
      </c>
      <c r="G300" s="66">
        <f t="shared" si="97"/>
        <v>-119804.66321600006</v>
      </c>
      <c r="H300" s="66">
        <f t="shared" si="98"/>
        <v>-10216.996784000019</v>
      </c>
      <c r="I300" s="66">
        <f t="shared" si="99"/>
        <v>-130021.66000000008</v>
      </c>
    </row>
    <row r="301" spans="1:9">
      <c r="A301" s="67" t="s">
        <v>313</v>
      </c>
      <c r="B301" s="66">
        <v>-57010.18</v>
      </c>
      <c r="C301" s="66">
        <v>0</v>
      </c>
      <c r="D301" s="66">
        <v>0</v>
      </c>
      <c r="E301" s="66">
        <v>0</v>
      </c>
      <c r="F301" s="66">
        <v>0</v>
      </c>
      <c r="G301" s="66">
        <f t="shared" si="97"/>
        <v>-57010.18</v>
      </c>
      <c r="H301" s="66">
        <f t="shared" si="98"/>
        <v>0</v>
      </c>
      <c r="I301" s="66">
        <f t="shared" si="99"/>
        <v>-57010.18</v>
      </c>
    </row>
    <row r="302" spans="1:9">
      <c r="A302" s="67" t="s">
        <v>314</v>
      </c>
      <c r="B302" s="66">
        <v>0</v>
      </c>
      <c r="C302" s="66">
        <v>0</v>
      </c>
      <c r="D302" s="66">
        <v>0</v>
      </c>
      <c r="E302" s="66">
        <v>0</v>
      </c>
      <c r="F302" s="66">
        <v>0</v>
      </c>
      <c r="G302" s="66">
        <f t="shared" si="97"/>
        <v>0</v>
      </c>
      <c r="H302" s="66">
        <f t="shared" si="98"/>
        <v>0</v>
      </c>
      <c r="I302" s="66">
        <f t="shared" si="99"/>
        <v>0</v>
      </c>
    </row>
    <row r="303" spans="1:9">
      <c r="A303" s="67" t="s">
        <v>315</v>
      </c>
      <c r="B303" s="66">
        <v>-4077813.03</v>
      </c>
      <c r="C303" s="66">
        <v>0</v>
      </c>
      <c r="D303" s="66">
        <v>0</v>
      </c>
      <c r="E303" s="66">
        <v>0</v>
      </c>
      <c r="F303" s="66">
        <v>0</v>
      </c>
      <c r="G303" s="66">
        <f t="shared" si="97"/>
        <v>-4077813.03</v>
      </c>
      <c r="H303" s="66">
        <f t="shared" si="98"/>
        <v>0</v>
      </c>
      <c r="I303" s="66">
        <f t="shared" si="99"/>
        <v>-4077813.03</v>
      </c>
    </row>
    <row r="304" spans="1:9">
      <c r="A304" s="67" t="s">
        <v>316</v>
      </c>
      <c r="B304" s="66">
        <v>0</v>
      </c>
      <c r="C304" s="66">
        <v>0</v>
      </c>
      <c r="D304" s="66">
        <v>0</v>
      </c>
      <c r="E304" s="66">
        <v>0</v>
      </c>
      <c r="F304" s="66">
        <v>0</v>
      </c>
      <c r="G304" s="66">
        <f t="shared" si="97"/>
        <v>0</v>
      </c>
      <c r="H304" s="66">
        <f t="shared" si="98"/>
        <v>0</v>
      </c>
      <c r="I304" s="66">
        <f t="shared" si="99"/>
        <v>0</v>
      </c>
    </row>
    <row r="305" spans="1:9">
      <c r="A305" s="67" t="s">
        <v>317</v>
      </c>
      <c r="B305" s="66">
        <v>0</v>
      </c>
      <c r="C305" s="66">
        <v>0</v>
      </c>
      <c r="D305" s="66">
        <v>0</v>
      </c>
      <c r="E305" s="66">
        <v>0</v>
      </c>
      <c r="F305" s="66">
        <v>0</v>
      </c>
      <c r="G305" s="66">
        <f t="shared" si="97"/>
        <v>0</v>
      </c>
      <c r="H305" s="66">
        <f t="shared" si="98"/>
        <v>0</v>
      </c>
      <c r="I305" s="66">
        <f t="shared" si="99"/>
        <v>0</v>
      </c>
    </row>
    <row r="306" spans="1:9">
      <c r="A306" s="67" t="s">
        <v>318</v>
      </c>
      <c r="B306" s="66">
        <v>629.97</v>
      </c>
      <c r="C306" s="66">
        <v>0</v>
      </c>
      <c r="D306" s="66">
        <v>64293.7</v>
      </c>
      <c r="E306" s="66">
        <v>42337.685946999998</v>
      </c>
      <c r="F306" s="66">
        <v>21956.014052999999</v>
      </c>
      <c r="G306" s="66">
        <f t="shared" si="97"/>
        <v>42967.655946999999</v>
      </c>
      <c r="H306" s="66">
        <f t="shared" si="98"/>
        <v>21956.014052999999</v>
      </c>
      <c r="I306" s="66">
        <f t="shared" si="99"/>
        <v>64923.67</v>
      </c>
    </row>
    <row r="307" spans="1:9">
      <c r="A307" s="67" t="s">
        <v>319</v>
      </c>
      <c r="B307" s="66">
        <v>0</v>
      </c>
      <c r="C307" s="66">
        <v>0</v>
      </c>
      <c r="D307" s="66">
        <v>-2115306.5299999998</v>
      </c>
      <c r="E307" s="66">
        <v>-1395893.6687319991</v>
      </c>
      <c r="F307" s="66">
        <v>-719412.861267998</v>
      </c>
      <c r="G307" s="66">
        <f t="shared" si="97"/>
        <v>-1395893.6687319991</v>
      </c>
      <c r="H307" s="66">
        <f t="shared" si="98"/>
        <v>-719412.861267998</v>
      </c>
      <c r="I307" s="66">
        <f t="shared" si="99"/>
        <v>-2115306.529999997</v>
      </c>
    </row>
    <row r="308" spans="1:9">
      <c r="A308" s="67" t="s">
        <v>320</v>
      </c>
      <c r="B308" s="66">
        <v>11000</v>
      </c>
      <c r="C308" s="66">
        <v>0</v>
      </c>
      <c r="D308" s="66">
        <v>346168.74</v>
      </c>
      <c r="E308" s="66">
        <v>226934.076566</v>
      </c>
      <c r="F308" s="66">
        <v>119234.663433999</v>
      </c>
      <c r="G308" s="66">
        <f t="shared" si="97"/>
        <v>237934.076566</v>
      </c>
      <c r="H308" s="66">
        <f t="shared" si="98"/>
        <v>119234.663433999</v>
      </c>
      <c r="I308" s="66">
        <f t="shared" si="99"/>
        <v>357168.739999999</v>
      </c>
    </row>
    <row r="309" spans="1:9">
      <c r="A309" s="67" t="s">
        <v>321</v>
      </c>
      <c r="B309" s="66">
        <v>333192.94999999995</v>
      </c>
      <c r="C309" s="66">
        <v>174800.54</v>
      </c>
      <c r="D309" s="66">
        <v>5426445.419999999</v>
      </c>
      <c r="E309" s="66">
        <v>3574441.8417729987</v>
      </c>
      <c r="F309" s="66">
        <v>1852003.5782269982</v>
      </c>
      <c r="G309" s="66">
        <f t="shared" si="97"/>
        <v>3907634.7917729989</v>
      </c>
      <c r="H309" s="66">
        <f t="shared" si="98"/>
        <v>2026804.1182269983</v>
      </c>
      <c r="I309" s="66">
        <f t="shared" si="99"/>
        <v>5934438.9099999974</v>
      </c>
    </row>
    <row r="310" spans="1:9">
      <c r="A310" s="67" t="s">
        <v>322</v>
      </c>
      <c r="B310" s="64">
        <v>0</v>
      </c>
      <c r="C310" s="64">
        <v>0</v>
      </c>
      <c r="D310" s="64">
        <v>13812352.769999988</v>
      </c>
      <c r="E310" s="64">
        <v>9151004.742811989</v>
      </c>
      <c r="F310" s="64">
        <v>4661348.0271879993</v>
      </c>
      <c r="G310" s="64">
        <f t="shared" si="97"/>
        <v>9151004.742811989</v>
      </c>
      <c r="H310" s="64">
        <f t="shared" si="98"/>
        <v>4661348.0271879993</v>
      </c>
      <c r="I310" s="64">
        <f t="shared" si="99"/>
        <v>13812352.769999988</v>
      </c>
    </row>
    <row r="311" spans="1:9">
      <c r="A311" s="67" t="s">
        <v>323</v>
      </c>
      <c r="B311" s="66">
        <f>SUM(B287:B310)</f>
        <v>-10309283.229999989</v>
      </c>
      <c r="C311" s="66">
        <f t="shared" ref="C311:I311" si="100">SUM(C287:C310)</f>
        <v>-5300865.9599999897</v>
      </c>
      <c r="D311" s="66">
        <f t="shared" si="100"/>
        <v>11560316.480000108</v>
      </c>
      <c r="E311" s="66">
        <f t="shared" si="100"/>
        <v>7887721.2626888705</v>
      </c>
      <c r="F311" s="66">
        <f t="shared" si="100"/>
        <v>3672595.21731117</v>
      </c>
      <c r="G311" s="66">
        <f t="shared" si="100"/>
        <v>-2421561.9673111178</v>
      </c>
      <c r="H311" s="66">
        <f t="shared" si="100"/>
        <v>-1628270.7426888188</v>
      </c>
      <c r="I311" s="66">
        <f t="shared" si="100"/>
        <v>-4049832.709999945</v>
      </c>
    </row>
    <row r="312" spans="1:9">
      <c r="A312" s="68" t="s">
        <v>324</v>
      </c>
      <c r="B312" s="66"/>
      <c r="C312" s="66"/>
      <c r="D312" s="66"/>
      <c r="E312" s="66"/>
      <c r="F312" s="66"/>
      <c r="G312" s="66"/>
      <c r="H312" s="66"/>
      <c r="I312" s="66"/>
    </row>
    <row r="313" spans="1:9">
      <c r="A313" s="67" t="s">
        <v>325</v>
      </c>
      <c r="B313" s="66">
        <v>0</v>
      </c>
      <c r="C313" s="66">
        <v>0</v>
      </c>
      <c r="D313" s="66">
        <v>210512601.459999</v>
      </c>
      <c r="E313" s="66">
        <v>138711762.685276</v>
      </c>
      <c r="F313" s="66">
        <v>71800838.774724007</v>
      </c>
      <c r="G313" s="66">
        <f t="shared" ref="G313:G321" si="101">B313+E313</f>
        <v>138711762.685276</v>
      </c>
      <c r="H313" s="66">
        <f t="shared" ref="H313:H321" si="102">C313+F313</f>
        <v>71800838.774724007</v>
      </c>
      <c r="I313" s="66">
        <f t="shared" ref="I313:I321" si="103">SUM(G313:H313)</f>
        <v>210512601.46000001</v>
      </c>
    </row>
    <row r="314" spans="1:9">
      <c r="A314" s="67" t="s">
        <v>326</v>
      </c>
      <c r="B314" s="66">
        <v>0</v>
      </c>
      <c r="C314" s="66">
        <v>0</v>
      </c>
      <c r="D314" s="66">
        <v>0</v>
      </c>
      <c r="E314" s="66">
        <v>0</v>
      </c>
      <c r="F314" s="66">
        <v>0</v>
      </c>
      <c r="G314" s="66">
        <f t="shared" si="101"/>
        <v>0</v>
      </c>
      <c r="H314" s="66">
        <f t="shared" si="102"/>
        <v>0</v>
      </c>
      <c r="I314" s="66">
        <f t="shared" si="103"/>
        <v>0</v>
      </c>
    </row>
    <row r="315" spans="1:9">
      <c r="A315" s="67" t="s">
        <v>327</v>
      </c>
      <c r="B315" s="66">
        <v>0</v>
      </c>
      <c r="C315" s="66">
        <v>0</v>
      </c>
      <c r="D315" s="66">
        <v>2265554.3200000003</v>
      </c>
      <c r="E315" s="66">
        <v>1493456.624299</v>
      </c>
      <c r="F315" s="66">
        <v>772097.69570099912</v>
      </c>
      <c r="G315" s="66">
        <f t="shared" si="101"/>
        <v>1493456.624299</v>
      </c>
      <c r="H315" s="66">
        <f t="shared" si="102"/>
        <v>772097.69570099912</v>
      </c>
      <c r="I315" s="66">
        <f t="shared" si="103"/>
        <v>2265554.3199999994</v>
      </c>
    </row>
    <row r="316" spans="1:9">
      <c r="A316" s="67" t="s">
        <v>328</v>
      </c>
      <c r="B316" s="66">
        <v>14858.05999999999</v>
      </c>
      <c r="C316" s="66">
        <v>8964.35</v>
      </c>
      <c r="D316" s="66">
        <v>2313778.1399999997</v>
      </c>
      <c r="E316" s="66">
        <v>1525213.6362010001</v>
      </c>
      <c r="F316" s="66">
        <v>788564.50379900006</v>
      </c>
      <c r="G316" s="66">
        <f t="shared" si="101"/>
        <v>1540071.6962010001</v>
      </c>
      <c r="H316" s="66">
        <f t="shared" si="102"/>
        <v>797528.85379900003</v>
      </c>
      <c r="I316" s="66">
        <f t="shared" si="103"/>
        <v>2337600.5500000003</v>
      </c>
    </row>
    <row r="317" spans="1:9">
      <c r="A317" s="67" t="s">
        <v>329</v>
      </c>
      <c r="B317" s="66">
        <v>0</v>
      </c>
      <c r="C317" s="66">
        <v>0</v>
      </c>
      <c r="D317" s="66">
        <v>0</v>
      </c>
      <c r="E317" s="66">
        <v>0</v>
      </c>
      <c r="F317" s="66">
        <v>0</v>
      </c>
      <c r="G317" s="66">
        <f t="shared" si="101"/>
        <v>0</v>
      </c>
      <c r="H317" s="66">
        <f t="shared" si="102"/>
        <v>0</v>
      </c>
      <c r="I317" s="66">
        <f t="shared" si="103"/>
        <v>0</v>
      </c>
    </row>
    <row r="318" spans="1:9">
      <c r="A318" s="67" t="s">
        <v>330</v>
      </c>
      <c r="B318" s="66">
        <v>0</v>
      </c>
      <c r="C318" s="66">
        <v>0</v>
      </c>
      <c r="D318" s="66">
        <v>0</v>
      </c>
      <c r="E318" s="66">
        <v>0</v>
      </c>
      <c r="F318" s="66">
        <v>0</v>
      </c>
      <c r="G318" s="66">
        <f t="shared" si="101"/>
        <v>0</v>
      </c>
      <c r="H318" s="66">
        <f t="shared" si="102"/>
        <v>0</v>
      </c>
      <c r="I318" s="66">
        <f t="shared" si="103"/>
        <v>0</v>
      </c>
    </row>
    <row r="319" spans="1:9">
      <c r="A319" s="67" t="s">
        <v>331</v>
      </c>
      <c r="B319" s="66">
        <v>0</v>
      </c>
      <c r="C319" s="66">
        <v>0</v>
      </c>
      <c r="D319" s="66">
        <v>0</v>
      </c>
      <c r="E319" s="66">
        <v>0</v>
      </c>
      <c r="F319" s="66">
        <v>0</v>
      </c>
      <c r="G319" s="66">
        <f t="shared" si="101"/>
        <v>0</v>
      </c>
      <c r="H319" s="66">
        <f t="shared" si="102"/>
        <v>0</v>
      </c>
      <c r="I319" s="66">
        <f t="shared" si="103"/>
        <v>0</v>
      </c>
    </row>
    <row r="320" spans="1:9">
      <c r="A320" s="67" t="s">
        <v>332</v>
      </c>
      <c r="B320" s="66">
        <v>9787886.9699999988</v>
      </c>
      <c r="C320" s="66">
        <v>1091593.3799999999</v>
      </c>
      <c r="D320" s="66">
        <v>8681212.0299999975</v>
      </c>
      <c r="E320" s="66">
        <v>5710947.5435379986</v>
      </c>
      <c r="F320" s="66">
        <v>2970264.4864619891</v>
      </c>
      <c r="G320" s="66">
        <f t="shared" si="101"/>
        <v>15498834.513537997</v>
      </c>
      <c r="H320" s="66">
        <f t="shared" si="102"/>
        <v>4061857.866461989</v>
      </c>
      <c r="I320" s="66">
        <f t="shared" si="103"/>
        <v>19560692.379999988</v>
      </c>
    </row>
    <row r="321" spans="1:9">
      <c r="A321" s="67" t="s">
        <v>333</v>
      </c>
      <c r="B321" s="64">
        <v>-5910633.1599999992</v>
      </c>
      <c r="C321" s="64">
        <v>-3539350.04999999</v>
      </c>
      <c r="D321" s="64">
        <v>-3635096.23</v>
      </c>
      <c r="E321" s="64">
        <v>-2393385.413329999</v>
      </c>
      <c r="F321" s="64">
        <v>-1241710.8166699989</v>
      </c>
      <c r="G321" s="64">
        <f t="shared" si="101"/>
        <v>-8304018.5733299982</v>
      </c>
      <c r="H321" s="64">
        <f t="shared" si="102"/>
        <v>-4781060.8666699892</v>
      </c>
      <c r="I321" s="64">
        <f t="shared" si="103"/>
        <v>-13085079.439999986</v>
      </c>
    </row>
    <row r="322" spans="1:9">
      <c r="A322" s="67" t="s">
        <v>334</v>
      </c>
      <c r="B322" s="66">
        <f>SUM(B313:B321)</f>
        <v>3892111.87</v>
      </c>
      <c r="C322" s="66">
        <f t="shared" ref="C322:I322" si="104">SUM(C313:C321)</f>
        <v>-2438792.3199999901</v>
      </c>
      <c r="D322" s="66">
        <f t="shared" si="104"/>
        <v>220138049.71999899</v>
      </c>
      <c r="E322" s="66">
        <f t="shared" si="104"/>
        <v>145047995.075984</v>
      </c>
      <c r="F322" s="66">
        <f t="shared" si="104"/>
        <v>75090054.644015998</v>
      </c>
      <c r="G322" s="66">
        <f t="shared" si="104"/>
        <v>148940106.94598401</v>
      </c>
      <c r="H322" s="66">
        <f t="shared" si="104"/>
        <v>72651262.32401602</v>
      </c>
      <c r="I322" s="66">
        <f t="shared" si="104"/>
        <v>221591369.27000001</v>
      </c>
    </row>
    <row r="323" spans="1:9">
      <c r="A323" s="68" t="s">
        <v>335</v>
      </c>
      <c r="B323" s="66"/>
      <c r="C323" s="66"/>
      <c r="D323" s="66"/>
      <c r="E323" s="66"/>
      <c r="F323" s="66"/>
      <c r="G323" s="66"/>
      <c r="H323" s="66"/>
      <c r="I323" s="66"/>
    </row>
    <row r="324" spans="1:9">
      <c r="A324" s="67" t="s">
        <v>336</v>
      </c>
      <c r="B324" s="66">
        <v>0</v>
      </c>
      <c r="C324" s="66">
        <v>0</v>
      </c>
      <c r="D324" s="66">
        <v>0</v>
      </c>
      <c r="E324" s="66">
        <v>0</v>
      </c>
      <c r="F324" s="66">
        <v>0</v>
      </c>
      <c r="G324" s="66">
        <f t="shared" ref="G324:G325" si="105">B324+E324</f>
        <v>0</v>
      </c>
      <c r="H324" s="66">
        <f t="shared" ref="H324:H325" si="106">C324+F324</f>
        <v>0</v>
      </c>
      <c r="I324" s="66">
        <f t="shared" ref="I324:I325" si="107">SUM(G324:H324)</f>
        <v>0</v>
      </c>
    </row>
    <row r="325" spans="1:9">
      <c r="A325" s="67" t="s">
        <v>337</v>
      </c>
      <c r="B325" s="64">
        <v>0</v>
      </c>
      <c r="C325" s="64">
        <v>0</v>
      </c>
      <c r="D325" s="64">
        <v>0</v>
      </c>
      <c r="E325" s="64">
        <v>0</v>
      </c>
      <c r="F325" s="64">
        <v>0</v>
      </c>
      <c r="G325" s="64">
        <f t="shared" si="105"/>
        <v>0</v>
      </c>
      <c r="H325" s="64">
        <f t="shared" si="106"/>
        <v>0</v>
      </c>
      <c r="I325" s="64">
        <f t="shared" si="107"/>
        <v>0</v>
      </c>
    </row>
    <row r="326" spans="1:9">
      <c r="A326" s="67" t="s">
        <v>338</v>
      </c>
      <c r="B326" s="66">
        <f>SUM(B324:B325)</f>
        <v>0</v>
      </c>
      <c r="C326" s="66">
        <f t="shared" ref="C326:I326" si="108">SUM(C324:C325)</f>
        <v>0</v>
      </c>
      <c r="D326" s="66">
        <f t="shared" si="108"/>
        <v>0</v>
      </c>
      <c r="E326" s="66">
        <f t="shared" si="108"/>
        <v>0</v>
      </c>
      <c r="F326" s="66">
        <f t="shared" si="108"/>
        <v>0</v>
      </c>
      <c r="G326" s="66">
        <f t="shared" si="108"/>
        <v>0</v>
      </c>
      <c r="H326" s="66">
        <f t="shared" si="108"/>
        <v>0</v>
      </c>
      <c r="I326" s="66">
        <f t="shared" si="108"/>
        <v>0</v>
      </c>
    </row>
    <row r="327" spans="1:9">
      <c r="A327" s="65"/>
      <c r="B327" s="66">
        <v>0</v>
      </c>
      <c r="C327" s="66">
        <v>0</v>
      </c>
      <c r="D327" s="66">
        <v>0</v>
      </c>
      <c r="E327" s="66">
        <v>0</v>
      </c>
      <c r="F327" s="66">
        <v>0</v>
      </c>
      <c r="G327" s="66">
        <v>0</v>
      </c>
      <c r="H327" s="66">
        <v>0</v>
      </c>
      <c r="I327" s="66">
        <v>0</v>
      </c>
    </row>
    <row r="328" spans="1:9">
      <c r="A328" s="63" t="s">
        <v>1</v>
      </c>
      <c r="B328" s="66">
        <f>B311+B322+B326</f>
        <v>-6417171.3599999892</v>
      </c>
      <c r="C328" s="66">
        <f t="shared" ref="C328:I328" si="109">C311+C322+C326</f>
        <v>-7739658.2799999798</v>
      </c>
      <c r="D328" s="66">
        <f t="shared" si="109"/>
        <v>231698366.19999909</v>
      </c>
      <c r="E328" s="66">
        <f t="shared" si="109"/>
        <v>152935716.33867288</v>
      </c>
      <c r="F328" s="66">
        <f t="shared" si="109"/>
        <v>78762649.861327171</v>
      </c>
      <c r="G328" s="66">
        <f t="shared" si="109"/>
        <v>146518544.97867289</v>
      </c>
      <c r="H328" s="66">
        <f t="shared" si="109"/>
        <v>71022991.5813272</v>
      </c>
      <c r="I328" s="66">
        <f t="shared" si="109"/>
        <v>217541536.56000006</v>
      </c>
    </row>
    <row r="329" spans="1:9">
      <c r="A329" s="65"/>
      <c r="B329" s="64"/>
      <c r="C329" s="64"/>
      <c r="D329" s="64"/>
      <c r="E329" s="64"/>
      <c r="F329" s="64"/>
      <c r="G329" s="64"/>
      <c r="H329" s="64"/>
      <c r="I329" s="64"/>
    </row>
    <row r="330" spans="1:9" ht="15.75" thickBot="1">
      <c r="A330" s="63" t="s">
        <v>0</v>
      </c>
      <c r="B330" s="169">
        <f>B283-B328</f>
        <v>557016205.36000144</v>
      </c>
      <c r="C330" s="169">
        <f t="shared" ref="C330:I330" si="110">C283-C328</f>
        <v>219981080.74000135</v>
      </c>
      <c r="D330" s="169">
        <f t="shared" si="110"/>
        <v>-486082306.57999879</v>
      </c>
      <c r="E330" s="169">
        <f t="shared" si="110"/>
        <v>-316652241.40393358</v>
      </c>
      <c r="F330" s="169">
        <f t="shared" si="110"/>
        <v>-169430065.1760661</v>
      </c>
      <c r="G330" s="169">
        <f t="shared" si="110"/>
        <v>240363963.95606771</v>
      </c>
      <c r="H330" s="169">
        <f t="shared" si="110"/>
        <v>50551015.56393528</v>
      </c>
      <c r="I330" s="169">
        <f t="shared" si="110"/>
        <v>290914979.52000296</v>
      </c>
    </row>
    <row r="331" spans="1:9" ht="15.75" thickTop="1"/>
    <row r="332" spans="1:9">
      <c r="A332" s="5">
        <v>0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  <c r="G332" s="5">
        <v>0</v>
      </c>
      <c r="H332" s="5">
        <v>0</v>
      </c>
    </row>
    <row r="333" spans="1:9">
      <c r="B333" s="5"/>
      <c r="C333" s="5"/>
      <c r="D333" s="5"/>
      <c r="E333" s="5"/>
      <c r="F333" s="5"/>
      <c r="G333" s="5"/>
      <c r="H333" s="5"/>
      <c r="I333" s="5"/>
    </row>
  </sheetData>
  <mergeCells count="3">
    <mergeCell ref="A1:I1"/>
    <mergeCell ref="A2:I2"/>
    <mergeCell ref="A3:I3"/>
  </mergeCells>
  <pageMargins left="0.7" right="0.7" top="0.75" bottom="0.75" header="0.3" footer="0.3"/>
  <pageSetup scale="77" orientation="portrait" r:id="rId1"/>
  <headerFooter>
    <oddFooter>&amp;CPage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8"/>
  <sheetViews>
    <sheetView zoomScaleNormal="100" workbookViewId="0">
      <pane xSplit="2" ySplit="7" topLeftCell="C60" activePane="bottomRight" state="frozen"/>
      <selection pane="topRight" activeCell="C1" sqref="C1"/>
      <selection pane="bottomLeft" activeCell="A8" sqref="A8"/>
      <selection pane="bottomRight" activeCell="C60" sqref="C60"/>
    </sheetView>
  </sheetViews>
  <sheetFormatPr defaultColWidth="8.85546875" defaultRowHeight="12.75" outlineLevelCol="1"/>
  <cols>
    <col min="1" max="1" width="5.42578125" style="85" customWidth="1"/>
    <col min="2" max="2" width="55.7109375" style="85" customWidth="1"/>
    <col min="3" max="3" width="17.28515625" style="85" customWidth="1"/>
    <col min="4" max="4" width="21.7109375" style="85" customWidth="1"/>
    <col min="5" max="5" width="17.140625" style="85" customWidth="1"/>
    <col min="6" max="6" width="13.85546875" style="85" customWidth="1"/>
    <col min="7" max="7" width="13.7109375" style="85" customWidth="1"/>
    <col min="8" max="8" width="16.28515625" style="85" customWidth="1"/>
    <col min="9" max="9" width="8.85546875" style="85" customWidth="1"/>
    <col min="10" max="10" width="16.7109375" style="85" hidden="1" customWidth="1" outlineLevel="1"/>
    <col min="11" max="11" width="8.85546875" style="85" hidden="1" customWidth="1" collapsed="1"/>
    <col min="12" max="16384" width="8.85546875" style="85"/>
  </cols>
  <sheetData>
    <row r="1" spans="1:10" ht="15.95" customHeight="1">
      <c r="A1" s="84"/>
      <c r="B1" s="178" t="s">
        <v>350</v>
      </c>
      <c r="C1" s="178"/>
      <c r="D1" s="178"/>
      <c r="E1" s="178"/>
      <c r="F1" s="178"/>
      <c r="G1" s="178"/>
      <c r="H1" s="178"/>
    </row>
    <row r="2" spans="1:10" ht="15.95" customHeight="1">
      <c r="A2" s="86"/>
      <c r="B2" s="179" t="s">
        <v>360</v>
      </c>
      <c r="C2" s="179"/>
      <c r="D2" s="179"/>
      <c r="E2" s="179"/>
      <c r="F2" s="179"/>
      <c r="G2" s="179"/>
      <c r="H2" s="179"/>
    </row>
    <row r="3" spans="1:10" ht="15.95" customHeight="1">
      <c r="A3" s="179" t="str">
        <f>Allocated!A3</f>
        <v>FOR THE 12 MONTHS ENDED SEPTEMBER 30, 2018</v>
      </c>
      <c r="B3" s="179"/>
      <c r="C3" s="179"/>
      <c r="D3" s="179"/>
      <c r="E3" s="179"/>
      <c r="F3" s="179"/>
      <c r="G3" s="179"/>
      <c r="H3" s="179"/>
    </row>
    <row r="4" spans="1:10" ht="15" customHeight="1">
      <c r="A4" s="87"/>
      <c r="B4" s="180" t="str">
        <f>Allocated!A5</f>
        <v>(October through December 2017 spread is based on allocation factors developed for the 12 ME 12/31/2016)</v>
      </c>
      <c r="C4" s="180"/>
      <c r="D4" s="180"/>
      <c r="E4" s="180"/>
      <c r="F4" s="180"/>
      <c r="G4" s="180"/>
      <c r="H4" s="180"/>
    </row>
    <row r="5" spans="1:10" ht="15.95" customHeight="1">
      <c r="A5" s="87"/>
      <c r="B5" s="180" t="str">
        <f>Allocated!A6</f>
        <v>(January through Setptember 2018 spread is based on allocation factors developed for the 12 ME 12/31/2017)</v>
      </c>
      <c r="C5" s="180"/>
      <c r="D5" s="180"/>
      <c r="E5" s="180"/>
      <c r="F5" s="180"/>
      <c r="G5" s="180"/>
      <c r="H5" s="180"/>
    </row>
    <row r="6" spans="1:10" ht="10.5" customHeight="1">
      <c r="J6" s="85" t="s">
        <v>361</v>
      </c>
    </row>
    <row r="7" spans="1:10" ht="25.5">
      <c r="A7" s="88"/>
      <c r="B7" s="89" t="s">
        <v>362</v>
      </c>
      <c r="C7" s="90" t="s">
        <v>363</v>
      </c>
      <c r="D7" s="90" t="s">
        <v>364</v>
      </c>
      <c r="E7" s="91" t="s">
        <v>365</v>
      </c>
      <c r="F7" s="92" t="s">
        <v>366</v>
      </c>
      <c r="G7" s="93" t="s">
        <v>367</v>
      </c>
      <c r="H7" s="90" t="s">
        <v>35</v>
      </c>
    </row>
    <row r="8" spans="1:10" ht="15.95" customHeight="1">
      <c r="A8" s="94" t="s">
        <v>18</v>
      </c>
      <c r="B8" s="95"/>
      <c r="C8" s="96"/>
      <c r="D8" s="96"/>
      <c r="E8" s="97"/>
      <c r="F8" s="98"/>
      <c r="G8" s="98"/>
      <c r="H8" s="99"/>
    </row>
    <row r="9" spans="1:10" ht="15.95" customHeight="1">
      <c r="A9" s="94"/>
      <c r="B9" s="100" t="s">
        <v>368</v>
      </c>
      <c r="C9" s="101">
        <f>'Unallocated Detail'!E207</f>
        <v>130821.76067599993</v>
      </c>
      <c r="D9" s="101">
        <f>'Unallocated Detail'!F207</f>
        <v>94402.639323999945</v>
      </c>
      <c r="E9" s="102">
        <v>1</v>
      </c>
      <c r="F9" s="103">
        <f>+C9/H9</f>
        <v>0.58085074563857209</v>
      </c>
      <c r="G9" s="103">
        <f>+D9/H9</f>
        <v>0.41914925436142797</v>
      </c>
      <c r="H9" s="104">
        <f>C9+D9</f>
        <v>225224.39999999988</v>
      </c>
    </row>
    <row r="10" spans="1:10" ht="15.95" customHeight="1">
      <c r="A10" s="94" t="s">
        <v>369</v>
      </c>
      <c r="B10" s="100" t="s">
        <v>370</v>
      </c>
      <c r="C10" s="105">
        <f>'Unallocated Detail'!E208</f>
        <v>801305.20769099996</v>
      </c>
      <c r="D10" s="105">
        <f>'Unallocated Detail'!F208</f>
        <v>478017.29230899899</v>
      </c>
      <c r="E10" s="106">
        <v>2</v>
      </c>
      <c r="F10" s="103">
        <f>+C10/H10</f>
        <v>0.62635121925159654</v>
      </c>
      <c r="G10" s="103">
        <f>+D10/H10</f>
        <v>0.37364878074840341</v>
      </c>
      <c r="H10" s="107">
        <f>C10+D10</f>
        <v>1279322.4999999991</v>
      </c>
    </row>
    <row r="11" spans="1:10" ht="15.95" customHeight="1">
      <c r="A11" s="94" t="s">
        <v>369</v>
      </c>
      <c r="B11" s="100" t="s">
        <v>371</v>
      </c>
      <c r="C11" s="105">
        <f>'Unallocated Detail'!E209</f>
        <v>21487108.607493892</v>
      </c>
      <c r="D11" s="105">
        <f>'Unallocated Detail'!F209</f>
        <v>15505617.352505997</v>
      </c>
      <c r="E11" s="106">
        <v>1</v>
      </c>
      <c r="F11" s="103">
        <f>+C11/H11</f>
        <v>0.58084685704772965</v>
      </c>
      <c r="G11" s="103">
        <f>+D11/H11</f>
        <v>0.41915314295227035</v>
      </c>
      <c r="H11" s="107">
        <f>C11+D11</f>
        <v>36992725.959999889</v>
      </c>
    </row>
    <row r="12" spans="1:10" ht="15.95" customHeight="1">
      <c r="A12" s="94" t="s">
        <v>369</v>
      </c>
      <c r="B12" s="100" t="s">
        <v>372</v>
      </c>
      <c r="C12" s="108">
        <f>'Unallocated Detail'!E210</f>
        <v>0</v>
      </c>
      <c r="D12" s="108">
        <f>'Unallocated Detail'!F210</f>
        <v>0</v>
      </c>
      <c r="E12" s="109">
        <v>1</v>
      </c>
      <c r="F12" s="110"/>
      <c r="G12" s="110"/>
      <c r="H12" s="108">
        <f>C12+D12</f>
        <v>0</v>
      </c>
    </row>
    <row r="13" spans="1:10" ht="15.95" customHeight="1">
      <c r="A13" s="94" t="s">
        <v>369</v>
      </c>
      <c r="B13" s="95" t="s">
        <v>373</v>
      </c>
      <c r="C13" s="105">
        <f>SUM(C9:C12)</f>
        <v>22419235.575860891</v>
      </c>
      <c r="D13" s="105">
        <f>SUM(D9:D12)</f>
        <v>16078037.284138996</v>
      </c>
      <c r="E13" s="102"/>
      <c r="F13" s="111"/>
      <c r="G13" s="112"/>
      <c r="H13" s="107">
        <f>SUM(H9:H12)</f>
        <v>38497272.859999888</v>
      </c>
      <c r="J13" s="113">
        <v>688984.14999989793</v>
      </c>
    </row>
    <row r="14" spans="1:10" ht="15.95" customHeight="1">
      <c r="A14" s="94" t="s">
        <v>17</v>
      </c>
      <c r="B14" s="95"/>
      <c r="C14" s="114"/>
      <c r="D14" s="114"/>
      <c r="E14" s="106"/>
      <c r="F14" s="112"/>
      <c r="G14" s="112"/>
      <c r="H14" s="115"/>
    </row>
    <row r="15" spans="1:10" ht="15.95" customHeight="1">
      <c r="A15" s="94"/>
      <c r="B15" s="100" t="s">
        <v>374</v>
      </c>
      <c r="C15" s="105">
        <f>'Unallocated Detail'!E214</f>
        <v>666858.18164800003</v>
      </c>
      <c r="D15" s="105">
        <f>'Unallocated Detail'!F214</f>
        <v>481207.288352</v>
      </c>
      <c r="E15" s="102">
        <v>1</v>
      </c>
      <c r="F15" s="103">
        <f>+C15/H15</f>
        <v>0.58085379194271913</v>
      </c>
      <c r="G15" s="103">
        <f>+D15/H15</f>
        <v>0.41914620805728092</v>
      </c>
      <c r="H15" s="107">
        <f t="shared" ref="H15:H21" si="0">C15+D15</f>
        <v>1148065.47</v>
      </c>
    </row>
    <row r="16" spans="1:10" ht="15.95" customHeight="1">
      <c r="A16" s="94" t="s">
        <v>369</v>
      </c>
      <c r="B16" s="100" t="s">
        <v>375</v>
      </c>
      <c r="C16" s="105">
        <f>'Unallocated Detail'!E215</f>
        <v>1050874.2225919995</v>
      </c>
      <c r="D16" s="105">
        <f>'Unallocated Detail'!F215</f>
        <v>758334.41740799951</v>
      </c>
      <c r="E16" s="106">
        <v>1</v>
      </c>
      <c r="F16" s="103">
        <f>+C16/H16</f>
        <v>0.58084744863477988</v>
      </c>
      <c r="G16" s="103">
        <f>+D16/H16</f>
        <v>0.41915255136522006</v>
      </c>
      <c r="H16" s="107">
        <f t="shared" si="0"/>
        <v>1809208.639999999</v>
      </c>
    </row>
    <row r="17" spans="1:10" ht="15.95" customHeight="1">
      <c r="A17" s="94" t="s">
        <v>369</v>
      </c>
      <c r="B17" s="100" t="s">
        <v>376</v>
      </c>
      <c r="C17" s="105">
        <f>'Unallocated Detail'!E216</f>
        <v>747.43146799999931</v>
      </c>
      <c r="D17" s="105">
        <f>'Unallocated Detail'!F216</f>
        <v>539.3685319999995</v>
      </c>
      <c r="E17" s="106">
        <v>1</v>
      </c>
      <c r="F17" s="103">
        <f>+C17/H17</f>
        <v>0.58084509480882807</v>
      </c>
      <c r="G17" s="103">
        <f>+D17/H17</f>
        <v>0.41915490519117188</v>
      </c>
      <c r="H17" s="107">
        <f t="shared" si="0"/>
        <v>1286.7999999999988</v>
      </c>
    </row>
    <row r="18" spans="1:10" ht="15.95" customHeight="1">
      <c r="A18" s="94"/>
      <c r="B18" s="100" t="s">
        <v>377</v>
      </c>
      <c r="C18" s="105">
        <f>'Unallocated Detail'!E217</f>
        <v>0</v>
      </c>
      <c r="D18" s="105">
        <f>'Unallocated Detail'!F217</f>
        <v>0</v>
      </c>
      <c r="E18" s="106">
        <v>1</v>
      </c>
      <c r="F18" s="103"/>
      <c r="G18" s="103"/>
      <c r="H18" s="107">
        <f t="shared" si="0"/>
        <v>0</v>
      </c>
    </row>
    <row r="19" spans="1:10" ht="15.95" customHeight="1">
      <c r="A19" s="94" t="s">
        <v>369</v>
      </c>
      <c r="B19" s="100" t="s">
        <v>378</v>
      </c>
      <c r="C19" s="105">
        <f>'Unallocated Detail'!E218</f>
        <v>-207265.17583999998</v>
      </c>
      <c r="D19" s="105">
        <f>'Unallocated Detail'!F218</f>
        <v>-149596.57416000002</v>
      </c>
      <c r="E19" s="106">
        <v>1</v>
      </c>
      <c r="F19" s="103"/>
      <c r="G19" s="103"/>
      <c r="H19" s="107">
        <f t="shared" si="0"/>
        <v>-356861.75</v>
      </c>
    </row>
    <row r="20" spans="1:10" ht="15.95" customHeight="1">
      <c r="A20" s="94"/>
      <c r="B20" s="100" t="s">
        <v>379</v>
      </c>
      <c r="C20" s="105">
        <f>'Unallocated Detail'!E219</f>
        <v>0</v>
      </c>
      <c r="D20" s="105">
        <f>'Unallocated Detail'!F219</f>
        <v>0</v>
      </c>
      <c r="E20" s="106">
        <v>1</v>
      </c>
      <c r="F20" s="103"/>
      <c r="G20" s="103"/>
      <c r="H20" s="107">
        <f t="shared" si="0"/>
        <v>0</v>
      </c>
    </row>
    <row r="21" spans="1:10" ht="15.95" customHeight="1">
      <c r="A21" s="94"/>
      <c r="B21" s="100" t="s">
        <v>380</v>
      </c>
      <c r="C21" s="108">
        <f>'Unallocated Detail'!E220</f>
        <v>0</v>
      </c>
      <c r="D21" s="108">
        <f>'Unallocated Detail'!F220</f>
        <v>0</v>
      </c>
      <c r="E21" s="109">
        <v>1</v>
      </c>
      <c r="F21" s="110"/>
      <c r="G21" s="110"/>
      <c r="H21" s="108">
        <f t="shared" si="0"/>
        <v>0</v>
      </c>
    </row>
    <row r="22" spans="1:10" ht="15.95" customHeight="1">
      <c r="A22" s="94" t="s">
        <v>369</v>
      </c>
      <c r="B22" s="95" t="s">
        <v>373</v>
      </c>
      <c r="C22" s="105">
        <f>SUM(C15:C20)</f>
        <v>1511214.6598679996</v>
      </c>
      <c r="D22" s="105">
        <f>SUM(D15:D20)</f>
        <v>1090484.5001319996</v>
      </c>
      <c r="E22" s="102"/>
      <c r="F22" s="111"/>
      <c r="G22" s="112"/>
      <c r="H22" s="107">
        <f>SUM(H15:H20)</f>
        <v>2601699.1599999988</v>
      </c>
      <c r="J22" s="113">
        <v>-83537.509999989998</v>
      </c>
    </row>
    <row r="23" spans="1:10" ht="15.95" customHeight="1">
      <c r="A23" s="94" t="s">
        <v>15</v>
      </c>
      <c r="B23" s="95"/>
      <c r="C23" s="114"/>
      <c r="D23" s="114"/>
      <c r="E23" s="106"/>
      <c r="F23" s="112"/>
      <c r="G23" s="112"/>
      <c r="H23" s="115"/>
    </row>
    <row r="24" spans="1:10" ht="15.95" customHeight="1">
      <c r="A24" s="94"/>
      <c r="B24" s="100" t="s">
        <v>381</v>
      </c>
      <c r="C24" s="105">
        <f>'Unallocated Detail'!E226</f>
        <v>44224470.732794896</v>
      </c>
      <c r="D24" s="105">
        <f>'Unallocated Detail'!F226</f>
        <v>22895284.50720498</v>
      </c>
      <c r="E24" s="102">
        <v>4</v>
      </c>
      <c r="F24" s="103">
        <f t="shared" ref="F24:F30" si="1">+C24/H24</f>
        <v>0.65888903460183379</v>
      </c>
      <c r="G24" s="103">
        <f t="shared" ref="G24:G30" si="2">+D24/H24</f>
        <v>0.34111096539816615</v>
      </c>
      <c r="H24" s="107">
        <f t="shared" ref="H24:H36" si="3">C24+D24</f>
        <v>67119755.239999875</v>
      </c>
    </row>
    <row r="25" spans="1:10" ht="15.95" customHeight="1">
      <c r="A25" s="94"/>
      <c r="B25" s="100" t="s">
        <v>382</v>
      </c>
      <c r="C25" s="105">
        <f>'Unallocated Detail'!E227</f>
        <v>7066073.6624760004</v>
      </c>
      <c r="D25" s="105">
        <f>'Unallocated Detail'!F227</f>
        <v>3634936.9075239985</v>
      </c>
      <c r="E25" s="102">
        <v>4</v>
      </c>
      <c r="F25" s="103">
        <f t="shared" si="1"/>
        <v>0.66031835182796217</v>
      </c>
      <c r="G25" s="103">
        <f t="shared" si="2"/>
        <v>0.33968164817203794</v>
      </c>
      <c r="H25" s="107">
        <f t="shared" si="3"/>
        <v>10701010.569999998</v>
      </c>
    </row>
    <row r="26" spans="1:10" ht="15.95" customHeight="1">
      <c r="A26" s="94" t="s">
        <v>369</v>
      </c>
      <c r="B26" s="100" t="s">
        <v>383</v>
      </c>
      <c r="C26" s="105">
        <f>'Unallocated Detail'!E228</f>
        <v>-17964431.247560006</v>
      </c>
      <c r="D26" s="105">
        <f>'Unallocated Detail'!F228</f>
        <v>-9356895.4924400039</v>
      </c>
      <c r="E26" s="106">
        <v>4</v>
      </c>
      <c r="F26" s="103">
        <f t="shared" si="1"/>
        <v>0.65752411727718307</v>
      </c>
      <c r="G26" s="103">
        <f t="shared" si="2"/>
        <v>0.34247588272281687</v>
      </c>
      <c r="H26" s="107">
        <f t="shared" si="3"/>
        <v>-27321326.74000001</v>
      </c>
    </row>
    <row r="27" spans="1:10" ht="15.95" customHeight="1">
      <c r="A27" s="94" t="s">
        <v>369</v>
      </c>
      <c r="B27" s="100" t="s">
        <v>384</v>
      </c>
      <c r="C27" s="105">
        <f>'Unallocated Detail'!E229</f>
        <v>12585744.897753999</v>
      </c>
      <c r="D27" s="105">
        <f>'Unallocated Detail'!F229</f>
        <v>6451564.5422459999</v>
      </c>
      <c r="E27" s="106">
        <v>4</v>
      </c>
      <c r="F27" s="103">
        <f t="shared" si="1"/>
        <v>0.66110943552294332</v>
      </c>
      <c r="G27" s="103">
        <f t="shared" si="2"/>
        <v>0.33889056447705673</v>
      </c>
      <c r="H27" s="107">
        <f t="shared" si="3"/>
        <v>19037309.439999998</v>
      </c>
    </row>
    <row r="28" spans="1:10" ht="15.95" customHeight="1">
      <c r="A28" s="94" t="s">
        <v>369</v>
      </c>
      <c r="B28" s="100" t="s">
        <v>385</v>
      </c>
      <c r="C28" s="105">
        <f>'Unallocated Detail'!E230</f>
        <v>7226.6879620000327</v>
      </c>
      <c r="D28" s="105">
        <f>'Unallocated Detail'!F230</f>
        <v>4721.1820380000236</v>
      </c>
      <c r="E28" s="106">
        <v>3</v>
      </c>
      <c r="F28" s="103">
        <f t="shared" si="1"/>
        <v>0.60485157287449542</v>
      </c>
      <c r="G28" s="103">
        <f t="shared" si="2"/>
        <v>0.39514842712550446</v>
      </c>
      <c r="H28" s="107">
        <f t="shared" si="3"/>
        <v>11947.870000000057</v>
      </c>
    </row>
    <row r="29" spans="1:10" ht="15.95" customHeight="1">
      <c r="A29" s="94" t="s">
        <v>369</v>
      </c>
      <c r="B29" s="100" t="s">
        <v>386</v>
      </c>
      <c r="C29" s="105">
        <f>'Unallocated Detail'!E231</f>
        <v>3929250.1545759989</v>
      </c>
      <c r="D29" s="105">
        <f>'Unallocated Detail'!F231</f>
        <v>2834704.8454239992</v>
      </c>
      <c r="E29" s="106">
        <v>1</v>
      </c>
      <c r="F29" s="103">
        <f t="shared" si="1"/>
        <v>0.58091015605160001</v>
      </c>
      <c r="G29" s="103">
        <f t="shared" si="2"/>
        <v>0.41908984394840004</v>
      </c>
      <c r="H29" s="107">
        <f t="shared" si="3"/>
        <v>6763954.9999999981</v>
      </c>
    </row>
    <row r="30" spans="1:10" ht="15.95" customHeight="1">
      <c r="A30" s="94" t="s">
        <v>369</v>
      </c>
      <c r="B30" s="100" t="s">
        <v>387</v>
      </c>
      <c r="C30" s="105">
        <f>'Unallocated Detail'!E232</f>
        <v>9031931.8085319828</v>
      </c>
      <c r="D30" s="105">
        <f>'Unallocated Detail'!F232</f>
        <v>4975545.3114679856</v>
      </c>
      <c r="E30" s="106">
        <v>5</v>
      </c>
      <c r="F30" s="103">
        <f t="shared" si="1"/>
        <v>0.64479361494984211</v>
      </c>
      <c r="G30" s="103">
        <f t="shared" si="2"/>
        <v>0.35520638505015795</v>
      </c>
      <c r="H30" s="107">
        <f t="shared" si="3"/>
        <v>14007477.119999968</v>
      </c>
    </row>
    <row r="31" spans="1:10" ht="15.95" customHeight="1">
      <c r="A31" s="94"/>
      <c r="B31" s="100" t="s">
        <v>388</v>
      </c>
      <c r="C31" s="105">
        <f>'Unallocated Detail'!E233</f>
        <v>326865.35154</v>
      </c>
      <c r="D31" s="105">
        <f>'Unallocated Detail'!F233</f>
        <v>165815.1684599999</v>
      </c>
      <c r="E31" s="106">
        <v>4</v>
      </c>
      <c r="F31" s="103"/>
      <c r="G31" s="103"/>
      <c r="H31" s="107">
        <f t="shared" si="3"/>
        <v>492680.5199999999</v>
      </c>
    </row>
    <row r="32" spans="1:10" ht="15.95" customHeight="1">
      <c r="A32" s="94" t="s">
        <v>369</v>
      </c>
      <c r="B32" s="100" t="s">
        <v>389</v>
      </c>
      <c r="C32" s="105">
        <f>'Unallocated Detail'!E234</f>
        <v>0</v>
      </c>
      <c r="D32" s="105">
        <f>'Unallocated Detail'!F234</f>
        <v>0</v>
      </c>
      <c r="E32" s="106">
        <v>4</v>
      </c>
      <c r="F32" s="103" t="e">
        <f>+C32/H32</f>
        <v>#DIV/0!</v>
      </c>
      <c r="G32" s="103" t="e">
        <f>+D32/H32</f>
        <v>#DIV/0!</v>
      </c>
      <c r="H32" s="107">
        <f t="shared" si="3"/>
        <v>0</v>
      </c>
    </row>
    <row r="33" spans="1:10" ht="15.95" customHeight="1">
      <c r="A33" s="94" t="s">
        <v>369</v>
      </c>
      <c r="B33" s="100" t="s">
        <v>390</v>
      </c>
      <c r="C33" s="105">
        <f>'Unallocated Detail'!E235</f>
        <v>3730920.4830319984</v>
      </c>
      <c r="D33" s="105">
        <f>'Unallocated Detail'!F235</f>
        <v>1944180.4169679894</v>
      </c>
      <c r="E33" s="106">
        <v>4</v>
      </c>
      <c r="F33" s="103">
        <f>+C33/H33</f>
        <v>0.6574192333799751</v>
      </c>
      <c r="G33" s="103">
        <f>+D33/H33</f>
        <v>0.34258076662002501</v>
      </c>
      <c r="H33" s="107">
        <f t="shared" si="3"/>
        <v>5675100.8999999873</v>
      </c>
    </row>
    <row r="34" spans="1:10" ht="15.95" customHeight="1">
      <c r="A34" s="94" t="s">
        <v>369</v>
      </c>
      <c r="B34" s="100" t="s">
        <v>391</v>
      </c>
      <c r="C34" s="105">
        <f>'Unallocated Detail'!E236</f>
        <v>2913063.1253779908</v>
      </c>
      <c r="D34" s="105">
        <f>'Unallocated Detail'!F236</f>
        <v>1587412.24462199</v>
      </c>
      <c r="E34" s="106">
        <v>4</v>
      </c>
      <c r="F34" s="103">
        <f>+C34/H34</f>
        <v>0.6472789840816312</v>
      </c>
      <c r="G34" s="103">
        <f>+D34/H34</f>
        <v>0.35272101591836885</v>
      </c>
      <c r="H34" s="107">
        <f t="shared" si="3"/>
        <v>4500475.3699999806</v>
      </c>
    </row>
    <row r="35" spans="1:10" ht="15.95" customHeight="1">
      <c r="A35" s="94"/>
      <c r="B35" s="100" t="s">
        <v>392</v>
      </c>
      <c r="C35" s="105">
        <f>'Unallocated Detail'!E237</f>
        <v>0</v>
      </c>
      <c r="D35" s="105">
        <f>'Unallocated Detail'!F237</f>
        <v>0</v>
      </c>
      <c r="E35" s="106">
        <v>4</v>
      </c>
      <c r="F35" s="103"/>
      <c r="G35" s="103"/>
      <c r="H35" s="107">
        <f t="shared" si="3"/>
        <v>0</v>
      </c>
    </row>
    <row r="36" spans="1:10" ht="15.95" customHeight="1">
      <c r="A36" s="94"/>
      <c r="B36" s="100" t="s">
        <v>393</v>
      </c>
      <c r="C36" s="108">
        <f>'Unallocated Detail'!E238</f>
        <v>15619735.134277992</v>
      </c>
      <c r="D36" s="108">
        <f>'Unallocated Detail'!F238</f>
        <v>8078600.7657219972</v>
      </c>
      <c r="E36" s="109">
        <v>4</v>
      </c>
      <c r="F36" s="110">
        <f>+C36/H36</f>
        <v>0.65910683350040611</v>
      </c>
      <c r="G36" s="110">
        <f>+D36/H36</f>
        <v>0.34089316649959378</v>
      </c>
      <c r="H36" s="108">
        <f t="shared" si="3"/>
        <v>23698335.899999991</v>
      </c>
    </row>
    <row r="37" spans="1:10" ht="15.95" customHeight="1">
      <c r="A37" s="94" t="s">
        <v>369</v>
      </c>
      <c r="B37" s="95" t="s">
        <v>373</v>
      </c>
      <c r="C37" s="105">
        <f>SUM(C24:C36)</f>
        <v>81470850.790762842</v>
      </c>
      <c r="D37" s="105">
        <f>SUM(D24:D36)</f>
        <v>43215870.39923694</v>
      </c>
      <c r="E37" s="102"/>
      <c r="F37" s="111"/>
      <c r="G37" s="112"/>
      <c r="H37" s="107">
        <f>SUM(H24:H36)</f>
        <v>124686721.18999977</v>
      </c>
      <c r="J37" s="113">
        <v>2958155.0499997735</v>
      </c>
    </row>
    <row r="38" spans="1:10" ht="15.95" customHeight="1">
      <c r="A38" s="94" t="s">
        <v>394</v>
      </c>
      <c r="B38" s="95"/>
      <c r="C38" s="114"/>
      <c r="D38" s="114"/>
      <c r="E38" s="106"/>
      <c r="F38" s="112"/>
      <c r="G38" s="112"/>
      <c r="H38" s="115"/>
    </row>
    <row r="39" spans="1:10" ht="15.95" customHeight="1">
      <c r="A39" s="94"/>
      <c r="B39" s="100" t="s">
        <v>395</v>
      </c>
      <c r="C39" s="105">
        <f>'Unallocated Detail'!E244</f>
        <v>17225349.865686998</v>
      </c>
      <c r="D39" s="105">
        <f>'Unallocated Detail'!F244</f>
        <v>8919491.7943129893</v>
      </c>
      <c r="E39" s="106">
        <v>4</v>
      </c>
      <c r="F39" s="103">
        <f>+C39/H39</f>
        <v>0.65884315115362624</v>
      </c>
      <c r="G39" s="103">
        <f>+D39/H39</f>
        <v>0.34115684884637365</v>
      </c>
      <c r="H39" s="107">
        <f>C39+D39</f>
        <v>26144841.659999989</v>
      </c>
    </row>
    <row r="40" spans="1:10" ht="15.95" customHeight="1">
      <c r="A40" s="94"/>
      <c r="B40" s="116" t="s">
        <v>396</v>
      </c>
      <c r="C40" s="108">
        <f>'Unallocated Detail'!E245</f>
        <v>0</v>
      </c>
      <c r="D40" s="108">
        <f>'Unallocated Detail'!F245</f>
        <v>0</v>
      </c>
      <c r="E40" s="109">
        <v>4</v>
      </c>
      <c r="F40" s="110"/>
      <c r="G40" s="110"/>
      <c r="H40" s="108">
        <f>C40+D40</f>
        <v>0</v>
      </c>
    </row>
    <row r="41" spans="1:10" ht="15.95" customHeight="1">
      <c r="A41" s="94"/>
      <c r="B41" s="95" t="s">
        <v>373</v>
      </c>
      <c r="C41" s="105">
        <f>SUM(C39:C40)</f>
        <v>17225349.865686998</v>
      </c>
      <c r="D41" s="105">
        <f>SUM(D39:D40)</f>
        <v>8919491.7943129893</v>
      </c>
      <c r="E41" s="102"/>
      <c r="F41" s="112"/>
      <c r="G41" s="112"/>
      <c r="H41" s="107">
        <f>SUM(H39:H40)</f>
        <v>26144841.659999989</v>
      </c>
      <c r="J41" s="113">
        <v>1831249.9200000018</v>
      </c>
    </row>
    <row r="42" spans="1:10" ht="15.95" customHeight="1">
      <c r="A42" s="94" t="s">
        <v>13</v>
      </c>
      <c r="B42" s="100"/>
      <c r="C42" s="105"/>
      <c r="D42" s="105"/>
      <c r="E42" s="102"/>
      <c r="F42" s="112"/>
      <c r="G42" s="112"/>
      <c r="H42" s="107"/>
    </row>
    <row r="43" spans="1:10" ht="15.95" customHeight="1">
      <c r="A43" s="94"/>
      <c r="B43" s="100" t="s">
        <v>397</v>
      </c>
      <c r="C43" s="105">
        <f>'Unallocated Detail'!E248</f>
        <v>36935351.333169989</v>
      </c>
      <c r="D43" s="105">
        <f>'Unallocated Detail'!F248</f>
        <v>19175900.806829989</v>
      </c>
      <c r="E43" s="106">
        <v>4</v>
      </c>
      <c r="F43" s="103">
        <f>+C43/H43</f>
        <v>0.6582521316939195</v>
      </c>
      <c r="G43" s="103">
        <f>+D43/H43</f>
        <v>0.3417478683060805</v>
      </c>
      <c r="H43" s="107">
        <f>C43+D43</f>
        <v>56111252.139999978</v>
      </c>
    </row>
    <row r="44" spans="1:10" ht="15.95" customHeight="1">
      <c r="A44" s="94"/>
      <c r="B44" s="100" t="s">
        <v>398</v>
      </c>
      <c r="C44" s="105">
        <f>'Unallocated Detail'!E249</f>
        <v>0</v>
      </c>
      <c r="D44" s="105">
        <f>'Unallocated Detail'!F249</f>
        <v>0</v>
      </c>
      <c r="E44" s="106">
        <v>4</v>
      </c>
      <c r="F44" s="103"/>
      <c r="G44" s="103"/>
      <c r="H44" s="107">
        <f>C44+D44</f>
        <v>0</v>
      </c>
    </row>
    <row r="45" spans="1:10" ht="15.95" customHeight="1">
      <c r="A45" s="94"/>
      <c r="B45" s="116" t="s">
        <v>399</v>
      </c>
      <c r="C45" s="108">
        <f>'Unallocated Detail'!E250</f>
        <v>0</v>
      </c>
      <c r="D45" s="108">
        <f>'Unallocated Detail'!F250</f>
        <v>0</v>
      </c>
      <c r="E45" s="109">
        <v>4</v>
      </c>
      <c r="F45" s="110"/>
      <c r="G45" s="110"/>
      <c r="H45" s="107">
        <f>C45+D45</f>
        <v>0</v>
      </c>
    </row>
    <row r="46" spans="1:10" ht="15.95" customHeight="1">
      <c r="A46" s="94" t="s">
        <v>369</v>
      </c>
      <c r="B46" s="95" t="s">
        <v>373</v>
      </c>
      <c r="C46" s="105">
        <f>SUM(C43:C45)</f>
        <v>36935351.333169989</v>
      </c>
      <c r="D46" s="105">
        <f>SUM(D43:D45)</f>
        <v>19175900.806829989</v>
      </c>
      <c r="E46" s="102"/>
      <c r="F46" s="112"/>
      <c r="G46" s="112"/>
      <c r="H46" s="117">
        <f>SUM(H43:H45)</f>
        <v>56111252.139999978</v>
      </c>
      <c r="J46" s="113">
        <v>1149483.9900001027</v>
      </c>
    </row>
    <row r="47" spans="1:10" ht="15.95" customHeight="1">
      <c r="A47" s="118" t="s">
        <v>400</v>
      </c>
      <c r="B47" s="95"/>
      <c r="C47" s="105"/>
      <c r="D47" s="105"/>
      <c r="E47" s="102"/>
      <c r="F47" s="112"/>
      <c r="G47" s="112"/>
      <c r="H47" s="107"/>
      <c r="J47" s="113"/>
    </row>
    <row r="48" spans="1:10" ht="15.95" customHeight="1">
      <c r="A48" s="94" t="s">
        <v>274</v>
      </c>
      <c r="B48" s="95"/>
      <c r="C48" s="105">
        <f>'Unallocated Detail'!E256</f>
        <v>0</v>
      </c>
      <c r="D48" s="105">
        <f>'Unallocated Detail'!F256</f>
        <v>0</v>
      </c>
      <c r="E48" s="106"/>
      <c r="F48" s="112"/>
      <c r="G48" s="112"/>
      <c r="H48" s="107">
        <f t="shared" ref="H48:H53" si="4">C48+D48</f>
        <v>0</v>
      </c>
      <c r="J48" s="113"/>
    </row>
    <row r="49" spans="1:10" ht="15.95" customHeight="1">
      <c r="A49" s="94" t="s">
        <v>275</v>
      </c>
      <c r="B49" s="95"/>
      <c r="C49" s="105">
        <f>'Unallocated Detail'!E257</f>
        <v>0</v>
      </c>
      <c r="D49" s="105">
        <f>'Unallocated Detail'!F257</f>
        <v>0</v>
      </c>
      <c r="E49" s="106">
        <v>4</v>
      </c>
      <c r="F49" s="112"/>
      <c r="G49" s="112"/>
      <c r="H49" s="107">
        <f t="shared" si="4"/>
        <v>0</v>
      </c>
      <c r="J49" s="113"/>
    </row>
    <row r="50" spans="1:10" ht="15.95" customHeight="1">
      <c r="A50" s="94" t="s">
        <v>276</v>
      </c>
      <c r="B50" s="95"/>
      <c r="C50" s="105">
        <f>'Unallocated Detail'!E258</f>
        <v>0</v>
      </c>
      <c r="D50" s="105">
        <f>'Unallocated Detail'!F258</f>
        <v>0</v>
      </c>
      <c r="E50" s="106">
        <v>4</v>
      </c>
      <c r="F50" s="112"/>
      <c r="G50" s="112"/>
      <c r="H50" s="107">
        <f t="shared" si="4"/>
        <v>0</v>
      </c>
      <c r="J50" s="113"/>
    </row>
    <row r="51" spans="1:10" ht="15.95" customHeight="1">
      <c r="A51" s="94" t="s">
        <v>277</v>
      </c>
      <c r="B51" s="95"/>
      <c r="C51" s="105">
        <f>'Unallocated Detail'!E259</f>
        <v>0</v>
      </c>
      <c r="D51" s="105">
        <f>'Unallocated Detail'!F259</f>
        <v>0</v>
      </c>
      <c r="E51" s="106">
        <v>4</v>
      </c>
      <c r="F51" s="112"/>
      <c r="G51" s="112"/>
      <c r="H51" s="107">
        <f t="shared" si="4"/>
        <v>0</v>
      </c>
      <c r="J51" s="113"/>
    </row>
    <row r="52" spans="1:10" ht="15.95" customHeight="1">
      <c r="A52" s="94" t="s">
        <v>278</v>
      </c>
      <c r="B52" s="95"/>
      <c r="C52" s="105">
        <f>'Unallocated Detail'!E260</f>
        <v>0</v>
      </c>
      <c r="D52" s="105">
        <f>'Unallocated Detail'!F260</f>
        <v>0</v>
      </c>
      <c r="E52" s="106"/>
      <c r="F52" s="112"/>
      <c r="G52" s="112"/>
      <c r="H52" s="107">
        <f t="shared" si="4"/>
        <v>0</v>
      </c>
      <c r="J52" s="113"/>
    </row>
    <row r="53" spans="1:10" ht="15.95" customHeight="1">
      <c r="A53" s="94" t="s">
        <v>279</v>
      </c>
      <c r="B53" s="95"/>
      <c r="C53" s="108">
        <f>'Unallocated Detail'!E261</f>
        <v>0</v>
      </c>
      <c r="D53" s="108">
        <f>'Unallocated Detail'!F261</f>
        <v>0</v>
      </c>
      <c r="E53" s="109"/>
      <c r="F53" s="119"/>
      <c r="G53" s="119"/>
      <c r="H53" s="120">
        <f t="shared" si="4"/>
        <v>0</v>
      </c>
      <c r="J53" s="113"/>
    </row>
    <row r="54" spans="1:10" ht="15.95" customHeight="1">
      <c r="A54" s="94" t="s">
        <v>280</v>
      </c>
      <c r="B54" s="95"/>
      <c r="C54" s="114">
        <f>SUM(C48:C53)</f>
        <v>0</v>
      </c>
      <c r="D54" s="114">
        <f>SUM(D48:D53)</f>
        <v>0</v>
      </c>
      <c r="E54" s="106"/>
      <c r="F54" s="112"/>
      <c r="G54" s="112"/>
      <c r="H54" s="114">
        <f>SUM(H48:H53)</f>
        <v>0</v>
      </c>
    </row>
    <row r="55" spans="1:10" ht="15.95" customHeight="1">
      <c r="A55" s="94" t="s">
        <v>401</v>
      </c>
      <c r="B55" s="121"/>
      <c r="C55" s="114"/>
      <c r="D55" s="114"/>
      <c r="E55" s="106"/>
      <c r="F55" s="112"/>
      <c r="G55" s="112"/>
      <c r="H55" s="115"/>
    </row>
    <row r="56" spans="1:10" ht="15.95" customHeight="1">
      <c r="A56" s="94"/>
      <c r="B56" s="116" t="s">
        <v>340</v>
      </c>
      <c r="C56" s="108">
        <f>'Unallocated Detail'!E270</f>
        <v>4112857.7389509995</v>
      </c>
      <c r="D56" s="108">
        <f>'Unallocated Detail'!F270</f>
        <v>2166894.7010489996</v>
      </c>
      <c r="E56" s="122">
        <v>4</v>
      </c>
      <c r="F56" s="110">
        <f>+C56/H56</f>
        <v>0.65493947066343272</v>
      </c>
      <c r="G56" s="110">
        <f>+D56/H56</f>
        <v>0.34506052933656722</v>
      </c>
      <c r="H56" s="107">
        <f>C56+D56</f>
        <v>6279752.4399999995</v>
      </c>
      <c r="J56" s="113"/>
    </row>
    <row r="57" spans="1:10" ht="15.95" customHeight="1">
      <c r="A57" s="94" t="s">
        <v>369</v>
      </c>
      <c r="B57" s="95" t="s">
        <v>373</v>
      </c>
      <c r="C57" s="105">
        <f>C56</f>
        <v>4112857.7389509995</v>
      </c>
      <c r="D57" s="105">
        <f>D56</f>
        <v>2166894.7010489996</v>
      </c>
      <c r="E57" s="102"/>
      <c r="F57" s="112"/>
      <c r="G57" s="112"/>
      <c r="H57" s="117">
        <f>SUM(H56)</f>
        <v>6279752.4399999995</v>
      </c>
      <c r="J57" s="113">
        <v>-494923.86000000034</v>
      </c>
    </row>
    <row r="58" spans="1:10" ht="15.95" customHeight="1">
      <c r="A58" s="94"/>
      <c r="B58" s="95"/>
      <c r="C58" s="105"/>
      <c r="D58" s="105"/>
      <c r="E58" s="102"/>
      <c r="F58" s="112"/>
      <c r="G58" s="112"/>
      <c r="H58" s="107"/>
    </row>
    <row r="59" spans="1:10" ht="15.95" customHeight="1">
      <c r="A59" s="123" t="s">
        <v>402</v>
      </c>
      <c r="B59" s="121"/>
      <c r="C59" s="124"/>
      <c r="D59" s="124"/>
      <c r="E59" s="125"/>
      <c r="F59" s="126"/>
      <c r="G59" s="126"/>
      <c r="H59" s="127"/>
    </row>
    <row r="60" spans="1:10" ht="15.95" customHeight="1">
      <c r="A60" s="123"/>
      <c r="B60" s="116" t="s">
        <v>403</v>
      </c>
      <c r="C60" s="108">
        <v>0</v>
      </c>
      <c r="D60" s="108">
        <v>0</v>
      </c>
      <c r="E60" s="122">
        <v>4</v>
      </c>
      <c r="F60" s="110"/>
      <c r="G60" s="110"/>
      <c r="H60" s="120">
        <v>0</v>
      </c>
    </row>
    <row r="61" spans="1:10" ht="15.95" customHeight="1">
      <c r="A61" s="123"/>
      <c r="B61" s="95" t="s">
        <v>373</v>
      </c>
      <c r="C61" s="105">
        <f>SUM(C60)</f>
        <v>0</v>
      </c>
      <c r="D61" s="105">
        <f>SUM(D60)</f>
        <v>0</v>
      </c>
      <c r="E61" s="102"/>
      <c r="F61" s="112"/>
      <c r="G61" s="112"/>
      <c r="H61" s="107">
        <f>SUM(H60)</f>
        <v>0</v>
      </c>
    </row>
    <row r="62" spans="1:10" ht="15.95" customHeight="1">
      <c r="A62" s="123"/>
      <c r="B62" s="121"/>
      <c r="C62" s="105"/>
      <c r="D62" s="105"/>
      <c r="E62" s="102"/>
      <c r="F62" s="112"/>
      <c r="G62" s="112"/>
      <c r="H62" s="127"/>
    </row>
    <row r="63" spans="1:10" ht="15.95" customHeight="1">
      <c r="A63" s="128" t="s">
        <v>404</v>
      </c>
      <c r="B63" s="95"/>
      <c r="C63" s="114"/>
      <c r="D63" s="114"/>
      <c r="E63" s="106"/>
      <c r="F63" s="112"/>
      <c r="G63" s="112"/>
      <c r="H63" s="115"/>
    </row>
    <row r="64" spans="1:10" ht="15.95" customHeight="1">
      <c r="A64" s="128"/>
      <c r="B64" s="116" t="s">
        <v>405</v>
      </c>
      <c r="C64" s="105">
        <f>'Unallocated Detail'!E278</f>
        <v>41665.100960999996</v>
      </c>
      <c r="D64" s="105">
        <f>'Unallocated Detail'!F278</f>
        <v>20735.829039</v>
      </c>
      <c r="E64" s="106">
        <v>4</v>
      </c>
      <c r="F64" s="103">
        <f>+C64/H64</f>
        <v>0.66770000000000007</v>
      </c>
      <c r="G64" s="103">
        <f>+D64/H64</f>
        <v>0.33230000000000004</v>
      </c>
      <c r="H64" s="107">
        <f>C64+D64</f>
        <v>62400.929999999993</v>
      </c>
    </row>
    <row r="65" spans="1:11" ht="15.95" customHeight="1">
      <c r="A65" s="94"/>
      <c r="B65" s="116" t="s">
        <v>406</v>
      </c>
      <c r="C65" s="108">
        <v>0</v>
      </c>
      <c r="D65" s="108">
        <v>0</v>
      </c>
      <c r="E65" s="129">
        <v>4</v>
      </c>
      <c r="F65" s="110"/>
      <c r="G65" s="110"/>
      <c r="H65" s="108">
        <f>C65+D65</f>
        <v>0</v>
      </c>
    </row>
    <row r="66" spans="1:11" ht="15.95" customHeight="1">
      <c r="A66" s="130" t="s">
        <v>369</v>
      </c>
      <c r="B66" s="131" t="s">
        <v>373</v>
      </c>
      <c r="C66" s="108">
        <f>SUM(C64:C65)</f>
        <v>41665.100960999996</v>
      </c>
      <c r="D66" s="108">
        <f>SUM(D64:D65)</f>
        <v>20735.829039</v>
      </c>
      <c r="E66" s="122"/>
      <c r="F66" s="132"/>
      <c r="G66" s="132"/>
      <c r="H66" s="108">
        <f>SUM(H64:H65)</f>
        <v>62400.929999999993</v>
      </c>
      <c r="J66" s="113">
        <v>-35000</v>
      </c>
    </row>
    <row r="67" spans="1:11" ht="12" customHeight="1">
      <c r="A67" s="94"/>
      <c r="B67" s="95"/>
      <c r="C67" s="114"/>
      <c r="D67" s="114"/>
      <c r="E67" s="133"/>
      <c r="F67" s="112"/>
      <c r="G67" s="112"/>
      <c r="H67" s="115"/>
    </row>
    <row r="68" spans="1:11" ht="15.95" customHeight="1">
      <c r="A68" s="130" t="s">
        <v>407</v>
      </c>
      <c r="B68" s="131"/>
      <c r="C68" s="134">
        <f>C66+C61+C57+C46+C41+C37+C22+C13+C54</f>
        <v>163716525.06526071</v>
      </c>
      <c r="D68" s="134">
        <f>D66+D61+D57+D46+D41+D37+D22+D13+D54</f>
        <v>90667415.314738914</v>
      </c>
      <c r="E68" s="135"/>
      <c r="F68" s="136"/>
      <c r="G68" s="137"/>
      <c r="H68" s="134">
        <f>H66+H61+H57+H46+H41+H37+H22+H13+H54</f>
        <v>254383940.37999961</v>
      </c>
    </row>
    <row r="69" spans="1:11" ht="11.25" customHeight="1">
      <c r="C69" s="138"/>
      <c r="D69" s="138"/>
      <c r="E69" s="138"/>
      <c r="F69" s="138"/>
    </row>
    <row r="70" spans="1:11" ht="15.95" customHeight="1">
      <c r="E70" s="139" t="s">
        <v>34</v>
      </c>
      <c r="F70" s="140" t="s">
        <v>33</v>
      </c>
      <c r="G70" s="141" t="s">
        <v>34</v>
      </c>
      <c r="H70" s="142" t="s">
        <v>33</v>
      </c>
    </row>
    <row r="71" spans="1:11" ht="15.95" customHeight="1">
      <c r="B71" s="143" t="s">
        <v>408</v>
      </c>
      <c r="C71" s="144"/>
      <c r="D71" s="144"/>
      <c r="E71" s="174" t="s">
        <v>420</v>
      </c>
      <c r="F71" s="175"/>
      <c r="G71" s="176" t="s">
        <v>421</v>
      </c>
      <c r="H71" s="177"/>
    </row>
    <row r="72" spans="1:11" ht="15.95" customHeight="1">
      <c r="B72" s="145">
        <v>1</v>
      </c>
      <c r="C72" s="146" t="s">
        <v>409</v>
      </c>
      <c r="D72" s="147"/>
      <c r="E72" s="148">
        <v>0.58099999999999996</v>
      </c>
      <c r="F72" s="149">
        <v>0.41899999999999998</v>
      </c>
      <c r="G72" s="150">
        <v>0.58079999999999998</v>
      </c>
      <c r="H72" s="151">
        <v>0.41920000000000002</v>
      </c>
      <c r="J72" s="152"/>
    </row>
    <row r="73" spans="1:11" ht="15.95" customHeight="1">
      <c r="B73" s="145">
        <v>2</v>
      </c>
      <c r="C73" s="146" t="s">
        <v>410</v>
      </c>
      <c r="D73" s="147"/>
      <c r="E73" s="153">
        <v>0.62770000000000004</v>
      </c>
      <c r="F73" s="154">
        <v>0.37230000000000002</v>
      </c>
      <c r="G73" s="155">
        <v>0.62590000000000001</v>
      </c>
      <c r="H73" s="156">
        <v>0.37409999999999999</v>
      </c>
    </row>
    <row r="74" spans="1:11" ht="15.95" customHeight="1">
      <c r="B74" s="145">
        <v>3</v>
      </c>
      <c r="C74" s="147" t="s">
        <v>411</v>
      </c>
      <c r="D74" s="147"/>
      <c r="E74" s="153">
        <v>0.60780000000000001</v>
      </c>
      <c r="F74" s="154">
        <v>0.39219999999999999</v>
      </c>
      <c r="G74" s="155">
        <v>0.60599999999999998</v>
      </c>
      <c r="H74" s="156">
        <v>0.39400000000000002</v>
      </c>
    </row>
    <row r="75" spans="1:11" ht="15.95" customHeight="1">
      <c r="B75" s="145">
        <v>4</v>
      </c>
      <c r="C75" s="146" t="s">
        <v>412</v>
      </c>
      <c r="D75" s="147"/>
      <c r="E75" s="153">
        <v>0.66769999999999996</v>
      </c>
      <c r="F75" s="154">
        <v>0.33229999999999998</v>
      </c>
      <c r="G75" s="155">
        <v>0.65590000000000004</v>
      </c>
      <c r="H75" s="156">
        <v>0.34410000000000002</v>
      </c>
      <c r="J75" s="157">
        <f>+E75*6</f>
        <v>4.0061999999999998</v>
      </c>
      <c r="K75" s="158"/>
    </row>
    <row r="76" spans="1:11" ht="15.95" customHeight="1">
      <c r="B76" s="129">
        <v>5</v>
      </c>
      <c r="C76" s="159" t="s">
        <v>413</v>
      </c>
      <c r="D76" s="160"/>
      <c r="E76" s="161">
        <v>0.67530000000000001</v>
      </c>
      <c r="F76" s="162">
        <v>0.32469999999999999</v>
      </c>
      <c r="G76" s="163">
        <v>0.64359999999999995</v>
      </c>
      <c r="H76" s="164">
        <v>0.35639999999999999</v>
      </c>
      <c r="J76" s="157">
        <f>+G75*6</f>
        <v>3.9354000000000005</v>
      </c>
      <c r="K76" s="165">
        <f>AVERAGE(E75,G75)</f>
        <v>0.66179999999999994</v>
      </c>
    </row>
    <row r="77" spans="1:11" ht="15.95" customHeight="1">
      <c r="A77" s="166"/>
      <c r="C77" s="152"/>
      <c r="D77" s="152"/>
      <c r="E77" s="152"/>
      <c r="F77" s="152"/>
      <c r="G77" s="152"/>
      <c r="H77" s="152"/>
    </row>
    <row r="78" spans="1:11" ht="15.95" customHeight="1">
      <c r="C78" s="152"/>
      <c r="D78" s="152"/>
      <c r="E78" s="152"/>
      <c r="F78" s="152"/>
      <c r="G78" s="152"/>
      <c r="H78" s="152"/>
    </row>
  </sheetData>
  <mergeCells count="7">
    <mergeCell ref="E71:F71"/>
    <mergeCell ref="G71:H71"/>
    <mergeCell ref="B1:H1"/>
    <mergeCell ref="B2:H2"/>
    <mergeCell ref="A3:H3"/>
    <mergeCell ref="B4:H4"/>
    <mergeCell ref="B5:H5"/>
  </mergeCells>
  <conditionalFormatting sqref="J22 J13 J37 J41 J46:J53 J66 J56:J57">
    <cfRule type="cellIs" dxfId="0" priority="1" stopIfTrue="1" operator="notEqual">
      <formula>0</formula>
    </cfRule>
  </conditionalFormatting>
  <pageMargins left="0.7" right="0.7" top="0.75" bottom="0.75" header="0.3" footer="0.3"/>
  <pageSetup scale="55" fitToWidth="0" fitToHeight="0" orientation="portrait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0C49451089C154082430066B684451E" ma:contentTypeVersion="76" ma:contentTypeDescription="" ma:contentTypeScope="" ma:versionID="0449c6cda19ca864b2395fb24d899cb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2018-11-14T08:00:00+00:00</OpenedDate>
    <SignificantOrder xmlns="dc463f71-b30c-4ab2-9473-d307f9d35888">false</SignificantOrder>
    <Date1 xmlns="dc463f71-b30c-4ab2-9473-d307f9d35888">2018-11-14T08:00:00+00:00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180927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5BD4FCD-0203-4EF3-9D33-1FA6E4E416FA}"/>
</file>

<file path=customXml/itemProps2.xml><?xml version="1.0" encoding="utf-8"?>
<ds:datastoreItem xmlns:ds="http://schemas.openxmlformats.org/officeDocument/2006/customXml" ds:itemID="{46DCB487-3378-48AB-81F5-E7F02ECCACB1}"/>
</file>

<file path=customXml/itemProps3.xml><?xml version="1.0" encoding="utf-8"?>
<ds:datastoreItem xmlns:ds="http://schemas.openxmlformats.org/officeDocument/2006/customXml" ds:itemID="{104ADE36-71E5-4767-98EA-DDB882FBDDAA}"/>
</file>

<file path=customXml/itemProps4.xml><?xml version="1.0" encoding="utf-8"?>
<ds:datastoreItem xmlns:ds="http://schemas.openxmlformats.org/officeDocument/2006/customXml" ds:itemID="{E4B0E375-B99D-4D92-B4B5-6DB4AE71DB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Unallocated Detail</vt:lpstr>
      <vt:lpstr>Common by Account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Koizumi, Rell (UTC)</cp:lastModifiedBy>
  <cp:lastPrinted>2018-11-14T21:43:22Z</cp:lastPrinted>
  <dcterms:created xsi:type="dcterms:W3CDTF">2017-10-30T16:51:04Z</dcterms:created>
  <dcterms:modified xsi:type="dcterms:W3CDTF">2018-11-14T23:36:14Z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0x0101006E56B4D1795A2E4DB2F0B01679ED314A0070C49451089C154082430066B684451E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