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 activeTab="3"/>
  </bookViews>
  <sheets>
    <sheet name="1-2018 SOE" sheetId="1" r:id="rId1"/>
    <sheet name="2-2018 SOE" sheetId="2" r:id="rId2"/>
    <sheet name="3-2018 SOE" sheetId="3" r:id="rId3"/>
    <sheet name="12ME 3-2018 SOE" sheetId="4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>'[3]INPUT TAB'!#REF!</definedName>
    <definedName name="RdSch_PY">'[3]INPUT TAB'!#REF!</definedName>
    <definedName name="RdSch_PY2">'[3]INPUT TAB'!#REF!</definedName>
    <definedName name="Therm_upload" localSheetId="3">#REF!</definedName>
    <definedName name="Therm_upload" localSheetId="1">#REF!</definedName>
    <definedName name="Therm_upload" localSheetId="2">#REF!</definedName>
    <definedName name="Therm_upload">#REF!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45621" calcMode="autoNoTable"/>
</workbook>
</file>

<file path=xl/calcChain.xml><?xml version="1.0" encoding="utf-8"?>
<calcChain xmlns="http://schemas.openxmlformats.org/spreadsheetml/2006/main">
  <c r="H56" i="4" l="1"/>
  <c r="F56" i="4"/>
  <c r="R18" i="4"/>
  <c r="F55" i="4"/>
  <c r="H55" i="4" s="1"/>
  <c r="L55" i="4"/>
  <c r="N55" i="4" s="1"/>
  <c r="L52" i="4"/>
  <c r="N52" i="4" s="1"/>
  <c r="F50" i="4"/>
  <c r="H50" i="4" s="1"/>
  <c r="J54" i="4"/>
  <c r="F49" i="4"/>
  <c r="H49" i="4" s="1"/>
  <c r="L49" i="4"/>
  <c r="N49" i="4" s="1"/>
  <c r="L48" i="4"/>
  <c r="F26" i="4"/>
  <c r="H26" i="4" s="1"/>
  <c r="L26" i="4"/>
  <c r="N26" i="4" s="1"/>
  <c r="L25" i="4"/>
  <c r="N25" i="4" s="1"/>
  <c r="H23" i="4"/>
  <c r="D27" i="4"/>
  <c r="B27" i="4"/>
  <c r="Q19" i="4"/>
  <c r="Q18" i="4"/>
  <c r="P18" i="4"/>
  <c r="F18" i="4"/>
  <c r="H18" i="4" s="1"/>
  <c r="L18" i="4"/>
  <c r="N18" i="4" s="1"/>
  <c r="P15" i="4"/>
  <c r="R15" i="4"/>
  <c r="F15" i="4"/>
  <c r="H15" i="4" s="1"/>
  <c r="L15" i="4"/>
  <c r="N15" i="4" s="1"/>
  <c r="Q14" i="4"/>
  <c r="Q13" i="4"/>
  <c r="P13" i="4"/>
  <c r="F13" i="4"/>
  <c r="H13" i="4" s="1"/>
  <c r="L13" i="4"/>
  <c r="N13" i="4" s="1"/>
  <c r="Q12" i="4"/>
  <c r="P11" i="4"/>
  <c r="N11" i="4"/>
  <c r="R11" i="4"/>
  <c r="F11" i="4"/>
  <c r="L11" i="4"/>
  <c r="N55" i="3"/>
  <c r="L55" i="3"/>
  <c r="H55" i="3"/>
  <c r="F55" i="3"/>
  <c r="Q18" i="3"/>
  <c r="L54" i="3"/>
  <c r="N54" i="3" s="1"/>
  <c r="F51" i="3"/>
  <c r="H51" i="3" s="1"/>
  <c r="N50" i="3"/>
  <c r="L50" i="3"/>
  <c r="F50" i="3"/>
  <c r="H50" i="3" s="1"/>
  <c r="Q13" i="3"/>
  <c r="L49" i="3"/>
  <c r="N49" i="3" s="1"/>
  <c r="R11" i="3"/>
  <c r="B53" i="3"/>
  <c r="F47" i="3"/>
  <c r="F25" i="3"/>
  <c r="F24" i="3"/>
  <c r="H24" i="3" s="1"/>
  <c r="N23" i="3"/>
  <c r="L23" i="3"/>
  <c r="H23" i="3"/>
  <c r="F23" i="3"/>
  <c r="L22" i="3"/>
  <c r="N22" i="3" s="1"/>
  <c r="J26" i="3"/>
  <c r="D26" i="3"/>
  <c r="B26" i="3"/>
  <c r="R18" i="3"/>
  <c r="P18" i="3"/>
  <c r="N18" i="3"/>
  <c r="L18" i="3"/>
  <c r="F18" i="3"/>
  <c r="H18" i="3" s="1"/>
  <c r="Q17" i="3"/>
  <c r="P17" i="3"/>
  <c r="Q14" i="3"/>
  <c r="P14" i="3"/>
  <c r="R13" i="3"/>
  <c r="P13" i="3"/>
  <c r="N13" i="3"/>
  <c r="L13" i="3"/>
  <c r="F13" i="3"/>
  <c r="H13" i="3" s="1"/>
  <c r="Q12" i="3"/>
  <c r="P12" i="3"/>
  <c r="N11" i="3"/>
  <c r="L11" i="3"/>
  <c r="F11" i="3"/>
  <c r="H11" i="3" s="1"/>
  <c r="Q10" i="3"/>
  <c r="J16" i="3"/>
  <c r="D16" i="3"/>
  <c r="P10" i="3"/>
  <c r="R12" i="4" l="1"/>
  <c r="N56" i="4"/>
  <c r="L14" i="4"/>
  <c r="N14" i="4" s="1"/>
  <c r="F14" i="4"/>
  <c r="L19" i="4"/>
  <c r="F19" i="4"/>
  <c r="H19" i="4" s="1"/>
  <c r="N24" i="4"/>
  <c r="N48" i="4"/>
  <c r="J58" i="4"/>
  <c r="R17" i="4"/>
  <c r="P14" i="4"/>
  <c r="F17" i="4"/>
  <c r="F21" i="4" s="1"/>
  <c r="H11" i="4"/>
  <c r="L12" i="4"/>
  <c r="L17" i="4" s="1"/>
  <c r="L21" i="4" s="1"/>
  <c r="F12" i="4"/>
  <c r="H14" i="4"/>
  <c r="H12" i="4"/>
  <c r="B17" i="4"/>
  <c r="B21" i="4" s="1"/>
  <c r="B29" i="4" s="1"/>
  <c r="N19" i="4"/>
  <c r="R19" i="4"/>
  <c r="F24" i="4"/>
  <c r="H24" i="4" s="1"/>
  <c r="L24" i="4"/>
  <c r="F25" i="4"/>
  <c r="H25" i="4" s="1"/>
  <c r="F48" i="4"/>
  <c r="D54" i="4"/>
  <c r="H48" i="4"/>
  <c r="Q11" i="4"/>
  <c r="J17" i="4"/>
  <c r="R14" i="4"/>
  <c r="D17" i="4"/>
  <c r="J27" i="4"/>
  <c r="L51" i="4"/>
  <c r="N51" i="4" s="1"/>
  <c r="F52" i="4"/>
  <c r="H52" i="4" s="1"/>
  <c r="Q15" i="4"/>
  <c r="L23" i="4"/>
  <c r="L27" i="4" s="1"/>
  <c r="L50" i="4"/>
  <c r="L54" i="4" s="1"/>
  <c r="F51" i="4"/>
  <c r="H51" i="4" s="1"/>
  <c r="B54" i="4"/>
  <c r="L56" i="4"/>
  <c r="P12" i="4"/>
  <c r="R13" i="4"/>
  <c r="P19" i="4"/>
  <c r="F23" i="4"/>
  <c r="J20" i="3"/>
  <c r="B28" i="3"/>
  <c r="B57" i="3"/>
  <c r="P16" i="3"/>
  <c r="H49" i="3"/>
  <c r="H14" i="3"/>
  <c r="N24" i="3"/>
  <c r="H47" i="3"/>
  <c r="N12" i="3"/>
  <c r="N14" i="3"/>
  <c r="D20" i="3"/>
  <c r="H25" i="3"/>
  <c r="N47" i="3"/>
  <c r="N51" i="3"/>
  <c r="L10" i="3"/>
  <c r="N10" i="3" s="1"/>
  <c r="R10" i="3"/>
  <c r="P11" i="3"/>
  <c r="L12" i="3"/>
  <c r="R12" i="3"/>
  <c r="L14" i="3"/>
  <c r="R14" i="3"/>
  <c r="L17" i="3"/>
  <c r="N17" i="3" s="1"/>
  <c r="R17" i="3"/>
  <c r="F22" i="3"/>
  <c r="F26" i="3" s="1"/>
  <c r="L25" i="3"/>
  <c r="N25" i="3" s="1"/>
  <c r="L48" i="3"/>
  <c r="F49" i="3"/>
  <c r="D53" i="3"/>
  <c r="F54" i="3"/>
  <c r="H54" i="3" s="1"/>
  <c r="F10" i="3"/>
  <c r="Q11" i="3"/>
  <c r="F12" i="3"/>
  <c r="H12" i="3" s="1"/>
  <c r="F14" i="3"/>
  <c r="B16" i="3"/>
  <c r="B20" i="3" s="1"/>
  <c r="F17" i="3"/>
  <c r="H17" i="3" s="1"/>
  <c r="H22" i="3"/>
  <c r="L24" i="3"/>
  <c r="L26" i="3" s="1"/>
  <c r="L47" i="3"/>
  <c r="L53" i="3" s="1"/>
  <c r="L57" i="3" s="1"/>
  <c r="F48" i="3"/>
  <c r="H48" i="3" s="1"/>
  <c r="N48" i="3"/>
  <c r="L51" i="3"/>
  <c r="J53" i="3"/>
  <c r="H10" i="3"/>
  <c r="L58" i="4" l="1"/>
  <c r="N54" i="4"/>
  <c r="D58" i="4"/>
  <c r="H58" i="4" s="1"/>
  <c r="H54" i="4"/>
  <c r="Q17" i="4"/>
  <c r="F27" i="4"/>
  <c r="L29" i="4"/>
  <c r="N27" i="4"/>
  <c r="F54" i="4"/>
  <c r="F58" i="4" s="1"/>
  <c r="N23" i="4"/>
  <c r="N50" i="4"/>
  <c r="N12" i="4"/>
  <c r="J21" i="4"/>
  <c r="N21" i="4" s="1"/>
  <c r="N17" i="4"/>
  <c r="N58" i="4"/>
  <c r="B58" i="4"/>
  <c r="P17" i="4"/>
  <c r="D21" i="4"/>
  <c r="H17" i="4"/>
  <c r="N26" i="3"/>
  <c r="D28" i="3"/>
  <c r="F53" i="3"/>
  <c r="F57" i="3" s="1"/>
  <c r="R16" i="3"/>
  <c r="N53" i="3"/>
  <c r="J57" i="3"/>
  <c r="N57" i="3" s="1"/>
  <c r="J28" i="3"/>
  <c r="F16" i="3"/>
  <c r="H26" i="3"/>
  <c r="H53" i="3"/>
  <c r="D57" i="3"/>
  <c r="H57" i="3" s="1"/>
  <c r="Q16" i="3"/>
  <c r="L16" i="3"/>
  <c r="H21" i="4" l="1"/>
  <c r="D29" i="4"/>
  <c r="F29" i="4"/>
  <c r="H27" i="4"/>
  <c r="J29" i="4"/>
  <c r="N29" i="4" s="1"/>
  <c r="L20" i="3"/>
  <c r="N16" i="3"/>
  <c r="F20" i="3"/>
  <c r="H16" i="3"/>
  <c r="H29" i="4" l="1"/>
  <c r="F28" i="3"/>
  <c r="H28" i="3" s="1"/>
  <c r="H20" i="3"/>
  <c r="L28" i="3"/>
  <c r="N28" i="3" s="1"/>
  <c r="N20" i="3"/>
  <c r="L55" i="2" l="1"/>
  <c r="N55" i="2" s="1"/>
  <c r="F51" i="2"/>
  <c r="H51" i="2" s="1"/>
  <c r="L51" i="2"/>
  <c r="N51" i="2" s="1"/>
  <c r="L50" i="2"/>
  <c r="N50" i="2" s="1"/>
  <c r="H48" i="2"/>
  <c r="Q11" i="2"/>
  <c r="F48" i="2"/>
  <c r="F47" i="2"/>
  <c r="L47" i="2"/>
  <c r="H25" i="2"/>
  <c r="F25" i="2"/>
  <c r="F24" i="2"/>
  <c r="H24" i="2" s="1"/>
  <c r="L24" i="2"/>
  <c r="N24" i="2" s="1"/>
  <c r="L23" i="2"/>
  <c r="N23" i="2" s="1"/>
  <c r="L22" i="2"/>
  <c r="F22" i="2"/>
  <c r="R18" i="2"/>
  <c r="P18" i="2"/>
  <c r="L18" i="2"/>
  <c r="N18" i="2" s="1"/>
  <c r="F18" i="2"/>
  <c r="Q17" i="2"/>
  <c r="Q14" i="2"/>
  <c r="R13" i="2"/>
  <c r="P13" i="2"/>
  <c r="L13" i="2"/>
  <c r="N13" i="2" s="1"/>
  <c r="Q12" i="2"/>
  <c r="R11" i="2"/>
  <c r="L11" i="2"/>
  <c r="N11" i="2" s="1"/>
  <c r="Q10" i="2"/>
  <c r="N14" i="2" l="1"/>
  <c r="R14" i="2"/>
  <c r="F17" i="2"/>
  <c r="H17" i="2" s="1"/>
  <c r="L17" i="2"/>
  <c r="P17" i="2"/>
  <c r="H47" i="2"/>
  <c r="F54" i="2"/>
  <c r="H54" i="2" s="1"/>
  <c r="L54" i="2"/>
  <c r="J16" i="2"/>
  <c r="R10" i="2"/>
  <c r="F14" i="2"/>
  <c r="H14" i="2" s="1"/>
  <c r="L14" i="2"/>
  <c r="P14" i="2"/>
  <c r="N49" i="2"/>
  <c r="R12" i="2"/>
  <c r="B16" i="2"/>
  <c r="B20" i="2" s="1"/>
  <c r="F10" i="2"/>
  <c r="L10" i="2"/>
  <c r="P10" i="2"/>
  <c r="F11" i="2"/>
  <c r="H11" i="2" s="1"/>
  <c r="H13" i="2"/>
  <c r="H22" i="2"/>
  <c r="D26" i="2"/>
  <c r="H23" i="2"/>
  <c r="F23" i="2"/>
  <c r="F26" i="2" s="1"/>
  <c r="B26" i="2"/>
  <c r="L53" i="2"/>
  <c r="L57" i="2" s="1"/>
  <c r="N47" i="2"/>
  <c r="N48" i="2"/>
  <c r="N54" i="2"/>
  <c r="R17" i="2"/>
  <c r="F12" i="2"/>
  <c r="H12" i="2" s="1"/>
  <c r="L12" i="2"/>
  <c r="N12" i="2" s="1"/>
  <c r="P12" i="2"/>
  <c r="F13" i="2"/>
  <c r="D16" i="2"/>
  <c r="N17" i="2"/>
  <c r="H18" i="2"/>
  <c r="N22" i="2"/>
  <c r="J26" i="2"/>
  <c r="F49" i="2"/>
  <c r="F53" i="2" s="1"/>
  <c r="F57" i="2" s="1"/>
  <c r="L49" i="2"/>
  <c r="Q13" i="2"/>
  <c r="F50" i="2"/>
  <c r="H50" i="2" s="1"/>
  <c r="Q18" i="2"/>
  <c r="H55" i="2"/>
  <c r="F55" i="2"/>
  <c r="B53" i="2"/>
  <c r="J53" i="2"/>
  <c r="P11" i="2"/>
  <c r="L25" i="2"/>
  <c r="L26" i="2" s="1"/>
  <c r="L48" i="2"/>
  <c r="D53" i="2"/>
  <c r="F28" i="2" l="1"/>
  <c r="L16" i="2"/>
  <c r="L20" i="2" s="1"/>
  <c r="L28" i="2" s="1"/>
  <c r="J28" i="2"/>
  <c r="N26" i="2"/>
  <c r="D20" i="2"/>
  <c r="F16" i="2"/>
  <c r="F20" i="2" s="1"/>
  <c r="H10" i="2"/>
  <c r="N10" i="2"/>
  <c r="H49" i="2"/>
  <c r="D57" i="2"/>
  <c r="H57" i="2" s="1"/>
  <c r="Q16" i="2"/>
  <c r="H53" i="2"/>
  <c r="N53" i="2"/>
  <c r="J57" i="2"/>
  <c r="N57" i="2" s="1"/>
  <c r="R16" i="2"/>
  <c r="H26" i="2"/>
  <c r="D28" i="2"/>
  <c r="N25" i="2"/>
  <c r="N16" i="2"/>
  <c r="J20" i="2"/>
  <c r="B57" i="2"/>
  <c r="P16" i="2"/>
  <c r="B28" i="2"/>
  <c r="N28" i="2" l="1"/>
  <c r="H28" i="2"/>
  <c r="H16" i="2"/>
  <c r="N20" i="2"/>
  <c r="H20" i="2"/>
  <c r="R18" i="1" l="1"/>
  <c r="H55" i="1"/>
  <c r="L55" i="1"/>
  <c r="F54" i="1"/>
  <c r="H54" i="1" s="1"/>
  <c r="L51" i="1"/>
  <c r="N51" i="1" s="1"/>
  <c r="F51" i="1"/>
  <c r="R13" i="1"/>
  <c r="L50" i="1"/>
  <c r="F49" i="1"/>
  <c r="H49" i="1" s="1"/>
  <c r="J53" i="1"/>
  <c r="F48" i="1"/>
  <c r="H48" i="1" s="1"/>
  <c r="L48" i="1"/>
  <c r="N48" i="1" s="1"/>
  <c r="L47" i="1"/>
  <c r="N47" i="1" s="1"/>
  <c r="F47" i="1"/>
  <c r="F25" i="1"/>
  <c r="H25" i="1" s="1"/>
  <c r="L25" i="1"/>
  <c r="N25" i="1" s="1"/>
  <c r="L24" i="1"/>
  <c r="N24" i="1" s="1"/>
  <c r="F24" i="1"/>
  <c r="N23" i="1"/>
  <c r="H23" i="1"/>
  <c r="L23" i="1"/>
  <c r="J26" i="1"/>
  <c r="H22" i="1"/>
  <c r="D26" i="1"/>
  <c r="B26" i="1"/>
  <c r="Q18" i="1"/>
  <c r="N18" i="1"/>
  <c r="L18" i="1"/>
  <c r="Q17" i="1"/>
  <c r="P17" i="1"/>
  <c r="F17" i="1"/>
  <c r="H17" i="1" s="1"/>
  <c r="L17" i="1"/>
  <c r="N17" i="1" s="1"/>
  <c r="P14" i="1"/>
  <c r="R14" i="1"/>
  <c r="F14" i="1"/>
  <c r="H14" i="1" s="1"/>
  <c r="L14" i="1"/>
  <c r="N14" i="1" s="1"/>
  <c r="Q13" i="1"/>
  <c r="F13" i="1"/>
  <c r="Q12" i="1"/>
  <c r="P12" i="1"/>
  <c r="F12" i="1"/>
  <c r="H12" i="1" s="1"/>
  <c r="L12" i="1"/>
  <c r="N12" i="1" s="1"/>
  <c r="Q11" i="1"/>
  <c r="R11" i="1"/>
  <c r="D16" i="1"/>
  <c r="B16" i="1"/>
  <c r="B20" i="1" s="1"/>
  <c r="P10" i="1"/>
  <c r="R10" i="1"/>
  <c r="F10" i="1"/>
  <c r="L10" i="1"/>
  <c r="D28" i="1" l="1"/>
  <c r="N10" i="1"/>
  <c r="L16" i="1"/>
  <c r="L20" i="1" s="1"/>
  <c r="H13" i="1"/>
  <c r="J57" i="1"/>
  <c r="H50" i="1"/>
  <c r="D20" i="1"/>
  <c r="B28" i="1"/>
  <c r="F53" i="1"/>
  <c r="J16" i="1"/>
  <c r="H10" i="1"/>
  <c r="L11" i="1"/>
  <c r="L13" i="1"/>
  <c r="N13" i="1" s="1"/>
  <c r="Q10" i="1"/>
  <c r="F11" i="1"/>
  <c r="F16" i="1" s="1"/>
  <c r="N11" i="1"/>
  <c r="Q14" i="1"/>
  <c r="F18" i="1"/>
  <c r="H18" i="1" s="1"/>
  <c r="L22" i="1"/>
  <c r="L26" i="1" s="1"/>
  <c r="L28" i="1" s="1"/>
  <c r="F23" i="1"/>
  <c r="H24" i="1"/>
  <c r="H47" i="1"/>
  <c r="L49" i="1"/>
  <c r="L53" i="1" s="1"/>
  <c r="F50" i="1"/>
  <c r="N50" i="1"/>
  <c r="H51" i="1"/>
  <c r="B53" i="1"/>
  <c r="L54" i="1"/>
  <c r="N54" i="1" s="1"/>
  <c r="F55" i="1"/>
  <c r="N55" i="1"/>
  <c r="H11" i="1"/>
  <c r="P11" i="1"/>
  <c r="R12" i="1"/>
  <c r="P13" i="1"/>
  <c r="R17" i="1"/>
  <c r="P18" i="1"/>
  <c r="F22" i="1"/>
  <c r="F26" i="1" s="1"/>
  <c r="D53" i="1"/>
  <c r="L57" i="1" l="1"/>
  <c r="N57" i="1" s="1"/>
  <c r="N53" i="1"/>
  <c r="F20" i="1"/>
  <c r="H16" i="1"/>
  <c r="H53" i="1"/>
  <c r="Q16" i="1"/>
  <c r="D57" i="1"/>
  <c r="B57" i="1"/>
  <c r="P16" i="1"/>
  <c r="H28" i="1"/>
  <c r="N22" i="1"/>
  <c r="J20" i="1"/>
  <c r="N16" i="1"/>
  <c r="H20" i="1"/>
  <c r="N26" i="1"/>
  <c r="F28" i="1"/>
  <c r="F57" i="1"/>
  <c r="R16" i="1"/>
  <c r="N49" i="1"/>
  <c r="H26" i="1"/>
  <c r="N20" i="1" l="1"/>
  <c r="J28" i="1"/>
  <c r="N28" i="1" s="1"/>
  <c r="H57" i="1"/>
</calcChain>
</file>

<file path=xl/sharedStrings.xml><?xml version="1.0" encoding="utf-8"?>
<sst xmlns="http://schemas.openxmlformats.org/spreadsheetml/2006/main" count="295" uniqueCount="47">
  <si>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</si>
  <si>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</si>
  <si>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</si>
  <si>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</si>
  <si>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</si>
  <si>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</si>
  <si>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</si>
  <si>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</si>
  <si>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 *</t>
  </si>
  <si>
    <t>AMOUNT</t>
  </si>
  <si>
    <t>%</t>
  </si>
  <si>
    <t>BUDGET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</si>
  <si>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</si>
  <si>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</si>
  <si>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</si>
  <si>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</si>
  <si>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</si>
  <si>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</si>
  <si>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</si>
  <si>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</si>
  <si>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</si>
  <si>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</si>
  <si>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</si>
  <si>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</si>
  <si>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</si>
  <si>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</si>
  <si>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</si>
  <si>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</si>
  <si>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</si>
  <si>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</si>
  <si>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</si>
  <si>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</si>
  <si>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</si>
  <si>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</si>
  <si>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</si>
  <si>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</si>
  <si>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</si>
  <si>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</si>
  <si>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</si>
  <si>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</si>
  <si>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</si>
  <si>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</si>
  <si>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MONTH OF JANUARY 2018</t>
  </si>
  <si>
    <t>VARIANCE FROM 2017</t>
  </si>
  <si>
    <t>MONTH OF FEBRUARY 2018</t>
  </si>
  <si>
    <t>MONTH OF MARCH 2018</t>
  </si>
  <si>
    <t>TWELVE MONTHS ENDED MARCH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</si>
</sst>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</numFmts>
  <fonts count="32" x14ac:knownFonts="1">
    <font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3">
    <xf numFmtId="0" fontId="0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9" fontId="1" fillId="0" borderId="0"/>
    <xf numFmtId="39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2" fontId="3" fillId="0" borderId="0"/>
    <xf numFmtId="38" fontId="11" fillId="16" borderId="0" applyNumberFormat="0" applyBorder="0" applyAlignment="0" applyProtection="0"/>
    <xf numFmtId="10" fontId="11" fillId="17" borderId="4" applyNumberFormat="0" applyBorder="0" applyAlignment="0" applyProtection="0"/>
    <xf numFmtId="173" fontId="12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8" borderId="5" applyNumberFormat="0" applyProtection="0">
      <alignment vertical="center"/>
    </xf>
    <xf numFmtId="4" fontId="14" fillId="18" borderId="5" applyNumberFormat="0" applyProtection="0">
      <alignment vertical="center"/>
    </xf>
    <xf numFmtId="4" fontId="13" fillId="18" borderId="5" applyNumberFormat="0" applyProtection="0">
      <alignment horizontal="left" vertical="center" indent="1"/>
    </xf>
    <xf numFmtId="0" fontId="13" fillId="18" borderId="5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5" applyNumberFormat="0" applyProtection="0">
      <alignment horizontal="right" vertical="center"/>
    </xf>
    <xf numFmtId="4" fontId="15" fillId="21" borderId="5" applyNumberFormat="0" applyProtection="0">
      <alignment horizontal="right" vertical="center"/>
    </xf>
    <xf numFmtId="4" fontId="15" fillId="22" borderId="5" applyNumberFormat="0" applyProtection="0">
      <alignment horizontal="right" vertical="center"/>
    </xf>
    <xf numFmtId="4" fontId="15" fillId="23" borderId="5" applyNumberFormat="0" applyProtection="0">
      <alignment horizontal="right" vertical="center"/>
    </xf>
    <xf numFmtId="4" fontId="15" fillId="24" borderId="5" applyNumberFormat="0" applyProtection="0">
      <alignment horizontal="right" vertical="center"/>
    </xf>
    <xf numFmtId="4" fontId="15" fillId="25" borderId="5" applyNumberFormat="0" applyProtection="0">
      <alignment horizontal="right" vertical="center"/>
    </xf>
    <xf numFmtId="4" fontId="15" fillId="26" borderId="5" applyNumberFormat="0" applyProtection="0">
      <alignment horizontal="right" vertical="center"/>
    </xf>
    <xf numFmtId="4" fontId="15" fillId="27" borderId="5" applyNumberFormat="0" applyProtection="0">
      <alignment horizontal="right" vertical="center"/>
    </xf>
    <xf numFmtId="4" fontId="15" fillId="28" borderId="5" applyNumberFormat="0" applyProtection="0">
      <alignment horizontal="right" vertical="center"/>
    </xf>
    <xf numFmtId="4" fontId="13" fillId="29" borderId="6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3" fillId="31" borderId="5" applyNumberFormat="0" applyProtection="0">
      <alignment horizontal="left" vertical="center" indent="1"/>
    </xf>
    <xf numFmtId="0" fontId="3" fillId="31" borderId="5" applyNumberFormat="0" applyProtection="0">
      <alignment horizontal="left" vertical="top" indent="1"/>
    </xf>
    <xf numFmtId="0" fontId="3" fillId="19" borderId="5" applyNumberFormat="0" applyProtection="0">
      <alignment horizontal="left" vertical="center" indent="1"/>
    </xf>
    <xf numFmtId="0" fontId="3" fillId="19" borderId="5" applyNumberFormat="0" applyProtection="0">
      <alignment horizontal="left" vertical="top" indent="1"/>
    </xf>
    <xf numFmtId="0" fontId="3" fillId="32" borderId="5" applyNumberFormat="0" applyProtection="0">
      <alignment horizontal="left" vertical="center" indent="1"/>
    </xf>
    <xf numFmtId="0" fontId="3" fillId="32" borderId="5" applyNumberFormat="0" applyProtection="0">
      <alignment horizontal="left" vertical="top" indent="1"/>
    </xf>
    <xf numFmtId="0" fontId="3" fillId="30" borderId="5" applyNumberFormat="0" applyProtection="0">
      <alignment horizontal="left" vertical="center" indent="1"/>
    </xf>
    <xf numFmtId="0" fontId="3" fillId="30" borderId="5" applyNumberFormat="0" applyProtection="0">
      <alignment horizontal="left" vertical="top" indent="1"/>
    </xf>
    <xf numFmtId="0" fontId="3" fillId="33" borderId="4" applyNumberFormat="0">
      <protection locked="0"/>
    </xf>
    <xf numFmtId="0" fontId="17" fillId="31" borderId="7" applyBorder="0"/>
    <xf numFmtId="4" fontId="15" fillId="34" borderId="5" applyNumberFormat="0" applyProtection="0">
      <alignment vertical="center"/>
    </xf>
    <xf numFmtId="4" fontId="18" fillId="34" borderId="5" applyNumberFormat="0" applyProtection="0">
      <alignment vertical="center"/>
    </xf>
    <xf numFmtId="4" fontId="15" fillId="34" borderId="5" applyNumberFormat="0" applyProtection="0">
      <alignment horizontal="left" vertical="center" indent="1"/>
    </xf>
    <xf numFmtId="0" fontId="15" fillId="34" borderId="5" applyNumberFormat="0" applyProtection="0">
      <alignment horizontal="left" vertical="top" indent="1"/>
    </xf>
    <xf numFmtId="4" fontId="15" fillId="30" borderId="5" applyNumberFormat="0" applyProtection="0">
      <alignment horizontal="right" vertical="center"/>
    </xf>
    <xf numFmtId="4" fontId="18" fillId="30" borderId="5" applyNumberFormat="0" applyProtection="0">
      <alignment horizontal="right" vertical="center"/>
    </xf>
    <xf numFmtId="4" fontId="15" fillId="19" borderId="5" applyNumberFormat="0" applyProtection="0">
      <alignment horizontal="left" vertical="center" indent="1"/>
    </xf>
    <xf numFmtId="0" fontId="15" fillId="19" borderId="5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4"/>
    <xf numFmtId="4" fontId="20" fillId="30" borderId="5" applyNumberFormat="0" applyProtection="0">
      <alignment horizontal="right" vertical="center"/>
    </xf>
    <xf numFmtId="0" fontId="21" fillId="0" borderId="8" applyNumberFormat="0" applyFont="0" applyFill="0" applyAlignment="0" applyProtection="0"/>
    <xf numFmtId="174" fontId="22" fillId="0" borderId="9" applyNumberFormat="0" applyProtection="0">
      <alignment horizontal="right" vertical="center"/>
    </xf>
    <xf numFmtId="174" fontId="23" fillId="0" borderId="10" applyNumberFormat="0" applyProtection="0">
      <alignment horizontal="right" vertical="center"/>
    </xf>
    <xf numFmtId="0" fontId="23" fillId="37" borderId="8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5" fillId="0" borderId="11" applyNumberFormat="0" applyFill="0" applyBorder="0" applyAlignment="0" applyProtection="0"/>
    <xf numFmtId="0" fontId="26" fillId="0" borderId="11" applyBorder="0" applyAlignment="0" applyProtection="0"/>
    <xf numFmtId="174" fontId="27" fillId="39" borderId="12" applyNumberFormat="0" applyBorder="0" applyAlignment="0" applyProtection="0">
      <alignment horizontal="right" vertical="center" indent="1"/>
    </xf>
    <xf numFmtId="174" fontId="28" fillId="40" borderId="12" applyNumberFormat="0" applyBorder="0" applyAlignment="0" applyProtection="0">
      <alignment horizontal="right" vertical="center" indent="1"/>
    </xf>
    <xf numFmtId="174" fontId="28" fillId="41" borderId="12" applyNumberFormat="0" applyBorder="0" applyAlignment="0" applyProtection="0">
      <alignment horizontal="right" vertical="center" indent="1"/>
    </xf>
    <xf numFmtId="174" fontId="29" fillId="42" borderId="12" applyNumberFormat="0" applyBorder="0" applyAlignment="0" applyProtection="0">
      <alignment horizontal="right" vertical="center" indent="1"/>
    </xf>
    <xf numFmtId="174" fontId="29" fillId="43" borderId="12" applyNumberFormat="0" applyBorder="0" applyAlignment="0" applyProtection="0">
      <alignment horizontal="right" vertical="center" indent="1"/>
    </xf>
    <xf numFmtId="174" fontId="29" fillId="44" borderId="12" applyNumberFormat="0" applyBorder="0" applyAlignment="0" applyProtection="0">
      <alignment horizontal="right" vertical="center" indent="1"/>
    </xf>
    <xf numFmtId="174" fontId="30" fillId="45" borderId="12" applyNumberFormat="0" applyBorder="0" applyAlignment="0" applyProtection="0">
      <alignment horizontal="right" vertical="center" indent="1"/>
    </xf>
    <xf numFmtId="174" fontId="30" fillId="46" borderId="12" applyNumberFormat="0" applyBorder="0" applyAlignment="0" applyProtection="0">
      <alignment horizontal="right" vertical="center" indent="1"/>
    </xf>
    <xf numFmtId="174" fontId="30" fillId="47" borderId="12" applyNumberFormat="0" applyBorder="0" applyAlignment="0" applyProtection="0">
      <alignment horizontal="right" vertical="center" indent="1"/>
    </xf>
    <xf numFmtId="0" fontId="24" fillId="48" borderId="8" applyNumberFormat="0" applyAlignment="0" applyProtection="0">
      <alignment horizontal="left" vertical="center" indent="1"/>
    </xf>
    <xf numFmtId="0" fontId="24" fillId="49" borderId="8" applyNumberFormat="0" applyAlignment="0" applyProtection="0">
      <alignment horizontal="left" vertical="center" indent="1"/>
    </xf>
    <xf numFmtId="0" fontId="24" fillId="50" borderId="8" applyNumberFormat="0" applyAlignment="0" applyProtection="0">
      <alignment horizontal="left" vertical="center" indent="1"/>
    </xf>
    <xf numFmtId="0" fontId="24" fillId="51" borderId="8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4" fontId="22" fillId="51" borderId="9" applyNumberFormat="0" applyBorder="0" applyProtection="0">
      <alignment horizontal="right" vertical="center"/>
    </xf>
    <xf numFmtId="174" fontId="23" fillId="51" borderId="10" applyNumberFormat="0" applyBorder="0" applyProtection="0">
      <alignment horizontal="right" vertical="center"/>
    </xf>
    <xf numFmtId="174" fontId="22" fillId="53" borderId="8" applyNumberFormat="0" applyAlignment="0" applyProtection="0">
      <alignment horizontal="left" vertical="center" indent="1"/>
    </xf>
    <xf numFmtId="0" fontId="23" fillId="37" borderId="10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4" fontId="23" fillId="52" borderId="10" applyNumberFormat="0" applyProtection="0">
      <alignment horizontal="right" vertical="center"/>
    </xf>
    <xf numFmtId="0" fontId="31" fillId="0" borderId="0" applyNumberFormat="0" applyFill="0" applyBorder="0" applyAlignment="0" applyProtection="0"/>
  </cellStyleXfs>
  <cellXfs count="109">
    <xf numFmtId="0" fontId="0" fillId="0" borderId="0" xfId="0"/>
    <xf numFmtId="39" fontId="2" fillId="0" borderId="0" xfId="4" applyFont="1" applyFill="1" applyAlignment="1" applyProtection="1">
      <alignment horizontal="centerContinuous"/>
    </xf>
    <xf numFmtId="0" fontId="0" fillId="0" borderId="0" xfId="0" applyFill="1" applyProtection="1"/>
    <xf numFmtId="39" fontId="2" fillId="0" borderId="0" xfId="4" applyFont="1" applyFill="1" applyBorder="1" applyAlignment="1" applyProtection="1">
      <alignment horizontal="centerContinuous"/>
    </xf>
    <xf numFmtId="14" fontId="2" fillId="0" borderId="0" xfId="4" applyNumberFormat="1" applyFont="1" applyFill="1" applyAlignment="1" applyProtection="1">
      <alignment horizontal="centerContinuous"/>
    </xf>
    <xf numFmtId="39" fontId="4" fillId="0" borderId="0" xfId="4" applyFont="1" applyFill="1" applyAlignment="1" applyProtection="1">
      <alignment horizontal="centerContinuous"/>
    </xf>
    <xf numFmtId="39" fontId="5" fillId="0" borderId="0" xfId="4" applyFont="1" applyFill="1" applyAlignment="1" applyProtection="1">
      <alignment horizontal="centerContinuous"/>
    </xf>
    <xf numFmtId="39" fontId="5" fillId="0" borderId="0" xfId="4" applyFont="1" applyFill="1" applyAlignment="1" applyProtection="1"/>
    <xf numFmtId="39" fontId="3" fillId="0" borderId="0" xfId="4" applyFont="1" applyFill="1" applyAlignment="1" applyProtection="1"/>
    <xf numFmtId="39" fontId="3" fillId="0" borderId="0" xfId="4" applyFont="1" applyFill="1" applyProtection="1"/>
    <xf numFmtId="39" fontId="5" fillId="0" borderId="0" xfId="4" applyNumberFormat="1" applyFont="1" applyFill="1" applyProtection="1"/>
    <xf numFmtId="39" fontId="3" fillId="0" borderId="0" xfId="4" applyNumberFormat="1" applyFont="1" applyFill="1" applyProtection="1"/>
    <xf numFmtId="43" fontId="3" fillId="0" borderId="1" xfId="4" applyNumberFormat="1" applyFont="1" applyFill="1" applyBorder="1" applyAlignment="1" applyProtection="1">
      <alignment horizontal="centerContinuous"/>
    </xf>
    <xf numFmtId="39" fontId="3" fillId="0" borderId="0" xfId="4" applyNumberFormat="1" applyFont="1" applyFill="1" applyBorder="1" applyProtection="1"/>
    <xf numFmtId="39" fontId="3" fillId="0" borderId="1" xfId="4" applyNumberFormat="1" applyFont="1" applyFill="1" applyBorder="1" applyAlignment="1" applyProtection="1">
      <alignment horizontal="centerContinuous"/>
    </xf>
    <xf numFmtId="39" fontId="3" fillId="0" borderId="1" xfId="4" applyFont="1" applyFill="1" applyBorder="1" applyAlignment="1" applyProtection="1">
      <alignment horizontal="centerContinuous"/>
    </xf>
    <xf numFmtId="39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horizontal="center"/>
    </xf>
    <xf numFmtId="39" fontId="3" fillId="0" borderId="0" xfId="4" quotePrefix="1" applyFont="1" applyFill="1" applyAlignment="1" applyProtection="1">
      <alignment horizontal="center"/>
    </xf>
    <xf numFmtId="39" fontId="3" fillId="0" borderId="0" xfId="4" applyFont="1" applyFill="1" applyAlignment="1" applyProtection="1">
      <alignment horizontal="center"/>
    </xf>
    <xf numFmtId="39" fontId="5" fillId="0" borderId="0" xfId="4" applyNumberFormat="1" applyFont="1" applyFill="1" applyAlignment="1" applyProtection="1">
      <alignment horizontal="left"/>
    </xf>
    <xf numFmtId="0" fontId="3" fillId="0" borderId="1" xfId="4" quotePrefix="1" applyNumberFormat="1" applyFont="1" applyFill="1" applyBorder="1" applyAlignment="1" applyProtection="1">
      <alignment horizontal="center"/>
    </xf>
    <xf numFmtId="39" fontId="3" fillId="0" borderId="1" xfId="4" applyNumberFormat="1" applyFont="1" applyFill="1" applyBorder="1" applyAlignment="1" applyProtection="1">
      <alignment horizontal="center"/>
    </xf>
    <xf numFmtId="39" fontId="3" fillId="0" borderId="1" xfId="4" applyFont="1" applyFill="1" applyBorder="1" applyAlignment="1" applyProtection="1">
      <alignment horizontal="center"/>
    </xf>
    <xf numFmtId="39" fontId="3" fillId="0" borderId="0" xfId="4" applyNumberFormat="1" applyFont="1" applyFill="1" applyBorder="1" applyAlignment="1" applyProtection="1">
      <alignment horizontal="center"/>
    </xf>
    <xf numFmtId="39" fontId="6" fillId="0" borderId="0" xfId="4" applyNumberFormat="1" applyFont="1" applyFill="1" applyProtection="1"/>
    <xf numFmtId="39" fontId="6" fillId="0" borderId="0" xfId="4" applyNumberFormat="1" applyFont="1" applyFill="1" applyAlignment="1" applyProtection="1">
      <alignment horizontal="fill"/>
    </xf>
    <xf numFmtId="39" fontId="6" fillId="0" borderId="0" xfId="4" applyFont="1" applyFill="1" applyAlignment="1" applyProtection="1">
      <alignment horizontal="fill"/>
    </xf>
    <xf numFmtId="39" fontId="6" fillId="0" borderId="0" xfId="4" applyFont="1" applyFill="1" applyProtection="1"/>
    <xf numFmtId="39" fontId="6" fillId="0" borderId="0" xfId="4" applyNumberFormat="1" applyFont="1" applyFill="1" applyAlignment="1" applyProtection="1">
      <alignment horizontal="left"/>
    </xf>
    <xf numFmtId="44" fontId="6" fillId="0" borderId="0" xfId="4" applyNumberFormat="1" applyFont="1" applyFill="1" applyAlignment="1" applyProtection="1">
      <alignment horizontal="right"/>
    </xf>
    <xf numFmtId="7" fontId="6" fillId="0" borderId="0" xfId="4" applyNumberFormat="1" applyFont="1" applyFill="1" applyAlignment="1" applyProtection="1">
      <alignment horizontal="right"/>
    </xf>
    <xf numFmtId="164" fontId="6" fillId="0" borderId="0" xfId="4" applyNumberFormat="1" applyFont="1" applyFill="1" applyAlignment="1" applyProtection="1">
      <alignment horizontal="right"/>
    </xf>
    <xf numFmtId="39" fontId="6" fillId="0" borderId="0" xfId="4" applyNumberFormat="1" applyFont="1" applyFill="1" applyAlignment="1" applyProtection="1">
      <alignment horizontal="right"/>
    </xf>
    <xf numFmtId="10" fontId="6" fillId="0" borderId="0" xfId="4" applyNumberFormat="1" applyFont="1" applyFill="1" applyAlignment="1" applyProtection="1">
      <alignment horizontal="right"/>
    </xf>
    <xf numFmtId="166" fontId="6" fillId="0" borderId="0" xfId="2" applyNumberFormat="1" applyFont="1" applyFill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0" fillId="0" borderId="0" xfId="0" applyNumberFormat="1" applyFill="1" applyProtection="1"/>
    <xf numFmtId="43" fontId="6" fillId="0" borderId="0" xfId="4" applyNumberFormat="1" applyFont="1" applyFill="1" applyAlignment="1" applyProtection="1">
      <alignment horizontal="right"/>
    </xf>
    <xf numFmtId="168" fontId="6" fillId="0" borderId="0" xfId="1" applyNumberFormat="1" applyFont="1" applyFill="1" applyAlignment="1" applyProtection="1">
      <alignment horizontal="right"/>
    </xf>
    <xf numFmtId="168" fontId="6" fillId="0" borderId="0" xfId="1" applyNumberFormat="1" applyFont="1" applyFill="1" applyBorder="1" applyAlignment="1" applyProtection="1">
      <alignment horizontal="right"/>
    </xf>
    <xf numFmtId="9" fontId="0" fillId="0" borderId="0" xfId="3" applyFont="1" applyFill="1" applyProtection="1"/>
    <xf numFmtId="43" fontId="6" fillId="0" borderId="0" xfId="4" applyNumberFormat="1" applyFont="1" applyFill="1" applyBorder="1" applyAlignment="1" applyProtection="1">
      <alignment horizontal="right"/>
    </xf>
    <xf numFmtId="10" fontId="6" fillId="0" borderId="0" xfId="4" applyNumberFormat="1" applyFont="1" applyFill="1" applyBorder="1" applyAlignment="1" applyProtection="1">
      <alignment horizontal="right"/>
    </xf>
    <xf numFmtId="43" fontId="6" fillId="0" borderId="2" xfId="4" applyNumberFormat="1" applyFont="1" applyFill="1" applyBorder="1" applyAlignment="1" applyProtection="1">
      <alignment horizontal="right"/>
    </xf>
    <xf numFmtId="39" fontId="6" fillId="0" borderId="2" xfId="4" applyFont="1" applyFill="1" applyBorder="1" applyAlignment="1" applyProtection="1">
      <alignment horizontal="right"/>
    </xf>
    <xf numFmtId="169" fontId="6" fillId="0" borderId="2" xfId="4" applyNumberFormat="1" applyFont="1" applyFill="1" applyBorder="1" applyAlignment="1" applyProtection="1">
      <alignment horizontal="right"/>
    </xf>
    <xf numFmtId="39" fontId="6" fillId="0" borderId="0" xfId="4" applyNumberFormat="1" applyFont="1" applyFill="1" applyAlignment="1" applyProtection="1">
      <alignment horizontal="left" indent="1"/>
    </xf>
    <xf numFmtId="43" fontId="6" fillId="0" borderId="1" xfId="4" applyNumberFormat="1" applyFont="1" applyFill="1" applyBorder="1" applyAlignment="1" applyProtection="1">
      <alignment horizontal="right"/>
    </xf>
    <xf numFmtId="41" fontId="6" fillId="0" borderId="0" xfId="4" applyNumberFormat="1" applyFont="1" applyFill="1" applyAlignment="1" applyProtection="1">
      <alignment horizontal="right"/>
    </xf>
    <xf numFmtId="164" fontId="6" fillId="0" borderId="1" xfId="4" applyNumberFormat="1" applyFont="1" applyFill="1" applyBorder="1" applyAlignment="1" applyProtection="1">
      <alignment horizontal="right"/>
    </xf>
    <xf numFmtId="168" fontId="6" fillId="0" borderId="1" xfId="1" applyNumberFormat="1" applyFont="1" applyFill="1" applyBorder="1" applyAlignment="1" applyProtection="1">
      <alignment horizontal="right"/>
    </xf>
    <xf numFmtId="43" fontId="3" fillId="0" borderId="2" xfId="4" applyNumberFormat="1" applyFont="1" applyFill="1" applyBorder="1" applyAlignment="1" applyProtection="1">
      <alignment horizontal="right"/>
    </xf>
    <xf numFmtId="43" fontId="3" fillId="0" borderId="0" xfId="4" applyNumberFormat="1" applyFont="1" applyFill="1" applyAlignment="1" applyProtection="1">
      <alignment horizontal="right"/>
    </xf>
    <xf numFmtId="39" fontId="3" fillId="0" borderId="0" xfId="4" applyFont="1" applyFill="1" applyAlignment="1" applyProtection="1">
      <alignment horizontal="right"/>
    </xf>
    <xf numFmtId="39" fontId="6" fillId="0" borderId="0" xfId="4" applyFont="1" applyFill="1" applyBorder="1" applyAlignment="1" applyProtection="1">
      <alignment horizontal="left" indent="1"/>
    </xf>
    <xf numFmtId="164" fontId="6" fillId="0" borderId="0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right"/>
    </xf>
    <xf numFmtId="39" fontId="6" fillId="0" borderId="0" xfId="4" applyFont="1" applyFill="1" applyBorder="1" applyAlignment="1" applyProtection="1">
      <alignment horizontal="left"/>
    </xf>
    <xf numFmtId="39" fontId="6" fillId="0" borderId="0" xfId="4" applyFont="1" applyFill="1" applyBorder="1" applyAlignment="1" applyProtection="1">
      <alignment horizontal="right"/>
    </xf>
    <xf numFmtId="44" fontId="6" fillId="0" borderId="0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left" indent="1"/>
    </xf>
    <xf numFmtId="44" fontId="6" fillId="0" borderId="3" xfId="4" applyNumberFormat="1" applyFont="1" applyFill="1" applyBorder="1" applyAlignment="1" applyProtection="1">
      <alignment horizontal="right"/>
    </xf>
    <xf numFmtId="164" fontId="6" fillId="0" borderId="3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left"/>
    </xf>
    <xf numFmtId="170" fontId="6" fillId="0" borderId="0" xfId="4" applyNumberFormat="1" applyFont="1" applyFill="1" applyBorder="1" applyAlignment="1" applyProtection="1">
      <alignment horizontal="right"/>
    </xf>
    <xf numFmtId="44" fontId="3" fillId="0" borderId="0" xfId="4" applyNumberFormat="1" applyFont="1" applyFill="1" applyBorder="1" applyAlignment="1" applyProtection="1">
      <alignment horizontal="right"/>
    </xf>
    <xf numFmtId="43" fontId="3" fillId="0" borderId="0" xfId="4" applyNumberFormat="1" applyFont="1" applyFill="1" applyBorder="1" applyAlignment="1" applyProtection="1">
      <alignment horizontal="right"/>
    </xf>
    <xf numFmtId="39" fontId="3" fillId="0" borderId="0" xfId="4" applyFont="1" applyFill="1" applyBorder="1" applyAlignment="1" applyProtection="1">
      <alignment horizontal="right"/>
    </xf>
    <xf numFmtId="167" fontId="0" fillId="0" borderId="0" xfId="1" applyFont="1" applyFill="1" applyProtection="1"/>
    <xf numFmtId="43" fontId="6" fillId="0" borderId="0" xfId="4" applyNumberFormat="1" applyFont="1" applyFill="1" applyProtection="1"/>
    <xf numFmtId="44" fontId="6" fillId="0" borderId="0" xfId="4" applyNumberFormat="1" applyFont="1" applyFill="1" applyProtection="1"/>
    <xf numFmtId="43" fontId="0" fillId="0" borderId="0" xfId="0" applyNumberFormat="1" applyFill="1" applyProtection="1"/>
    <xf numFmtId="39" fontId="6" fillId="0" borderId="0" xfId="5" applyFont="1" applyFill="1" applyAlignment="1" applyProtection="1">
      <alignment horizontal="left"/>
    </xf>
    <xf numFmtId="44" fontId="7" fillId="0" borderId="0" xfId="4" applyNumberFormat="1" applyFont="1" applyFill="1" applyProtection="1"/>
    <xf numFmtId="44" fontId="3" fillId="0" borderId="0" xfId="4" applyNumberFormat="1" applyFont="1" applyFill="1" applyProtection="1"/>
    <xf numFmtId="43" fontId="3" fillId="0" borderId="0" xfId="4" applyNumberFormat="1" applyFont="1" applyFill="1" applyProtection="1"/>
    <xf numFmtId="44" fontId="3" fillId="0" borderId="1" xfId="4" applyNumberFormat="1" applyFont="1" applyFill="1" applyBorder="1" applyAlignment="1" applyProtection="1">
      <alignment horizontal="centerContinuous"/>
    </xf>
    <xf numFmtId="44" fontId="3" fillId="0" borderId="0" xfId="4" applyNumberFormat="1" applyFont="1" applyFill="1" applyAlignment="1" applyProtection="1">
      <alignment horizontal="center"/>
    </xf>
    <xf numFmtId="44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horizontal="fill"/>
    </xf>
    <xf numFmtId="44" fontId="3" fillId="0" borderId="1" xfId="4" quotePrefix="1" applyNumberFormat="1" applyFont="1" applyFill="1" applyBorder="1" applyAlignment="1" applyProtection="1">
      <alignment horizontal="center"/>
    </xf>
    <xf numFmtId="43" fontId="3" fillId="0" borderId="1" xfId="4" applyNumberFormat="1" applyFont="1" applyFill="1" applyBorder="1" applyAlignment="1" applyProtection="1">
      <alignment horizontal="center"/>
    </xf>
    <xf numFmtId="44" fontId="6" fillId="0" borderId="0" xfId="4" applyNumberFormat="1" applyFont="1" applyFill="1" applyAlignment="1" applyProtection="1">
      <alignment horizontal="fill"/>
    </xf>
    <xf numFmtId="43" fontId="6" fillId="0" borderId="0" xfId="4" applyNumberFormat="1" applyFont="1" applyFill="1" applyAlignment="1" applyProtection="1">
      <alignment horizontal="fill"/>
    </xf>
    <xf numFmtId="171" fontId="6" fillId="0" borderId="0" xfId="4" applyNumberFormat="1" applyFont="1" applyFill="1" applyAlignment="1" applyProtection="1">
      <alignment horizontal="right"/>
    </xf>
    <xf numFmtId="10" fontId="6" fillId="0" borderId="0" xfId="4" applyNumberFormat="1" applyFont="1" applyFill="1" applyProtection="1"/>
    <xf numFmtId="165" fontId="6" fillId="0" borderId="0" xfId="2" applyFont="1" applyFill="1" applyProtection="1"/>
    <xf numFmtId="171" fontId="6" fillId="0" borderId="0" xfId="4" applyNumberFormat="1" applyFont="1" applyFill="1" applyBorder="1" applyAlignment="1" applyProtection="1">
      <alignment horizontal="right"/>
    </xf>
    <xf numFmtId="41" fontId="6" fillId="0" borderId="0" xfId="4" applyNumberFormat="1" applyFont="1" applyFill="1" applyBorder="1" applyAlignment="1" applyProtection="1">
      <alignment horizontal="right"/>
    </xf>
    <xf numFmtId="171" fontId="3" fillId="0" borderId="2" xfId="4" applyNumberFormat="1" applyFont="1" applyFill="1" applyBorder="1" applyAlignment="1" applyProtection="1">
      <alignment horizontal="right"/>
    </xf>
    <xf numFmtId="171" fontId="3" fillId="0" borderId="0" xfId="4" applyNumberFormat="1" applyFont="1" applyFill="1" applyAlignment="1" applyProtection="1">
      <alignment horizontal="right"/>
    </xf>
    <xf numFmtId="41" fontId="3" fillId="0" borderId="0" xfId="4" applyNumberFormat="1" applyFont="1" applyFill="1" applyAlignment="1" applyProtection="1">
      <alignment horizontal="right"/>
    </xf>
    <xf numFmtId="41" fontId="3" fillId="0" borderId="2" xfId="4" applyNumberFormat="1" applyFont="1" applyFill="1" applyBorder="1" applyAlignment="1" applyProtection="1">
      <alignment horizontal="right"/>
    </xf>
    <xf numFmtId="171" fontId="6" fillId="0" borderId="1" xfId="4" applyNumberFormat="1" applyFont="1" applyFill="1" applyBorder="1" applyAlignment="1" applyProtection="1">
      <alignment horizontal="right"/>
    </xf>
    <xf numFmtId="171" fontId="6" fillId="0" borderId="2" xfId="4" applyNumberFormat="1" applyFont="1" applyFill="1" applyBorder="1" applyAlignment="1" applyProtection="1">
      <alignment horizontal="right"/>
    </xf>
    <xf numFmtId="41" fontId="6" fillId="0" borderId="2" xfId="4" applyNumberFormat="1" applyFont="1" applyFill="1" applyBorder="1" applyAlignment="1" applyProtection="1">
      <alignment horizontal="right"/>
    </xf>
    <xf numFmtId="171" fontId="6" fillId="0" borderId="3" xfId="4" applyNumberFormat="1" applyFont="1" applyFill="1" applyBorder="1" applyAlignment="1" applyProtection="1">
      <alignment horizontal="right"/>
    </xf>
    <xf numFmtId="41" fontId="3" fillId="0" borderId="0" xfId="4" applyNumberFormat="1" applyFont="1" applyFill="1" applyBorder="1" applyAlignment="1" applyProtection="1">
      <alignment horizontal="fill"/>
    </xf>
    <xf numFmtId="41" fontId="3" fillId="0" borderId="0" xfId="4" applyNumberFormat="1" applyFont="1" applyFill="1" applyProtection="1"/>
    <xf numFmtId="41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Border="1" applyAlignment="1" applyProtection="1">
      <alignment horizontal="left"/>
    </xf>
    <xf numFmtId="39" fontId="3" fillId="0" borderId="0" xfId="4" applyFont="1" applyFill="1" applyBorder="1" applyProtection="1"/>
    <xf numFmtId="39" fontId="3" fillId="0" borderId="0" xfId="4" applyFont="1" applyFill="1" applyBorder="1" applyAlignment="1" applyProtection="1">
      <alignment horizontal="center"/>
    </xf>
    <xf numFmtId="44" fontId="3" fillId="0" borderId="1" xfId="4" applyNumberFormat="1" applyFont="1" applyFill="1" applyBorder="1" applyAlignment="1" applyProtection="1">
      <alignment horizontal="center"/>
    </xf>
    <xf numFmtId="43" fontId="3" fillId="0" borderId="0" xfId="4" applyNumberFormat="1" applyFont="1" applyFill="1" applyBorder="1" applyAlignment="1" applyProtection="1">
      <alignment horizontal="fill"/>
    </xf>
    <xf numFmtId="43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03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" xfId="1" builtinId="3"/>
    <cellStyle name="Currency" xfId="2" builtinId="4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_Monthly" xfId="4"/>
    <cellStyle name="Normal_Year To Date" xfId="5"/>
    <cellStyle name="Percent" xfId="3" builtinId="5"/>
    <cellStyle name="Percent [2]" xfId="31"/>
    <cellStyle name="Percent 2" xfId="32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ItemHeader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assignedItem" xfId="72"/>
    <cellStyle name="SAPBEXundefined" xfId="73"/>
    <cellStyle name="SAPBorder" xfId="74"/>
    <cellStyle name="SAPDataCell" xfId="75"/>
    <cellStyle name="SAPDataTotalCell" xfId="76"/>
    <cellStyle name="SAPDimensionCell" xfId="77"/>
    <cellStyle name="SAPEditableDataCell" xfId="78"/>
    <cellStyle name="SAPEditableDataTotalCell" xfId="79"/>
    <cellStyle name="SAPEmphasized" xfId="80"/>
    <cellStyle name="SAPEmphasizedTotal" xfId="81"/>
    <cellStyle name="SAPExceptionLevel1" xfId="82"/>
    <cellStyle name="SAPExceptionLevel2" xfId="83"/>
    <cellStyle name="SAPExceptionLevel3" xfId="84"/>
    <cellStyle name="SAPExceptionLevel4" xfId="85"/>
    <cellStyle name="SAPExceptionLevel5" xfId="86"/>
    <cellStyle name="SAPExceptionLevel6" xfId="87"/>
    <cellStyle name="SAPExceptionLevel7" xfId="88"/>
    <cellStyle name="SAPExceptionLevel8" xfId="89"/>
    <cellStyle name="SAPExceptionLevel9" xfId="90"/>
    <cellStyle name="SAPHierarchyCell0" xfId="91"/>
    <cellStyle name="SAPHierarchyCell1" xfId="92"/>
    <cellStyle name="SAPHierarchyCell2" xfId="93"/>
    <cellStyle name="SAPHierarchyCell3" xfId="94"/>
    <cellStyle name="SAPHierarchyCell4" xfId="95"/>
    <cellStyle name="SAPLockedDataCell" xfId="96"/>
    <cellStyle name="SAPLockedDataTotalCell" xfId="97"/>
    <cellStyle name="SAPMemberCell" xfId="98"/>
    <cellStyle name="SAPMemberTotalCell" xfId="99"/>
    <cellStyle name="SAPReadonlyDataCell" xfId="100"/>
    <cellStyle name="SAPReadonlyDataTotalCell" xfId="101"/>
    <cellStyle name="Sheet Title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37" activePane="bottomRight" state="frozen"/>
      <selection activeCell="A4" sqref="A4:D4"/>
      <selection pane="topRight" activeCell="A4" sqref="A4:D4"/>
      <selection pane="bottomLeft" activeCell="A4" sqref="A4:D4"/>
      <selection pane="bottomRight" activeCell="A62" sqref="A62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88671875" style="2" customWidth="1"/>
    <col min="4" max="4" width="17" style="2" bestFit="1" customWidth="1"/>
    <col min="5" max="5" width="0.6640625" style="2" customWidth="1"/>
    <col min="6" max="6" width="16.109375" style="2" customWidth="1"/>
    <col min="7" max="7" width="0.6640625" style="2" customWidth="1"/>
    <col min="8" max="8" width="8.109375" style="2" bestFit="1" customWidth="1"/>
    <col min="9" max="9" width="0.6640625" style="2" customWidth="1"/>
    <col min="10" max="10" width="17" style="2" bestFit="1" customWidth="1"/>
    <col min="11" max="11" width="0.6640625" style="2" customWidth="1"/>
    <col min="12" max="12" width="16.33203125" style="2" bestFit="1" customWidth="1"/>
    <col min="13" max="13" width="0.6640625" style="2" customWidth="1"/>
    <col min="14" max="14" width="7.6640625" style="2" customWidth="1"/>
    <col min="15" max="15" width="0.6640625" style="2" customWidth="1"/>
    <col min="16" max="16" width="7.6640625" style="2" customWidth="1"/>
    <col min="17" max="17" width="9.33203125" style="2" customWidth="1"/>
    <col min="18" max="18" width="7.44140625" style="2" customWidth="1"/>
    <col min="19" max="19" width="9.109375" style="2"/>
    <col min="20" max="20" width="16.44140625" style="2" bestFit="1" customWidth="1"/>
    <col min="21" max="16384" width="9.109375" style="2"/>
  </cols>
  <sheetData>
    <row r="1" spans="1:20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3.8" x14ac:dyDescent="0.25">
      <c r="A3" s="1" t="s">
        <v>42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5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5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5">
      <c r="A8" s="20" t="s">
        <v>7</v>
      </c>
      <c r="B8" s="21">
        <v>2018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2017</v>
      </c>
      <c r="K8" s="9"/>
      <c r="L8" s="22" t="s">
        <v>9</v>
      </c>
      <c r="M8" s="11"/>
      <c r="N8" s="23" t="s">
        <v>10</v>
      </c>
      <c r="O8" s="24"/>
      <c r="P8" s="21">
        <v>2018</v>
      </c>
      <c r="Q8" s="22" t="s">
        <v>11</v>
      </c>
      <c r="R8" s="21">
        <v>2017</v>
      </c>
    </row>
    <row r="9" spans="1:20" ht="6.6" customHeight="1" x14ac:dyDescent="0.25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5">
      <c r="A10" s="29" t="s">
        <v>12</v>
      </c>
      <c r="B10" s="30">
        <v>131938234.06</v>
      </c>
      <c r="C10" s="30"/>
      <c r="D10" s="30">
        <v>147056360</v>
      </c>
      <c r="E10" s="30"/>
      <c r="F10" s="30">
        <f>B10-D10</f>
        <v>-15118125.939999998</v>
      </c>
      <c r="G10" s="31"/>
      <c r="H10" s="32">
        <f>IF(D10=0,"n/a",IF(AND(F10/D10&lt;1,F10/D10&gt;-1),F10/D10,"n/a"))</f>
        <v>-0.10280497858100117</v>
      </c>
      <c r="I10" s="33"/>
      <c r="J10" s="30">
        <v>148341853.71000001</v>
      </c>
      <c r="K10" s="30"/>
      <c r="L10" s="30">
        <f>B10-J10</f>
        <v>-16403619.650000006</v>
      </c>
      <c r="M10" s="33"/>
      <c r="N10" s="32">
        <f>IF(J10=0,"n/a",IF(AND(L10/J10&lt;1,L10/J10&gt;-1),L10/J10,"n/a"))</f>
        <v>-0.11057984809916263</v>
      </c>
      <c r="O10" s="34"/>
      <c r="P10" s="35">
        <f>IF(B47=0,"n/a",B10/B47)</f>
        <v>0.11461253321118789</v>
      </c>
      <c r="Q10" s="36">
        <f>IF(D47=0,"n/a",D10/D47)</f>
        <v>0.12075795477468822</v>
      </c>
      <c r="R10" s="36">
        <f>IF(J47=0,"n/a",J10/J47)</f>
        <v>0.11054308170908553</v>
      </c>
      <c r="T10" s="37"/>
    </row>
    <row r="11" spans="1:20" x14ac:dyDescent="0.25">
      <c r="A11" s="29" t="s">
        <v>13</v>
      </c>
      <c r="B11" s="38">
        <v>81791100.209999993</v>
      </c>
      <c r="C11" s="38"/>
      <c r="D11" s="38">
        <v>89175278</v>
      </c>
      <c r="E11" s="38"/>
      <c r="F11" s="38">
        <f>B11-D11</f>
        <v>-7384177.7900000066</v>
      </c>
      <c r="G11" s="38"/>
      <c r="H11" s="32">
        <f>IF(D11=0,"n/a",IF(AND(F11/D11&lt;1,F11/D11&gt;-1),F11/D11,"n/a"))</f>
        <v>-8.2805211888433997E-2</v>
      </c>
      <c r="I11" s="38"/>
      <c r="J11" s="38">
        <v>84352981.159999996</v>
      </c>
      <c r="K11" s="38"/>
      <c r="L11" s="38">
        <f>B11-J11</f>
        <v>-2561880.950000003</v>
      </c>
      <c r="M11" s="38"/>
      <c r="N11" s="32">
        <f>IF(J11=0,"n/a",IF(AND(L11/J11&lt;1,L11/J11&gt;-1),L11/J11,"n/a"))</f>
        <v>-3.0370959209380516E-2</v>
      </c>
      <c r="O11" s="34"/>
      <c r="P11" s="39">
        <f>IF(B48=0,"n/a",B11/B48)</f>
        <v>0.10403710688072029</v>
      </c>
      <c r="Q11" s="40">
        <f>IF(D48=0,"n/a",D11/D48)</f>
        <v>0.10826250356237765</v>
      </c>
      <c r="R11" s="40">
        <f>IF(J48=0,"n/a",J11/J48)</f>
        <v>9.9022735437503798E-2</v>
      </c>
    </row>
    <row r="12" spans="1:20" x14ac:dyDescent="0.25">
      <c r="A12" s="29" t="s">
        <v>14</v>
      </c>
      <c r="B12" s="38">
        <v>9928808.2400000002</v>
      </c>
      <c r="C12" s="38"/>
      <c r="D12" s="38">
        <v>10272290</v>
      </c>
      <c r="E12" s="38"/>
      <c r="F12" s="38">
        <f>B12-D12</f>
        <v>-343481.75999999978</v>
      </c>
      <c r="G12" s="38"/>
      <c r="H12" s="32">
        <f>IF(D12=0,"n/a",IF(AND(F12/D12&lt;1,F12/D12&gt;-1),F12/D12,"n/a"))</f>
        <v>-3.3437700843726159E-2</v>
      </c>
      <c r="I12" s="38"/>
      <c r="J12" s="38">
        <v>10387971.289999999</v>
      </c>
      <c r="K12" s="38"/>
      <c r="L12" s="38">
        <f>B12-J12</f>
        <v>-459163.04999999888</v>
      </c>
      <c r="M12" s="38"/>
      <c r="N12" s="32">
        <f>IF(J12=0,"n/a",IF(AND(L12/J12&lt;1,L12/J12&gt;-1),L12/J12,"n/a"))</f>
        <v>-4.4201416925556299E-2</v>
      </c>
      <c r="O12" s="34"/>
      <c r="P12" s="39">
        <f>IF(B49=0,"n/a",B12/B49)</f>
        <v>0.1007654444785704</v>
      </c>
      <c r="Q12" s="40">
        <f>IF(D49=0,"n/a",D12/D49)</f>
        <v>0.10770873181005065</v>
      </c>
      <c r="R12" s="40">
        <f>IF(J49=0,"n/a",J12/J49)</f>
        <v>9.4866613539783082E-2</v>
      </c>
    </row>
    <row r="13" spans="1:20" x14ac:dyDescent="0.25">
      <c r="A13" s="29" t="s">
        <v>15</v>
      </c>
      <c r="B13" s="38">
        <v>1649774.82</v>
      </c>
      <c r="C13" s="38"/>
      <c r="D13" s="38">
        <v>1770830</v>
      </c>
      <c r="E13" s="38"/>
      <c r="F13" s="38">
        <f>B13-D13</f>
        <v>-121055.17999999993</v>
      </c>
      <c r="G13" s="38"/>
      <c r="H13" s="32">
        <f>IF(D13=0,"n/a",IF(AND(F13/D13&lt;1,F13/D13&gt;-1),F13/D13,"n/a"))</f>
        <v>-6.8360700914260511E-2</v>
      </c>
      <c r="I13" s="38"/>
      <c r="J13" s="38">
        <v>1623947.87</v>
      </c>
      <c r="K13" s="38"/>
      <c r="L13" s="38">
        <f>B13-J13</f>
        <v>25826.949999999953</v>
      </c>
      <c r="M13" s="38"/>
      <c r="N13" s="32">
        <f>IF(J13=0,"n/a",IF(AND(L13/J13&lt;1,L13/J13&gt;-1),L13/J13,"n/a"))</f>
        <v>1.5903804843193613E-2</v>
      </c>
      <c r="O13" s="34"/>
      <c r="P13" s="39">
        <f>IF(B50=0,"n/a",B13/B50)</f>
        <v>0.24247782377118057</v>
      </c>
      <c r="Q13" s="40">
        <f>IF(D50=0,"n/a",D13/D50)</f>
        <v>0.24676702079020127</v>
      </c>
      <c r="R13" s="40">
        <f>IF(J50=0,"n/a",J13/J50)</f>
        <v>0.23387139482388597</v>
      </c>
      <c r="S13" s="41"/>
    </row>
    <row r="14" spans="1:20" x14ac:dyDescent="0.25">
      <c r="A14" s="29" t="s">
        <v>16</v>
      </c>
      <c r="B14" s="38">
        <v>35487.370000000003</v>
      </c>
      <c r="C14" s="42"/>
      <c r="D14" s="38">
        <v>34892</v>
      </c>
      <c r="E14" s="42"/>
      <c r="F14" s="38">
        <f>B14-D14</f>
        <v>595.37000000000262</v>
      </c>
      <c r="G14" s="42"/>
      <c r="H14" s="32">
        <f>IF(D14=0,"n/a",IF(AND(F14/D14&lt;1,F14/D14&gt;-1),F14/D14,"n/a"))</f>
        <v>1.7063223661584394E-2</v>
      </c>
      <c r="I14" s="42"/>
      <c r="J14" s="38">
        <v>39932.83</v>
      </c>
      <c r="K14" s="38"/>
      <c r="L14" s="38">
        <f>B14-J14</f>
        <v>-4445.4599999999991</v>
      </c>
      <c r="M14" s="42"/>
      <c r="N14" s="32">
        <f>IF(J14=0,"n/a",IF(AND(L14/J14&lt;1,L14/J14&gt;-1),L14/J14,"n/a"))</f>
        <v>-0.11132343988642926</v>
      </c>
      <c r="O14" s="43"/>
      <c r="P14" s="39">
        <f>IF(B51=0,"n/a",B14/B51)</f>
        <v>4.9007581616306695E-2</v>
      </c>
      <c r="Q14" s="40">
        <f>IF(D51=0,"n/a",D14/D51)</f>
        <v>3.7115595315342149E-2</v>
      </c>
      <c r="R14" s="40">
        <f>IF(J51=0,"n/a",J14/J51)</f>
        <v>4.5631329262746538E-2</v>
      </c>
    </row>
    <row r="15" spans="1:20" ht="8.4" customHeight="1" x14ac:dyDescent="0.25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5">
      <c r="A16" s="47" t="s">
        <v>18</v>
      </c>
      <c r="B16" s="48">
        <f>SUM(B10:B15)</f>
        <v>225343404.69999999</v>
      </c>
      <c r="C16" s="38"/>
      <c r="D16" s="48">
        <f>SUM(D10:D15)</f>
        <v>248309650</v>
      </c>
      <c r="E16" s="38"/>
      <c r="F16" s="48">
        <f>SUM(F10:F15)</f>
        <v>-22966245.300000001</v>
      </c>
      <c r="G16" s="49"/>
      <c r="H16" s="50">
        <f>IF(D16=0,"n/a",IF(AND(F16/D16&lt;1,F16/D16&gt;-1),F16/D16,"n/a"))</f>
        <v>-9.2490345421533157E-2</v>
      </c>
      <c r="I16" s="49"/>
      <c r="J16" s="48">
        <f>SUM(J10:J15)</f>
        <v>244746686.86000001</v>
      </c>
      <c r="K16" s="38"/>
      <c r="L16" s="48">
        <f>SUM(L10:L15)</f>
        <v>-19403282.160000008</v>
      </c>
      <c r="M16" s="49"/>
      <c r="N16" s="50">
        <f>IF(J16=0,"n/a",IF(AND(L16/J16&lt;1,L16/J16&gt;-1),L16/J16,"n/a"))</f>
        <v>-7.9279039111565475E-2</v>
      </c>
      <c r="O16" s="34"/>
      <c r="P16" s="51">
        <f>IF(B53=0,"n/a",B16/B53)</f>
        <v>0.11027855977801505</v>
      </c>
      <c r="Q16" s="51">
        <f>IF(D53=0,"n/a",D16/D53)</f>
        <v>0.11576423336565717</v>
      </c>
      <c r="R16" s="51">
        <f>IF(J53=0,"n/a",J16/J53)</f>
        <v>0.10589999540684422</v>
      </c>
    </row>
    <row r="17" spans="1:20" x14ac:dyDescent="0.25">
      <c r="A17" s="29" t="s">
        <v>19</v>
      </c>
      <c r="B17" s="38">
        <v>1388389.55</v>
      </c>
      <c r="C17" s="38"/>
      <c r="D17" s="38">
        <v>1036165</v>
      </c>
      <c r="E17" s="38"/>
      <c r="F17" s="38">
        <f>B17-D17</f>
        <v>352224.55000000005</v>
      </c>
      <c r="G17" s="38"/>
      <c r="H17" s="32">
        <f>IF(D17=0,"n/a",IF(AND(F17/D17&lt;1,F17/D17&gt;-1),F17/D17,"n/a"))</f>
        <v>0.33993094729121331</v>
      </c>
      <c r="I17" s="38"/>
      <c r="J17" s="38">
        <v>603073.18000000005</v>
      </c>
      <c r="K17" s="38"/>
      <c r="L17" s="38">
        <f>B17-J17</f>
        <v>785316.37</v>
      </c>
      <c r="M17" s="38"/>
      <c r="N17" s="32" t="str">
        <f>IF(J17=0,"n/a",IF(AND(L17/J17&lt;1,L17/J17&gt;-1),L17/J17,"n/a"))</f>
        <v>n/a</v>
      </c>
      <c r="O17" s="43"/>
      <c r="P17" s="40">
        <f>IF(B54=0,"n/a",B17/B54)</f>
        <v>6.7649485433003533E-3</v>
      </c>
      <c r="Q17" s="40">
        <f>IF(D54=0,"n/a",D17/D54)</f>
        <v>5.2167518045790522E-3</v>
      </c>
      <c r="R17" s="40">
        <f>IF(J54=0,"n/a",J17/J54)</f>
        <v>5.6014424795020785E-3</v>
      </c>
    </row>
    <row r="18" spans="1:20" ht="12.75" customHeight="1" x14ac:dyDescent="0.25">
      <c r="A18" s="29" t="s">
        <v>20</v>
      </c>
      <c r="B18" s="38">
        <v>2689152.59</v>
      </c>
      <c r="C18" s="42"/>
      <c r="D18" s="38">
        <v>299520</v>
      </c>
      <c r="E18" s="42"/>
      <c r="F18" s="38">
        <f>B18-D18</f>
        <v>2389632.59</v>
      </c>
      <c r="G18" s="42"/>
      <c r="H18" s="32" t="str">
        <f>IF(D18=0,"n/a",IF(AND(F18/D18&lt;1,F18/D18&gt;-1),F18/D18,"n/a"))</f>
        <v>n/a</v>
      </c>
      <c r="I18" s="42"/>
      <c r="J18" s="38">
        <v>3117224.2</v>
      </c>
      <c r="K18" s="38"/>
      <c r="L18" s="38">
        <f>B18-J18</f>
        <v>-428071.61000000034</v>
      </c>
      <c r="M18" s="42"/>
      <c r="N18" s="32">
        <f>IF(J18=0,"n/a",IF(AND(L18/J18&lt;1,L18/J18&gt;-1),L18/J18,"n/a"))</f>
        <v>-0.13732461399472015</v>
      </c>
      <c r="O18" s="34"/>
      <c r="P18" s="51">
        <f>IF(B55=0,"n/a",B18/B55)</f>
        <v>2.2242881544476577E-2</v>
      </c>
      <c r="Q18" s="51" t="str">
        <f>IF(D55=0,"n/a",D18/D55)</f>
        <v>n/a</v>
      </c>
      <c r="R18" s="51">
        <f>IF(J55=0,"n/a",J18/J55)</f>
        <v>2.6022195311087581E-2</v>
      </c>
    </row>
    <row r="19" spans="1:20" ht="6" customHeight="1" x14ac:dyDescent="0.25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5">
      <c r="A20" s="55" t="s">
        <v>21</v>
      </c>
      <c r="B20" s="38">
        <f>SUM(B16:B18)</f>
        <v>229420946.84</v>
      </c>
      <c r="C20" s="38"/>
      <c r="D20" s="38">
        <f>SUM(D16:D18)</f>
        <v>249645335</v>
      </c>
      <c r="E20" s="38"/>
      <c r="F20" s="38">
        <f>SUM(F16:F18)</f>
        <v>-20224388.16</v>
      </c>
      <c r="G20" s="38"/>
      <c r="H20" s="56">
        <f>IF(D20=0,"n/a",IF(AND(F20/D20&lt;1,F20/D20&gt;-1),F20/D20,"n/a"))</f>
        <v>-8.1012481807440945E-2</v>
      </c>
      <c r="I20" s="38"/>
      <c r="J20" s="38">
        <f>SUM(J16:J18)</f>
        <v>248466984.24000001</v>
      </c>
      <c r="K20" s="38"/>
      <c r="L20" s="38">
        <f>SUM(L16:L18)</f>
        <v>-19046037.400000006</v>
      </c>
      <c r="M20" s="38"/>
      <c r="N20" s="56">
        <f>IF(J20=0,"n/a",IF(AND(L20/J20&lt;1,L20/J20&gt;-1),L20/J20,"n/a"))</f>
        <v>-7.665419797425882E-2</v>
      </c>
      <c r="O20" s="34"/>
      <c r="P20" s="33"/>
      <c r="Q20" s="57"/>
      <c r="R20" s="57"/>
    </row>
    <row r="21" spans="1:20" ht="6.6" customHeight="1" x14ac:dyDescent="0.25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5">
      <c r="A22" s="29" t="s">
        <v>22</v>
      </c>
      <c r="B22" s="38">
        <v>1743798.73</v>
      </c>
      <c r="C22" s="38"/>
      <c r="D22" s="38">
        <v>0</v>
      </c>
      <c r="E22" s="38"/>
      <c r="F22" s="38">
        <f>B22-D22</f>
        <v>1743798.73</v>
      </c>
      <c r="G22" s="38"/>
      <c r="H22" s="32" t="str">
        <f>IF(D22=0,"n/a",IF(AND(F22/D22&lt;1,F22/D22&gt;-1),F22/D22,"n/a"))</f>
        <v>n/a</v>
      </c>
      <c r="I22" s="38"/>
      <c r="J22" s="38">
        <v>2923198.71</v>
      </c>
      <c r="K22" s="38"/>
      <c r="L22" s="38">
        <f>B22-J22</f>
        <v>-1179399.98</v>
      </c>
      <c r="M22" s="38"/>
      <c r="N22" s="32">
        <f>IF(J22=0,"n/a",IF(AND(L22/J22&lt;1,L22/J22&gt;-1),L22/J22,"n/a"))</f>
        <v>-0.40346213070133707</v>
      </c>
      <c r="O22" s="43"/>
      <c r="P22" s="59"/>
      <c r="Q22" s="59"/>
      <c r="R22" s="59"/>
    </row>
    <row r="23" spans="1:20" x14ac:dyDescent="0.25">
      <c r="A23" s="29" t="s">
        <v>23</v>
      </c>
      <c r="B23" s="38">
        <v>1747400.07</v>
      </c>
      <c r="C23" s="38"/>
      <c r="D23" s="38">
        <v>0</v>
      </c>
      <c r="E23" s="38"/>
      <c r="F23" s="38">
        <f>B23-D23</f>
        <v>1747400.07</v>
      </c>
      <c r="G23" s="38"/>
      <c r="H23" s="32" t="str">
        <f>IF(D23=0,"n/a",IF(AND(F23/D23&lt;1,F23/D23&gt;-1),F23/D23,"n/a"))</f>
        <v>n/a</v>
      </c>
      <c r="I23" s="38"/>
      <c r="J23" s="38">
        <v>1680009.93</v>
      </c>
      <c r="K23" s="38"/>
      <c r="L23" s="38">
        <f>B23-J23</f>
        <v>67390.14000000013</v>
      </c>
      <c r="M23" s="38"/>
      <c r="N23" s="32">
        <f>IF(J23=0,"n/a",IF(AND(L23/J23&lt;1,L23/J23&gt;-1),L23/J23,"n/a"))</f>
        <v>4.011294147529243E-2</v>
      </c>
      <c r="O23" s="43"/>
      <c r="P23" s="59"/>
      <c r="Q23" s="59"/>
      <c r="R23" s="59"/>
    </row>
    <row r="24" spans="1:20" x14ac:dyDescent="0.25">
      <c r="A24" s="29" t="s">
        <v>24</v>
      </c>
      <c r="B24" s="38">
        <v>4791148.93</v>
      </c>
      <c r="C24" s="38"/>
      <c r="D24" s="38">
        <v>-426891</v>
      </c>
      <c r="E24" s="38"/>
      <c r="F24" s="38">
        <f>B24-D24</f>
        <v>5218039.93</v>
      </c>
      <c r="G24" s="38"/>
      <c r="H24" s="32" t="str">
        <f>IF(D24=0,"n/a",IF(AND(F24/D24&lt;1,F24/D24&gt;-1),F24/D24,"n/a"))</f>
        <v>n/a</v>
      </c>
      <c r="I24" s="38"/>
      <c r="J24" s="38">
        <v>-16169268.15</v>
      </c>
      <c r="K24" s="38"/>
      <c r="L24" s="38">
        <f>B24-J24</f>
        <v>20960417.079999998</v>
      </c>
      <c r="M24" s="38"/>
      <c r="N24" s="32" t="str">
        <f>IF(J24=0,"n/a",IF(AND(L24/J24&lt;1,L24/J24&gt;-1),L24/J24,"n/a"))</f>
        <v>n/a</v>
      </c>
      <c r="O24" s="43"/>
      <c r="P24" s="59"/>
      <c r="Q24" s="59"/>
      <c r="R24" s="59"/>
    </row>
    <row r="25" spans="1:20" x14ac:dyDescent="0.25">
      <c r="A25" s="29" t="s">
        <v>25</v>
      </c>
      <c r="B25" s="48">
        <v>13704775.869999999</v>
      </c>
      <c r="C25" s="42"/>
      <c r="D25" s="48">
        <v>5488830</v>
      </c>
      <c r="E25" s="42"/>
      <c r="F25" s="48">
        <f>B25-D25</f>
        <v>8215945.8699999992</v>
      </c>
      <c r="G25" s="42"/>
      <c r="H25" s="50" t="str">
        <f>IF(D25=0,"n/a",IF(AND(F25/D25&lt;1,F25/D25&gt;-1),F25/D25,"n/a"))</f>
        <v>n/a</v>
      </c>
      <c r="I25" s="42"/>
      <c r="J25" s="48">
        <v>2364909.2400000002</v>
      </c>
      <c r="K25" s="38"/>
      <c r="L25" s="48">
        <f>B25-J25</f>
        <v>11339866.629999999</v>
      </c>
      <c r="M25" s="42"/>
      <c r="N25" s="50" t="str">
        <f>IF(J25=0,"n/a",IF(AND(L25/J25&lt;1,L25/J25&gt;-1),L25/J25,"n/a"))</f>
        <v>n/a</v>
      </c>
      <c r="O25" s="43"/>
      <c r="P25" s="59"/>
      <c r="Q25" s="59"/>
      <c r="R25" s="59"/>
    </row>
    <row r="26" spans="1:20" ht="12.75" customHeight="1" x14ac:dyDescent="0.25">
      <c r="A26" s="29" t="s">
        <v>26</v>
      </c>
      <c r="B26" s="48">
        <f>SUM(B22:B25)</f>
        <v>21987123.599999998</v>
      </c>
      <c r="C26" s="38"/>
      <c r="D26" s="48">
        <f>SUM(D22:D25)</f>
        <v>5061939</v>
      </c>
      <c r="E26" s="38"/>
      <c r="F26" s="48">
        <f>SUM(F22:F25)</f>
        <v>16925184.600000001</v>
      </c>
      <c r="G26" s="38"/>
      <c r="H26" s="50" t="str">
        <f>IF(D26=0,"n/a",IF(AND(F26/D26&lt;1,F26/D26&gt;-1),F26/D26,"n/a"))</f>
        <v>n/a</v>
      </c>
      <c r="I26" s="38"/>
      <c r="J26" s="48">
        <f>SUM(J22:J25)</f>
        <v>-9201150.2700000014</v>
      </c>
      <c r="K26" s="38"/>
      <c r="L26" s="48">
        <f>SUM(L22:L25)</f>
        <v>31188273.869999997</v>
      </c>
      <c r="M26" s="38"/>
      <c r="N26" s="50" t="str">
        <f>IF(J26=0,"n/a",IF(AND(L26/J26&lt;1,L26/J26&gt;-1),L26/J26,"n/a"))</f>
        <v>n/a</v>
      </c>
      <c r="O26" s="34"/>
      <c r="P26" s="57"/>
      <c r="Q26" s="57"/>
      <c r="R26" s="57"/>
    </row>
    <row r="27" spans="1:20" ht="6.6" customHeight="1" x14ac:dyDescent="0.25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8" thickBot="1" x14ac:dyDescent="0.3">
      <c r="A28" s="61" t="s">
        <v>27</v>
      </c>
      <c r="B28" s="62">
        <f>+B26+B20</f>
        <v>251408070.44</v>
      </c>
      <c r="C28" s="30"/>
      <c r="D28" s="62">
        <f>+D26+D20</f>
        <v>254707274</v>
      </c>
      <c r="E28" s="30"/>
      <c r="F28" s="62">
        <f>+F26+F20</f>
        <v>-3299203.5599999987</v>
      </c>
      <c r="G28" s="38"/>
      <c r="H28" s="63">
        <f>IF(D28=0,"n/a",IF(AND(F28/D28&lt;1,F28/D28&gt;-1),F28/D28,"n/a"))</f>
        <v>-1.2952922420268213E-2</v>
      </c>
      <c r="I28" s="38"/>
      <c r="J28" s="62">
        <f>+J26+J20</f>
        <v>239265833.97</v>
      </c>
      <c r="K28" s="30"/>
      <c r="L28" s="62">
        <f>+L26+L20</f>
        <v>12142236.469999991</v>
      </c>
      <c r="M28" s="38"/>
      <c r="N28" s="63">
        <f>IF(J28=0,"n/a",IF(AND(L28/J28&lt;1,L28/J28&gt;-1),L28/J28,"n/a"))</f>
        <v>5.0747891032041074E-2</v>
      </c>
      <c r="O28" s="34"/>
      <c r="P28" s="57"/>
      <c r="Q28" s="57"/>
      <c r="R28" s="57"/>
    </row>
    <row r="29" spans="1:20" ht="4.2" customHeight="1" thickTop="1" x14ac:dyDescent="0.25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5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5">
      <c r="A31" s="29" t="s">
        <v>28</v>
      </c>
      <c r="B31" s="30">
        <v>9061229.2400000002</v>
      </c>
      <c r="C31" s="30"/>
      <c r="D31" s="30">
        <v>9006980</v>
      </c>
      <c r="E31" s="30"/>
      <c r="F31" s="30"/>
      <c r="G31" s="38"/>
      <c r="H31" s="38"/>
      <c r="I31" s="38"/>
      <c r="J31" s="30">
        <v>9315763.7200000007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5">
      <c r="A32" s="29" t="s">
        <v>29</v>
      </c>
      <c r="B32" s="38">
        <v>-8860432.1699999999</v>
      </c>
      <c r="C32" s="38"/>
      <c r="D32" s="38">
        <v>8482683</v>
      </c>
      <c r="E32" s="38"/>
      <c r="F32" s="38"/>
      <c r="G32" s="38"/>
      <c r="H32" s="38"/>
      <c r="I32" s="38"/>
      <c r="J32" s="38">
        <v>-9474735.6300000008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5">
      <c r="A33" s="29" t="s">
        <v>30</v>
      </c>
      <c r="B33" s="38">
        <v>11262432.390000001</v>
      </c>
      <c r="C33" s="38"/>
      <c r="D33" s="38">
        <v>11717000</v>
      </c>
      <c r="E33" s="70"/>
      <c r="F33" s="38"/>
      <c r="G33" s="70"/>
      <c r="H33" s="70"/>
      <c r="I33" s="70"/>
      <c r="J33" s="38">
        <v>10822586.970000001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5">
      <c r="A34" s="29" t="s">
        <v>31</v>
      </c>
      <c r="B34" s="38">
        <v>-4683127.7</v>
      </c>
      <c r="C34" s="38"/>
      <c r="D34" s="38">
        <v>-4883327</v>
      </c>
      <c r="E34" s="38"/>
      <c r="F34" s="38"/>
      <c r="G34" s="38"/>
      <c r="H34" s="38"/>
      <c r="I34" s="38"/>
      <c r="J34" s="38">
        <v>-5697161.8099999996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5">
      <c r="A35" s="29" t="s">
        <v>32</v>
      </c>
      <c r="B35" s="38">
        <v>1813379.21</v>
      </c>
      <c r="C35" s="38"/>
      <c r="D35" s="38">
        <v>1743443</v>
      </c>
      <c r="E35" s="38"/>
      <c r="F35" s="38"/>
      <c r="G35" s="38"/>
      <c r="H35" s="38"/>
      <c r="I35" s="38"/>
      <c r="J35" s="38">
        <v>1954852.16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5">
      <c r="A36" s="29" t="s">
        <v>33</v>
      </c>
      <c r="B36" s="38">
        <v>-604665.37</v>
      </c>
      <c r="C36" s="38"/>
      <c r="D36" s="38">
        <v>0</v>
      </c>
      <c r="E36" s="38"/>
      <c r="F36" s="38"/>
      <c r="G36" s="38"/>
      <c r="H36" s="38"/>
      <c r="I36" s="38"/>
      <c r="J36" s="38">
        <v>-711890.64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5">
      <c r="A37" s="29" t="s">
        <v>34</v>
      </c>
      <c r="B37" s="38">
        <v>6.64</v>
      </c>
      <c r="C37" s="38"/>
      <c r="D37" s="38">
        <v>0</v>
      </c>
      <c r="E37" s="38"/>
      <c r="F37" s="38"/>
      <c r="G37" s="38"/>
      <c r="H37" s="38"/>
      <c r="I37" s="38"/>
      <c r="J37" s="38">
        <v>71.489999999999995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5">
      <c r="A38" s="29" t="s">
        <v>35</v>
      </c>
      <c r="B38" s="38">
        <v>-68038.11</v>
      </c>
      <c r="C38" s="38"/>
      <c r="D38" s="38">
        <v>0</v>
      </c>
      <c r="E38" s="38"/>
      <c r="F38" s="38"/>
      <c r="G38" s="38"/>
      <c r="H38" s="38"/>
      <c r="I38" s="38"/>
      <c r="J38" s="38">
        <v>4625.6499999999996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5">
      <c r="A39" s="29" t="s">
        <v>36</v>
      </c>
      <c r="B39" s="38">
        <v>6350268.9900000002</v>
      </c>
      <c r="C39" s="38"/>
      <c r="D39" s="38">
        <v>6338472</v>
      </c>
      <c r="E39" s="38"/>
      <c r="F39" s="38"/>
      <c r="G39" s="38"/>
      <c r="H39" s="38"/>
      <c r="I39" s="38"/>
      <c r="J39" s="38">
        <v>7259286.6500000004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5">
      <c r="A40" s="29" t="s">
        <v>37</v>
      </c>
      <c r="B40" s="38">
        <v>695117.31</v>
      </c>
      <c r="C40" s="38"/>
      <c r="D40" s="38">
        <v>0</v>
      </c>
      <c r="E40" s="38"/>
      <c r="F40" s="38"/>
      <c r="G40" s="38"/>
      <c r="H40" s="38"/>
      <c r="I40" s="38"/>
      <c r="J40" s="38">
        <v>2757529.09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5">
      <c r="A41" s="29" t="s">
        <v>38</v>
      </c>
      <c r="B41" s="38">
        <v>0</v>
      </c>
      <c r="C41" s="38"/>
      <c r="D41" s="38">
        <v>0</v>
      </c>
      <c r="E41" s="38"/>
      <c r="F41" s="38"/>
      <c r="G41" s="38"/>
      <c r="H41" s="38"/>
      <c r="I41" s="38"/>
      <c r="J41" s="38">
        <v>25625679.629999999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5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5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5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5">
      <c r="A45" s="20" t="s">
        <v>39</v>
      </c>
      <c r="B45" s="21">
        <v>2018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2017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5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5">
      <c r="A47" s="29" t="s">
        <v>12</v>
      </c>
      <c r="B47" s="85">
        <v>1151167593.6600001</v>
      </c>
      <c r="C47" s="85"/>
      <c r="D47" s="85">
        <v>1217777829</v>
      </c>
      <c r="E47" s="85"/>
      <c r="F47" s="85">
        <f>B47-D47</f>
        <v>-66610235.339999914</v>
      </c>
      <c r="G47" s="49"/>
      <c r="H47" s="56">
        <f>IF(D47=0,"n/a",IF(AND(F47/D47&lt;1,F47/D47&gt;-1),F47/D47,"n/a"))</f>
        <v>-5.4698183653662094E-2</v>
      </c>
      <c r="I47" s="49"/>
      <c r="J47" s="85">
        <v>1341937020.54</v>
      </c>
      <c r="K47" s="85"/>
      <c r="L47" s="85">
        <f>+B47-J47</f>
        <v>-190769426.87999988</v>
      </c>
      <c r="M47" s="49"/>
      <c r="N47" s="56">
        <f>IF(J47=0,"n/a",IF(AND(L47/J47&lt;1,L47/J47&gt;-1),L47/J47,"n/a"))</f>
        <v>-0.14215974666473813</v>
      </c>
      <c r="O47" s="86"/>
      <c r="P47" s="25"/>
      <c r="Q47" s="28"/>
      <c r="R47" s="28"/>
    </row>
    <row r="48" spans="1:20" x14ac:dyDescent="0.25">
      <c r="A48" s="29" t="s">
        <v>13</v>
      </c>
      <c r="B48" s="85">
        <v>786172382.74199998</v>
      </c>
      <c r="C48" s="85"/>
      <c r="D48" s="85">
        <v>823694955</v>
      </c>
      <c r="E48" s="85"/>
      <c r="F48" s="85">
        <f>B48-D48</f>
        <v>-37522572.258000016</v>
      </c>
      <c r="G48" s="49"/>
      <c r="H48" s="56">
        <f>IF(D48=0,"n/a",IF(AND(F48/D48&lt;1,F48/D48&gt;-1),F48/D48,"n/a"))</f>
        <v>-4.5553966344251816E-2</v>
      </c>
      <c r="I48" s="49"/>
      <c r="J48" s="85">
        <v>851854685.56599998</v>
      </c>
      <c r="K48" s="85"/>
      <c r="L48" s="85">
        <f>+B48-J48</f>
        <v>-65682302.824000001</v>
      </c>
      <c r="M48" s="49"/>
      <c r="N48" s="56">
        <f>IF(J48=0,"n/a",IF(AND(L48/J48&lt;1,L48/J48&gt;-1),L48/J48,"n/a"))</f>
        <v>-7.7105055518193855E-2</v>
      </c>
      <c r="O48" s="86"/>
      <c r="P48" s="25"/>
      <c r="Q48" s="28"/>
      <c r="R48" s="28"/>
    </row>
    <row r="49" spans="1:18" ht="12.75" customHeight="1" x14ac:dyDescent="0.25">
      <c r="A49" s="29" t="s">
        <v>14</v>
      </c>
      <c r="B49" s="85">
        <v>98533860.406000003</v>
      </c>
      <c r="C49" s="85"/>
      <c r="D49" s="85">
        <v>95371005</v>
      </c>
      <c r="E49" s="85"/>
      <c r="F49" s="85">
        <f>B49-D49</f>
        <v>3162855.4060000032</v>
      </c>
      <c r="G49" s="49"/>
      <c r="H49" s="56">
        <f>IF(D49=0,"n/a",IF(AND(F49/D49&lt;1,F49/D49&gt;-1),F49/D49,"n/a"))</f>
        <v>3.3163700078446309E-2</v>
      </c>
      <c r="I49" s="49"/>
      <c r="J49" s="85">
        <v>109500812.79799999</v>
      </c>
      <c r="K49" s="85"/>
      <c r="L49" s="85">
        <f>+B49-J49</f>
        <v>-10966952.39199999</v>
      </c>
      <c r="M49" s="49"/>
      <c r="N49" s="56">
        <f>IF(J49=0,"n/a",IF(AND(L49/J49&lt;1,L49/J49&gt;-1),L49/J49,"n/a"))</f>
        <v>-0.10015407294036359</v>
      </c>
      <c r="O49" s="86"/>
      <c r="P49" s="25"/>
      <c r="Q49" s="28"/>
      <c r="R49" s="28"/>
    </row>
    <row r="50" spans="1:18" x14ac:dyDescent="0.25">
      <c r="A50" s="29" t="s">
        <v>15</v>
      </c>
      <c r="B50" s="85">
        <v>6803817.3320000004</v>
      </c>
      <c r="C50" s="85"/>
      <c r="D50" s="85">
        <v>7176121</v>
      </c>
      <c r="E50" s="85"/>
      <c r="F50" s="85">
        <f>B50-D50</f>
        <v>-372303.6679999996</v>
      </c>
      <c r="G50" s="49"/>
      <c r="H50" s="56">
        <f>IF(D50=0,"n/a",IF(AND(F50/D50&lt;1,F50/D50&gt;-1),F50/D50,"n/a"))</f>
        <v>-5.1880907247801367E-2</v>
      </c>
      <c r="I50" s="49"/>
      <c r="J50" s="85">
        <v>6943764.4189999998</v>
      </c>
      <c r="K50" s="85"/>
      <c r="L50" s="85">
        <f>+B50-J50</f>
        <v>-139947.08699999936</v>
      </c>
      <c r="M50" s="49"/>
      <c r="N50" s="56">
        <f>IF(J50=0,"n/a",IF(AND(L50/J50&lt;1,L50/J50&gt;-1),L50/J50,"n/a"))</f>
        <v>-2.0154354116200521E-2</v>
      </c>
      <c r="O50" s="86"/>
      <c r="P50" s="87"/>
      <c r="Q50" s="28"/>
      <c r="R50" s="28"/>
    </row>
    <row r="51" spans="1:18" x14ac:dyDescent="0.25">
      <c r="A51" s="29" t="s">
        <v>16</v>
      </c>
      <c r="B51" s="85">
        <v>724120</v>
      </c>
      <c r="C51" s="88"/>
      <c r="D51" s="85">
        <v>940090</v>
      </c>
      <c r="E51" s="88"/>
      <c r="F51" s="85">
        <f>B51-D51</f>
        <v>-215970</v>
      </c>
      <c r="G51" s="89"/>
      <c r="H51" s="56">
        <f>IF(D51=0,"n/a",IF(AND(F51/D51&lt;1,F51/D51&gt;-1),F51/D51,"n/a"))</f>
        <v>-0.22973332340520589</v>
      </c>
      <c r="I51" s="89"/>
      <c r="J51" s="85">
        <v>875118.71</v>
      </c>
      <c r="K51" s="88"/>
      <c r="L51" s="85">
        <f>+B51-J51</f>
        <v>-150998.70999999996</v>
      </c>
      <c r="M51" s="89"/>
      <c r="N51" s="56">
        <f>IF(J51=0,"n/a",IF(AND(L51/J51&lt;1,L51/J51&gt;-1),L51/J51,"n/a"))</f>
        <v>-0.17254654514242984</v>
      </c>
      <c r="O51" s="86"/>
      <c r="P51" s="25"/>
      <c r="Q51" s="28"/>
      <c r="R51" s="28"/>
    </row>
    <row r="52" spans="1:18" ht="6" customHeight="1" x14ac:dyDescent="0.25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5">
      <c r="A53" s="47" t="s">
        <v>18</v>
      </c>
      <c r="B53" s="94">
        <f>SUM(B47:B52)</f>
        <v>2043401774.1399999</v>
      </c>
      <c r="C53" s="85"/>
      <c r="D53" s="94">
        <f>SUM(D47:D52)</f>
        <v>2144960000</v>
      </c>
      <c r="E53" s="85"/>
      <c r="F53" s="94">
        <f>SUM(F47:F52)</f>
        <v>-101558225.85999992</v>
      </c>
      <c r="G53" s="49"/>
      <c r="H53" s="50">
        <f>IF(D53=0,"n/a",IF(AND(F53/D53&lt;1,F53/D53&gt;-1),F53/D53,"n/a"))</f>
        <v>-4.7347375177159444E-2</v>
      </c>
      <c r="I53" s="49"/>
      <c r="J53" s="94">
        <f>SUM(J47:J52)</f>
        <v>2311111402.033</v>
      </c>
      <c r="K53" s="85"/>
      <c r="L53" s="94">
        <f>SUM(L47:L52)</f>
        <v>-267709627.89299989</v>
      </c>
      <c r="M53" s="49"/>
      <c r="N53" s="50">
        <f>IF(J53=0,"n/a",IF(AND(L53/J53&lt;1,L53/J53&gt;-1),L53/J53,"n/a"))</f>
        <v>-0.11583588210308925</v>
      </c>
      <c r="O53" s="86"/>
      <c r="P53" s="25"/>
      <c r="Q53" s="28"/>
      <c r="R53" s="28"/>
    </row>
    <row r="54" spans="1:18" ht="12.75" customHeight="1" x14ac:dyDescent="0.25">
      <c r="A54" s="29" t="s">
        <v>19</v>
      </c>
      <c r="B54" s="85">
        <v>205232832.31400001</v>
      </c>
      <c r="C54" s="88"/>
      <c r="D54" s="85">
        <v>198622637</v>
      </c>
      <c r="E54" s="88"/>
      <c r="F54" s="85">
        <f>B54-D54</f>
        <v>6610195.3140000105</v>
      </c>
      <c r="G54" s="89"/>
      <c r="H54" s="56">
        <f>IF(D54=0,"n/a",IF(AND(F54/D54&lt;1,F54/D54&gt;-1),F54/D54,"n/a"))</f>
        <v>3.3280170950504555E-2</v>
      </c>
      <c r="I54" s="89"/>
      <c r="J54" s="85">
        <v>107663906.611</v>
      </c>
      <c r="K54" s="88"/>
      <c r="L54" s="85">
        <f>+B54-J54</f>
        <v>97568925.703000009</v>
      </c>
      <c r="M54" s="89"/>
      <c r="N54" s="56">
        <f>IF(J54=0,"n/a",IF(AND(L54/J54&lt;1,L54/J54&gt;-1),L54/J54,"n/a"))</f>
        <v>0.90623616376401683</v>
      </c>
      <c r="O54" s="86"/>
      <c r="P54" s="25"/>
      <c r="Q54" s="28"/>
      <c r="R54" s="28"/>
    </row>
    <row r="55" spans="1:18" x14ac:dyDescent="0.25">
      <c r="A55" s="29" t="s">
        <v>20</v>
      </c>
      <c r="B55" s="85">
        <v>120899470</v>
      </c>
      <c r="C55" s="88"/>
      <c r="D55" s="85">
        <v>0</v>
      </c>
      <c r="E55" s="88"/>
      <c r="F55" s="85">
        <f>B55-D55</f>
        <v>120899470</v>
      </c>
      <c r="G55" s="89"/>
      <c r="H55" s="56" t="str">
        <f>IF(D55=0,"n/a",IF(AND(F55/D55&lt;1,F55/D55&gt;-1),F55/D55,"n/a"))</f>
        <v>n/a</v>
      </c>
      <c r="I55" s="89"/>
      <c r="J55" s="85">
        <v>119790977</v>
      </c>
      <c r="K55" s="88"/>
      <c r="L55" s="85">
        <f>+B55-J55</f>
        <v>1108493</v>
      </c>
      <c r="M55" s="89"/>
      <c r="N55" s="56">
        <f>IF(J55=0,"n/a",IF(AND(L55/J55&lt;1,L55/J55&gt;-1),L55/J55,"n/a"))</f>
        <v>9.2535600573655889E-3</v>
      </c>
      <c r="O55" s="86"/>
      <c r="P55" s="25"/>
      <c r="Q55" s="28"/>
      <c r="R55" s="28"/>
    </row>
    <row r="56" spans="1:18" ht="6" customHeight="1" x14ac:dyDescent="0.25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8" thickBot="1" x14ac:dyDescent="0.3">
      <c r="A57" s="47" t="s">
        <v>40</v>
      </c>
      <c r="B57" s="97">
        <f>SUM(B53:B55)</f>
        <v>2369534076.454</v>
      </c>
      <c r="C57" s="85"/>
      <c r="D57" s="97">
        <f>SUM(D53:D55)</f>
        <v>2343582637</v>
      </c>
      <c r="E57" s="85"/>
      <c r="F57" s="97">
        <f>SUM(F53:F55)</f>
        <v>25951439.454000086</v>
      </c>
      <c r="G57" s="49"/>
      <c r="H57" s="63">
        <f>IF(D57=0,"n/a",IF(AND(F57/D57&lt;1,F57/D57&gt;-1),F57/D57,"n/a"))</f>
        <v>1.1073404899099398E-2</v>
      </c>
      <c r="I57" s="49"/>
      <c r="J57" s="97">
        <f>SUM(J53:J55)</f>
        <v>2538566285.6440001</v>
      </c>
      <c r="K57" s="85"/>
      <c r="L57" s="97">
        <f>SUM(L53:L55)</f>
        <v>-169032209.18999988</v>
      </c>
      <c r="M57" s="49"/>
      <c r="N57" s="63">
        <f>IF(J57=0,"n/a",IF(AND(L57/J57&lt;1,L57/J57&gt;-1),L57/J57,"n/a"))</f>
        <v>-6.6585698449516229E-2</v>
      </c>
      <c r="O57" s="86"/>
      <c r="P57" s="28"/>
      <c r="Q57" s="28"/>
      <c r="R57" s="28"/>
    </row>
    <row r="58" spans="1:18" ht="12.75" customHeight="1" thickTop="1" x14ac:dyDescent="0.25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5">
      <c r="A60" s="107" t="s">
        <v>41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20" activePane="bottomRight" state="frozen"/>
      <selection activeCell="A4" sqref="A4:D4"/>
      <selection pane="topRight" activeCell="A4" sqref="A4:D4"/>
      <selection pane="bottomLeft" activeCell="A4" sqref="A4:D4"/>
      <selection pane="bottomRight" activeCell="B65" sqref="B65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88671875" style="2" customWidth="1"/>
    <col min="4" max="4" width="17" style="2" bestFit="1" customWidth="1"/>
    <col min="5" max="5" width="0.6640625" style="2" customWidth="1"/>
    <col min="6" max="6" width="16.109375" style="2" customWidth="1"/>
    <col min="7" max="7" width="0.6640625" style="2" customWidth="1"/>
    <col min="8" max="8" width="8.109375" style="2" bestFit="1" customWidth="1"/>
    <col min="9" max="9" width="0.6640625" style="2" customWidth="1"/>
    <col min="10" max="10" width="17" style="2" bestFit="1" customWidth="1"/>
    <col min="11" max="11" width="0.6640625" style="2" customWidth="1"/>
    <col min="12" max="12" width="16.33203125" style="2" bestFit="1" customWidth="1"/>
    <col min="13" max="13" width="0.6640625" style="2" customWidth="1"/>
    <col min="14" max="14" width="7.6640625" style="2" customWidth="1"/>
    <col min="15" max="15" width="0.6640625" style="2" customWidth="1"/>
    <col min="16" max="16" width="7.6640625" style="2" customWidth="1"/>
    <col min="17" max="17" width="9.33203125" style="2" customWidth="1"/>
    <col min="18" max="18" width="7.44140625" style="2" customWidth="1"/>
    <col min="19" max="19" width="9.109375" style="2"/>
    <col min="20" max="20" width="16.44140625" style="2" bestFit="1" customWidth="1"/>
    <col min="21" max="16384" width="9.109375" style="2"/>
  </cols>
  <sheetData>
    <row r="1" spans="1:20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3.8" x14ac:dyDescent="0.25">
      <c r="A3" s="1" t="s">
        <v>44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5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5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5">
      <c r="A8" s="20" t="s">
        <v>7</v>
      </c>
      <c r="B8" s="21">
        <v>2018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2017</v>
      </c>
      <c r="K8" s="9"/>
      <c r="L8" s="22" t="s">
        <v>9</v>
      </c>
      <c r="M8" s="11"/>
      <c r="N8" s="23" t="s">
        <v>10</v>
      </c>
      <c r="O8" s="24"/>
      <c r="P8" s="21">
        <v>2018</v>
      </c>
      <c r="Q8" s="22" t="s">
        <v>11</v>
      </c>
      <c r="R8" s="21">
        <v>2017</v>
      </c>
    </row>
    <row r="9" spans="1:20" ht="6.6" customHeight="1" x14ac:dyDescent="0.25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5">
      <c r="A10" s="29" t="s">
        <v>12</v>
      </c>
      <c r="B10" s="30">
        <v>122678486.45999999</v>
      </c>
      <c r="C10" s="30"/>
      <c r="D10" s="30">
        <v>118964424</v>
      </c>
      <c r="E10" s="30"/>
      <c r="F10" s="30">
        <f>B10-D10</f>
        <v>3714062.4599999934</v>
      </c>
      <c r="G10" s="31"/>
      <c r="H10" s="32">
        <f>IF(D10=0,"n/a",IF(AND(F10/D10&lt;1,F10/D10&gt;-1),F10/D10,"n/a"))</f>
        <v>3.1219942358565896E-2</v>
      </c>
      <c r="I10" s="33"/>
      <c r="J10" s="30">
        <v>120825378.93000001</v>
      </c>
      <c r="K10" s="30"/>
      <c r="L10" s="30">
        <f>B10-J10</f>
        <v>1853107.5299999863</v>
      </c>
      <c r="M10" s="33"/>
      <c r="N10" s="32">
        <f>IF(J10=0,"n/a",IF(AND(L10/J10&lt;1,L10/J10&gt;-1),L10/J10,"n/a"))</f>
        <v>1.5337071949706703E-2</v>
      </c>
      <c r="O10" s="34"/>
      <c r="P10" s="35">
        <f>IF(B47=0,"n/a",B10/B47)</f>
        <v>0.11449703836982957</v>
      </c>
      <c r="Q10" s="36">
        <f>IF(D47=0,"n/a",D10/D47)</f>
        <v>0.11782914023384689</v>
      </c>
      <c r="R10" s="36">
        <f>IF(J47=0,"n/a",J10/J47)</f>
        <v>0.11113763692893269</v>
      </c>
      <c r="T10" s="37"/>
    </row>
    <row r="11" spans="1:20" x14ac:dyDescent="0.25">
      <c r="A11" s="29" t="s">
        <v>13</v>
      </c>
      <c r="B11" s="38">
        <v>82582385.439999998</v>
      </c>
      <c r="C11" s="38"/>
      <c r="D11" s="38">
        <v>77655865</v>
      </c>
      <c r="E11" s="38"/>
      <c r="F11" s="38">
        <f>B11-D11</f>
        <v>4926520.4399999976</v>
      </c>
      <c r="G11" s="38"/>
      <c r="H11" s="32">
        <f>IF(D11=0,"n/a",IF(AND(F11/D11&lt;1,F11/D11&gt;-1),F11/D11,"n/a"))</f>
        <v>6.3440416766975649E-2</v>
      </c>
      <c r="I11" s="38"/>
      <c r="J11" s="38">
        <v>76297323.280000001</v>
      </c>
      <c r="K11" s="38"/>
      <c r="L11" s="38">
        <f>B11-J11</f>
        <v>6285062.1599999964</v>
      </c>
      <c r="M11" s="38"/>
      <c r="N11" s="32">
        <f>IF(J11=0,"n/a",IF(AND(L11/J11&lt;1,L11/J11&gt;-1),L11/J11,"n/a"))</f>
        <v>8.2375919492414421E-2</v>
      </c>
      <c r="O11" s="34"/>
      <c r="P11" s="39">
        <f>IF(B48=0,"n/a",B11/B48)</f>
        <v>0.10348216464831082</v>
      </c>
      <c r="Q11" s="40">
        <f>IF(D48=0,"n/a",D11/D48)</f>
        <v>0.10426699061063752</v>
      </c>
      <c r="R11" s="40">
        <f>IF(J48=0,"n/a",J11/J48)</f>
        <v>0.10141993740034905</v>
      </c>
    </row>
    <row r="12" spans="1:20" x14ac:dyDescent="0.25">
      <c r="A12" s="29" t="s">
        <v>14</v>
      </c>
      <c r="B12" s="38">
        <v>10792027.210000001</v>
      </c>
      <c r="C12" s="38"/>
      <c r="D12" s="38">
        <v>8904398</v>
      </c>
      <c r="E12" s="38"/>
      <c r="F12" s="38">
        <f>B12-D12</f>
        <v>1887629.2100000009</v>
      </c>
      <c r="G12" s="38"/>
      <c r="H12" s="32">
        <f>IF(D12=0,"n/a",IF(AND(F12/D12&lt;1,F12/D12&gt;-1),F12/D12,"n/a"))</f>
        <v>0.21198841403989366</v>
      </c>
      <c r="I12" s="38"/>
      <c r="J12" s="38">
        <v>9325756.7200000007</v>
      </c>
      <c r="K12" s="38"/>
      <c r="L12" s="38">
        <f>B12-J12</f>
        <v>1466270.4900000002</v>
      </c>
      <c r="M12" s="38"/>
      <c r="N12" s="32">
        <f>IF(J12=0,"n/a",IF(AND(L12/J12&lt;1,L12/J12&gt;-1),L12/J12,"n/a"))</f>
        <v>0.1572280442245978</v>
      </c>
      <c r="O12" s="34"/>
      <c r="P12" s="39">
        <f>IF(B49=0,"n/a",B12/B49)</f>
        <v>9.6365959932160808E-2</v>
      </c>
      <c r="Q12" s="40">
        <f>IF(D49=0,"n/a",D12/D49)</f>
        <v>9.6219033314243113E-2</v>
      </c>
      <c r="R12" s="40">
        <f>IF(J49=0,"n/a",J12/J49)</f>
        <v>0.10161588557691606</v>
      </c>
    </row>
    <row r="13" spans="1:20" x14ac:dyDescent="0.25">
      <c r="A13" s="29" t="s">
        <v>15</v>
      </c>
      <c r="B13" s="38">
        <v>1641136.42</v>
      </c>
      <c r="C13" s="38"/>
      <c r="D13" s="38">
        <v>1492233</v>
      </c>
      <c r="E13" s="38"/>
      <c r="F13" s="38">
        <f>B13-D13</f>
        <v>148903.41999999993</v>
      </c>
      <c r="G13" s="38"/>
      <c r="H13" s="32">
        <f>IF(D13=0,"n/a",IF(AND(F13/D13&lt;1,F13/D13&gt;-1),F13/D13,"n/a"))</f>
        <v>9.9785636693465379E-2</v>
      </c>
      <c r="I13" s="38"/>
      <c r="J13" s="38">
        <v>1650641.66</v>
      </c>
      <c r="K13" s="38"/>
      <c r="L13" s="38">
        <f>B13-J13</f>
        <v>-9505.2399999999907</v>
      </c>
      <c r="M13" s="38"/>
      <c r="N13" s="32">
        <f>IF(J13=0,"n/a",IF(AND(L13/J13&lt;1,L13/J13&gt;-1),L13/J13,"n/a"))</f>
        <v>-5.7585121170393768E-3</v>
      </c>
      <c r="O13" s="34"/>
      <c r="P13" s="39">
        <f>IF(B50=0,"n/a",B13/B50)</f>
        <v>0.24944855578664774</v>
      </c>
      <c r="Q13" s="40">
        <f>IF(D50=0,"n/a",D13/D50)</f>
        <v>0.22517473970122226</v>
      </c>
      <c r="R13" s="40">
        <f>IF(J50=0,"n/a",J13/J50)</f>
        <v>0.21831908921437049</v>
      </c>
      <c r="S13" s="41"/>
    </row>
    <row r="14" spans="1:20" x14ac:dyDescent="0.25">
      <c r="A14" s="29" t="s">
        <v>16</v>
      </c>
      <c r="B14" s="38">
        <v>50267</v>
      </c>
      <c r="C14" s="42"/>
      <c r="D14" s="38">
        <v>28146</v>
      </c>
      <c r="E14" s="42"/>
      <c r="F14" s="38">
        <f>B14-D14</f>
        <v>22121</v>
      </c>
      <c r="G14" s="42"/>
      <c r="H14" s="32">
        <f>IF(D14=0,"n/a",IF(AND(F14/D14&lt;1,F14/D14&gt;-1),F14/D14,"n/a"))</f>
        <v>0.78593761102821003</v>
      </c>
      <c r="I14" s="42"/>
      <c r="J14" s="38">
        <v>53503.28</v>
      </c>
      <c r="K14" s="38"/>
      <c r="L14" s="38">
        <f>B14-J14</f>
        <v>-3236.2799999999988</v>
      </c>
      <c r="M14" s="42"/>
      <c r="N14" s="32">
        <f>IF(J14=0,"n/a",IF(AND(L14/J14&lt;1,L14/J14&gt;-1),L14/J14,"n/a"))</f>
        <v>-6.048750656034544E-2</v>
      </c>
      <c r="O14" s="43"/>
      <c r="P14" s="39">
        <f>IF(B51=0,"n/a",B14/B51)</f>
        <v>4.5739685890553057E-2</v>
      </c>
      <c r="Q14" s="40">
        <f>IF(D51=0,"n/a",D14/D51)</f>
        <v>3.4748148148148146E-2</v>
      </c>
      <c r="R14" s="40">
        <f>IF(J51=0,"n/a",J14/J51)</f>
        <v>4.7573477308205395E-2</v>
      </c>
    </row>
    <row r="15" spans="1:20" ht="8.4" customHeight="1" x14ac:dyDescent="0.25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5">
      <c r="A16" s="47" t="s">
        <v>18</v>
      </c>
      <c r="B16" s="48">
        <f>SUM(B10:B15)</f>
        <v>217744302.52999997</v>
      </c>
      <c r="C16" s="38"/>
      <c r="D16" s="48">
        <f>SUM(D10:D15)</f>
        <v>207045066</v>
      </c>
      <c r="E16" s="38"/>
      <c r="F16" s="48">
        <f>SUM(F10:F15)</f>
        <v>10699236.529999992</v>
      </c>
      <c r="G16" s="49"/>
      <c r="H16" s="50">
        <f>IF(D16=0,"n/a",IF(AND(F16/D16&lt;1,F16/D16&gt;-1),F16/D16,"n/a"))</f>
        <v>5.1675882631272131E-2</v>
      </c>
      <c r="I16" s="49"/>
      <c r="J16" s="48">
        <f>SUM(J10:J15)</f>
        <v>208152603.87</v>
      </c>
      <c r="K16" s="38"/>
      <c r="L16" s="48">
        <f>SUM(L10:L15)</f>
        <v>9591698.6599999834</v>
      </c>
      <c r="M16" s="49"/>
      <c r="N16" s="50">
        <f>IF(J16=0,"n/a",IF(AND(L16/J16&lt;1,L16/J16&gt;-1),L16/J16,"n/a"))</f>
        <v>4.6080128144783621E-2</v>
      </c>
      <c r="O16" s="34"/>
      <c r="P16" s="51">
        <f>IF(B53=0,"n/a",B16/B53)</f>
        <v>0.10946553223317435</v>
      </c>
      <c r="Q16" s="51">
        <f>IF(D53=0,"n/a",D16/D53)</f>
        <v>0.11165106552329225</v>
      </c>
      <c r="R16" s="51">
        <f>IF(J53=0,"n/a",J16/J53)</f>
        <v>0.10729958351179796</v>
      </c>
    </row>
    <row r="17" spans="1:20" x14ac:dyDescent="0.25">
      <c r="A17" s="29" t="s">
        <v>19</v>
      </c>
      <c r="B17" s="38">
        <v>1196453.31</v>
      </c>
      <c r="C17" s="38"/>
      <c r="D17" s="38">
        <v>1036123</v>
      </c>
      <c r="E17" s="38"/>
      <c r="F17" s="38">
        <f>B17-D17</f>
        <v>160330.31000000006</v>
      </c>
      <c r="G17" s="38"/>
      <c r="H17" s="32">
        <f>IF(D17=0,"n/a",IF(AND(F17/D17&lt;1,F17/D17&gt;-1),F17/D17,"n/a"))</f>
        <v>0.15474061477257048</v>
      </c>
      <c r="I17" s="38"/>
      <c r="J17" s="38">
        <v>1269204.79</v>
      </c>
      <c r="K17" s="38"/>
      <c r="L17" s="38">
        <f>B17-J17</f>
        <v>-72751.479999999981</v>
      </c>
      <c r="M17" s="38"/>
      <c r="N17" s="32">
        <f>IF(J17=0,"n/a",IF(AND(L17/J17&lt;1,L17/J17&gt;-1),L17/J17,"n/a"))</f>
        <v>-5.7320521143006384E-2</v>
      </c>
      <c r="O17" s="43"/>
      <c r="P17" s="40">
        <f>IF(B54=0,"n/a",B17/B54)</f>
        <v>7.4217648534999694E-3</v>
      </c>
      <c r="Q17" s="40">
        <f>IF(D54=0,"n/a",D17/D54)</f>
        <v>5.2313259303274446E-3</v>
      </c>
      <c r="R17" s="40">
        <f>IF(J54=0,"n/a",J17/J54)</f>
        <v>5.4423600079199497E-3</v>
      </c>
    </row>
    <row r="18" spans="1:20" ht="12.75" customHeight="1" x14ac:dyDescent="0.25">
      <c r="A18" s="29" t="s">
        <v>20</v>
      </c>
      <c r="B18" s="38">
        <v>3954383.67</v>
      </c>
      <c r="C18" s="42"/>
      <c r="D18" s="38">
        <v>276480</v>
      </c>
      <c r="E18" s="42"/>
      <c r="F18" s="38">
        <f>B18-D18</f>
        <v>3677903.67</v>
      </c>
      <c r="G18" s="42"/>
      <c r="H18" s="32" t="str">
        <f>IF(D18=0,"n/a",IF(AND(F18/D18&lt;1,F18/D18&gt;-1),F18/D18,"n/a"))</f>
        <v>n/a</v>
      </c>
      <c r="I18" s="42"/>
      <c r="J18" s="38">
        <v>3726695.15</v>
      </c>
      <c r="K18" s="38"/>
      <c r="L18" s="38">
        <f>B18-J18</f>
        <v>227688.52000000002</v>
      </c>
      <c r="M18" s="42"/>
      <c r="N18" s="32">
        <f>IF(J18=0,"n/a",IF(AND(L18/J18&lt;1,L18/J18&gt;-1),L18/J18,"n/a"))</f>
        <v>6.1096631421542494E-2</v>
      </c>
      <c r="O18" s="34"/>
      <c r="P18" s="51">
        <f>IF(B55=0,"n/a",B18/B55)</f>
        <v>1.85140936896321E-2</v>
      </c>
      <c r="Q18" s="51" t="str">
        <f>IF(D55=0,"n/a",D18/D55)</f>
        <v>n/a</v>
      </c>
      <c r="R18" s="51">
        <f>IF(J55=0,"n/a",J18/J55)</f>
        <v>2.0709205034394457E-2</v>
      </c>
    </row>
    <row r="19" spans="1:20" ht="6" customHeight="1" x14ac:dyDescent="0.25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5">
      <c r="A20" s="55" t="s">
        <v>21</v>
      </c>
      <c r="B20" s="38">
        <f>SUM(B16:B18)</f>
        <v>222895139.50999996</v>
      </c>
      <c r="C20" s="38"/>
      <c r="D20" s="38">
        <f>SUM(D16:D18)</f>
        <v>208357669</v>
      </c>
      <c r="E20" s="38"/>
      <c r="F20" s="38">
        <f>SUM(F16:F18)</f>
        <v>14537470.509999992</v>
      </c>
      <c r="G20" s="38"/>
      <c r="H20" s="56">
        <f>IF(D20=0,"n/a",IF(AND(F20/D20&lt;1,F20/D20&gt;-1),F20/D20,"n/a"))</f>
        <v>6.9771708331023766E-2</v>
      </c>
      <c r="I20" s="38"/>
      <c r="J20" s="38">
        <f>SUM(J16:J18)</f>
        <v>213148503.81</v>
      </c>
      <c r="K20" s="38"/>
      <c r="L20" s="38">
        <f>SUM(L16:L18)</f>
        <v>9746635.6999999825</v>
      </c>
      <c r="M20" s="38"/>
      <c r="N20" s="56">
        <f>IF(J20=0,"n/a",IF(AND(L20/J20&lt;1,L20/J20&gt;-1),L20/J20,"n/a"))</f>
        <v>4.5726972161569131E-2</v>
      </c>
      <c r="O20" s="34"/>
      <c r="P20" s="33"/>
      <c r="Q20" s="57"/>
      <c r="R20" s="57"/>
    </row>
    <row r="21" spans="1:20" ht="6.6" customHeight="1" x14ac:dyDescent="0.25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5">
      <c r="A22" s="29" t="s">
        <v>22</v>
      </c>
      <c r="B22" s="38">
        <v>-473555.29</v>
      </c>
      <c r="C22" s="38"/>
      <c r="D22" s="38">
        <v>0</v>
      </c>
      <c r="E22" s="38"/>
      <c r="F22" s="38">
        <f>B22-D22</f>
        <v>-473555.29</v>
      </c>
      <c r="G22" s="38"/>
      <c r="H22" s="32" t="str">
        <f>IF(D22=0,"n/a",IF(AND(F22/D22&lt;1,F22/D22&gt;-1),F22/D22,"n/a"))</f>
        <v>n/a</v>
      </c>
      <c r="I22" s="38"/>
      <c r="J22" s="38">
        <v>596051.25</v>
      </c>
      <c r="K22" s="38"/>
      <c r="L22" s="38">
        <f>B22-J22</f>
        <v>-1069606.54</v>
      </c>
      <c r="M22" s="38"/>
      <c r="N22" s="32" t="str">
        <f>IF(J22=0,"n/a",IF(AND(L22/J22&lt;1,L22/J22&gt;-1),L22/J22,"n/a"))</f>
        <v>n/a</v>
      </c>
      <c r="O22" s="43"/>
      <c r="P22" s="59"/>
      <c r="Q22" s="59"/>
      <c r="R22" s="59"/>
    </row>
    <row r="23" spans="1:20" x14ac:dyDescent="0.25">
      <c r="A23" s="29" t="s">
        <v>23</v>
      </c>
      <c r="B23" s="38">
        <v>1583454.61</v>
      </c>
      <c r="C23" s="38"/>
      <c r="D23" s="38">
        <v>0</v>
      </c>
      <c r="E23" s="38"/>
      <c r="F23" s="38">
        <f>B23-D23</f>
        <v>1583454.61</v>
      </c>
      <c r="G23" s="38"/>
      <c r="H23" s="32" t="str">
        <f>IF(D23=0,"n/a",IF(AND(F23/D23&lt;1,F23/D23&gt;-1),F23/D23,"n/a"))</f>
        <v>n/a</v>
      </c>
      <c r="I23" s="38"/>
      <c r="J23" s="38">
        <v>1516436.87</v>
      </c>
      <c r="K23" s="38"/>
      <c r="L23" s="38">
        <f>B23-J23</f>
        <v>67017.739999999991</v>
      </c>
      <c r="M23" s="38"/>
      <c r="N23" s="32">
        <f>IF(J23=0,"n/a",IF(AND(L23/J23&lt;1,L23/J23&gt;-1),L23/J23,"n/a"))</f>
        <v>4.4194216934332377E-2</v>
      </c>
      <c r="O23" s="43"/>
      <c r="P23" s="59"/>
      <c r="Q23" s="59"/>
      <c r="R23" s="59"/>
    </row>
    <row r="24" spans="1:20" x14ac:dyDescent="0.25">
      <c r="A24" s="29" t="s">
        <v>24</v>
      </c>
      <c r="B24" s="38">
        <v>-3842115.62</v>
      </c>
      <c r="C24" s="38"/>
      <c r="D24" s="38">
        <v>2384088</v>
      </c>
      <c r="E24" s="38"/>
      <c r="F24" s="38">
        <f>B24-D24</f>
        <v>-6226203.6200000001</v>
      </c>
      <c r="G24" s="38"/>
      <c r="H24" s="32" t="str">
        <f>IF(D24=0,"n/a",IF(AND(F24/D24&lt;1,F24/D24&gt;-1),F24/D24,"n/a"))</f>
        <v>n/a</v>
      </c>
      <c r="I24" s="38"/>
      <c r="J24" s="38">
        <v>470147.93</v>
      </c>
      <c r="K24" s="38"/>
      <c r="L24" s="38">
        <f>B24-J24</f>
        <v>-4312263.55</v>
      </c>
      <c r="M24" s="38"/>
      <c r="N24" s="32" t="str">
        <f>IF(J24=0,"n/a",IF(AND(L24/J24&lt;1,L24/J24&gt;-1),L24/J24,"n/a"))</f>
        <v>n/a</v>
      </c>
      <c r="O24" s="43"/>
      <c r="P24" s="59"/>
      <c r="Q24" s="59"/>
      <c r="R24" s="59"/>
    </row>
    <row r="25" spans="1:20" x14ac:dyDescent="0.25">
      <c r="A25" s="29" t="s">
        <v>25</v>
      </c>
      <c r="B25" s="48">
        <v>6385126.9400000004</v>
      </c>
      <c r="C25" s="42"/>
      <c r="D25" s="48">
        <v>5638496</v>
      </c>
      <c r="E25" s="42"/>
      <c r="F25" s="48">
        <f>B25-D25</f>
        <v>746630.94000000041</v>
      </c>
      <c r="G25" s="42"/>
      <c r="H25" s="50">
        <f>IF(D25=0,"n/a",IF(AND(F25/D25&lt;1,F25/D25&gt;-1),F25/D25,"n/a"))</f>
        <v>0.13241668345601387</v>
      </c>
      <c r="I25" s="42"/>
      <c r="J25" s="48">
        <v>2198424.71</v>
      </c>
      <c r="K25" s="38"/>
      <c r="L25" s="48">
        <f>B25-J25</f>
        <v>4186702.2300000004</v>
      </c>
      <c r="M25" s="42"/>
      <c r="N25" s="50" t="str">
        <f>IF(J25=0,"n/a",IF(AND(L25/J25&lt;1,L25/J25&gt;-1),L25/J25,"n/a"))</f>
        <v>n/a</v>
      </c>
      <c r="O25" s="43"/>
      <c r="P25" s="59"/>
      <c r="Q25" s="59"/>
      <c r="R25" s="59"/>
    </row>
    <row r="26" spans="1:20" ht="12.75" customHeight="1" x14ac:dyDescent="0.25">
      <c r="A26" s="29" t="s">
        <v>26</v>
      </c>
      <c r="B26" s="48">
        <f>SUM(B22:B25)</f>
        <v>3652910.6400000006</v>
      </c>
      <c r="C26" s="38"/>
      <c r="D26" s="48">
        <f>SUM(D22:D25)</f>
        <v>8022584</v>
      </c>
      <c r="E26" s="38"/>
      <c r="F26" s="48">
        <f>SUM(F22:F25)</f>
        <v>-4369673.3599999994</v>
      </c>
      <c r="G26" s="38"/>
      <c r="H26" s="50">
        <f>IF(D26=0,"n/a",IF(AND(F26/D26&lt;1,F26/D26&gt;-1),F26/D26,"n/a"))</f>
        <v>-0.54467156217996593</v>
      </c>
      <c r="I26" s="38"/>
      <c r="J26" s="48">
        <f>SUM(J22:J25)</f>
        <v>4781060.76</v>
      </c>
      <c r="K26" s="38"/>
      <c r="L26" s="48">
        <f>SUM(L22:L25)</f>
        <v>-1128150.1199999992</v>
      </c>
      <c r="M26" s="38"/>
      <c r="N26" s="50">
        <f>IF(J26=0,"n/a",IF(AND(L26/J26&lt;1,L26/J26&gt;-1),L26/J26,"n/a"))</f>
        <v>-0.23596230557002987</v>
      </c>
      <c r="O26" s="34"/>
      <c r="P26" s="57"/>
      <c r="Q26" s="57"/>
      <c r="R26" s="57"/>
    </row>
    <row r="27" spans="1:20" ht="6.6" customHeight="1" x14ac:dyDescent="0.25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8" thickBot="1" x14ac:dyDescent="0.3">
      <c r="A28" s="61" t="s">
        <v>27</v>
      </c>
      <c r="B28" s="62">
        <f>+B26+B20</f>
        <v>226548050.14999998</v>
      </c>
      <c r="C28" s="30"/>
      <c r="D28" s="62">
        <f>+D26+D20</f>
        <v>216380253</v>
      </c>
      <c r="E28" s="30"/>
      <c r="F28" s="62">
        <f>+F26+F20</f>
        <v>10167797.149999993</v>
      </c>
      <c r="G28" s="38"/>
      <c r="H28" s="63">
        <f>IF(D28=0,"n/a",IF(AND(F28/D28&lt;1,F28/D28&gt;-1),F28/D28,"n/a"))</f>
        <v>4.6990411597309635E-2</v>
      </c>
      <c r="I28" s="38"/>
      <c r="J28" s="62">
        <f>+J26+J20</f>
        <v>217929564.56999999</v>
      </c>
      <c r="K28" s="30"/>
      <c r="L28" s="62">
        <f>+L26+L20</f>
        <v>8618485.5799999833</v>
      </c>
      <c r="M28" s="38"/>
      <c r="N28" s="63">
        <f>IF(J28=0,"n/a",IF(AND(L28/J28&lt;1,L28/J28&gt;-1),L28/J28,"n/a"))</f>
        <v>3.9547115128712541E-2</v>
      </c>
      <c r="O28" s="34"/>
      <c r="P28" s="57"/>
      <c r="Q28" s="57"/>
      <c r="R28" s="57"/>
    </row>
    <row r="29" spans="1:20" ht="4.2" customHeight="1" thickTop="1" x14ac:dyDescent="0.25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5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5">
      <c r="A31" s="29" t="s">
        <v>28</v>
      </c>
      <c r="B31" s="30">
        <v>8487007.0299999993</v>
      </c>
      <c r="C31" s="30"/>
      <c r="D31" s="30">
        <v>8454256</v>
      </c>
      <c r="E31" s="30"/>
      <c r="F31" s="30"/>
      <c r="G31" s="38"/>
      <c r="H31" s="38"/>
      <c r="I31" s="38"/>
      <c r="J31" s="30">
        <v>8400724.9100000001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5">
      <c r="A32" s="29" t="s">
        <v>29</v>
      </c>
      <c r="B32" s="38">
        <v>-8244822.3150000004</v>
      </c>
      <c r="C32" s="38"/>
      <c r="D32" s="38">
        <v>6738356</v>
      </c>
      <c r="E32" s="38"/>
      <c r="F32" s="38"/>
      <c r="G32" s="38"/>
      <c r="H32" s="38"/>
      <c r="I32" s="38"/>
      <c r="J32" s="38">
        <v>-7252664.8099999996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5">
      <c r="A33" s="29" t="s">
        <v>30</v>
      </c>
      <c r="B33" s="38">
        <v>10880004.128</v>
      </c>
      <c r="C33" s="38"/>
      <c r="D33" s="38">
        <v>10891227</v>
      </c>
      <c r="E33" s="70"/>
      <c r="F33" s="38"/>
      <c r="G33" s="70"/>
      <c r="H33" s="70"/>
      <c r="I33" s="70"/>
      <c r="J33" s="38">
        <v>8720646.3499999996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5">
      <c r="A34" s="29" t="s">
        <v>31</v>
      </c>
      <c r="B34" s="38">
        <v>-4536044.1380000003</v>
      </c>
      <c r="C34" s="38"/>
      <c r="D34" s="38">
        <v>-4516345</v>
      </c>
      <c r="E34" s="38"/>
      <c r="F34" s="38"/>
      <c r="G34" s="38"/>
      <c r="H34" s="38"/>
      <c r="I34" s="38"/>
      <c r="J34" s="38">
        <v>-4551027.6100000003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5">
      <c r="A35" s="29" t="s">
        <v>32</v>
      </c>
      <c r="B35" s="38">
        <v>1747478.9950000001</v>
      </c>
      <c r="C35" s="38"/>
      <c r="D35" s="38">
        <v>1614693</v>
      </c>
      <c r="E35" s="38"/>
      <c r="F35" s="38"/>
      <c r="G35" s="38"/>
      <c r="H35" s="38"/>
      <c r="I35" s="38"/>
      <c r="J35" s="38">
        <v>1547444.07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5">
      <c r="A36" s="29" t="s">
        <v>33</v>
      </c>
      <c r="B36" s="38">
        <v>-577962.26100000006</v>
      </c>
      <c r="C36" s="38"/>
      <c r="D36" s="38">
        <v>0</v>
      </c>
      <c r="E36" s="38"/>
      <c r="F36" s="38"/>
      <c r="G36" s="38"/>
      <c r="H36" s="38"/>
      <c r="I36" s="38"/>
      <c r="J36" s="38">
        <v>-564417.06999999995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5">
      <c r="A37" s="29" t="s">
        <v>34</v>
      </c>
      <c r="B37" s="38">
        <v>0</v>
      </c>
      <c r="C37" s="38"/>
      <c r="D37" s="38">
        <v>0</v>
      </c>
      <c r="E37" s="38"/>
      <c r="F37" s="38"/>
      <c r="G37" s="38"/>
      <c r="H37" s="38"/>
      <c r="I37" s="38"/>
      <c r="J37" s="38">
        <v>-260.8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5">
      <c r="A38" s="29" t="s">
        <v>35</v>
      </c>
      <c r="B38" s="38">
        <v>-61500.277999999998</v>
      </c>
      <c r="C38" s="38"/>
      <c r="D38" s="38">
        <v>0</v>
      </c>
      <c r="E38" s="38"/>
      <c r="F38" s="38"/>
      <c r="G38" s="38"/>
      <c r="H38" s="38"/>
      <c r="I38" s="38"/>
      <c r="J38" s="38">
        <v>-5924.94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5">
      <c r="A39" s="29" t="s">
        <v>36</v>
      </c>
      <c r="B39" s="38">
        <v>6353568.9720000001</v>
      </c>
      <c r="C39" s="38"/>
      <c r="D39" s="38">
        <v>5849561</v>
      </c>
      <c r="E39" s="38"/>
      <c r="F39" s="38"/>
      <c r="G39" s="38"/>
      <c r="H39" s="38"/>
      <c r="I39" s="38"/>
      <c r="J39" s="38">
        <v>5837759.3899999997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5">
      <c r="A40" s="29" t="s">
        <v>37</v>
      </c>
      <c r="B40" s="38">
        <v>24590.12</v>
      </c>
      <c r="C40" s="38"/>
      <c r="D40" s="38">
        <v>0</v>
      </c>
      <c r="E40" s="38"/>
      <c r="F40" s="38"/>
      <c r="G40" s="38"/>
      <c r="H40" s="38"/>
      <c r="I40" s="38"/>
      <c r="J40" s="38">
        <v>2157860.7999999998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5">
      <c r="A41" s="29" t="s">
        <v>38</v>
      </c>
      <c r="B41" s="38">
        <v>0</v>
      </c>
      <c r="C41" s="38"/>
      <c r="D41" s="38">
        <v>0</v>
      </c>
      <c r="E41" s="38"/>
      <c r="F41" s="38"/>
      <c r="G41" s="38"/>
      <c r="H41" s="38"/>
      <c r="I41" s="38"/>
      <c r="J41" s="38">
        <v>-28155109.98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5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5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5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5">
      <c r="A45" s="20" t="s">
        <v>39</v>
      </c>
      <c r="B45" s="21">
        <v>2018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2017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5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5">
      <c r="A47" s="29" t="s">
        <v>12</v>
      </c>
      <c r="B47" s="85">
        <v>1071455543.363</v>
      </c>
      <c r="C47" s="85"/>
      <c r="D47" s="85">
        <v>1009635000</v>
      </c>
      <c r="E47" s="85"/>
      <c r="F47" s="85">
        <f>B47-D47</f>
        <v>61820543.363000035</v>
      </c>
      <c r="G47" s="49"/>
      <c r="H47" s="56">
        <f>IF(D47=0,"n/a",IF(AND(F47/D47&lt;1,F47/D47&gt;-1),F47/D47,"n/a"))</f>
        <v>6.1230586660525867E-2</v>
      </c>
      <c r="I47" s="49"/>
      <c r="J47" s="85">
        <v>1087168867.98</v>
      </c>
      <c r="K47" s="85"/>
      <c r="L47" s="85">
        <f>+B47-J47</f>
        <v>-15713324.616999984</v>
      </c>
      <c r="M47" s="49"/>
      <c r="N47" s="56">
        <f>IF(J47=0,"n/a",IF(AND(L47/J47&lt;1,L47/J47&gt;-1),L47/J47,"n/a"))</f>
        <v>-1.4453435045648357E-2</v>
      </c>
      <c r="O47" s="86"/>
      <c r="P47" s="25"/>
      <c r="Q47" s="28"/>
      <c r="R47" s="28"/>
    </row>
    <row r="48" spans="1:20" x14ac:dyDescent="0.25">
      <c r="A48" s="29" t="s">
        <v>13</v>
      </c>
      <c r="B48" s="85">
        <v>798034963.03600001</v>
      </c>
      <c r="C48" s="85"/>
      <c r="D48" s="85">
        <v>744779000</v>
      </c>
      <c r="E48" s="85"/>
      <c r="F48" s="85">
        <f>B48-D48</f>
        <v>53255963.036000013</v>
      </c>
      <c r="G48" s="49"/>
      <c r="H48" s="56">
        <f>IF(D48=0,"n/a",IF(AND(F48/D48&lt;1,F48/D48&gt;-1),F48/D48,"n/a"))</f>
        <v>7.1505725907953926E-2</v>
      </c>
      <c r="I48" s="49"/>
      <c r="J48" s="85">
        <v>752291169.13</v>
      </c>
      <c r="K48" s="85"/>
      <c r="L48" s="85">
        <f>+B48-J48</f>
        <v>45743793.906000018</v>
      </c>
      <c r="M48" s="49"/>
      <c r="N48" s="56">
        <f>IF(J48=0,"n/a",IF(AND(L48/J48&lt;1,L48/J48&gt;-1),L48/J48,"n/a"))</f>
        <v>6.0805969527598216E-2</v>
      </c>
      <c r="O48" s="86"/>
      <c r="P48" s="25"/>
      <c r="Q48" s="28"/>
      <c r="R48" s="28"/>
    </row>
    <row r="49" spans="1:18" ht="12.75" customHeight="1" x14ac:dyDescent="0.25">
      <c r="A49" s="29" t="s">
        <v>14</v>
      </c>
      <c r="B49" s="85">
        <v>111990034.838</v>
      </c>
      <c r="C49" s="85"/>
      <c r="D49" s="85">
        <v>92543000</v>
      </c>
      <c r="E49" s="85"/>
      <c r="F49" s="85">
        <f>B49-D49</f>
        <v>19447034.838</v>
      </c>
      <c r="G49" s="49"/>
      <c r="H49" s="56">
        <f>IF(D49=0,"n/a",IF(AND(F49/D49&lt;1,F49/D49&gt;-1),F49/D49,"n/a"))</f>
        <v>0.21014052751693807</v>
      </c>
      <c r="I49" s="49"/>
      <c r="J49" s="85">
        <v>91774594.760000005</v>
      </c>
      <c r="K49" s="85"/>
      <c r="L49" s="85">
        <f>+B49-J49</f>
        <v>20215440.077999994</v>
      </c>
      <c r="M49" s="49"/>
      <c r="N49" s="56">
        <f>IF(J49=0,"n/a",IF(AND(L49/J49&lt;1,L49/J49&gt;-1),L49/J49,"n/a"))</f>
        <v>0.22027272504842377</v>
      </c>
      <c r="O49" s="86"/>
      <c r="P49" s="25"/>
      <c r="Q49" s="28"/>
      <c r="R49" s="28"/>
    </row>
    <row r="50" spans="1:18" x14ac:dyDescent="0.25">
      <c r="A50" s="29" t="s">
        <v>15</v>
      </c>
      <c r="B50" s="85">
        <v>6579057.6129999999</v>
      </c>
      <c r="C50" s="85"/>
      <c r="D50" s="85">
        <v>6627000</v>
      </c>
      <c r="E50" s="85"/>
      <c r="F50" s="85">
        <f>B50-D50</f>
        <v>-47942.387000000104</v>
      </c>
      <c r="G50" s="49"/>
      <c r="H50" s="56">
        <f>IF(D50=0,"n/a",IF(AND(F50/D50&lt;1,F50/D50&gt;-1),F50/D50,"n/a"))</f>
        <v>-7.2344027463407427E-3</v>
      </c>
      <c r="I50" s="49"/>
      <c r="J50" s="85">
        <v>7560684.0700000003</v>
      </c>
      <c r="K50" s="85"/>
      <c r="L50" s="85">
        <f>+B50-J50</f>
        <v>-981626.4570000004</v>
      </c>
      <c r="M50" s="49"/>
      <c r="N50" s="56">
        <f>IF(J50=0,"n/a",IF(AND(L50/J50&lt;1,L50/J50&gt;-1),L50/J50,"n/a"))</f>
        <v>-0.12983302144510853</v>
      </c>
      <c r="O50" s="86"/>
      <c r="P50" s="87"/>
      <c r="Q50" s="28"/>
      <c r="R50" s="28"/>
    </row>
    <row r="51" spans="1:18" x14ac:dyDescent="0.25">
      <c r="A51" s="29" t="s">
        <v>16</v>
      </c>
      <c r="B51" s="85">
        <v>1098980</v>
      </c>
      <c r="C51" s="88"/>
      <c r="D51" s="85">
        <v>810000</v>
      </c>
      <c r="E51" s="88"/>
      <c r="F51" s="85">
        <f>B51-D51</f>
        <v>288980</v>
      </c>
      <c r="G51" s="89"/>
      <c r="H51" s="56">
        <f>IF(D51=0,"n/a",IF(AND(F51/D51&lt;1,F51/D51&gt;-1),F51/D51,"n/a"))</f>
        <v>0.35676543209876543</v>
      </c>
      <c r="I51" s="89"/>
      <c r="J51" s="85">
        <v>1124645.139</v>
      </c>
      <c r="K51" s="88"/>
      <c r="L51" s="85">
        <f>+B51-J51</f>
        <v>-25665.138999999966</v>
      </c>
      <c r="M51" s="89"/>
      <c r="N51" s="56">
        <f>IF(J51=0,"n/a",IF(AND(L51/J51&lt;1,L51/J51&gt;-1),L51/J51,"n/a"))</f>
        <v>-2.2820655253816883E-2</v>
      </c>
      <c r="O51" s="86"/>
      <c r="P51" s="25"/>
      <c r="Q51" s="28"/>
      <c r="R51" s="28"/>
    </row>
    <row r="52" spans="1:18" ht="6" customHeight="1" x14ac:dyDescent="0.25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5">
      <c r="A53" s="47" t="s">
        <v>18</v>
      </c>
      <c r="B53" s="94">
        <f>SUM(B47:B52)</f>
        <v>1989158578.8500001</v>
      </c>
      <c r="C53" s="85"/>
      <c r="D53" s="94">
        <f>SUM(D47:D52)</f>
        <v>1854394000</v>
      </c>
      <c r="E53" s="85"/>
      <c r="F53" s="94">
        <f>SUM(F47:F52)</f>
        <v>134764578.85000005</v>
      </c>
      <c r="G53" s="49"/>
      <c r="H53" s="50">
        <f>IF(D53=0,"n/a",IF(AND(F53/D53&lt;1,F53/D53&gt;-1),F53/D53,"n/a"))</f>
        <v>7.2673109840735065E-2</v>
      </c>
      <c r="I53" s="49"/>
      <c r="J53" s="94">
        <f>SUM(J47:J52)</f>
        <v>1939919961.079</v>
      </c>
      <c r="K53" s="85"/>
      <c r="L53" s="94">
        <f>SUM(L47:L52)</f>
        <v>49238617.771000028</v>
      </c>
      <c r="M53" s="49"/>
      <c r="N53" s="50">
        <f>IF(J53=0,"n/a",IF(AND(L53/J53&lt;1,L53/J53&gt;-1),L53/J53,"n/a"))</f>
        <v>2.5381777990269808E-2</v>
      </c>
      <c r="O53" s="86"/>
      <c r="P53" s="25"/>
      <c r="Q53" s="28"/>
      <c r="R53" s="28"/>
    </row>
    <row r="54" spans="1:18" ht="12.75" customHeight="1" x14ac:dyDescent="0.25">
      <c r="A54" s="29" t="s">
        <v>19</v>
      </c>
      <c r="B54" s="85">
        <v>161208733.18099999</v>
      </c>
      <c r="C54" s="88"/>
      <c r="D54" s="85">
        <v>198061259</v>
      </c>
      <c r="E54" s="88"/>
      <c r="F54" s="85">
        <f>B54-D54</f>
        <v>-36852525.819000006</v>
      </c>
      <c r="G54" s="89"/>
      <c r="H54" s="56">
        <f>IF(D54=0,"n/a",IF(AND(F54/D54&lt;1,F54/D54&gt;-1),F54/D54,"n/a"))</f>
        <v>-0.18606630092662393</v>
      </c>
      <c r="I54" s="89"/>
      <c r="J54" s="85">
        <v>233208532.35600001</v>
      </c>
      <c r="K54" s="88"/>
      <c r="L54" s="85">
        <f>+B54-J54</f>
        <v>-71999799.175000012</v>
      </c>
      <c r="M54" s="89"/>
      <c r="N54" s="56">
        <f>IF(J54=0,"n/a",IF(AND(L54/J54&lt;1,L54/J54&gt;-1),L54/J54,"n/a"))</f>
        <v>-0.30873569867971257</v>
      </c>
      <c r="O54" s="86"/>
      <c r="P54" s="25"/>
      <c r="Q54" s="28"/>
      <c r="R54" s="28"/>
    </row>
    <row r="55" spans="1:18" x14ac:dyDescent="0.25">
      <c r="A55" s="29" t="s">
        <v>20</v>
      </c>
      <c r="B55" s="85">
        <v>213587753</v>
      </c>
      <c r="C55" s="88"/>
      <c r="D55" s="85">
        <v>0</v>
      </c>
      <c r="E55" s="88"/>
      <c r="F55" s="85">
        <f>B55-D55</f>
        <v>213587753</v>
      </c>
      <c r="G55" s="89"/>
      <c r="H55" s="56" t="str">
        <f>IF(D55=0,"n/a",IF(AND(F55/D55&lt;1,F55/D55&gt;-1),F55/D55,"n/a"))</f>
        <v>n/a</v>
      </c>
      <c r="I55" s="89"/>
      <c r="J55" s="85">
        <v>179953559</v>
      </c>
      <c r="K55" s="88"/>
      <c r="L55" s="85">
        <f>+B55-J55</f>
        <v>33634194</v>
      </c>
      <c r="M55" s="89"/>
      <c r="N55" s="56">
        <f>IF(J55=0,"n/a",IF(AND(L55/J55&lt;1,L55/J55&gt;-1),L55/J55,"n/a"))</f>
        <v>0.18690485582449637</v>
      </c>
      <c r="O55" s="86"/>
      <c r="P55" s="25"/>
      <c r="Q55" s="28"/>
      <c r="R55" s="28"/>
    </row>
    <row r="56" spans="1:18" ht="6" customHeight="1" x14ac:dyDescent="0.25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8" thickBot="1" x14ac:dyDescent="0.3">
      <c r="A57" s="47" t="s">
        <v>40</v>
      </c>
      <c r="B57" s="97">
        <f>SUM(B53:B55)</f>
        <v>2363955065.0310001</v>
      </c>
      <c r="C57" s="85"/>
      <c r="D57" s="97">
        <f>SUM(D53:D55)</f>
        <v>2052455259</v>
      </c>
      <c r="E57" s="85"/>
      <c r="F57" s="97">
        <f>SUM(F53:F55)</f>
        <v>311499806.03100002</v>
      </c>
      <c r="G57" s="49"/>
      <c r="H57" s="63">
        <f>IF(D57=0,"n/a",IF(AND(F57/D57&lt;1,F57/D57&gt;-1),F57/D57,"n/a"))</f>
        <v>0.15176935266436423</v>
      </c>
      <c r="I57" s="49"/>
      <c r="J57" s="97">
        <f>SUM(J53:J55)</f>
        <v>2353082052.4349999</v>
      </c>
      <c r="K57" s="85"/>
      <c r="L57" s="97">
        <f>SUM(L53:L55)</f>
        <v>10873012.596000016</v>
      </c>
      <c r="M57" s="49"/>
      <c r="N57" s="63">
        <f>IF(J57=0,"n/a",IF(AND(L57/J57&lt;1,L57/J57&gt;-1),L57/J57,"n/a"))</f>
        <v>4.6207536982182497E-3</v>
      </c>
      <c r="O57" s="86"/>
      <c r="P57" s="28"/>
      <c r="Q57" s="28"/>
      <c r="R57" s="28"/>
    </row>
    <row r="58" spans="1:18" ht="12.75" customHeight="1" thickTop="1" x14ac:dyDescent="0.25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5">
      <c r="A60" s="107" t="s">
        <v>41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35" activePane="bottomRight" state="frozen"/>
      <selection activeCell="A4" sqref="A4:D4"/>
      <selection pane="topRight" activeCell="A4" sqref="A4:D4"/>
      <selection pane="bottomLeft" activeCell="A4" sqref="A4:D4"/>
      <selection pane="bottomRight" activeCell="B48" sqref="B48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88671875" style="2" customWidth="1"/>
    <col min="4" max="4" width="17" style="2" bestFit="1" customWidth="1"/>
    <col min="5" max="5" width="0.6640625" style="2" customWidth="1"/>
    <col min="6" max="6" width="16.109375" style="2" customWidth="1"/>
    <col min="7" max="7" width="0.6640625" style="2" customWidth="1"/>
    <col min="8" max="8" width="8.109375" style="2" bestFit="1" customWidth="1"/>
    <col min="9" max="9" width="0.6640625" style="2" customWidth="1"/>
    <col min="10" max="10" width="17" style="2" bestFit="1" customWidth="1"/>
    <col min="11" max="11" width="0.6640625" style="2" customWidth="1"/>
    <col min="12" max="12" width="16.33203125" style="2" bestFit="1" customWidth="1"/>
    <col min="13" max="13" width="0.6640625" style="2" customWidth="1"/>
    <col min="14" max="14" width="7.6640625" style="2" customWidth="1"/>
    <col min="15" max="15" width="0.6640625" style="2" customWidth="1"/>
    <col min="16" max="16" width="7.6640625" style="2" customWidth="1"/>
    <col min="17" max="17" width="9.33203125" style="2" customWidth="1"/>
    <col min="18" max="18" width="7.44140625" style="2" customWidth="1"/>
    <col min="19" max="19" width="9.109375" style="2"/>
    <col min="20" max="20" width="16.44140625" style="2" bestFit="1" customWidth="1"/>
    <col min="21" max="16384" width="9.109375" style="2"/>
  </cols>
  <sheetData>
    <row r="1" spans="1:20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3.8" x14ac:dyDescent="0.25">
      <c r="A3" s="1" t="s">
        <v>45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5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5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5">
      <c r="A8" s="20" t="s">
        <v>7</v>
      </c>
      <c r="B8" s="21">
        <v>2018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2017</v>
      </c>
      <c r="K8" s="9"/>
      <c r="L8" s="22" t="s">
        <v>9</v>
      </c>
      <c r="M8" s="11"/>
      <c r="N8" s="23" t="s">
        <v>10</v>
      </c>
      <c r="O8" s="24"/>
      <c r="P8" s="21">
        <v>2018</v>
      </c>
      <c r="Q8" s="22" t="s">
        <v>11</v>
      </c>
      <c r="R8" s="21">
        <v>2017</v>
      </c>
    </row>
    <row r="9" spans="1:20" ht="6.6" customHeight="1" x14ac:dyDescent="0.25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5">
      <c r="A10" s="29" t="s">
        <v>12</v>
      </c>
      <c r="B10" s="30">
        <v>118836853.36</v>
      </c>
      <c r="C10" s="30"/>
      <c r="D10" s="30">
        <v>118319952</v>
      </c>
      <c r="E10" s="30"/>
      <c r="F10" s="30">
        <f>B10-D10</f>
        <v>516901.3599999994</v>
      </c>
      <c r="G10" s="31"/>
      <c r="H10" s="32">
        <f>IF(D10=0,"n/a",IF(AND(F10/D10&lt;1,F10/D10&gt;-1),F10/D10,"n/a"))</f>
        <v>4.3686745241411137E-3</v>
      </c>
      <c r="I10" s="33"/>
      <c r="J10" s="30">
        <v>115655863.97</v>
      </c>
      <c r="K10" s="30"/>
      <c r="L10" s="30">
        <f>B10-J10</f>
        <v>3180989.3900000006</v>
      </c>
      <c r="M10" s="33"/>
      <c r="N10" s="32">
        <f>IF(J10=0,"n/a",IF(AND(L10/J10&lt;1,L10/J10&gt;-1),L10/J10,"n/a"))</f>
        <v>2.7503917923479594E-2</v>
      </c>
      <c r="O10" s="34"/>
      <c r="P10" s="35">
        <f>IF(B47=0,"n/a",B10/B47)</f>
        <v>0.11446437520354201</v>
      </c>
      <c r="Q10" s="36">
        <f>IF(D47=0,"n/a",D10/D47)</f>
        <v>0.11568148860783256</v>
      </c>
      <c r="R10" s="36">
        <f>IF(J47=0,"n/a",J10/J47)</f>
        <v>0.11043217191412745</v>
      </c>
      <c r="T10" s="37"/>
    </row>
    <row r="11" spans="1:20" x14ac:dyDescent="0.25">
      <c r="A11" s="29" t="s">
        <v>13</v>
      </c>
      <c r="B11" s="38">
        <v>77350053.620000005</v>
      </c>
      <c r="C11" s="38"/>
      <c r="D11" s="38">
        <v>79592512</v>
      </c>
      <c r="E11" s="38"/>
      <c r="F11" s="38">
        <f>B11-D11</f>
        <v>-2242458.3799999952</v>
      </c>
      <c r="G11" s="38"/>
      <c r="H11" s="32">
        <f>IF(D11=0,"n/a",IF(AND(F11/D11&lt;1,F11/D11&gt;-1),F11/D11,"n/a"))</f>
        <v>-2.8174238048925951E-2</v>
      </c>
      <c r="I11" s="38"/>
      <c r="J11" s="38">
        <v>77681840.049999997</v>
      </c>
      <c r="K11" s="38"/>
      <c r="L11" s="38">
        <f>B11-J11</f>
        <v>-331786.42999999225</v>
      </c>
      <c r="M11" s="38"/>
      <c r="N11" s="32">
        <f>IF(J11=0,"n/a",IF(AND(L11/J11&lt;1,L11/J11&gt;-1),L11/J11,"n/a"))</f>
        <v>-4.2710938590851807E-3</v>
      </c>
      <c r="O11" s="34"/>
      <c r="P11" s="39">
        <f>IF(B48=0,"n/a",B11/B48)</f>
        <v>0.10474230872503891</v>
      </c>
      <c r="Q11" s="40">
        <f>IF(D48=0,"n/a",D11/D48)</f>
        <v>9.8857580767162279E-2</v>
      </c>
      <c r="R11" s="40">
        <f>IF(J48=0,"n/a",J11/J48)</f>
        <v>9.9662307033541092E-2</v>
      </c>
    </row>
    <row r="12" spans="1:20" x14ac:dyDescent="0.25">
      <c r="A12" s="29" t="s">
        <v>14</v>
      </c>
      <c r="B12" s="38">
        <v>8858454.1300000008</v>
      </c>
      <c r="C12" s="38"/>
      <c r="D12" s="38">
        <v>9750818</v>
      </c>
      <c r="E12" s="38"/>
      <c r="F12" s="38">
        <f>B12-D12</f>
        <v>-892363.86999999918</v>
      </c>
      <c r="G12" s="38"/>
      <c r="H12" s="32">
        <f>IF(D12=0,"n/a",IF(AND(F12/D12&lt;1,F12/D12&gt;-1),F12/D12,"n/a"))</f>
        <v>-9.1516821460517386E-2</v>
      </c>
      <c r="I12" s="38"/>
      <c r="J12" s="38">
        <v>10022868.390000001</v>
      </c>
      <c r="K12" s="38"/>
      <c r="L12" s="38">
        <f>B12-J12</f>
        <v>-1164414.2599999998</v>
      </c>
      <c r="M12" s="38"/>
      <c r="N12" s="32">
        <f>IF(J12=0,"n/a",IF(AND(L12/J12&lt;1,L12/J12&gt;-1),L12/J12,"n/a"))</f>
        <v>-0.11617575076230245</v>
      </c>
      <c r="O12" s="34"/>
      <c r="P12" s="39">
        <f>IF(B49=0,"n/a",B12/B49)</f>
        <v>0.10216732101265789</v>
      </c>
      <c r="Q12" s="40">
        <f>IF(D49=0,"n/a",D12/D49)</f>
        <v>9.2815431769722817E-2</v>
      </c>
      <c r="R12" s="40">
        <f>IF(J49=0,"n/a",J12/J49)</f>
        <v>9.3843446391761384E-2</v>
      </c>
    </row>
    <row r="13" spans="1:20" x14ac:dyDescent="0.25">
      <c r="A13" s="29" t="s">
        <v>15</v>
      </c>
      <c r="B13" s="38">
        <v>1565109.29</v>
      </c>
      <c r="C13" s="38"/>
      <c r="D13" s="38">
        <v>1644460</v>
      </c>
      <c r="E13" s="38"/>
      <c r="F13" s="38">
        <f>B13-D13</f>
        <v>-79350.709999999963</v>
      </c>
      <c r="G13" s="38"/>
      <c r="H13" s="32">
        <f>IF(D13=0,"n/a",IF(AND(F13/D13&lt;1,F13/D13&gt;-1),F13/D13,"n/a"))</f>
        <v>-4.8253353684492149E-2</v>
      </c>
      <c r="I13" s="38"/>
      <c r="J13" s="38">
        <v>1485280.44</v>
      </c>
      <c r="K13" s="38"/>
      <c r="L13" s="38">
        <f>B13-J13</f>
        <v>79828.850000000093</v>
      </c>
      <c r="M13" s="38"/>
      <c r="N13" s="32">
        <f>IF(J13=0,"n/a",IF(AND(L13/J13&lt;1,L13/J13&gt;-1),L13/J13,"n/a"))</f>
        <v>5.374665137312392E-2</v>
      </c>
      <c r="O13" s="34"/>
      <c r="P13" s="39">
        <f>IF(B50=0,"n/a",B13/B50)</f>
        <v>0.24709211322856967</v>
      </c>
      <c r="Q13" s="40">
        <f>IF(D50=0,"n/a",D13/D50)</f>
        <v>0.22352317520728557</v>
      </c>
      <c r="R13" s="40">
        <f>IF(J50=0,"n/a",J13/J50)</f>
        <v>0.24332164066013029</v>
      </c>
      <c r="S13" s="41"/>
    </row>
    <row r="14" spans="1:20" x14ac:dyDescent="0.25">
      <c r="A14" s="29" t="s">
        <v>16</v>
      </c>
      <c r="B14" s="38">
        <v>39356.03</v>
      </c>
      <c r="C14" s="42"/>
      <c r="D14" s="38">
        <v>29353</v>
      </c>
      <c r="E14" s="42"/>
      <c r="F14" s="38">
        <f>B14-D14</f>
        <v>10003.029999999999</v>
      </c>
      <c r="G14" s="42"/>
      <c r="H14" s="32">
        <f>IF(D14=0,"n/a",IF(AND(F14/D14&lt;1,F14/D14&gt;-1),F14/D14,"n/a"))</f>
        <v>0.3407839062446768</v>
      </c>
      <c r="I14" s="42"/>
      <c r="J14" s="38">
        <v>41026.639999999999</v>
      </c>
      <c r="K14" s="38"/>
      <c r="L14" s="38">
        <f>B14-J14</f>
        <v>-1670.6100000000006</v>
      </c>
      <c r="M14" s="42"/>
      <c r="N14" s="32">
        <f>IF(J14=0,"n/a",IF(AND(L14/J14&lt;1,L14/J14&gt;-1),L14/J14,"n/a"))</f>
        <v>-4.0720127214902334E-2</v>
      </c>
      <c r="O14" s="43"/>
      <c r="P14" s="39">
        <f>IF(B51=0,"n/a",B14/B51)</f>
        <v>4.6870272008384145E-2</v>
      </c>
      <c r="Q14" s="40">
        <f>IF(D51=0,"n/a",D14/D51)</f>
        <v>3.6418114143920592E-2</v>
      </c>
      <c r="R14" s="40">
        <f>IF(J51=0,"n/a",J14/J51)</f>
        <v>4.6065022986981646E-2</v>
      </c>
    </row>
    <row r="15" spans="1:20" ht="8.4" customHeight="1" x14ac:dyDescent="0.25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5">
      <c r="A16" s="47" t="s">
        <v>18</v>
      </c>
      <c r="B16" s="48">
        <f>SUM(B10:B15)</f>
        <v>206649826.43000001</v>
      </c>
      <c r="C16" s="38"/>
      <c r="D16" s="48">
        <f>SUM(D10:D15)</f>
        <v>209337095</v>
      </c>
      <c r="E16" s="38"/>
      <c r="F16" s="48">
        <f>SUM(F10:F15)</f>
        <v>-2687268.5699999952</v>
      </c>
      <c r="G16" s="49"/>
      <c r="H16" s="50">
        <f>IF(D16=0,"n/a",IF(AND(F16/D16&lt;1,F16/D16&gt;-1),F16/D16,"n/a"))</f>
        <v>-1.2837039560523161E-2</v>
      </c>
      <c r="I16" s="49"/>
      <c r="J16" s="48">
        <f>SUM(J10:J15)</f>
        <v>204886879.48999995</v>
      </c>
      <c r="K16" s="38"/>
      <c r="L16" s="48">
        <f>SUM(L10:L15)</f>
        <v>1762946.9400000086</v>
      </c>
      <c r="M16" s="49"/>
      <c r="N16" s="50">
        <f>IF(J16=0,"n/a",IF(AND(L16/J16&lt;1,L16/J16&gt;-1),L16/J16,"n/a"))</f>
        <v>8.6044891912468897E-3</v>
      </c>
      <c r="O16" s="34"/>
      <c r="P16" s="51">
        <f>IF(B53=0,"n/a",B16/B53)</f>
        <v>0.11047495306101307</v>
      </c>
      <c r="Q16" s="51">
        <f>IF(D53=0,"n/a",D16/D53)</f>
        <v>0.1078417922365608</v>
      </c>
      <c r="R16" s="51">
        <f>IF(J53=0,"n/a",J16/J53)</f>
        <v>0.10558176452264301</v>
      </c>
    </row>
    <row r="17" spans="1:20" x14ac:dyDescent="0.25">
      <c r="A17" s="29" t="s">
        <v>19</v>
      </c>
      <c r="B17" s="38">
        <v>1136794.83</v>
      </c>
      <c r="C17" s="38"/>
      <c r="D17" s="38">
        <v>1037631</v>
      </c>
      <c r="E17" s="38"/>
      <c r="F17" s="38">
        <f>B17-D17</f>
        <v>99163.830000000075</v>
      </c>
      <c r="G17" s="38"/>
      <c r="H17" s="32">
        <f>IF(D17=0,"n/a",IF(AND(F17/D17&lt;1,F17/D17&gt;-1),F17/D17,"n/a"))</f>
        <v>9.5567528340999908E-2</v>
      </c>
      <c r="I17" s="38"/>
      <c r="J17" s="38">
        <v>1190658.73</v>
      </c>
      <c r="K17" s="38"/>
      <c r="L17" s="38">
        <f>B17-J17</f>
        <v>-53863.899999999907</v>
      </c>
      <c r="M17" s="38"/>
      <c r="N17" s="32">
        <f>IF(J17=0,"n/a",IF(AND(L17/J17&lt;1,L17/J17&gt;-1),L17/J17,"n/a"))</f>
        <v>-4.5238739399323859E-2</v>
      </c>
      <c r="O17" s="43"/>
      <c r="P17" s="40">
        <f>IF(B54=0,"n/a",B17/B54)</f>
        <v>6.4736076751434725E-3</v>
      </c>
      <c r="Q17" s="40">
        <f>IF(D54=0,"n/a",D17/D54)</f>
        <v>5.2303179265368854E-3</v>
      </c>
      <c r="R17" s="40">
        <f>IF(J54=0,"n/a",J17/J54)</f>
        <v>6.604118283173796E-3</v>
      </c>
    </row>
    <row r="18" spans="1:20" ht="12.75" customHeight="1" x14ac:dyDescent="0.25">
      <c r="A18" s="29" t="s">
        <v>20</v>
      </c>
      <c r="B18" s="38">
        <v>4383362.28</v>
      </c>
      <c r="C18" s="42"/>
      <c r="D18" s="38">
        <v>311040</v>
      </c>
      <c r="E18" s="42"/>
      <c r="F18" s="38">
        <f>B18-D18</f>
        <v>4072322.2800000003</v>
      </c>
      <c r="G18" s="42"/>
      <c r="H18" s="32" t="str">
        <f>IF(D18=0,"n/a",IF(AND(F18/D18&lt;1,F18/D18&gt;-1),F18/D18,"n/a"))</f>
        <v>n/a</v>
      </c>
      <c r="I18" s="42"/>
      <c r="J18" s="38">
        <v>1864427.98</v>
      </c>
      <c r="K18" s="38"/>
      <c r="L18" s="38">
        <f>B18-J18</f>
        <v>2518934.3000000003</v>
      </c>
      <c r="M18" s="42"/>
      <c r="N18" s="32" t="str">
        <f>IF(J18=0,"n/a",IF(AND(L18/J18&lt;1,L18/J18&gt;-1),L18/J18,"n/a"))</f>
        <v>n/a</v>
      </c>
      <c r="O18" s="34"/>
      <c r="P18" s="51">
        <f>IF(B55=0,"n/a",B18/B55)</f>
        <v>1.953476074447269E-2</v>
      </c>
      <c r="Q18" s="51" t="str">
        <f>IF(D55=0,"n/a",D18/D55)</f>
        <v>n/a</v>
      </c>
      <c r="R18" s="51">
        <f>IF(J55=0,"n/a",J18/J55)</f>
        <v>1.3078384377151713E-2</v>
      </c>
    </row>
    <row r="19" spans="1:20" ht="6" customHeight="1" x14ac:dyDescent="0.25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5">
      <c r="A20" s="55" t="s">
        <v>21</v>
      </c>
      <c r="B20" s="38">
        <f>SUM(B16:B18)</f>
        <v>212169983.54000002</v>
      </c>
      <c r="C20" s="38"/>
      <c r="D20" s="38">
        <f>SUM(D16:D18)</f>
        <v>210685766</v>
      </c>
      <c r="E20" s="38"/>
      <c r="F20" s="38">
        <f>SUM(F16:F18)</f>
        <v>1484217.5400000052</v>
      </c>
      <c r="G20" s="38"/>
      <c r="H20" s="56">
        <f>IF(D20=0,"n/a",IF(AND(F20/D20&lt;1,F20/D20&gt;-1),F20/D20,"n/a"))</f>
        <v>7.0446977419443002E-3</v>
      </c>
      <c r="I20" s="38"/>
      <c r="J20" s="38">
        <f>SUM(J16:J18)</f>
        <v>207941966.19999993</v>
      </c>
      <c r="K20" s="38"/>
      <c r="L20" s="38">
        <f>SUM(L16:L18)</f>
        <v>4228017.3400000092</v>
      </c>
      <c r="M20" s="38"/>
      <c r="N20" s="56">
        <f>IF(J20=0,"n/a",IF(AND(L20/J20&lt;1,L20/J20&gt;-1),L20/J20,"n/a"))</f>
        <v>2.0332679435826218E-2</v>
      </c>
      <c r="O20" s="34"/>
      <c r="P20" s="33"/>
      <c r="Q20" s="57"/>
      <c r="R20" s="57"/>
    </row>
    <row r="21" spans="1:20" ht="6.6" customHeight="1" x14ac:dyDescent="0.25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5">
      <c r="A22" s="29" t="s">
        <v>22</v>
      </c>
      <c r="B22" s="38">
        <v>-601940.29</v>
      </c>
      <c r="C22" s="38"/>
      <c r="D22" s="38">
        <v>0</v>
      </c>
      <c r="E22" s="38"/>
      <c r="F22" s="38">
        <f>B22-D22</f>
        <v>-601940.29</v>
      </c>
      <c r="G22" s="38"/>
      <c r="H22" s="32" t="str">
        <f>IF(D22=0,"n/a",IF(AND(F22/D22&lt;1,F22/D22&gt;-1),F22/D22,"n/a"))</f>
        <v>n/a</v>
      </c>
      <c r="I22" s="38"/>
      <c r="J22" s="38">
        <v>-108614.83</v>
      </c>
      <c r="K22" s="38"/>
      <c r="L22" s="38">
        <f>B22-J22</f>
        <v>-493325.46</v>
      </c>
      <c r="M22" s="38"/>
      <c r="N22" s="32" t="str">
        <f>IF(J22=0,"n/a",IF(AND(L22/J22&lt;1,L22/J22&gt;-1),L22/J22,"n/a"))</f>
        <v>n/a</v>
      </c>
      <c r="O22" s="43"/>
      <c r="P22" s="59"/>
      <c r="Q22" s="59"/>
      <c r="R22" s="59"/>
    </row>
    <row r="23" spans="1:20" x14ac:dyDescent="0.25">
      <c r="A23" s="29" t="s">
        <v>23</v>
      </c>
      <c r="B23" s="38">
        <v>1626581.94</v>
      </c>
      <c r="C23" s="38"/>
      <c r="D23" s="38">
        <v>0</v>
      </c>
      <c r="E23" s="38"/>
      <c r="F23" s="38">
        <f>B23-D23</f>
        <v>1626581.94</v>
      </c>
      <c r="G23" s="38"/>
      <c r="H23" s="32" t="str">
        <f>IF(D23=0,"n/a",IF(AND(F23/D23&lt;1,F23/D23&gt;-1),F23/D23,"n/a"))</f>
        <v>n/a</v>
      </c>
      <c r="I23" s="38"/>
      <c r="J23" s="38">
        <v>1324017.51</v>
      </c>
      <c r="K23" s="38"/>
      <c r="L23" s="38">
        <f>B23-J23</f>
        <v>302564.42999999993</v>
      </c>
      <c r="M23" s="38"/>
      <c r="N23" s="32">
        <f>IF(J23=0,"n/a",IF(AND(L23/J23&lt;1,L23/J23&gt;-1),L23/J23,"n/a"))</f>
        <v>0.2285199611899392</v>
      </c>
      <c r="O23" s="43"/>
      <c r="P23" s="59"/>
      <c r="Q23" s="59"/>
      <c r="R23" s="59"/>
    </row>
    <row r="24" spans="1:20" x14ac:dyDescent="0.25">
      <c r="A24" s="29" t="s">
        <v>24</v>
      </c>
      <c r="B24" s="38">
        <v>-3719561.39</v>
      </c>
      <c r="C24" s="38"/>
      <c r="D24" s="38">
        <v>-2447091</v>
      </c>
      <c r="E24" s="38"/>
      <c r="F24" s="38">
        <f>B24-D24</f>
        <v>-1272470.3900000001</v>
      </c>
      <c r="G24" s="38"/>
      <c r="H24" s="32">
        <f>IF(D24=0,"n/a",IF(AND(F24/D24&lt;1,F24/D24&gt;-1),F24/D24,"n/a"))</f>
        <v>0.51999308158135527</v>
      </c>
      <c r="I24" s="38"/>
      <c r="J24" s="38">
        <v>-93716.2</v>
      </c>
      <c r="K24" s="38"/>
      <c r="L24" s="38">
        <f>B24-J24</f>
        <v>-3625845.19</v>
      </c>
      <c r="M24" s="38"/>
      <c r="N24" s="32" t="str">
        <f>IF(J24=0,"n/a",IF(AND(L24/J24&lt;1,L24/J24&gt;-1),L24/J24,"n/a"))</f>
        <v>n/a</v>
      </c>
      <c r="O24" s="43"/>
      <c r="P24" s="59"/>
      <c r="Q24" s="59"/>
      <c r="R24" s="59"/>
    </row>
    <row r="25" spans="1:20" x14ac:dyDescent="0.25">
      <c r="A25" s="29" t="s">
        <v>25</v>
      </c>
      <c r="B25" s="48">
        <v>12254804.09</v>
      </c>
      <c r="C25" s="42"/>
      <c r="D25" s="48">
        <v>6810476</v>
      </c>
      <c r="E25" s="42"/>
      <c r="F25" s="48">
        <f>B25-D25</f>
        <v>5444328.0899999999</v>
      </c>
      <c r="G25" s="42"/>
      <c r="H25" s="50">
        <f>IF(D25=0,"n/a",IF(AND(F25/D25&lt;1,F25/D25&gt;-1),F25/D25,"n/a"))</f>
        <v>0.79940492999314583</v>
      </c>
      <c r="I25" s="42"/>
      <c r="J25" s="48">
        <v>2725331.53</v>
      </c>
      <c r="K25" s="38"/>
      <c r="L25" s="48">
        <f>B25-J25</f>
        <v>9529472.5600000005</v>
      </c>
      <c r="M25" s="42"/>
      <c r="N25" s="50" t="str">
        <f>IF(J25=0,"n/a",IF(AND(L25/J25&lt;1,L25/J25&gt;-1),L25/J25,"n/a"))</f>
        <v>n/a</v>
      </c>
      <c r="O25" s="43"/>
      <c r="P25" s="59"/>
      <c r="Q25" s="59"/>
      <c r="R25" s="59"/>
    </row>
    <row r="26" spans="1:20" ht="12.75" customHeight="1" x14ac:dyDescent="0.25">
      <c r="A26" s="29" t="s">
        <v>26</v>
      </c>
      <c r="B26" s="48">
        <f>SUM(B22:B25)</f>
        <v>9559884.3499999996</v>
      </c>
      <c r="C26" s="38"/>
      <c r="D26" s="48">
        <f>SUM(D22:D25)</f>
        <v>4363385</v>
      </c>
      <c r="E26" s="38"/>
      <c r="F26" s="48">
        <f>SUM(F22:F25)</f>
        <v>5196499.3499999996</v>
      </c>
      <c r="G26" s="38"/>
      <c r="H26" s="50" t="str">
        <f>IF(D26=0,"n/a",IF(AND(F26/D26&lt;1,F26/D26&gt;-1),F26/D26,"n/a"))</f>
        <v>n/a</v>
      </c>
      <c r="I26" s="38"/>
      <c r="J26" s="48">
        <f>SUM(J22:J25)</f>
        <v>3847018.01</v>
      </c>
      <c r="K26" s="38"/>
      <c r="L26" s="48">
        <f>SUM(L22:L25)</f>
        <v>5712866.3399999999</v>
      </c>
      <c r="M26" s="38"/>
      <c r="N26" s="50" t="str">
        <f>IF(J26=0,"n/a",IF(AND(L26/J26&lt;1,L26/J26&gt;-1),L26/J26,"n/a"))</f>
        <v>n/a</v>
      </c>
      <c r="O26" s="34"/>
      <c r="P26" s="57"/>
      <c r="Q26" s="57"/>
      <c r="R26" s="57"/>
    </row>
    <row r="27" spans="1:20" ht="6.6" customHeight="1" x14ac:dyDescent="0.25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8" thickBot="1" x14ac:dyDescent="0.3">
      <c r="A28" s="61" t="s">
        <v>27</v>
      </c>
      <c r="B28" s="62">
        <f>+B26+B20</f>
        <v>221729867.89000002</v>
      </c>
      <c r="C28" s="30"/>
      <c r="D28" s="62">
        <f>+D26+D20</f>
        <v>215049151</v>
      </c>
      <c r="E28" s="30"/>
      <c r="F28" s="62">
        <f>+F26+F20</f>
        <v>6680716.8900000043</v>
      </c>
      <c r="G28" s="38"/>
      <c r="H28" s="63">
        <f>IF(D28=0,"n/a",IF(AND(F28/D28&lt;1,F28/D28&gt;-1),F28/D28,"n/a"))</f>
        <v>3.1065999837404632E-2</v>
      </c>
      <c r="I28" s="38"/>
      <c r="J28" s="62">
        <f>+J26+J20</f>
        <v>211788984.20999992</v>
      </c>
      <c r="K28" s="30"/>
      <c r="L28" s="62">
        <f>+L26+L20</f>
        <v>9940883.680000009</v>
      </c>
      <c r="M28" s="38"/>
      <c r="N28" s="63">
        <f>IF(J28=0,"n/a",IF(AND(L28/J28&lt;1,L28/J28&gt;-1),L28/J28,"n/a"))</f>
        <v>4.6937680527062257E-2</v>
      </c>
      <c r="O28" s="34"/>
      <c r="P28" s="57"/>
      <c r="Q28" s="57"/>
      <c r="R28" s="57"/>
    </row>
    <row r="29" spans="1:20" ht="4.2" customHeight="1" thickTop="1" x14ac:dyDescent="0.25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5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5">
      <c r="A31" s="29" t="s">
        <v>28</v>
      </c>
      <c r="B31" s="30">
        <v>8282412.1200000001</v>
      </c>
      <c r="C31" s="30"/>
      <c r="D31" s="30">
        <v>7958921</v>
      </c>
      <c r="E31" s="30"/>
      <c r="F31" s="30"/>
      <c r="G31" s="38"/>
      <c r="H31" s="38"/>
      <c r="I31" s="38"/>
      <c r="J31" s="30">
        <v>8641278.1400000006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5">
      <c r="A32" s="29" t="s">
        <v>29</v>
      </c>
      <c r="B32" s="38">
        <v>-7982651.9139999999</v>
      </c>
      <c r="C32" s="38"/>
      <c r="D32" s="38">
        <v>7022580</v>
      </c>
      <c r="E32" s="38"/>
      <c r="F32" s="38"/>
      <c r="G32" s="38"/>
      <c r="H32" s="38"/>
      <c r="I32" s="38"/>
      <c r="J32" s="38">
        <v>-7839896.7699999996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5">
      <c r="A33" s="29" t="s">
        <v>30</v>
      </c>
      <c r="B33" s="38">
        <v>10261170.609999999</v>
      </c>
      <c r="C33" s="38"/>
      <c r="D33" s="38">
        <v>10584277</v>
      </c>
      <c r="E33" s="70"/>
      <c r="F33" s="38"/>
      <c r="G33" s="70"/>
      <c r="H33" s="70"/>
      <c r="I33" s="70"/>
      <c r="J33" s="38">
        <v>9576433.1400000006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5">
      <c r="A34" s="29" t="s">
        <v>31</v>
      </c>
      <c r="B34" s="38">
        <v>-4263182.3099999996</v>
      </c>
      <c r="C34" s="38"/>
      <c r="D34" s="38">
        <v>-4392593</v>
      </c>
      <c r="E34" s="38"/>
      <c r="F34" s="38"/>
      <c r="G34" s="38"/>
      <c r="H34" s="38"/>
      <c r="I34" s="38"/>
      <c r="J34" s="38">
        <v>-5029136.4400000004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5">
      <c r="A35" s="29" t="s">
        <v>32</v>
      </c>
      <c r="B35" s="38">
        <v>1657962.47</v>
      </c>
      <c r="C35" s="38"/>
      <c r="D35" s="38">
        <v>1568494</v>
      </c>
      <c r="E35" s="38"/>
      <c r="F35" s="38"/>
      <c r="G35" s="38"/>
      <c r="H35" s="38"/>
      <c r="I35" s="38"/>
      <c r="J35" s="38">
        <v>1718971.28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5">
      <c r="A36" s="29" t="s">
        <v>33</v>
      </c>
      <c r="B36" s="38">
        <v>-555445.5</v>
      </c>
      <c r="C36" s="38"/>
      <c r="D36" s="38">
        <v>0</v>
      </c>
      <c r="E36" s="38"/>
      <c r="F36" s="38"/>
      <c r="G36" s="38"/>
      <c r="H36" s="38"/>
      <c r="I36" s="38"/>
      <c r="J36" s="38">
        <v>-621937.04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5">
      <c r="A37" s="29" t="s">
        <v>34</v>
      </c>
      <c r="B37" s="38">
        <v>-60.8</v>
      </c>
      <c r="C37" s="38"/>
      <c r="D37" s="38">
        <v>0</v>
      </c>
      <c r="E37" s="38"/>
      <c r="F37" s="38"/>
      <c r="G37" s="38"/>
      <c r="H37" s="38"/>
      <c r="I37" s="38"/>
      <c r="J37" s="38">
        <v>-8.64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5">
      <c r="A38" s="29" t="s">
        <v>35</v>
      </c>
      <c r="B38" s="38">
        <v>-59734.09</v>
      </c>
      <c r="C38" s="38"/>
      <c r="D38" s="38">
        <v>0</v>
      </c>
      <c r="E38" s="38"/>
      <c r="F38" s="38"/>
      <c r="G38" s="38"/>
      <c r="H38" s="38"/>
      <c r="I38" s="38"/>
      <c r="J38" s="38">
        <v>-165.93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5">
      <c r="A39" s="29" t="s">
        <v>36</v>
      </c>
      <c r="B39" s="38">
        <v>5778030.3700000001</v>
      </c>
      <c r="C39" s="38"/>
      <c r="D39" s="38">
        <v>5682067</v>
      </c>
      <c r="E39" s="38"/>
      <c r="F39" s="38"/>
      <c r="G39" s="38"/>
      <c r="H39" s="38"/>
      <c r="I39" s="38"/>
      <c r="J39" s="38">
        <v>6393247.7000000002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5">
      <c r="A40" s="29" t="s">
        <v>37</v>
      </c>
      <c r="B40" s="38">
        <v>785.62</v>
      </c>
      <c r="C40" s="38"/>
      <c r="D40" s="38">
        <v>0</v>
      </c>
      <c r="E40" s="38"/>
      <c r="F40" s="38"/>
      <c r="G40" s="38"/>
      <c r="H40" s="38"/>
      <c r="I40" s="38"/>
      <c r="J40" s="38">
        <v>2420877.79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5">
      <c r="A41" s="29" t="s">
        <v>38</v>
      </c>
      <c r="B41" s="38">
        <v>0</v>
      </c>
      <c r="C41" s="38"/>
      <c r="D41" s="38">
        <v>0</v>
      </c>
      <c r="E41" s="38"/>
      <c r="F41" s="38"/>
      <c r="G41" s="38"/>
      <c r="H41" s="38"/>
      <c r="I41" s="38"/>
      <c r="J41" s="38">
        <v>16252316.470000001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5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5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5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5">
      <c r="A45" s="20" t="s">
        <v>39</v>
      </c>
      <c r="B45" s="21">
        <v>2018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2017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5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5">
      <c r="A47" s="29" t="s">
        <v>12</v>
      </c>
      <c r="B47" s="85">
        <v>1038199467.29</v>
      </c>
      <c r="C47" s="85"/>
      <c r="D47" s="85">
        <v>1022808000</v>
      </c>
      <c r="E47" s="85"/>
      <c r="F47" s="85">
        <f>B47-D47</f>
        <v>15391467.289999962</v>
      </c>
      <c r="G47" s="49"/>
      <c r="H47" s="56">
        <f>IF(D47=0,"n/a",IF(AND(F47/D47&lt;1,F47/D47&gt;-1),F47/D47,"n/a"))</f>
        <v>1.5048246875268831E-2</v>
      </c>
      <c r="I47" s="49"/>
      <c r="J47" s="85">
        <v>1047302266.77</v>
      </c>
      <c r="K47" s="85"/>
      <c r="L47" s="85">
        <f>+B47-J47</f>
        <v>-9102799.4800000191</v>
      </c>
      <c r="M47" s="49"/>
      <c r="N47" s="56">
        <f>IF(J47=0,"n/a",IF(AND(L47/J47&lt;1,L47/J47&gt;-1),L47/J47,"n/a"))</f>
        <v>-8.6916640675992179E-3</v>
      </c>
      <c r="O47" s="86"/>
      <c r="P47" s="25"/>
      <c r="Q47" s="28"/>
      <c r="R47" s="28"/>
    </row>
    <row r="48" spans="1:20" x14ac:dyDescent="0.25">
      <c r="A48" s="29" t="s">
        <v>13</v>
      </c>
      <c r="B48" s="85">
        <v>738479555.79299998</v>
      </c>
      <c r="C48" s="85"/>
      <c r="D48" s="85">
        <v>805123000</v>
      </c>
      <c r="E48" s="85"/>
      <c r="F48" s="85">
        <f>B48-D48</f>
        <v>-66643444.207000017</v>
      </c>
      <c r="G48" s="49"/>
      <c r="H48" s="56">
        <f>IF(D48=0,"n/a",IF(AND(F48/D48&lt;1,F48/D48&gt;-1),F48/D48,"n/a"))</f>
        <v>-8.2774239721135803E-2</v>
      </c>
      <c r="I48" s="49"/>
      <c r="J48" s="85">
        <v>779450550.18499994</v>
      </c>
      <c r="K48" s="85"/>
      <c r="L48" s="85">
        <f>+B48-J48</f>
        <v>-40970994.39199996</v>
      </c>
      <c r="M48" s="49"/>
      <c r="N48" s="56">
        <f>IF(J48=0,"n/a",IF(AND(L48/J48&lt;1,L48/J48&gt;-1),L48/J48,"n/a"))</f>
        <v>-5.2563943129266676E-2</v>
      </c>
      <c r="O48" s="86"/>
      <c r="P48" s="25"/>
      <c r="Q48" s="28"/>
      <c r="R48" s="28"/>
    </row>
    <row r="49" spans="1:18" ht="12.75" customHeight="1" x14ac:dyDescent="0.25">
      <c r="A49" s="29" t="s">
        <v>14</v>
      </c>
      <c r="B49" s="85">
        <v>86705357.859999999</v>
      </c>
      <c r="C49" s="85"/>
      <c r="D49" s="85">
        <v>105056000</v>
      </c>
      <c r="E49" s="85"/>
      <c r="F49" s="85">
        <f>B49-D49</f>
        <v>-18350642.140000001</v>
      </c>
      <c r="G49" s="49"/>
      <c r="H49" s="56">
        <f>IF(D49=0,"n/a",IF(AND(F49/D49&lt;1,F49/D49&gt;-1),F49/D49,"n/a"))</f>
        <v>-0.1746748604553762</v>
      </c>
      <c r="I49" s="49"/>
      <c r="J49" s="85">
        <v>106804137.906</v>
      </c>
      <c r="K49" s="85"/>
      <c r="L49" s="85">
        <f>+B49-J49</f>
        <v>-20098780.046000004</v>
      </c>
      <c r="M49" s="49"/>
      <c r="N49" s="56">
        <f>IF(J49=0,"n/a",IF(AND(L49/J49&lt;1,L49/J49&gt;-1),L49/J49,"n/a"))</f>
        <v>-0.18818353333547111</v>
      </c>
      <c r="O49" s="86"/>
      <c r="P49" s="25"/>
      <c r="Q49" s="28"/>
      <c r="R49" s="28"/>
    </row>
    <row r="50" spans="1:18" x14ac:dyDescent="0.25">
      <c r="A50" s="29" t="s">
        <v>15</v>
      </c>
      <c r="B50" s="85">
        <v>6334112.6900000004</v>
      </c>
      <c r="C50" s="85"/>
      <c r="D50" s="85">
        <v>7357000</v>
      </c>
      <c r="E50" s="85"/>
      <c r="F50" s="85">
        <f>B50-D50</f>
        <v>-1022887.3099999996</v>
      </c>
      <c r="G50" s="49"/>
      <c r="H50" s="56">
        <f>IF(D50=0,"n/a",IF(AND(F50/D50&lt;1,F50/D50&gt;-1),F50/D50,"n/a"))</f>
        <v>-0.13903592632866651</v>
      </c>
      <c r="I50" s="49"/>
      <c r="J50" s="85">
        <v>6104185.5379999997</v>
      </c>
      <c r="K50" s="85"/>
      <c r="L50" s="85">
        <f>+B50-J50</f>
        <v>229927.1520000007</v>
      </c>
      <c r="M50" s="49"/>
      <c r="N50" s="56">
        <f>IF(J50=0,"n/a",IF(AND(L50/J50&lt;1,L50/J50&gt;-1),L50/J50,"n/a"))</f>
        <v>3.7667130294230043E-2</v>
      </c>
      <c r="O50" s="86"/>
      <c r="P50" s="87"/>
      <c r="Q50" s="28"/>
      <c r="R50" s="28"/>
    </row>
    <row r="51" spans="1:18" x14ac:dyDescent="0.25">
      <c r="A51" s="29" t="s">
        <v>16</v>
      </c>
      <c r="B51" s="85">
        <v>839680</v>
      </c>
      <c r="C51" s="88"/>
      <c r="D51" s="85">
        <v>806000</v>
      </c>
      <c r="E51" s="88"/>
      <c r="F51" s="85">
        <f>B51-D51</f>
        <v>33680</v>
      </c>
      <c r="G51" s="89"/>
      <c r="H51" s="56">
        <f>IF(D51=0,"n/a",IF(AND(F51/D51&lt;1,F51/D51&gt;-1),F51/D51,"n/a"))</f>
        <v>4.1786600496277915E-2</v>
      </c>
      <c r="I51" s="89"/>
      <c r="J51" s="85">
        <v>890624.54200000002</v>
      </c>
      <c r="K51" s="88"/>
      <c r="L51" s="85">
        <f>+B51-J51</f>
        <v>-50944.542000000016</v>
      </c>
      <c r="M51" s="89"/>
      <c r="N51" s="56">
        <f>IF(J51=0,"n/a",IF(AND(L51/J51&lt;1,L51/J51&gt;-1),L51/J51,"n/a"))</f>
        <v>-5.7200918678479463E-2</v>
      </c>
      <c r="O51" s="86"/>
      <c r="P51" s="25"/>
      <c r="Q51" s="28"/>
      <c r="R51" s="28"/>
    </row>
    <row r="52" spans="1:18" ht="6" customHeight="1" x14ac:dyDescent="0.25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5">
      <c r="A53" s="47" t="s">
        <v>18</v>
      </c>
      <c r="B53" s="94">
        <f>SUM(B47:B52)</f>
        <v>1870558173.6329999</v>
      </c>
      <c r="C53" s="85"/>
      <c r="D53" s="94">
        <f>SUM(D47:D52)</f>
        <v>1941150000</v>
      </c>
      <c r="E53" s="85"/>
      <c r="F53" s="94">
        <f>SUM(F47:F52)</f>
        <v>-70591826.367000058</v>
      </c>
      <c r="G53" s="49"/>
      <c r="H53" s="50">
        <f>IF(D53=0,"n/a",IF(AND(F53/D53&lt;1,F53/D53&gt;-1),F53/D53,"n/a"))</f>
        <v>-3.6365982210030165E-2</v>
      </c>
      <c r="I53" s="49"/>
      <c r="J53" s="94">
        <f>SUM(J47:J52)</f>
        <v>1940551764.941</v>
      </c>
      <c r="K53" s="85"/>
      <c r="L53" s="94">
        <f>SUM(L47:L52)</f>
        <v>-69993591.307999983</v>
      </c>
      <c r="M53" s="49"/>
      <c r="N53" s="50">
        <f>IF(J53=0,"n/a",IF(AND(L53/J53&lt;1,L53/J53&gt;-1),L53/J53,"n/a"))</f>
        <v>-3.6068912240600833E-2</v>
      </c>
      <c r="O53" s="86"/>
      <c r="P53" s="25"/>
      <c r="Q53" s="28"/>
      <c r="R53" s="28"/>
    </row>
    <row r="54" spans="1:18" ht="12.75" customHeight="1" x14ac:dyDescent="0.25">
      <c r="A54" s="29" t="s">
        <v>19</v>
      </c>
      <c r="B54" s="85">
        <v>175604529.50600001</v>
      </c>
      <c r="C54" s="88"/>
      <c r="D54" s="85">
        <v>198387749</v>
      </c>
      <c r="E54" s="88"/>
      <c r="F54" s="85">
        <f>B54-D54</f>
        <v>-22783219.493999988</v>
      </c>
      <c r="G54" s="89"/>
      <c r="H54" s="56">
        <f>IF(D54=0,"n/a",IF(AND(F54/D54&lt;1,F54/D54&gt;-1),F54/D54,"n/a"))</f>
        <v>-0.11484186704492517</v>
      </c>
      <c r="I54" s="89"/>
      <c r="J54" s="85">
        <v>180290339.898</v>
      </c>
      <c r="K54" s="88"/>
      <c r="L54" s="85">
        <f>+B54-J54</f>
        <v>-4685810.3919999897</v>
      </c>
      <c r="M54" s="89"/>
      <c r="N54" s="56">
        <f>IF(J54=0,"n/a",IF(AND(L54/J54&lt;1,L54/J54&gt;-1),L54/J54,"n/a"))</f>
        <v>-2.5990357523597803E-2</v>
      </c>
      <c r="O54" s="86"/>
      <c r="P54" s="25"/>
      <c r="Q54" s="28"/>
      <c r="R54" s="28"/>
    </row>
    <row r="55" spans="1:18" x14ac:dyDescent="0.25">
      <c r="A55" s="29" t="s">
        <v>20</v>
      </c>
      <c r="B55" s="85">
        <v>224387815</v>
      </c>
      <c r="C55" s="88"/>
      <c r="D55" s="85">
        <v>0</v>
      </c>
      <c r="E55" s="88"/>
      <c r="F55" s="85">
        <f>B55-D55</f>
        <v>224387815</v>
      </c>
      <c r="G55" s="89"/>
      <c r="H55" s="56" t="str">
        <f>IF(D55=0,"n/a",IF(AND(F55/D55&lt;1,F55/D55&gt;-1),F55/D55,"n/a"))</f>
        <v>n/a</v>
      </c>
      <c r="I55" s="89"/>
      <c r="J55" s="85">
        <v>142557974</v>
      </c>
      <c r="K55" s="88"/>
      <c r="L55" s="85">
        <f>+B55-J55</f>
        <v>81829841</v>
      </c>
      <c r="M55" s="89"/>
      <c r="N55" s="56">
        <f>IF(J55=0,"n/a",IF(AND(L55/J55&lt;1,L55/J55&gt;-1),L55/J55,"n/a"))</f>
        <v>0.57401097044210236</v>
      </c>
      <c r="O55" s="86"/>
      <c r="P55" s="25"/>
      <c r="Q55" s="28"/>
      <c r="R55" s="28"/>
    </row>
    <row r="56" spans="1:18" ht="6" customHeight="1" x14ac:dyDescent="0.25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8" thickBot="1" x14ac:dyDescent="0.3">
      <c r="A57" s="47" t="s">
        <v>40</v>
      </c>
      <c r="B57" s="97">
        <f>SUM(B53:B55)</f>
        <v>2270550518.1389999</v>
      </c>
      <c r="C57" s="85"/>
      <c r="D57" s="97">
        <f>SUM(D53:D55)</f>
        <v>2139537749</v>
      </c>
      <c r="E57" s="85"/>
      <c r="F57" s="97">
        <f>SUM(F53:F55)</f>
        <v>131012769.13899995</v>
      </c>
      <c r="G57" s="49"/>
      <c r="H57" s="63">
        <f>IF(D57=0,"n/a",IF(AND(F57/D57&lt;1,F57/D57&gt;-1),F57/D57,"n/a"))</f>
        <v>6.1234147048928725E-2</v>
      </c>
      <c r="I57" s="49"/>
      <c r="J57" s="97">
        <f>SUM(J53:J55)</f>
        <v>2263400078.8389997</v>
      </c>
      <c r="K57" s="85"/>
      <c r="L57" s="97">
        <f>SUM(L53:L55)</f>
        <v>7150439.3000000268</v>
      </c>
      <c r="M57" s="49"/>
      <c r="N57" s="63">
        <f>IF(J57=0,"n/a",IF(AND(L57/J57&lt;1,L57/J57&gt;-1),L57/J57,"n/a"))</f>
        <v>3.1591583683551919E-3</v>
      </c>
      <c r="O57" s="86"/>
      <c r="P57" s="28"/>
      <c r="Q57" s="28"/>
      <c r="R57" s="28"/>
    </row>
    <row r="58" spans="1:18" ht="12.75" customHeight="1" thickTop="1" x14ac:dyDescent="0.25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5">
      <c r="A60" s="107" t="s">
        <v>41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zoomScaleNormal="100" workbookViewId="0">
      <pane ySplit="9" topLeftCell="A10" activePane="bottomLeft" state="frozen"/>
      <selection activeCell="F24" sqref="F24"/>
      <selection pane="bottomLeft" activeCell="F35" sqref="F35"/>
    </sheetView>
  </sheetViews>
  <sheetFormatPr defaultColWidth="9.109375" defaultRowHeight="13.2" x14ac:dyDescent="0.25"/>
  <cols>
    <col min="1" max="1" width="41.88671875" style="2" customWidth="1"/>
    <col min="2" max="2" width="18.109375" style="2" bestFit="1" customWidth="1"/>
    <col min="3" max="3" width="0.6640625" style="2" customWidth="1"/>
    <col min="4" max="4" width="17.109375" style="2" customWidth="1"/>
    <col min="5" max="5" width="0.6640625" style="2" customWidth="1"/>
    <col min="6" max="6" width="16.109375" style="2" customWidth="1"/>
    <col min="7" max="7" width="0.6640625" style="2" customWidth="1"/>
    <col min="8" max="8" width="7.6640625" style="2" customWidth="1"/>
    <col min="9" max="9" width="0.6640625" style="2" customWidth="1"/>
    <col min="10" max="10" width="18.109375" style="2" bestFit="1" customWidth="1"/>
    <col min="11" max="11" width="0.6640625" style="2" customWidth="1"/>
    <col min="12" max="12" width="16.33203125" style="2" bestFit="1" customWidth="1"/>
    <col min="13" max="13" width="0.6640625" style="2" customWidth="1"/>
    <col min="14" max="14" width="7.6640625" style="2" bestFit="1" customWidth="1"/>
    <col min="15" max="15" width="0.6640625" style="2" customWidth="1"/>
    <col min="16" max="16" width="7.6640625" style="2" customWidth="1"/>
    <col min="17" max="17" width="9.109375" style="2" hidden="1" customWidth="1"/>
    <col min="18" max="18" width="7.88671875" style="2" customWidth="1"/>
    <col min="19" max="16384" width="9.109375" style="2"/>
  </cols>
  <sheetData>
    <row r="1" spans="1:18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3.8" x14ac:dyDescent="0.25">
      <c r="A3" s="1" t="s">
        <v>46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5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18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2" hidden="1" customHeight="1" x14ac:dyDescent="0.25">
      <c r="A8" s="16"/>
      <c r="B8" s="16"/>
      <c r="C8" s="11"/>
      <c r="D8" s="16"/>
      <c r="E8" s="16"/>
      <c r="F8" s="24"/>
      <c r="G8" s="101"/>
      <c r="H8" s="9"/>
      <c r="I8" s="11"/>
      <c r="J8" s="16"/>
      <c r="K8" s="102"/>
      <c r="L8" s="101"/>
      <c r="M8" s="13"/>
      <c r="N8" s="102"/>
      <c r="O8" s="13"/>
      <c r="P8" s="101"/>
      <c r="Q8" s="103"/>
      <c r="R8" s="102"/>
    </row>
    <row r="9" spans="1:18" ht="12.75" customHeight="1" x14ac:dyDescent="0.25">
      <c r="A9" s="20" t="s">
        <v>7</v>
      </c>
      <c r="B9" s="21">
        <v>2018</v>
      </c>
      <c r="C9" s="11"/>
      <c r="D9" s="22" t="s">
        <v>11</v>
      </c>
      <c r="E9" s="11"/>
      <c r="F9" s="22" t="s">
        <v>9</v>
      </c>
      <c r="G9" s="11"/>
      <c r="H9" s="23" t="s">
        <v>10</v>
      </c>
      <c r="I9" s="11"/>
      <c r="J9" s="21">
        <v>2017</v>
      </c>
      <c r="K9" s="9"/>
      <c r="L9" s="22" t="s">
        <v>9</v>
      </c>
      <c r="M9" s="11"/>
      <c r="N9" s="23" t="s">
        <v>10</v>
      </c>
      <c r="O9" s="24"/>
      <c r="P9" s="21">
        <v>2018</v>
      </c>
      <c r="Q9" s="22" t="s">
        <v>11</v>
      </c>
      <c r="R9" s="21">
        <v>2017</v>
      </c>
    </row>
    <row r="10" spans="1:18" ht="6.6" customHeight="1" x14ac:dyDescent="0.25">
      <c r="A10" s="25"/>
      <c r="B10" s="26"/>
      <c r="C10" s="25"/>
      <c r="D10" s="26"/>
      <c r="E10" s="25"/>
      <c r="F10" s="26"/>
      <c r="G10" s="25"/>
      <c r="H10" s="27"/>
      <c r="I10" s="25"/>
      <c r="J10" s="26"/>
      <c r="K10" s="28"/>
      <c r="L10" s="26"/>
      <c r="M10" s="25"/>
      <c r="N10" s="27"/>
      <c r="O10" s="26"/>
      <c r="P10" s="26"/>
      <c r="Q10" s="26"/>
      <c r="R10" s="26"/>
    </row>
    <row r="11" spans="1:18" x14ac:dyDescent="0.25">
      <c r="A11" s="29" t="s">
        <v>12</v>
      </c>
      <c r="B11" s="30">
        <v>1220705172.73</v>
      </c>
      <c r="C11" s="30"/>
      <c r="D11" s="30">
        <v>1191248736</v>
      </c>
      <c r="E11" s="30"/>
      <c r="F11" s="30">
        <f>B11-D11</f>
        <v>29456436.730000019</v>
      </c>
      <c r="G11" s="30"/>
      <c r="H11" s="30">
        <f>IF(D11=0,"n/a",IF(AND(F11/D11&lt;1,F11/D11&gt;-1),F11/D11,"n/a"))</f>
        <v>2.4727360323511829E-2</v>
      </c>
      <c r="I11" s="30"/>
      <c r="J11" s="30">
        <v>1178862177.5899999</v>
      </c>
      <c r="K11" s="30"/>
      <c r="L11" s="30">
        <f>B11-J11</f>
        <v>41842995.140000105</v>
      </c>
      <c r="M11" s="33"/>
      <c r="N11" s="32">
        <f>IF(J11=0,"n/a",IF(AND(L11/J11&lt;1,L11/J11&gt;-1),L11/J11,"n/a"))</f>
        <v>3.5494391062356065E-2</v>
      </c>
      <c r="O11" s="34"/>
      <c r="P11" s="35">
        <f>IF(B48=0,"n/a",B11/B48)</f>
        <v>0.11390986348845468</v>
      </c>
      <c r="Q11" s="36">
        <f>IF(D48=0,"n/a",D11/D48)</f>
        <v>0.1169053551031059</v>
      </c>
      <c r="R11" s="36">
        <f>IF(J48=0,"n/a",J11/J48)</f>
        <v>0.11112009043484512</v>
      </c>
    </row>
    <row r="12" spans="1:18" x14ac:dyDescent="0.25">
      <c r="A12" s="29" t="s">
        <v>13</v>
      </c>
      <c r="B12" s="38">
        <v>895750922.11000001</v>
      </c>
      <c r="C12" s="38"/>
      <c r="D12" s="38">
        <v>949037655</v>
      </c>
      <c r="E12" s="38"/>
      <c r="F12" s="38">
        <f>B12-D12</f>
        <v>-53286732.889999986</v>
      </c>
      <c r="G12" s="38"/>
      <c r="H12" s="38">
        <f>IF(D12=0,"n/a",IF(AND(F12/D12&lt;1,F12/D12&gt;-1),F12/D12,"n/a"))</f>
        <v>-5.6148175585298547E-2</v>
      </c>
      <c r="I12" s="38"/>
      <c r="J12" s="38">
        <v>878663074.79999995</v>
      </c>
      <c r="K12" s="38"/>
      <c r="L12" s="38">
        <f>B12-J12</f>
        <v>17087847.310000062</v>
      </c>
      <c r="M12" s="38"/>
      <c r="N12" s="32">
        <f>IF(J12=0,"n/a",IF(AND(L12/J12&lt;1,L12/J12&gt;-1),L12/J12,"n/a"))</f>
        <v>1.9447553675667518E-2</v>
      </c>
      <c r="O12" s="34"/>
      <c r="P12" s="39">
        <f>IF(B49=0,"n/a",B12/B49)</f>
        <v>9.9208950847276031E-2</v>
      </c>
      <c r="Q12" s="40">
        <f>IF(D49=0,"n/a",D12/D49)</f>
        <v>0.10100717686778053</v>
      </c>
      <c r="R12" s="40">
        <f>IF(J49=0,"n/a",J12/J49)</f>
        <v>9.7712086463140002E-2</v>
      </c>
    </row>
    <row r="13" spans="1:18" x14ac:dyDescent="0.25">
      <c r="A13" s="29" t="s">
        <v>14</v>
      </c>
      <c r="B13" s="38">
        <v>112659410.89</v>
      </c>
      <c r="C13" s="38"/>
      <c r="D13" s="38">
        <v>123928506</v>
      </c>
      <c r="E13" s="38"/>
      <c r="F13" s="38">
        <f>B13-D13</f>
        <v>-11269095.109999999</v>
      </c>
      <c r="G13" s="38"/>
      <c r="H13" s="38">
        <f>IF(D13=0,"n/a",IF(AND(F13/D13&lt;1,F13/D13&gt;-1),F13/D13,"n/a"))</f>
        <v>-9.0932227569982968E-2</v>
      </c>
      <c r="I13" s="38"/>
      <c r="J13" s="38">
        <v>113503602.48</v>
      </c>
      <c r="K13" s="38"/>
      <c r="L13" s="38">
        <f>B13-J13</f>
        <v>-844191.59000000358</v>
      </c>
      <c r="M13" s="38"/>
      <c r="N13" s="32">
        <f>IF(J13=0,"n/a",IF(AND(L13/J13&lt;1,L13/J13&gt;-1),L13/J13,"n/a"))</f>
        <v>-7.4375752976541436E-3</v>
      </c>
      <c r="O13" s="34"/>
      <c r="P13" s="39">
        <f>IF(B50=0,"n/a",B13/B50)</f>
        <v>9.357347499026708E-2</v>
      </c>
      <c r="Q13" s="40">
        <f>IF(D50=0,"n/a",D13/D50)</f>
        <v>9.5711490884317837E-2</v>
      </c>
      <c r="R13" s="40">
        <f>IF(J50=0,"n/a",J13/J50)</f>
        <v>9.2716332440209895E-2</v>
      </c>
    </row>
    <row r="14" spans="1:18" x14ac:dyDescent="0.25">
      <c r="A14" s="29" t="s">
        <v>15</v>
      </c>
      <c r="B14" s="38">
        <v>19471757.98</v>
      </c>
      <c r="C14" s="38"/>
      <c r="D14" s="38">
        <v>18677523</v>
      </c>
      <c r="E14" s="38"/>
      <c r="F14" s="38">
        <f>B14-D14</f>
        <v>794234.98000000045</v>
      </c>
      <c r="G14" s="38"/>
      <c r="H14" s="38">
        <f>IF(D14=0,"n/a",IF(AND(F14/D14&lt;1,F14/D14&gt;-1),F14/D14,"n/a"))</f>
        <v>4.252357124657271E-2</v>
      </c>
      <c r="I14" s="38"/>
      <c r="J14" s="38">
        <v>19265651.690000001</v>
      </c>
      <c r="K14" s="38"/>
      <c r="L14" s="38">
        <f>B14-J14</f>
        <v>206106.28999999911</v>
      </c>
      <c r="M14" s="38"/>
      <c r="N14" s="32">
        <f>IF(J14=0,"n/a",IF(AND(L14/J14&lt;1,L14/J14&gt;-1),L14/J14,"n/a"))</f>
        <v>1.06981218863715E-2</v>
      </c>
      <c r="O14" s="34"/>
      <c r="P14" s="39">
        <f>IF(B51=0,"n/a",B14/B51)</f>
        <v>0.246957238263879</v>
      </c>
      <c r="Q14" s="40">
        <f>IF(D51=0,"n/a",D14/D51)</f>
        <v>0.23267246006571901</v>
      </c>
      <c r="R14" s="40">
        <f>IF(J51=0,"n/a",J14/J51)</f>
        <v>0.23392511140481032</v>
      </c>
    </row>
    <row r="15" spans="1:18" x14ac:dyDescent="0.25">
      <c r="A15" s="29" t="s">
        <v>16</v>
      </c>
      <c r="B15" s="38">
        <v>345108.96</v>
      </c>
      <c r="C15" s="42"/>
      <c r="D15" s="38">
        <v>331391</v>
      </c>
      <c r="E15" s="42"/>
      <c r="F15" s="38">
        <f>B15-D15</f>
        <v>13717.960000000021</v>
      </c>
      <c r="G15" s="42"/>
      <c r="H15" s="38">
        <f>IF(D15=0,"n/a",IF(AND(F15/D15&lt;1,F15/D15&gt;-1),F15/D15,"n/a"))</f>
        <v>4.1395089184679192E-2</v>
      </c>
      <c r="I15" s="42"/>
      <c r="J15" s="38">
        <v>340433.98</v>
      </c>
      <c r="K15" s="38"/>
      <c r="L15" s="38">
        <f>B15-J15</f>
        <v>4674.9800000000396</v>
      </c>
      <c r="M15" s="42"/>
      <c r="N15" s="32">
        <f>IF(J15=0,"n/a",IF(AND(L15/J15&lt;1,L15/J15&gt;-1),L15/J15,"n/a"))</f>
        <v>1.3732412963006924E-2</v>
      </c>
      <c r="O15" s="43"/>
      <c r="P15" s="39">
        <f>IF(B52=0,"n/a",B15/B52)</f>
        <v>4.7502633296405625E-2</v>
      </c>
      <c r="Q15" s="40">
        <f>IF(D52=0,"n/a",D15/D52)</f>
        <v>1.0289950038358585E-3</v>
      </c>
      <c r="R15" s="40">
        <f>IF(J52=0,"n/a",J15/J52)</f>
        <v>4.7544713123235646E-2</v>
      </c>
    </row>
    <row r="16" spans="1:18" ht="8.4" customHeight="1" x14ac:dyDescent="0.25">
      <c r="A16" s="25"/>
      <c r="B16" s="44"/>
      <c r="C16" s="38"/>
      <c r="D16" s="44"/>
      <c r="E16" s="38"/>
      <c r="F16" s="44"/>
      <c r="G16" s="38"/>
      <c r="H16" s="44" t="s">
        <v>3</v>
      </c>
      <c r="I16" s="38"/>
      <c r="J16" s="44"/>
      <c r="K16" s="38"/>
      <c r="L16" s="44"/>
      <c r="M16" s="38"/>
      <c r="N16" s="45" t="s">
        <v>3</v>
      </c>
      <c r="O16" s="34"/>
      <c r="P16" s="46"/>
      <c r="Q16" s="46" t="s">
        <v>17</v>
      </c>
      <c r="R16" s="46" t="s">
        <v>17</v>
      </c>
    </row>
    <row r="17" spans="1:18" x14ac:dyDescent="0.25">
      <c r="A17" s="47" t="s">
        <v>18</v>
      </c>
      <c r="B17" s="48">
        <f>SUM(B11:B16)</f>
        <v>2248932372.6700001</v>
      </c>
      <c r="C17" s="38"/>
      <c r="D17" s="48">
        <f>SUM(D11:D16)</f>
        <v>2283223811</v>
      </c>
      <c r="E17" s="38"/>
      <c r="F17" s="48">
        <f>SUM(F11:F16)</f>
        <v>-34291438.329999961</v>
      </c>
      <c r="G17" s="38"/>
      <c r="H17" s="42">
        <f>IF(D17=0,"n/a",IF(AND(F17/D17&lt;1,F17/D17&gt;-1),F17/D17,"n/a"))</f>
        <v>-1.5018868568553116E-2</v>
      </c>
      <c r="I17" s="38"/>
      <c r="J17" s="48">
        <f>SUM(J11:J16)</f>
        <v>2190634940.54</v>
      </c>
      <c r="K17" s="38"/>
      <c r="L17" s="48">
        <f>SUM(L11:L16)</f>
        <v>58297432.130000159</v>
      </c>
      <c r="M17" s="38"/>
      <c r="N17" s="50">
        <f>IF(J17=0,"n/a",IF(AND(L17/J17&lt;1,L17/J17&gt;-1),L17/J17,"n/a"))</f>
        <v>2.6612116446763884E-2</v>
      </c>
      <c r="O17" s="34"/>
      <c r="P17" s="51">
        <f>IF(B54=0,"n/a",B17/B54)</f>
        <v>0.10691166852076735</v>
      </c>
      <c r="Q17" s="40">
        <f>IF(D54=0,"n/a",D17/D54)</f>
        <v>0.10728053360232125</v>
      </c>
      <c r="R17" s="51">
        <f>IF(J54=0,"n/a",J17/J54)</f>
        <v>0.10473993681520313</v>
      </c>
    </row>
    <row r="18" spans="1:18" x14ac:dyDescent="0.25">
      <c r="A18" s="29" t="s">
        <v>19</v>
      </c>
      <c r="B18" s="38">
        <v>13242680.439999999</v>
      </c>
      <c r="C18" s="38"/>
      <c r="D18" s="38">
        <v>6664919</v>
      </c>
      <c r="E18" s="38"/>
      <c r="F18" s="38">
        <f>B18-D18</f>
        <v>6577761.4399999995</v>
      </c>
      <c r="G18" s="38"/>
      <c r="H18" s="42">
        <f>IF(D18=0,"n/a",IF(AND(F18/D18&lt;1,F18/D18&gt;-1),F18/D18,"n/a"))</f>
        <v>0.98692293784815677</v>
      </c>
      <c r="I18" s="38"/>
      <c r="J18" s="38">
        <v>11157033.800000001</v>
      </c>
      <c r="K18" s="38"/>
      <c r="L18" s="38">
        <f>B18-J18</f>
        <v>2085646.6399999987</v>
      </c>
      <c r="M18" s="38"/>
      <c r="N18" s="56">
        <f>IF(J18=0,"n/a",IF(AND(L18/J18&lt;1,L18/J18&gt;-1),L18/J18,"n/a"))</f>
        <v>0.18693558497599949</v>
      </c>
      <c r="O18" s="43"/>
      <c r="P18" s="40">
        <f>IF(B55=0,"n/a",B18/B55)</f>
        <v>6.5488849366681229E-3</v>
      </c>
      <c r="Q18" s="40">
        <f>IF(D55=0,"n/a",D18/D55)</f>
        <v>3.1571707814414054E-3</v>
      </c>
      <c r="R18" s="40">
        <f>IF(J55=0,"n/a",J18/J55)</f>
        <v>5.375674690751165E-3</v>
      </c>
    </row>
    <row r="19" spans="1:18" x14ac:dyDescent="0.25">
      <c r="A19" s="29" t="s">
        <v>20</v>
      </c>
      <c r="B19" s="38">
        <v>56107361.090000004</v>
      </c>
      <c r="C19" s="38"/>
      <c r="D19" s="38">
        <v>26109040</v>
      </c>
      <c r="E19" s="38"/>
      <c r="F19" s="38">
        <f>B19-D19</f>
        <v>29998321.090000004</v>
      </c>
      <c r="G19" s="38"/>
      <c r="H19" s="42" t="str">
        <f>IF(D19=0,"n/a",IF(AND(F19/D19&lt;1,F19/D19&gt;-1),F19/D19,"n/a"))</f>
        <v>n/a</v>
      </c>
      <c r="I19" s="38"/>
      <c r="J19" s="38">
        <v>52023352.75</v>
      </c>
      <c r="K19" s="38"/>
      <c r="L19" s="38">
        <f>B19-J19</f>
        <v>4084008.3400000036</v>
      </c>
      <c r="M19" s="38"/>
      <c r="N19" s="56">
        <f>IF(J19=0,"n/a",IF(AND(L19/J19&lt;1,L19/J19&gt;-1),L19/J19,"n/a"))</f>
        <v>7.8503366740429917E-2</v>
      </c>
      <c r="O19" s="34"/>
      <c r="P19" s="51">
        <f>IF(B56=0,"n/a",B19/B56)</f>
        <v>2.213318797368468E-2</v>
      </c>
      <c r="Q19" s="51" t="str">
        <f>IF(D56=0,"n/a",D19/D56)</f>
        <v>n/a</v>
      </c>
      <c r="R19" s="51">
        <f>IF(J56=0,"n/a",J19/J56)</f>
        <v>1.9974335673325693E-2</v>
      </c>
    </row>
    <row r="20" spans="1:18" ht="6" customHeight="1" x14ac:dyDescent="0.25">
      <c r="A20" s="28"/>
      <c r="B20" s="52"/>
      <c r="C20" s="53"/>
      <c r="D20" s="52"/>
      <c r="E20" s="53"/>
      <c r="F20" s="52"/>
      <c r="G20" s="53"/>
      <c r="H20" s="52" t="s">
        <v>3</v>
      </c>
      <c r="I20" s="53"/>
      <c r="J20" s="52"/>
      <c r="K20" s="53"/>
      <c r="L20" s="52"/>
      <c r="M20" s="53"/>
      <c r="N20" s="52" t="s">
        <v>3</v>
      </c>
      <c r="O20" s="54"/>
      <c r="P20" s="54"/>
      <c r="Q20" s="54"/>
      <c r="R20" s="54"/>
    </row>
    <row r="21" spans="1:18" x14ac:dyDescent="0.25">
      <c r="A21" s="55" t="s">
        <v>21</v>
      </c>
      <c r="B21" s="38">
        <f>SUM(B17:B19)</f>
        <v>2318282414.2000003</v>
      </c>
      <c r="C21" s="38"/>
      <c r="D21" s="38">
        <f>SUM(D17:D19)</f>
        <v>2315997770</v>
      </c>
      <c r="E21" s="38"/>
      <c r="F21" s="38">
        <f>SUM(F17:F19)</f>
        <v>2284644.2000000402</v>
      </c>
      <c r="G21" s="38"/>
      <c r="H21" s="42">
        <f>IF(D21=0,"n/a",IF(AND(F21/D21&lt;1,F21/D21&gt;-1),F21/D21,"n/a"))</f>
        <v>9.8646217608406423E-4</v>
      </c>
      <c r="I21" s="38"/>
      <c r="J21" s="38">
        <f>SUM(J17:J19)</f>
        <v>2253815327.0900002</v>
      </c>
      <c r="K21" s="38"/>
      <c r="L21" s="38">
        <f>SUM(L17:L19)</f>
        <v>64467087.110000163</v>
      </c>
      <c r="M21" s="38"/>
      <c r="N21" s="56">
        <f>IF(J21=0,"n/a",IF(AND(L21/J21&lt;1,L21/J21&gt;-1),L21/J21,"n/a"))</f>
        <v>2.860353567354449E-2</v>
      </c>
      <c r="O21" s="34"/>
      <c r="P21" s="33"/>
      <c r="Q21" s="57"/>
      <c r="R21" s="57"/>
    </row>
    <row r="22" spans="1:18" ht="6.6" customHeight="1" x14ac:dyDescent="0.25">
      <c r="A22" s="58"/>
      <c r="B22" s="42"/>
      <c r="C22" s="42"/>
      <c r="D22" s="42"/>
      <c r="E22" s="42"/>
      <c r="F22" s="42"/>
      <c r="G22" s="42"/>
      <c r="H22" s="42" t="s">
        <v>3</v>
      </c>
      <c r="I22" s="42"/>
      <c r="J22" s="42"/>
      <c r="K22" s="42"/>
      <c r="L22" s="42"/>
      <c r="M22" s="42"/>
      <c r="N22" s="59" t="s">
        <v>3</v>
      </c>
      <c r="O22" s="43"/>
      <c r="P22" s="59"/>
      <c r="Q22" s="59"/>
      <c r="R22" s="59"/>
    </row>
    <row r="23" spans="1:18" x14ac:dyDescent="0.25">
      <c r="A23" s="29" t="s">
        <v>22</v>
      </c>
      <c r="B23" s="38">
        <v>6067310.8099999996</v>
      </c>
      <c r="C23" s="42"/>
      <c r="D23" s="42">
        <v>0</v>
      </c>
      <c r="E23" s="42"/>
      <c r="F23" s="42">
        <f>B23-D23</f>
        <v>6067310.8099999996</v>
      </c>
      <c r="G23" s="42"/>
      <c r="H23" s="42" t="str">
        <f>IF(D23=0,"n/a",IF(AND(F23/D23&lt;1,F23/D23&gt;-1),F23/D23,"n/a"))</f>
        <v>n/a</v>
      </c>
      <c r="I23" s="42"/>
      <c r="J23" s="38">
        <v>5424787.3300000001</v>
      </c>
      <c r="K23" s="42"/>
      <c r="L23" s="38">
        <f>B23-J23</f>
        <v>642523.47999999952</v>
      </c>
      <c r="M23" s="42"/>
      <c r="N23" s="56">
        <f>IF(J23=0,"n/a",IF(AND(L23/J23&lt;1,L23/J23&gt;-1),L23/J23,"n/a"))</f>
        <v>0.11844215098474643</v>
      </c>
      <c r="O23" s="43"/>
      <c r="P23" s="59"/>
      <c r="Q23" s="59"/>
      <c r="R23" s="59"/>
    </row>
    <row r="24" spans="1:18" x14ac:dyDescent="0.25">
      <c r="A24" s="29" t="s">
        <v>23</v>
      </c>
      <c r="B24" s="38">
        <v>18690583.18</v>
      </c>
      <c r="C24" s="42"/>
      <c r="D24" s="42">
        <v>11853000</v>
      </c>
      <c r="E24" s="42"/>
      <c r="F24" s="42">
        <f>B24-D24</f>
        <v>6837583.1799999997</v>
      </c>
      <c r="G24" s="42"/>
      <c r="H24" s="42">
        <f>IF(D24=0,"n/a",IF(AND(F24/D24&lt;1,F24/D24&gt;-1),F24/D24,"n/a"))</f>
        <v>0.57686519699654093</v>
      </c>
      <c r="I24" s="42"/>
      <c r="J24" s="38">
        <v>17861919.010000002</v>
      </c>
      <c r="K24" s="42"/>
      <c r="L24" s="38">
        <f>B24-J24</f>
        <v>828664.16999999806</v>
      </c>
      <c r="M24" s="42"/>
      <c r="N24" s="56">
        <f>IF(J24=0,"n/a",IF(AND(L24/J24&lt;1,L24/J24&gt;-1),L24/J24,"n/a"))</f>
        <v>4.6392785094147508E-2</v>
      </c>
      <c r="O24" s="43"/>
      <c r="P24" s="59"/>
      <c r="Q24" s="59"/>
      <c r="R24" s="59"/>
    </row>
    <row r="25" spans="1:18" x14ac:dyDescent="0.25">
      <c r="A25" s="29" t="s">
        <v>24</v>
      </c>
      <c r="B25" s="38">
        <v>-4708979.55</v>
      </c>
      <c r="C25" s="42"/>
      <c r="D25" s="42">
        <v>-9480894</v>
      </c>
      <c r="E25" s="42"/>
      <c r="F25" s="42">
        <f>B25-D25</f>
        <v>4771914.45</v>
      </c>
      <c r="G25" s="42"/>
      <c r="H25" s="42">
        <f>IF(D25=0,"n/a",IF(AND(F25/D25&lt;1,F25/D25&gt;-1),F25/D25,"n/a"))</f>
        <v>-0.50331903826791025</v>
      </c>
      <c r="I25" s="42"/>
      <c r="J25" s="38">
        <v>-18485067.190000001</v>
      </c>
      <c r="K25" s="42"/>
      <c r="L25" s="38">
        <f>B25-J25</f>
        <v>13776087.640000001</v>
      </c>
      <c r="M25" s="42"/>
      <c r="N25" s="56">
        <f>IF(J25=0,"n/a",IF(AND(L25/J25&lt;1,L25/J25&gt;-1),L25/J25,"n/a"))</f>
        <v>-0.7452549400227525</v>
      </c>
      <c r="O25" s="43"/>
      <c r="P25" s="59"/>
      <c r="Q25" s="59"/>
      <c r="R25" s="59"/>
    </row>
    <row r="26" spans="1:18" x14ac:dyDescent="0.25">
      <c r="A26" s="29" t="s">
        <v>25</v>
      </c>
      <c r="B26" s="48">
        <v>113033352.69</v>
      </c>
      <c r="C26" s="42"/>
      <c r="D26" s="48">
        <v>49310802</v>
      </c>
      <c r="E26" s="42"/>
      <c r="F26" s="48">
        <f>B26-D26</f>
        <v>63722550.689999998</v>
      </c>
      <c r="G26" s="42"/>
      <c r="H26" s="48" t="str">
        <f>IF(D26=0,"n/a",IF(AND(F26/D26&lt;1,F26/D26&gt;-1),F26/D26,"n/a"))</f>
        <v>n/a</v>
      </c>
      <c r="I26" s="42"/>
      <c r="J26" s="48">
        <v>18668440.870000001</v>
      </c>
      <c r="K26" s="42"/>
      <c r="L26" s="48">
        <f>B26-J26</f>
        <v>94364911.819999993</v>
      </c>
      <c r="M26" s="42"/>
      <c r="N26" s="50" t="str">
        <f>IF(J26=0,"n/a",IF(AND(L26/J26&lt;1,L26/J26&gt;-1),L26/J26,"n/a"))</f>
        <v>n/a</v>
      </c>
      <c r="O26" s="43"/>
      <c r="P26" s="59"/>
      <c r="Q26" s="59"/>
      <c r="R26" s="59"/>
    </row>
    <row r="27" spans="1:18" x14ac:dyDescent="0.25">
      <c r="A27" s="29" t="s">
        <v>26</v>
      </c>
      <c r="B27" s="48">
        <f>SUM(B23:B26)</f>
        <v>133082267.13</v>
      </c>
      <c r="C27" s="38"/>
      <c r="D27" s="48">
        <f>SUM(D23:D26)</f>
        <v>51682908</v>
      </c>
      <c r="E27" s="38"/>
      <c r="F27" s="48">
        <f>SUM(F23:F26)</f>
        <v>81399359.129999995</v>
      </c>
      <c r="G27" s="38"/>
      <c r="H27" s="48" t="str">
        <f>IF(D27=0,"n/a",IF(AND(F27/D27&lt;1,F27/D27&gt;-1),F27/D27,"n/a"))</f>
        <v>n/a</v>
      </c>
      <c r="I27" s="38"/>
      <c r="J27" s="48">
        <f>SUM(J23:J26)</f>
        <v>23470080.020000003</v>
      </c>
      <c r="K27" s="38"/>
      <c r="L27" s="48">
        <f>SUM(L23:L26)</f>
        <v>109612187.10999998</v>
      </c>
      <c r="M27" s="38"/>
      <c r="N27" s="50" t="str">
        <f>IF(J27=0,"n/a",IF(AND(L27/J27&lt;1,L27/J27&gt;-1),L27/J27,"n/a"))</f>
        <v>n/a</v>
      </c>
      <c r="O27" s="34"/>
      <c r="P27" s="57"/>
      <c r="Q27" s="57"/>
      <c r="R27" s="57"/>
    </row>
    <row r="28" spans="1:18" ht="6.6" customHeight="1" x14ac:dyDescent="0.25">
      <c r="A28" s="58"/>
      <c r="B28" s="60"/>
      <c r="C28" s="60"/>
      <c r="D28" s="60"/>
      <c r="E28" s="60"/>
      <c r="F28" s="60"/>
      <c r="G28" s="60"/>
      <c r="H28" s="60" t="s">
        <v>3</v>
      </c>
      <c r="I28" s="60"/>
      <c r="J28" s="60"/>
      <c r="K28" s="60"/>
      <c r="L28" s="60"/>
      <c r="M28" s="42"/>
      <c r="N28" s="59" t="s">
        <v>3</v>
      </c>
      <c r="O28" s="43"/>
      <c r="P28" s="59"/>
      <c r="Q28" s="59"/>
      <c r="R28" s="59"/>
    </row>
    <row r="29" spans="1:18" ht="13.8" thickBot="1" x14ac:dyDescent="0.3">
      <c r="A29" s="61" t="s">
        <v>27</v>
      </c>
      <c r="B29" s="62">
        <f>+B27+B21</f>
        <v>2451364681.3300004</v>
      </c>
      <c r="C29" s="30"/>
      <c r="D29" s="62">
        <f>+D27+D21</f>
        <v>2367680678</v>
      </c>
      <c r="E29" s="30"/>
      <c r="F29" s="62">
        <f>+F27+F21</f>
        <v>83684003.330000043</v>
      </c>
      <c r="G29" s="30"/>
      <c r="H29" s="62">
        <f>IF(D29=0,"n/a",IF(AND(F29/D29&lt;1,F29/D29&gt;-1),F29/D29,"n/a"))</f>
        <v>3.5344294569607519E-2</v>
      </c>
      <c r="I29" s="30"/>
      <c r="J29" s="62">
        <f>+J27+J21</f>
        <v>2277285407.1100001</v>
      </c>
      <c r="K29" s="30"/>
      <c r="L29" s="62">
        <f>+L27+L21</f>
        <v>174079274.22000015</v>
      </c>
      <c r="M29" s="38"/>
      <c r="N29" s="63">
        <f>IF(J29=0,"n/a",IF(AND(L29/J29&lt;1,L29/J29&gt;-1),L29/J29,"n/a"))</f>
        <v>7.6441571037385372E-2</v>
      </c>
      <c r="O29" s="34"/>
      <c r="P29" s="57"/>
      <c r="Q29" s="57"/>
      <c r="R29" s="57"/>
    </row>
    <row r="30" spans="1:18" ht="4.2" customHeight="1" thickTop="1" x14ac:dyDescent="0.25">
      <c r="A30" s="64"/>
      <c r="B30" s="60"/>
      <c r="C30" s="30"/>
      <c r="D30" s="60"/>
      <c r="E30" s="30"/>
      <c r="F30" s="60"/>
      <c r="G30" s="30"/>
      <c r="H30" s="60"/>
      <c r="I30" s="30"/>
      <c r="J30" s="60"/>
      <c r="K30" s="30"/>
      <c r="L30" s="60"/>
      <c r="M30" s="38"/>
      <c r="N30" s="65"/>
      <c r="O30" s="34"/>
      <c r="P30" s="57"/>
      <c r="Q30" s="57"/>
      <c r="R30" s="57"/>
    </row>
    <row r="31" spans="1:18" ht="13.2" customHeight="1" x14ac:dyDescent="0.25">
      <c r="A31" s="28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7"/>
      <c r="N31" s="38"/>
      <c r="O31" s="68"/>
      <c r="P31" s="54"/>
      <c r="Q31" s="54"/>
      <c r="R31" s="54"/>
    </row>
    <row r="32" spans="1:18" x14ac:dyDescent="0.25">
      <c r="A32" s="29" t="s">
        <v>28</v>
      </c>
      <c r="B32" s="30">
        <v>87606032.459999993</v>
      </c>
      <c r="C32" s="30"/>
      <c r="D32" s="30">
        <v>86319584</v>
      </c>
      <c r="E32" s="30"/>
      <c r="F32" s="30"/>
      <c r="G32" s="30"/>
      <c r="H32" s="30"/>
      <c r="I32" s="30"/>
      <c r="J32" s="30">
        <v>85776051.060000002</v>
      </c>
      <c r="K32" s="30"/>
      <c r="L32" s="30"/>
      <c r="M32" s="38"/>
      <c r="N32" s="38"/>
      <c r="O32" s="57"/>
      <c r="P32" s="33"/>
      <c r="Q32" s="57"/>
      <c r="R32" s="57"/>
    </row>
    <row r="33" spans="1:18" x14ac:dyDescent="0.25">
      <c r="A33" s="29" t="s">
        <v>29</v>
      </c>
      <c r="B33" s="38">
        <v>-80083826.509000003</v>
      </c>
      <c r="C33" s="38"/>
      <c r="D33" s="38">
        <v>-28535072</v>
      </c>
      <c r="E33" s="38"/>
      <c r="F33" s="38"/>
      <c r="G33" s="38"/>
      <c r="H33" s="38"/>
      <c r="I33" s="38"/>
      <c r="J33" s="38">
        <v>-75373196.340000004</v>
      </c>
      <c r="K33" s="30"/>
      <c r="L33" s="30"/>
      <c r="M33" s="38"/>
      <c r="N33" s="38"/>
      <c r="O33" s="34"/>
      <c r="P33" s="33"/>
      <c r="Q33" s="57"/>
      <c r="R33" s="57"/>
    </row>
    <row r="34" spans="1:18" ht="12" customHeight="1" x14ac:dyDescent="0.25">
      <c r="A34" s="29" t="s">
        <v>30</v>
      </c>
      <c r="B34" s="38">
        <v>113247948.888</v>
      </c>
      <c r="C34" s="70"/>
      <c r="D34" s="38">
        <v>107612055</v>
      </c>
      <c r="E34" s="70"/>
      <c r="F34" s="38"/>
      <c r="G34" s="70"/>
      <c r="H34" s="70"/>
      <c r="I34" s="70"/>
      <c r="J34" s="38">
        <v>98444003.859999999</v>
      </c>
      <c r="K34" s="71"/>
      <c r="L34" s="71"/>
      <c r="M34" s="70"/>
      <c r="N34" s="70"/>
      <c r="O34" s="28"/>
      <c r="P34" s="25"/>
      <c r="Q34" s="28"/>
      <c r="R34" s="28"/>
    </row>
    <row r="35" spans="1:18" x14ac:dyDescent="0.25">
      <c r="A35" s="29" t="s">
        <v>31</v>
      </c>
      <c r="B35" s="38">
        <v>-50147345.048</v>
      </c>
      <c r="C35" s="38"/>
      <c r="D35" s="38">
        <v>-50907785</v>
      </c>
      <c r="E35" s="38"/>
      <c r="F35" s="38"/>
      <c r="G35" s="38"/>
      <c r="H35" s="38"/>
      <c r="I35" s="38"/>
      <c r="J35" s="38">
        <v>-55449266.640000001</v>
      </c>
      <c r="K35" s="30"/>
      <c r="L35" s="30"/>
      <c r="M35" s="38"/>
      <c r="N35" s="38"/>
      <c r="O35" s="57"/>
      <c r="P35" s="33"/>
      <c r="Q35" s="57"/>
      <c r="R35" s="57"/>
    </row>
    <row r="36" spans="1:18" x14ac:dyDescent="0.25">
      <c r="A36" s="29" t="s">
        <v>32</v>
      </c>
      <c r="B36" s="38">
        <v>17981987.835000001</v>
      </c>
      <c r="C36" s="38"/>
      <c r="D36" s="38">
        <v>17684728</v>
      </c>
      <c r="E36" s="38"/>
      <c r="F36" s="38"/>
      <c r="G36" s="38"/>
      <c r="H36" s="38"/>
      <c r="I36" s="38"/>
      <c r="J36" s="38">
        <v>17470203.879999999</v>
      </c>
      <c r="K36" s="30"/>
      <c r="L36" s="30"/>
      <c r="M36" s="38"/>
      <c r="N36" s="38"/>
      <c r="O36" s="57"/>
      <c r="P36" s="33"/>
      <c r="Q36" s="57"/>
      <c r="R36" s="57"/>
    </row>
    <row r="37" spans="1:18" x14ac:dyDescent="0.25">
      <c r="A37" s="29" t="s">
        <v>33</v>
      </c>
      <c r="B37" s="38">
        <v>-6224629.7810000004</v>
      </c>
      <c r="C37" s="38"/>
      <c r="D37" s="38">
        <v>-4815646</v>
      </c>
      <c r="E37" s="38"/>
      <c r="F37" s="38"/>
      <c r="G37" s="38"/>
      <c r="H37" s="38"/>
      <c r="I37" s="38"/>
      <c r="J37" s="38">
        <v>-6476714.6299999999</v>
      </c>
      <c r="K37" s="30"/>
      <c r="L37" s="30"/>
      <c r="M37" s="38"/>
      <c r="N37" s="38"/>
      <c r="O37" s="57"/>
      <c r="P37" s="33"/>
      <c r="Q37" s="57"/>
      <c r="R37" s="57"/>
    </row>
    <row r="38" spans="1:18" x14ac:dyDescent="0.25">
      <c r="A38" s="29" t="s">
        <v>34</v>
      </c>
      <c r="B38" s="38">
        <v>410.12</v>
      </c>
      <c r="C38" s="38"/>
      <c r="D38" s="38">
        <v>0</v>
      </c>
      <c r="E38" s="38"/>
      <c r="F38" s="38"/>
      <c r="G38" s="38"/>
      <c r="H38" s="38"/>
      <c r="I38" s="38"/>
      <c r="J38" s="38">
        <v>-6674.02</v>
      </c>
      <c r="K38" s="30"/>
      <c r="L38" s="30"/>
      <c r="M38" s="38"/>
      <c r="N38" s="38"/>
      <c r="O38" s="57"/>
      <c r="P38" s="33"/>
      <c r="Q38" s="57"/>
      <c r="R38" s="57"/>
    </row>
    <row r="39" spans="1:18" x14ac:dyDescent="0.25">
      <c r="A39" s="29" t="s">
        <v>35</v>
      </c>
      <c r="B39" s="38">
        <v>-188845.818</v>
      </c>
      <c r="C39" s="38"/>
      <c r="D39" s="38">
        <v>0</v>
      </c>
      <c r="E39" s="38"/>
      <c r="F39" s="38"/>
      <c r="G39" s="38"/>
      <c r="H39" s="38"/>
      <c r="I39" s="38"/>
      <c r="J39" s="38">
        <v>-1110720.8</v>
      </c>
      <c r="K39" s="30"/>
      <c r="L39" s="30"/>
      <c r="M39" s="38"/>
      <c r="N39" s="38"/>
      <c r="O39" s="57"/>
      <c r="P39" s="33"/>
      <c r="Q39" s="57"/>
      <c r="R39" s="57"/>
    </row>
    <row r="40" spans="1:18" x14ac:dyDescent="0.25">
      <c r="A40" s="29" t="s">
        <v>36</v>
      </c>
      <c r="B40" s="38">
        <v>63924213.241999999</v>
      </c>
      <c r="C40" s="38"/>
      <c r="D40" s="38">
        <v>66715606</v>
      </c>
      <c r="E40" s="38"/>
      <c r="F40" s="38"/>
      <c r="G40" s="38"/>
      <c r="H40" s="38"/>
      <c r="I40" s="38"/>
      <c r="J40" s="38">
        <v>63437908</v>
      </c>
      <c r="K40" s="30"/>
      <c r="L40" s="30"/>
      <c r="M40" s="38"/>
      <c r="N40" s="38"/>
      <c r="O40" s="57"/>
      <c r="P40" s="33"/>
      <c r="Q40" s="57"/>
      <c r="R40" s="57"/>
    </row>
    <row r="41" spans="1:18" x14ac:dyDescent="0.25">
      <c r="A41" s="29" t="s">
        <v>37</v>
      </c>
      <c r="B41" s="38">
        <v>15926796.59</v>
      </c>
      <c r="C41" s="38"/>
      <c r="D41" s="38">
        <v>0</v>
      </c>
      <c r="E41" s="38"/>
      <c r="F41" s="38"/>
      <c r="G41" s="38"/>
      <c r="H41" s="38"/>
      <c r="I41" s="38"/>
      <c r="J41" s="38">
        <v>24097906.600000001</v>
      </c>
      <c r="K41" s="30"/>
      <c r="L41" s="30"/>
      <c r="M41" s="38"/>
      <c r="N41" s="38"/>
      <c r="O41" s="57"/>
      <c r="P41" s="33"/>
      <c r="Q41" s="57"/>
      <c r="R41" s="57"/>
    </row>
    <row r="42" spans="1:18" x14ac:dyDescent="0.25">
      <c r="A42" s="29" t="s">
        <v>38</v>
      </c>
      <c r="B42" s="38">
        <v>44597198.359999999</v>
      </c>
      <c r="C42" s="38"/>
      <c r="D42" s="38">
        <v>0</v>
      </c>
      <c r="E42" s="38"/>
      <c r="F42" s="38"/>
      <c r="G42" s="38"/>
      <c r="H42" s="38"/>
      <c r="I42" s="38"/>
      <c r="J42" s="38">
        <v>76295948.200000003</v>
      </c>
      <c r="K42" s="30"/>
      <c r="L42" s="30"/>
      <c r="M42" s="38"/>
      <c r="N42" s="38"/>
      <c r="O42" s="57"/>
      <c r="P42" s="33"/>
      <c r="Q42" s="57"/>
      <c r="R42" s="57"/>
    </row>
    <row r="43" spans="1:18" ht="12.75" customHeight="1" x14ac:dyDescent="0.25">
      <c r="A43" s="73"/>
      <c r="B43" s="30"/>
      <c r="C43" s="74"/>
      <c r="D43" s="30"/>
      <c r="E43" s="75"/>
      <c r="F43" s="30"/>
      <c r="G43" s="75"/>
      <c r="H43" s="75"/>
      <c r="I43" s="75"/>
      <c r="J43" s="30"/>
      <c r="K43" s="75"/>
      <c r="L43" s="75"/>
      <c r="M43" s="76"/>
      <c r="N43" s="76"/>
      <c r="O43" s="9"/>
      <c r="P43" s="9"/>
      <c r="Q43" s="9"/>
      <c r="R43" s="9"/>
    </row>
    <row r="44" spans="1:18" ht="13.2" customHeight="1" x14ac:dyDescent="0.25">
      <c r="A44" s="16"/>
      <c r="B44" s="75"/>
      <c r="C44" s="75"/>
      <c r="D44" s="75"/>
      <c r="E44" s="75"/>
      <c r="F44" s="77" t="s">
        <v>4</v>
      </c>
      <c r="G44" s="77"/>
      <c r="H44" s="77"/>
      <c r="I44" s="75"/>
      <c r="J44" s="75"/>
      <c r="K44" s="75"/>
      <c r="L44" s="77" t="s">
        <v>43</v>
      </c>
      <c r="M44" s="12"/>
      <c r="N44" s="12"/>
      <c r="O44" s="11"/>
      <c r="P44" s="11"/>
      <c r="Q44" s="9"/>
      <c r="R44" s="9"/>
    </row>
    <row r="45" spans="1:18" x14ac:dyDescent="0.25">
      <c r="A45" s="11"/>
      <c r="B45" s="78" t="s">
        <v>6</v>
      </c>
      <c r="C45" s="75"/>
      <c r="D45" s="78"/>
      <c r="E45" s="79"/>
      <c r="F45" s="78"/>
      <c r="G45" s="75"/>
      <c r="H45" s="75"/>
      <c r="I45" s="75"/>
      <c r="J45" s="78" t="s">
        <v>6</v>
      </c>
      <c r="K45" s="75"/>
      <c r="L45" s="75"/>
      <c r="M45" s="9"/>
      <c r="N45" s="9"/>
      <c r="O45" s="80"/>
      <c r="P45" s="11"/>
      <c r="Q45" s="9"/>
      <c r="R45" s="9"/>
    </row>
    <row r="46" spans="1:18" ht="13.2" customHeight="1" x14ac:dyDescent="0.25">
      <c r="A46" s="20" t="s">
        <v>39</v>
      </c>
      <c r="B46" s="21">
        <v>2018</v>
      </c>
      <c r="C46" s="75"/>
      <c r="D46" s="81" t="s">
        <v>11</v>
      </c>
      <c r="E46" s="75"/>
      <c r="F46" s="81" t="s">
        <v>9</v>
      </c>
      <c r="G46" s="75"/>
      <c r="H46" s="104" t="s">
        <v>10</v>
      </c>
      <c r="I46" s="75"/>
      <c r="J46" s="21">
        <v>2017</v>
      </c>
      <c r="K46" s="75"/>
      <c r="L46" s="104" t="s">
        <v>9</v>
      </c>
      <c r="M46" s="11"/>
      <c r="N46" s="23" t="s">
        <v>10</v>
      </c>
      <c r="O46" s="17"/>
      <c r="P46" s="11"/>
      <c r="Q46" s="9"/>
      <c r="R46" s="9"/>
    </row>
    <row r="47" spans="1:18" ht="6" customHeight="1" x14ac:dyDescent="0.25">
      <c r="A47" s="25"/>
      <c r="B47" s="83"/>
      <c r="C47" s="71"/>
      <c r="D47" s="83"/>
      <c r="E47" s="71"/>
      <c r="F47" s="83"/>
      <c r="G47" s="71"/>
      <c r="H47" s="83"/>
      <c r="I47" s="71"/>
      <c r="J47" s="83"/>
      <c r="K47" s="71"/>
      <c r="L47" s="83"/>
      <c r="M47" s="70"/>
      <c r="N47" s="84"/>
      <c r="O47" s="26"/>
      <c r="P47" s="25"/>
      <c r="Q47" s="28"/>
      <c r="R47" s="28"/>
    </row>
    <row r="48" spans="1:18" x14ac:dyDescent="0.25">
      <c r="A48" s="29" t="s">
        <v>12</v>
      </c>
      <c r="B48" s="85">
        <v>10716413270.513</v>
      </c>
      <c r="C48" s="85"/>
      <c r="D48" s="85">
        <v>10189856016</v>
      </c>
      <c r="E48" s="85"/>
      <c r="F48" s="85">
        <f>B48-D48</f>
        <v>526557254.51300049</v>
      </c>
      <c r="G48" s="85"/>
      <c r="H48" s="56">
        <f>IF(D48=0,"n/a",IF(AND(F48/D48&lt;1,F48/D48&gt;-1),F48/D48,"n/a"))</f>
        <v>5.1674651112459891E-2</v>
      </c>
      <c r="I48" s="85"/>
      <c r="J48" s="85">
        <v>10608902251.4</v>
      </c>
      <c r="K48" s="85"/>
      <c r="L48" s="85">
        <f>+B48-J48</f>
        <v>107511019.11300087</v>
      </c>
      <c r="M48" s="49"/>
      <c r="N48" s="56">
        <f>IF(J48=0,"n/a",IF(AND(L48/J48&lt;1,L48/J48&gt;-1),L48/J48,"n/a"))</f>
        <v>1.013403805269421E-2</v>
      </c>
      <c r="O48" s="86"/>
      <c r="P48" s="25"/>
      <c r="Q48" s="28"/>
      <c r="R48" s="28"/>
    </row>
    <row r="49" spans="1:18" ht="12.75" customHeight="1" x14ac:dyDescent="0.25">
      <c r="A49" s="29" t="s">
        <v>13</v>
      </c>
      <c r="B49" s="85">
        <v>9028932515.2619991</v>
      </c>
      <c r="C49" s="85"/>
      <c r="D49" s="85">
        <v>9395744782</v>
      </c>
      <c r="E49" s="85"/>
      <c r="F49" s="85">
        <f>B49-D49</f>
        <v>-366812266.73800087</v>
      </c>
      <c r="G49" s="85"/>
      <c r="H49" s="56">
        <f>IF(D49=0,"n/a",IF(AND(F49/D49&lt;1,F49/D49&gt;-1),F49/D49,"n/a"))</f>
        <v>-3.9040254418226158E-2</v>
      </c>
      <c r="I49" s="85"/>
      <c r="J49" s="85">
        <v>8992368361.0160007</v>
      </c>
      <c r="K49" s="85"/>
      <c r="L49" s="85">
        <f>+B49-J49</f>
        <v>36564154.245998383</v>
      </c>
      <c r="M49" s="49"/>
      <c r="N49" s="56">
        <f>IF(J49=0,"n/a",IF(AND(L49/J49&lt;1,L49/J49&gt;-1),L49/J49,"n/a"))</f>
        <v>4.0661317217066482E-3</v>
      </c>
      <c r="O49" s="86"/>
      <c r="P49" s="25"/>
      <c r="Q49" s="28"/>
      <c r="R49" s="28"/>
    </row>
    <row r="50" spans="1:18" x14ac:dyDescent="0.25">
      <c r="A50" s="29" t="s">
        <v>14</v>
      </c>
      <c r="B50" s="85">
        <v>1203967373.2509999</v>
      </c>
      <c r="C50" s="85"/>
      <c r="D50" s="85">
        <v>1294813244</v>
      </c>
      <c r="E50" s="85"/>
      <c r="F50" s="85">
        <f>B50-D50</f>
        <v>-90845870.749000072</v>
      </c>
      <c r="G50" s="85"/>
      <c r="H50" s="56">
        <f>IF(D50=0,"n/a",IF(AND(F50/D50&lt;1,F50/D50&gt;-1),F50/D50,"n/a"))</f>
        <v>-7.0161369734182355E-2</v>
      </c>
      <c r="I50" s="85"/>
      <c r="J50" s="85">
        <v>1224202893.845</v>
      </c>
      <c r="K50" s="85"/>
      <c r="L50" s="85">
        <f>+B50-J50</f>
        <v>-20235520.594000101</v>
      </c>
      <c r="M50" s="49"/>
      <c r="N50" s="56">
        <f>IF(J50=0,"n/a",IF(AND(L50/J50&lt;1,L50/J50&gt;-1),L50/J50,"n/a"))</f>
        <v>-1.6529548080419895E-2</v>
      </c>
      <c r="O50" s="86"/>
      <c r="P50" s="25"/>
      <c r="Q50" s="28"/>
      <c r="R50" s="28"/>
    </row>
    <row r="51" spans="1:18" x14ac:dyDescent="0.25">
      <c r="A51" s="29" t="s">
        <v>15</v>
      </c>
      <c r="B51" s="85">
        <v>78846678.546000004</v>
      </c>
      <c r="C51" s="85"/>
      <c r="D51" s="85">
        <v>80273888</v>
      </c>
      <c r="E51" s="85"/>
      <c r="F51" s="85">
        <f>B51-D51</f>
        <v>-1427209.4539999962</v>
      </c>
      <c r="G51" s="85"/>
      <c r="H51" s="56">
        <f>IF(D51=0,"n/a",IF(AND(F51/D51&lt;1,F51/D51&gt;-1),F51/D51,"n/a"))</f>
        <v>-1.7779249137652286E-2</v>
      </c>
      <c r="I51" s="85"/>
      <c r="J51" s="85">
        <v>82358202.479000002</v>
      </c>
      <c r="K51" s="85"/>
      <c r="L51" s="85">
        <f>+B51-J51</f>
        <v>-3511523.9329999983</v>
      </c>
      <c r="M51" s="49"/>
      <c r="N51" s="56">
        <f>IF(J51=0,"n/a",IF(AND(L51/J51&lt;1,L51/J51&gt;-1),L51/J51,"n/a"))</f>
        <v>-4.2637209498293499E-2</v>
      </c>
      <c r="O51" s="86"/>
      <c r="P51" s="87"/>
      <c r="Q51" s="28"/>
      <c r="R51" s="28"/>
    </row>
    <row r="52" spans="1:18" ht="12.75" customHeight="1" x14ac:dyDescent="0.25">
      <c r="A52" s="29" t="s">
        <v>16</v>
      </c>
      <c r="B52" s="85">
        <v>7265049.0310000004</v>
      </c>
      <c r="C52" s="88"/>
      <c r="D52" s="85">
        <v>322053070</v>
      </c>
      <c r="E52" s="88"/>
      <c r="F52" s="85">
        <f>B52-D52</f>
        <v>-314788020.96899998</v>
      </c>
      <c r="G52" s="88"/>
      <c r="H52" s="56">
        <f>IF(D52=0,"n/a",IF(AND(F52/D52&lt;1,F52/D52&gt;-1),F52/D52,"n/a"))</f>
        <v>-0.97744145388522452</v>
      </c>
      <c r="I52" s="88"/>
      <c r="J52" s="85">
        <v>7160290.9689999996</v>
      </c>
      <c r="K52" s="88"/>
      <c r="L52" s="85">
        <f>+B52-J52</f>
        <v>104758.06200000085</v>
      </c>
      <c r="M52" s="89"/>
      <c r="N52" s="56">
        <f>IF(J52=0,"n/a",IF(AND(L52/J52&lt;1,L52/J52&gt;-1),L52/J52,"n/a"))</f>
        <v>1.4630419692934807E-2</v>
      </c>
      <c r="O52" s="86"/>
      <c r="P52" s="25"/>
      <c r="Q52" s="28"/>
      <c r="R52" s="28"/>
    </row>
    <row r="53" spans="1:18" ht="6" customHeight="1" x14ac:dyDescent="0.25">
      <c r="A53" s="25"/>
      <c r="B53" s="90"/>
      <c r="C53" s="91"/>
      <c r="D53" s="90"/>
      <c r="E53" s="91"/>
      <c r="F53" s="90"/>
      <c r="G53" s="91"/>
      <c r="H53" s="90"/>
      <c r="I53" s="91"/>
      <c r="J53" s="90"/>
      <c r="K53" s="91"/>
      <c r="L53" s="90"/>
      <c r="M53" s="92"/>
      <c r="N53" s="93"/>
      <c r="O53" s="9"/>
      <c r="P53" s="9"/>
      <c r="Q53" s="9"/>
      <c r="R53" s="9"/>
    </row>
    <row r="54" spans="1:18" ht="12.75" customHeight="1" x14ac:dyDescent="0.25">
      <c r="A54" s="47" t="s">
        <v>18</v>
      </c>
      <c r="B54" s="94">
        <f>SUM(B48:B53)</f>
        <v>21035424886.603001</v>
      </c>
      <c r="C54" s="85"/>
      <c r="D54" s="94">
        <f>SUM(D48:D53)</f>
        <v>21282741000</v>
      </c>
      <c r="E54" s="85"/>
      <c r="F54" s="94">
        <f>SUM(F48:F53)</f>
        <v>-247316113.39700043</v>
      </c>
      <c r="G54" s="85"/>
      <c r="H54" s="50">
        <f>IF(D54=0,"n/a",IF(AND(F54/D54&lt;1,F54/D54&gt;-1),F54/D54,"n/a"))</f>
        <v>-1.16205010152123E-2</v>
      </c>
      <c r="I54" s="85"/>
      <c r="J54" s="94">
        <f>SUM(J48:J53)</f>
        <v>20914991999.709003</v>
      </c>
      <c r="K54" s="85"/>
      <c r="L54" s="94">
        <f>SUM(L48:L53)</f>
        <v>120432886.89399916</v>
      </c>
      <c r="M54" s="49"/>
      <c r="N54" s="50">
        <f>IF(J54=0,"n/a",IF(AND(L54/J54&lt;1,L54/J54&gt;-1),L54/J54,"n/a"))</f>
        <v>5.7582086044151862E-3</v>
      </c>
      <c r="O54" s="86"/>
      <c r="P54" s="28"/>
      <c r="Q54" s="28"/>
      <c r="R54" s="28"/>
    </row>
    <row r="55" spans="1:18" x14ac:dyDescent="0.25">
      <c r="A55" s="29" t="s">
        <v>19</v>
      </c>
      <c r="B55" s="85">
        <v>2022127517.595</v>
      </c>
      <c r="C55" s="85">
        <v>2111041645</v>
      </c>
      <c r="D55" s="85">
        <v>2111041645</v>
      </c>
      <c r="E55" s="88"/>
      <c r="F55" s="85">
        <f>B55-D55</f>
        <v>-88914127.404999971</v>
      </c>
      <c r="G55" s="88"/>
      <c r="H55" s="56">
        <f>IF(D55=0,"n/a",IF(AND(F55/D55&lt;1,F55/D55&gt;-1),F55/D55,"n/a"))</f>
        <v>-4.2118604157143462E-2</v>
      </c>
      <c r="I55" s="88"/>
      <c r="J55" s="85">
        <v>2075466698.0120001</v>
      </c>
      <c r="K55" s="88"/>
      <c r="L55" s="85">
        <f>+B55-J55</f>
        <v>-53339180.417000055</v>
      </c>
      <c r="M55" s="89"/>
      <c r="N55" s="56">
        <f>IF(J55=0,"n/a",IF(AND(L55/J55&lt;1,L55/J55&gt;-1),L55/J55,"n/a"))</f>
        <v>-2.5699848842716366E-2</v>
      </c>
      <c r="O55" s="86"/>
      <c r="P55" s="25"/>
      <c r="Q55" s="28"/>
      <c r="R55" s="28"/>
    </row>
    <row r="56" spans="1:18" x14ac:dyDescent="0.25">
      <c r="A56" s="29" t="s">
        <v>20</v>
      </c>
      <c r="B56" s="85">
        <v>2534987782</v>
      </c>
      <c r="C56" s="88"/>
      <c r="D56" s="85">
        <v>0</v>
      </c>
      <c r="E56" s="88"/>
      <c r="F56" s="85">
        <f>B56-D56</f>
        <v>2534987782</v>
      </c>
      <c r="G56" s="88"/>
      <c r="H56" s="56" t="str">
        <f>IF(D56=0,"n/a",IF(AND(F56/D56&lt;1,F56/D56&gt;-1),F56/D56,"n/a"))</f>
        <v>n/a</v>
      </c>
      <c r="I56" s="88"/>
      <c r="J56" s="85">
        <v>2604509787</v>
      </c>
      <c r="K56" s="88"/>
      <c r="L56" s="85">
        <f>+B56-J56</f>
        <v>-69522005</v>
      </c>
      <c r="M56" s="89"/>
      <c r="N56" s="56">
        <f>IF(J56=0,"n/a",IF(AND(L56/J56&lt;1,L56/J56&gt;-1),L56/J56,"n/a"))</f>
        <v>-2.669293290699391E-2</v>
      </c>
      <c r="O56" s="86"/>
      <c r="P56" s="25"/>
      <c r="Q56" s="28"/>
      <c r="R56" s="28"/>
    </row>
    <row r="57" spans="1:18" ht="6" customHeight="1" x14ac:dyDescent="0.25">
      <c r="A57" s="9"/>
      <c r="B57" s="95"/>
      <c r="C57" s="85"/>
      <c r="D57" s="95"/>
      <c r="E57" s="85"/>
      <c r="F57" s="95"/>
      <c r="G57" s="85"/>
      <c r="H57" s="95"/>
      <c r="I57" s="85"/>
      <c r="J57" s="95"/>
      <c r="K57" s="85"/>
      <c r="L57" s="95"/>
      <c r="M57" s="49"/>
      <c r="N57" s="96"/>
      <c r="O57" s="9"/>
      <c r="P57" s="9"/>
      <c r="Q57" s="9"/>
      <c r="R57" s="9"/>
    </row>
    <row r="58" spans="1:18" ht="13.8" thickBot="1" x14ac:dyDescent="0.3">
      <c r="A58" s="47" t="s">
        <v>40</v>
      </c>
      <c r="B58" s="97">
        <f>SUM(B54:B56)</f>
        <v>25592540186.198002</v>
      </c>
      <c r="C58" s="85"/>
      <c r="D58" s="97">
        <f>SUM(D54:D56)</f>
        <v>23393782645</v>
      </c>
      <c r="E58" s="85"/>
      <c r="F58" s="97">
        <f>SUM(F54:F56)</f>
        <v>2198757541.1979995</v>
      </c>
      <c r="G58" s="85"/>
      <c r="H58" s="63">
        <f>IF(D58=0,"n/a",IF(AND(F58/D58&lt;1,F58/D58&gt;-1),F58/D58,"n/a"))</f>
        <v>9.3988970256075471E-2</v>
      </c>
      <c r="I58" s="85"/>
      <c r="J58" s="97">
        <f>SUM(J54:J56)</f>
        <v>25594968484.721004</v>
      </c>
      <c r="K58" s="85"/>
      <c r="L58" s="97">
        <f>SUM(L54:L56)</f>
        <v>-2428298.523000896</v>
      </c>
      <c r="M58" s="49"/>
      <c r="N58" s="63">
        <f>IF(J58=0,"n/a",IF(AND(L58/J58&lt;1,L58/J58&gt;-1),L58/J58,"n/a"))</f>
        <v>-9.4874057940351681E-5</v>
      </c>
      <c r="O58" s="86"/>
      <c r="P58" s="28"/>
      <c r="Q58" s="28"/>
      <c r="R58" s="28"/>
    </row>
    <row r="59" spans="1:18" ht="13.8" thickTop="1" x14ac:dyDescent="0.25">
      <c r="A59" s="11"/>
      <c r="B59" s="105"/>
      <c r="C59" s="76"/>
      <c r="D59" s="105"/>
      <c r="E59" s="76"/>
      <c r="F59" s="105"/>
      <c r="G59" s="106"/>
      <c r="H59" s="105"/>
      <c r="I59" s="76"/>
      <c r="J59" s="105"/>
      <c r="K59" s="76"/>
      <c r="L59" s="105"/>
      <c r="M59" s="99"/>
      <c r="N59" s="98"/>
      <c r="O59" s="80"/>
      <c r="P59" s="9"/>
      <c r="Q59" s="9"/>
      <c r="R59" s="9"/>
    </row>
    <row r="60" spans="1:18" x14ac:dyDescent="0.25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</row>
    <row r="61" spans="1:18" x14ac:dyDescent="0.25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6E2777F5EB8345AB249850A8CCCC91" ma:contentTypeVersion="68" ma:contentTypeDescription="" ma:contentTypeScope="" ma:versionID="e77c0c3b9944e135113a8c50b534995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5D87BD5-D621-49DF-97D8-287C78769C3F}"/>
</file>

<file path=customXml/itemProps2.xml><?xml version="1.0" encoding="utf-8"?>
<ds:datastoreItem xmlns:ds="http://schemas.openxmlformats.org/officeDocument/2006/customXml" ds:itemID="{78640847-DA65-4173-9595-2563013F9AD8}"/>
</file>

<file path=customXml/itemProps3.xml><?xml version="1.0" encoding="utf-8"?>
<ds:datastoreItem xmlns:ds="http://schemas.openxmlformats.org/officeDocument/2006/customXml" ds:itemID="{32FD5CD5-E5C8-4FBC-816B-066F85B40F9B}"/>
</file>

<file path=customXml/itemProps4.xml><?xml version="1.0" encoding="utf-8"?>
<ds:datastoreItem xmlns:ds="http://schemas.openxmlformats.org/officeDocument/2006/customXml" ds:itemID="{C22C937D-79C3-4CF3-BBB5-4ED783A8C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1-2018 SOE</vt:lpstr>
      <vt:lpstr>2-2018 SOE</vt:lpstr>
      <vt:lpstr>3-2018 SOE</vt:lpstr>
      <vt:lpstr>12ME 3-2018 SOE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2018-05-01T16:11:18Z</dcterms:created>
  <dcterms:modified xsi:type="dcterms:W3CDTF">2018-05-01T17:13:22Z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0x0101006E56B4D1795A2E4DB2F0B01679ED314A009A6E2777F5EB8345AB249850A8CCCC91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