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21072" windowHeight="8952"/>
  </bookViews>
  <sheets>
    <sheet name="Summary BS December 2017" sheetId="3" r:id="rId1"/>
    <sheet name="UI December 2017" sheetId="2" r:id="rId2"/>
  </sheets>
  <definedNames>
    <definedName name="_xlnm.Print_Titles" localSheetId="0">'Summary BS December 2017'!$7:$7</definedName>
  </definedNames>
  <calcPr calcId="145621"/>
</workbook>
</file>

<file path=xl/calcChain.xml><?xml version="1.0" encoding="utf-8"?>
<calcChain xmlns="http://schemas.openxmlformats.org/spreadsheetml/2006/main">
  <c r="C197" i="3" l="1"/>
  <c r="B197" i="3"/>
  <c r="C193" i="3"/>
  <c r="B193" i="3"/>
  <c r="C63" i="3"/>
  <c r="B63" i="3"/>
  <c r="C25" i="3"/>
  <c r="B25" i="3"/>
  <c r="C24" i="3"/>
  <c r="B24" i="3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C201" i="3" l="1"/>
  <c r="C202" i="3"/>
  <c r="C200" i="3"/>
  <c r="B201" i="3"/>
  <c r="B202" i="3"/>
  <c r="B200" i="3"/>
  <c r="C177" i="3"/>
  <c r="C178" i="3"/>
  <c r="C179" i="3"/>
  <c r="C180" i="3"/>
  <c r="C181" i="3"/>
  <c r="C182" i="3"/>
  <c r="C183" i="3"/>
  <c r="C184" i="3"/>
  <c r="C185" i="3"/>
  <c r="C186" i="3"/>
  <c r="C176" i="3"/>
  <c r="B177" i="3"/>
  <c r="B178" i="3"/>
  <c r="B179" i="3"/>
  <c r="B180" i="3"/>
  <c r="B181" i="3"/>
  <c r="B182" i="3"/>
  <c r="B183" i="3"/>
  <c r="B184" i="3"/>
  <c r="B185" i="3"/>
  <c r="B186" i="3"/>
  <c r="B176" i="3"/>
  <c r="C162" i="3"/>
  <c r="C163" i="3"/>
  <c r="C164" i="3"/>
  <c r="C165" i="3"/>
  <c r="C166" i="3"/>
  <c r="C167" i="3"/>
  <c r="C168" i="3"/>
  <c r="C169" i="3"/>
  <c r="C170" i="3"/>
  <c r="C161" i="3"/>
  <c r="B162" i="3"/>
  <c r="B163" i="3"/>
  <c r="B164" i="3"/>
  <c r="B165" i="3"/>
  <c r="B166" i="3"/>
  <c r="B167" i="3"/>
  <c r="B168" i="3"/>
  <c r="B169" i="3"/>
  <c r="B170" i="3"/>
  <c r="B161" i="3"/>
  <c r="C160" i="3"/>
  <c r="B160" i="3"/>
  <c r="C159" i="3"/>
  <c r="B159" i="3"/>
  <c r="C153" i="3"/>
  <c r="C152" i="3"/>
  <c r="B153" i="3"/>
  <c r="B152" i="3"/>
  <c r="C151" i="3"/>
  <c r="C154" i="3" s="1"/>
  <c r="B151" i="3"/>
  <c r="C147" i="3"/>
  <c r="B147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29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B108" i="3"/>
  <c r="C108" i="3"/>
  <c r="B143" i="3" l="1"/>
  <c r="B171" i="3"/>
  <c r="B187" i="3"/>
  <c r="C171" i="3"/>
  <c r="C203" i="3"/>
  <c r="C205" i="3" s="1"/>
  <c r="C207" i="3" s="1"/>
  <c r="C187" i="3"/>
  <c r="C143" i="3"/>
  <c r="B154" i="3"/>
  <c r="B203" i="3"/>
  <c r="B205" i="3" s="1"/>
  <c r="B207" i="3" s="1"/>
  <c r="B122" i="3"/>
  <c r="B121" i="3"/>
  <c r="B120" i="3"/>
  <c r="B119" i="3"/>
  <c r="B117" i="3"/>
  <c r="B116" i="3"/>
  <c r="B109" i="3"/>
  <c r="B110" i="3"/>
  <c r="B111" i="3"/>
  <c r="B112" i="3"/>
  <c r="B113" i="3"/>
  <c r="B114" i="3"/>
  <c r="B115" i="3"/>
  <c r="B107" i="3"/>
  <c r="B102" i="3"/>
  <c r="B97" i="3"/>
  <c r="B98" i="3"/>
  <c r="B96" i="3"/>
  <c r="B92" i="3"/>
  <c r="B91" i="3"/>
  <c r="B93" i="3" s="1"/>
  <c r="B82" i="3"/>
  <c r="B83" i="3"/>
  <c r="B84" i="3"/>
  <c r="B85" i="3"/>
  <c r="B86" i="3"/>
  <c r="B87" i="3"/>
  <c r="B81" i="3"/>
  <c r="B77" i="3"/>
  <c r="B67" i="3"/>
  <c r="B68" i="3"/>
  <c r="B69" i="3"/>
  <c r="B70" i="3"/>
  <c r="B71" i="3"/>
  <c r="B72" i="3"/>
  <c r="B73" i="3"/>
  <c r="B66" i="3"/>
  <c r="B74" i="3" s="1"/>
  <c r="B57" i="3"/>
  <c r="B58" i="3"/>
  <c r="B59" i="3"/>
  <c r="B56" i="3"/>
  <c r="B47" i="3"/>
  <c r="B48" i="3"/>
  <c r="B49" i="3"/>
  <c r="B46" i="3"/>
  <c r="B50" i="3" s="1"/>
  <c r="B52" i="3" s="1"/>
  <c r="B38" i="3"/>
  <c r="B39" i="3"/>
  <c r="B37" i="3"/>
  <c r="B30" i="3"/>
  <c r="B31" i="3"/>
  <c r="B32" i="3"/>
  <c r="B33" i="3"/>
  <c r="B29" i="3"/>
  <c r="B34" i="3" s="1"/>
  <c r="B21" i="3"/>
  <c r="B22" i="3"/>
  <c r="B23" i="3"/>
  <c r="B12" i="3"/>
  <c r="B13" i="3"/>
  <c r="B14" i="3"/>
  <c r="B15" i="3"/>
  <c r="B16" i="3"/>
  <c r="B88" i="3" l="1"/>
  <c r="B123" i="3"/>
  <c r="B148" i="3"/>
  <c r="B156" i="3" s="1"/>
  <c r="B78" i="3"/>
  <c r="B189" i="3" l="1"/>
  <c r="B209" i="3" s="1"/>
  <c r="B211" i="3" s="1"/>
  <c r="B60" i="3"/>
  <c r="B104" i="3" s="1"/>
  <c r="B99" i="3"/>
  <c r="B20" i="3" l="1"/>
  <c r="B26" i="3" s="1"/>
  <c r="B11" i="3"/>
  <c r="B17" i="3" l="1"/>
  <c r="B40" i="3"/>
  <c r="B42" i="3" l="1"/>
  <c r="B125" i="3" s="1"/>
  <c r="B212" i="3" s="1"/>
  <c r="C20" i="3"/>
  <c r="C21" i="3"/>
  <c r="C22" i="3"/>
  <c r="C23" i="3"/>
  <c r="C29" i="3"/>
  <c r="C30" i="3"/>
  <c r="C31" i="3"/>
  <c r="C32" i="3"/>
  <c r="C33" i="3"/>
  <c r="C37" i="3"/>
  <c r="C38" i="3"/>
  <c r="C39" i="3"/>
  <c r="C46" i="3"/>
  <c r="C47" i="3"/>
  <c r="C48" i="3"/>
  <c r="C56" i="3"/>
  <c r="C57" i="3"/>
  <c r="C58" i="3"/>
  <c r="C59" i="3"/>
  <c r="C66" i="3"/>
  <c r="C67" i="3"/>
  <c r="C68" i="3"/>
  <c r="C69" i="3"/>
  <c r="C70" i="3"/>
  <c r="C71" i="3"/>
  <c r="C72" i="3"/>
  <c r="C73" i="3"/>
  <c r="C77" i="3"/>
  <c r="C81" i="3"/>
  <c r="C82" i="3"/>
  <c r="C83" i="3"/>
  <c r="C84" i="3"/>
  <c r="C85" i="3"/>
  <c r="C86" i="3"/>
  <c r="C87" i="3"/>
  <c r="C91" i="3"/>
  <c r="C92" i="3"/>
  <c r="C96" i="3"/>
  <c r="C97" i="3"/>
  <c r="C98" i="3"/>
  <c r="C102" i="3"/>
  <c r="C107" i="3"/>
  <c r="C123" i="3" s="1"/>
  <c r="C148" i="3"/>
  <c r="C156" i="3" s="1"/>
  <c r="C12" i="3"/>
  <c r="C13" i="3"/>
  <c r="C14" i="3"/>
  <c r="C15" i="3"/>
  <c r="C16" i="3"/>
  <c r="C11" i="3"/>
  <c r="C99" i="3" l="1"/>
  <c r="C26" i="3"/>
  <c r="C93" i="3"/>
  <c r="C74" i="3"/>
  <c r="C78" i="3"/>
  <c r="C49" i="3"/>
  <c r="C50" i="3" s="1"/>
  <c r="C52" i="3" s="1"/>
  <c r="C189" i="3"/>
  <c r="C209" i="3" s="1"/>
  <c r="C211" i="3" s="1"/>
  <c r="C17" i="3"/>
  <c r="C40" i="3"/>
  <c r="C34" i="3"/>
  <c r="C60" i="3"/>
  <c r="C104" i="3" s="1"/>
  <c r="C88" i="3"/>
  <c r="C42" i="3" l="1"/>
  <c r="C125" i="3" s="1"/>
  <c r="C212" i="3" s="1"/>
</calcChain>
</file>

<file path=xl/sharedStrings.xml><?xml version="1.0" encoding="utf-8"?>
<sst xmlns="http://schemas.openxmlformats.org/spreadsheetml/2006/main" count="357" uniqueCount="182">
  <si>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</si>
  <si>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</si>
  <si>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</si>
  <si>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</si>
  <si>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</si>
  <si>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</si>
  <si>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</si>
  <si>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</si>
  <si>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</si>
  <si>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</si>
  <si>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</si>
  <si>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</si>
  <si>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</si>
  <si>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</si>
  <si>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</si>
  <si>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</si>
  <si>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</si>
  <si>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</si>
  <si>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</si>
  <si>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</si>
  <si>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</si>
  <si>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</si>
  <si>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</si>
  <si>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</si>
  <si>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</si>
  <si>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</si>
  <si>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</si>
  <si>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</si>
  <si>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</si>
  <si>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</si>
  <si>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</si>
  <si>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</si>
  <si>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</si>
  <si>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</si>
  <si>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</si>
  <si>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</si>
  <si>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</si>
  <si>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</si>
  <si>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</si>
  <si>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</si>
  <si>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</si>
  <si>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</si>
  <si>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</si>
  <si>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</si>
  <si>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</si>
  <si>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</si>
  <si>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</si>
  <si>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</si>
  <si>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</si>
  <si>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</si>
  <si>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</si>
  <si>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</si>
  <si>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</si>
  <si>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</si>
  <si>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</si>
  <si>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</si>
  <si>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</si>
  <si>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</si>
  <si>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</si>
  <si>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</si>
  <si>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</si>
  <si>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</si>
  <si>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</si>
  <si>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</si>
  <si>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</si>
  <si>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</si>
  <si>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</si>
  <si>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</si>
  <si>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</si>
  <si>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</si>
  <si>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</si>
  <si>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</si>
  <si>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</si>
  <si>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</si>
  <si>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</si>
  <si>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</si>
  <si>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</si>
  <si>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</si>
  <si>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</si>
  <si>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</si>
  <si>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</si>
  <si>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</si>
  <si>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</si>
  <si>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</si>
  <si>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</si>
  <si>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</si>
  <si>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</si>
  <si>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</si>
  <si>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</si>
  <si>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</si>
  <si>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</si>
  <si>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</si>
  <si>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</si>
  <si>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</si>
  <si>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</si>
  <si>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</si>
  <si>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</si>
  <si>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</si>
  <si>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</si>
  <si>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</si>
  <si>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</si>
  <si>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</si>
  <si>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</si>
  <si>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</si>
  <si>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</si>
  <si>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</si>
  <si>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</si>
  <si>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</si>
  <si>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</si>
  <si>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</si>
  <si>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</si>
  <si>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</si>
  <si>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</si>
  <si>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</si>
  <si>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</si>
  <si>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</si>
  <si>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</si>
  <si>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</si>
  <si>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</si>
  <si>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</si>
  <si>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</si>
  <si>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</si>
  <si>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</si>
  <si>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</si>
  <si>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</si>
  <si>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</si>
  <si>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</si>
  <si>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</si>
  <si>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</si>
  <si>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</si>
  <si>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</si>
  <si>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</si>
  <si>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</si>
  <si>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</si>
  <si>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</si>
  <si>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</si>
  <si>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</si>
  <si>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</si>
  <si>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</si>
  <si>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</si>
  <si>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</si>
  <si>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</si>
  <si>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</si>
  <si>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</si>
  <si>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</si>
  <si>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</si>
  <si>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</si>
  <si>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</si>
  <si>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</si>
  <si>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</si>
  <si>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</si>
  <si>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</si>
  <si>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</si>
  <si>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</si>
  <si>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</si>
  <si>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</si>
  <si>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</si>
  <si>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</si>
  <si>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</si>
  <si>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</si>
  <si>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</si>
  <si>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</si>
  <si>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</si>
  <si>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</si>
  <si>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</si>
  <si>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</si>
  <si>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</si>
  <si>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</si>
  <si>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</si>
  <si>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</si>
  <si>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Cost Element/Company Total </t>
  </si>
  <si>
    <t>FERC Account and Description</t>
  </si>
  <si>
    <t>AMA</t>
  </si>
  <si>
    <t>PUGET SOUND ENERGY</t>
  </si>
  <si>
    <t>BALANCE SHEET</t>
  </si>
  <si>
    <t>As of December 31, 2017</t>
  </si>
  <si>
    <t xml:space="preserve">December 17 AMA </t>
  </si>
  <si>
    <t>December 2017</t>
  </si>
  <si>
    <t xml:space="preserve">AMA Monthly Reports </t>
  </si>
  <si>
    <t>117.1  Base Gas Stored Underground - Non Current</t>
  </si>
  <si>
    <t xml:space="preserve">REVISED </t>
  </si>
  <si>
    <t>JUNE 28,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</si>
</sst>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0.000000"/>
    <numFmt numFmtId="167" formatCode="_(* #,##0.0_);_(* \(#,##0.0\);_(* &quot;-&quot;_);_(@_)"/>
    <numFmt numFmtId="168" formatCode="_(* #,##0.00000_);_(* \(#,##0.00000\);_(* &quot;-&quot;??_);_(@_)"/>
    <numFmt numFmtId="169" formatCode="_(* ###0_);_(* \(###0\);_(* &quot;-&quot;_);_(@_)"/>
    <numFmt numFmtId="170" formatCode="0.0000000"/>
    <numFmt numFmtId="171" formatCode="d\.mmm\.yy"/>
    <numFmt numFmtId="172" formatCode="mmmm\ d\,\ yyyy"/>
    <numFmt numFmtId="173" formatCode="#."/>
    <numFmt numFmtId="174" formatCode="_(&quot;$&quot;* #,##0.0000_);_(&quot;$&quot;* \(#,##0.0000\);_(&quot;$&quot;* &quot;-&quot;????_);_(@_)"/>
    <numFmt numFmtId="175" formatCode="&quot;$&quot;#,##0.00"/>
    <numFmt numFmtId="176" formatCode="0.0%"/>
    <numFmt numFmtId="177" formatCode="0.00_)"/>
    <numFmt numFmtId="178" formatCode="0000"/>
    <numFmt numFmtId="179" formatCode="000000"/>
    <numFmt numFmtId="180" formatCode="_(&quot;$&quot;* #,##0.0_);_(&quot;$&quot;* \(#,##0.0\);_(&quot;$&quot;* &quot;-&quot;??_);_(@_)"/>
    <numFmt numFmtId="181" formatCode="_([$€-2]* #,##0.00_);_([$€-2]* \(#,##0.00\);_([$€-2]* &quot;-&quot;??_)"/>
    <numFmt numFmtId="182" formatCode="&quot;$&quot;#,##0;\-&quot;$&quot;#,##0"/>
    <numFmt numFmtId="183" formatCode="00000"/>
    <numFmt numFmtId="184" formatCode="_(&quot;$&quot;* #,##0_);_(&quot;$&quot;* \(#,##0\);_(&quot;$&quot;* &quot;-&quot;??_);_(@_)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rgb="FF0070C0"/>
      <name val="Calibri"/>
      <family val="2"/>
      <scheme val="minor"/>
    </font>
    <font>
      <b/>
      <i/>
      <sz val="16"/>
      <name val="Helv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sz val="10"/>
      <color indexed="24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6"/>
      <color indexed="23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50" fillId="0" borderId="0"/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50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171" fontId="26" fillId="0" borderId="0" applyFill="0" applyBorder="0" applyAlignment="0"/>
    <xf numFmtId="41" fontId="21" fillId="46" borderId="0"/>
    <xf numFmtId="0" fontId="27" fillId="47" borderId="11" applyNumberFormat="0" applyAlignment="0" applyProtection="0"/>
    <xf numFmtId="41" fontId="21" fillId="48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52" fillId="0" borderId="0"/>
    <xf numFmtId="173" fontId="53" fillId="0" borderId="0">
      <protection locked="0"/>
    </xf>
    <xf numFmtId="0" fontId="52" fillId="0" borderId="0"/>
    <xf numFmtId="0" fontId="30" fillId="0" borderId="0" applyNumberFormat="0" applyAlignment="0">
      <alignment horizontal="left"/>
    </xf>
    <xf numFmtId="0" fontId="31" fillId="0" borderId="0" applyNumberFormat="0" applyAlignment="0"/>
    <xf numFmtId="0" fontId="29" fillId="0" borderId="0"/>
    <xf numFmtId="0" fontId="52" fillId="0" borderId="0"/>
    <xf numFmtId="0" fontId="29" fillId="0" borderId="0"/>
    <xf numFmtId="0" fontId="5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8" fillId="0" borderId="0" applyFont="0" applyFill="0" applyBorder="0" applyAlignment="0" applyProtection="0"/>
    <xf numFmtId="166" fontId="21" fillId="0" borderId="0"/>
    <xf numFmtId="0" fontId="32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29" fillId="0" borderId="0"/>
    <xf numFmtId="0" fontId="33" fillId="49" borderId="0" applyNumberFormat="0" applyBorder="0" applyAlignment="0" applyProtection="0"/>
    <xf numFmtId="38" fontId="23" fillId="48" borderId="0" applyNumberFormat="0" applyBorder="0" applyAlignment="0" applyProtection="0"/>
    <xf numFmtId="0" fontId="34" fillId="0" borderId="12" applyNumberFormat="0" applyAlignment="0" applyProtection="0">
      <alignment horizontal="left"/>
    </xf>
    <xf numFmtId="0" fontId="34" fillId="0" borderId="13">
      <alignment horizontal="lef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38" fontId="36" fillId="0" borderId="0"/>
    <xf numFmtId="40" fontId="36" fillId="0" borderId="0"/>
    <xf numFmtId="0" fontId="37" fillId="38" borderId="15" applyNumberFormat="0" applyAlignment="0" applyProtection="0"/>
    <xf numFmtId="10" fontId="23" fillId="46" borderId="16" applyNumberFormat="0" applyBorder="0" applyAlignment="0" applyProtection="0"/>
    <xf numFmtId="41" fontId="38" fillId="50" borderId="17">
      <alignment horizontal="left"/>
      <protection locked="0"/>
    </xf>
    <xf numFmtId="10" fontId="38" fillId="50" borderId="17">
      <alignment horizontal="right"/>
      <protection locked="0"/>
    </xf>
    <xf numFmtId="0" fontId="23" fillId="48" borderId="0"/>
    <xf numFmtId="3" fontId="54" fillId="0" borderId="0" applyFill="0" applyBorder="0" applyAlignment="0" applyProtection="0"/>
    <xf numFmtId="0" fontId="39" fillId="0" borderId="18" applyNumberFormat="0" applyFill="0" applyAlignment="0" applyProtection="0"/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0" fontId="40" fillId="38" borderId="0" applyNumberFormat="0" applyBorder="0" applyAlignment="0" applyProtection="0"/>
    <xf numFmtId="37" fontId="4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51" fillId="0" borderId="0"/>
    <xf numFmtId="172" fontId="21" fillId="0" borderId="0">
      <alignment horizontal="left" wrapText="1"/>
    </xf>
    <xf numFmtId="0" fontId="1" fillId="0" borderId="0"/>
    <xf numFmtId="0" fontId="21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42" fillId="51" borderId="22" applyNumberFormat="0" applyAlignment="0" applyProtection="0"/>
    <xf numFmtId="0" fontId="29" fillId="0" borderId="0"/>
    <xf numFmtId="0" fontId="29" fillId="0" borderId="0"/>
    <xf numFmtId="0" fontId="52" fillId="0" borderId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52" borderId="17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10">
      <alignment horizontal="center"/>
    </xf>
    <xf numFmtId="3" fontId="43" fillId="0" borderId="0" applyFont="0" applyFill="0" applyBorder="0" applyAlignment="0" applyProtection="0"/>
    <xf numFmtId="0" fontId="43" fillId="53" borderId="0" applyNumberFormat="0" applyFont="0" applyBorder="0" applyAlignment="0" applyProtection="0"/>
    <xf numFmtId="0" fontId="52" fillId="0" borderId="0"/>
    <xf numFmtId="3" fontId="55" fillId="0" borderId="0" applyFill="0" applyBorder="0" applyAlignment="0" applyProtection="0"/>
    <xf numFmtId="0" fontId="56" fillId="0" borderId="0"/>
    <xf numFmtId="42" fontId="21" fillId="46" borderId="0"/>
    <xf numFmtId="42" fontId="21" fillId="46" borderId="23">
      <alignment vertical="center"/>
    </xf>
    <xf numFmtId="0" fontId="22" fillId="46" borderId="24" applyNumberFormat="0">
      <alignment horizontal="center" vertical="center" wrapText="1"/>
    </xf>
    <xf numFmtId="10" fontId="21" fillId="46" borderId="0"/>
    <xf numFmtId="174" fontId="21" fillId="46" borderId="0"/>
    <xf numFmtId="165" fontId="36" fillId="0" borderId="0" applyBorder="0" applyAlignment="0"/>
    <xf numFmtId="42" fontId="21" fillId="46" borderId="25">
      <alignment horizontal="left"/>
    </xf>
    <xf numFmtId="174" fontId="57" fillId="46" borderId="25">
      <alignment horizontal="left"/>
    </xf>
    <xf numFmtId="14" fontId="45" fillId="0" borderId="0" applyNumberFormat="0" applyFill="0" applyBorder="0" applyAlignment="0" applyProtection="0">
      <alignment horizontal="left"/>
    </xf>
    <xf numFmtId="167" fontId="21" fillId="0" borderId="0" applyFont="0" applyFill="0" applyAlignment="0">
      <alignment horizontal="right"/>
    </xf>
    <xf numFmtId="4" fontId="58" fillId="54" borderId="22" applyNumberFormat="0" applyProtection="0">
      <alignment horizontal="right" vertical="center"/>
    </xf>
    <xf numFmtId="39" fontId="21" fillId="55" borderId="0"/>
    <xf numFmtId="38" fontId="23" fillId="0" borderId="26"/>
    <xf numFmtId="38" fontId="36" fillId="0" borderId="25"/>
    <xf numFmtId="39" fontId="45" fillId="56" borderId="0"/>
    <xf numFmtId="166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40" fontId="46" fillId="0" borderId="0" applyBorder="0">
      <alignment horizontal="right"/>
    </xf>
    <xf numFmtId="41" fontId="59" fillId="46" borderId="0">
      <alignment horizontal="left"/>
    </xf>
    <xf numFmtId="0" fontId="47" fillId="0" borderId="0" applyNumberFormat="0" applyFill="0" applyBorder="0" applyAlignment="0" applyProtection="0"/>
    <xf numFmtId="175" fontId="60" fillId="46" borderId="0">
      <alignment horizontal="left" vertical="center"/>
    </xf>
    <xf numFmtId="0" fontId="22" fillId="46" borderId="0">
      <alignment horizontal="left" wrapText="1"/>
    </xf>
    <xf numFmtId="0" fontId="48" fillId="0" borderId="0">
      <alignment horizontal="left" vertical="center"/>
    </xf>
    <xf numFmtId="0" fontId="28" fillId="0" borderId="27" applyNumberFormat="0" applyFont="0" applyFill="0" applyAlignment="0" applyProtection="0"/>
    <xf numFmtId="0" fontId="52" fillId="0" borderId="28"/>
    <xf numFmtId="0" fontId="49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3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8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41" fontId="21" fillId="46" borderId="0"/>
    <xf numFmtId="0" fontId="27" fillId="47" borderId="11" applyNumberFormat="0" applyAlignment="0" applyProtection="0"/>
    <xf numFmtId="41" fontId="21" fillId="48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33" fillId="49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7" fillId="38" borderId="15" applyNumberFormat="0" applyAlignment="0" applyProtection="0"/>
    <xf numFmtId="0" fontId="23" fillId="48" borderId="0"/>
    <xf numFmtId="0" fontId="39" fillId="0" borderId="18" applyNumberFormat="0" applyFill="0" applyAlignment="0" applyProtection="0"/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0" fontId="40" fillId="38" borderId="0" applyNumberFormat="0" applyBorder="0" applyAlignment="0" applyProtection="0"/>
    <xf numFmtId="0" fontId="20" fillId="0" borderId="0"/>
    <xf numFmtId="0" fontId="21" fillId="0" borderId="0"/>
    <xf numFmtId="0" fontId="20" fillId="0" borderId="0"/>
    <xf numFmtId="0" fontId="20" fillId="0" borderId="0"/>
    <xf numFmtId="172" fontId="21" fillId="0" borderId="0">
      <alignment horizontal="left" wrapText="1"/>
    </xf>
    <xf numFmtId="0" fontId="21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20" fillId="35" borderId="21" applyNumberFormat="0" applyFont="0" applyAlignment="0" applyProtection="0"/>
    <xf numFmtId="0" fontId="42" fillId="51" borderId="22" applyNumberFormat="0" applyAlignment="0" applyProtection="0"/>
    <xf numFmtId="9" fontId="21" fillId="0" borderId="0" applyFont="0" applyFill="0" applyBorder="0" applyAlignment="0" applyProtection="0"/>
    <xf numFmtId="41" fontId="21" fillId="52" borderId="17"/>
    <xf numFmtId="42" fontId="21" fillId="46" borderId="0"/>
    <xf numFmtId="42" fontId="21" fillId="46" borderId="23">
      <alignment vertical="center"/>
    </xf>
    <xf numFmtId="10" fontId="21" fillId="46" borderId="0"/>
    <xf numFmtId="174" fontId="21" fillId="46" borderId="0"/>
    <xf numFmtId="165" fontId="36" fillId="0" borderId="0" applyBorder="0" applyAlignment="0"/>
    <xf numFmtId="42" fontId="21" fillId="46" borderId="25">
      <alignment horizontal="left"/>
    </xf>
    <xf numFmtId="0" fontId="9" fillId="5" borderId="4" applyNumberFormat="0" applyAlignment="0" applyProtection="0"/>
    <xf numFmtId="0" fontId="9" fillId="5" borderId="4" applyNumberFormat="0" applyAlignment="0" applyProtection="0"/>
    <xf numFmtId="168" fontId="21" fillId="0" borderId="0">
      <alignment horizontal="left" wrapText="1"/>
    </xf>
    <xf numFmtId="0" fontId="47" fillId="0" borderId="0" applyNumberFormat="0" applyFill="0" applyBorder="0" applyAlignment="0" applyProtection="0"/>
    <xf numFmtId="0" fontId="9" fillId="5" borderId="4" applyNumberFormat="0" applyAlignment="0" applyProtection="0"/>
    <xf numFmtId="0" fontId="28" fillId="0" borderId="27" applyNumberFormat="0" applyFon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21" fillId="0" borderId="0"/>
    <xf numFmtId="0" fontId="37" fillId="38" borderId="15" applyNumberFormat="0" applyAlignment="0" applyProtection="0"/>
    <xf numFmtId="0" fontId="1" fillId="0" borderId="0"/>
    <xf numFmtId="0" fontId="9" fillId="5" borderId="4" applyNumberFormat="0" applyAlignment="0" applyProtection="0"/>
    <xf numFmtId="0" fontId="1" fillId="0" borderId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9" fillId="5" borderId="4" applyNumberFormat="0" applyAlignment="0" applyProtection="0"/>
    <xf numFmtId="0" fontId="1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9" fillId="5" borderId="4" applyNumberForma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0" fontId="19" fillId="0" borderId="0"/>
    <xf numFmtId="0" fontId="37" fillId="38" borderId="15" applyNumberFormat="0" applyAlignment="0" applyProtection="0"/>
    <xf numFmtId="4" fontId="58" fillId="58" borderId="66" applyNumberFormat="0" applyProtection="0">
      <alignment horizontal="right" vertical="center"/>
    </xf>
    <xf numFmtId="4" fontId="58" fillId="44" borderId="66" applyNumberFormat="0" applyProtection="0">
      <alignment horizontal="right" vertical="center"/>
    </xf>
    <xf numFmtId="4" fontId="66" fillId="38" borderId="66" applyNumberFormat="0" applyProtection="0">
      <alignment vertical="center"/>
    </xf>
    <xf numFmtId="4" fontId="58" fillId="63" borderId="66" applyNumberFormat="0" applyProtection="0">
      <alignment horizontal="right" vertical="center"/>
    </xf>
    <xf numFmtId="4" fontId="58" fillId="41" borderId="52" applyNumberFormat="0" applyProtection="0">
      <alignment horizontal="right" vertical="center"/>
    </xf>
    <xf numFmtId="0" fontId="19" fillId="87" borderId="48" applyNumberFormat="0" applyFont="0" applyAlignment="0" applyProtection="0"/>
    <xf numFmtId="10" fontId="23" fillId="46" borderId="50" applyNumberFormat="0" applyBorder="0" applyAlignment="0" applyProtection="0"/>
    <xf numFmtId="42" fontId="19" fillId="46" borderId="51">
      <alignment horizontal="left"/>
    </xf>
    <xf numFmtId="10" fontId="23" fillId="46" borderId="57" applyNumberFormat="0" applyBorder="0" applyAlignment="0" applyProtection="0"/>
    <xf numFmtId="0" fontId="19" fillId="52" borderId="52" applyNumberFormat="0" applyProtection="0">
      <alignment horizontal="left" vertical="center" indent="1"/>
    </xf>
    <xf numFmtId="4" fontId="58" fillId="67" borderId="66" applyNumberFormat="0" applyProtection="0">
      <alignment horizontal="left" vertical="center" indent="1"/>
    </xf>
    <xf numFmtId="0" fontId="34" fillId="0" borderId="62">
      <alignment horizontal="left" vertical="center"/>
    </xf>
    <xf numFmtId="0" fontId="19" fillId="0" borderId="0"/>
    <xf numFmtId="0" fontId="19" fillId="0" borderId="0"/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50" fillId="0" borderId="0"/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70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0" fillId="0" borderId="0"/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78" fontId="69" fillId="0" borderId="0">
      <alignment horizontal="left"/>
    </xf>
    <xf numFmtId="179" fontId="70" fillId="0" borderId="0">
      <alignment horizontal="left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9" fillId="68" borderId="52" applyNumberFormat="0" applyProtection="0">
      <alignment horizontal="left" vertical="center" indent="1"/>
    </xf>
    <xf numFmtId="0" fontId="1" fillId="22" borderId="0" applyNumberFormat="0" applyBorder="0" applyAlignment="0" applyProtection="0"/>
    <xf numFmtId="4" fontId="58" fillId="34" borderId="52" applyNumberFormat="0" applyProtection="0">
      <alignment horizontal="right" vertical="center"/>
    </xf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9" fillId="0" borderId="0"/>
    <xf numFmtId="0" fontId="1" fillId="31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41" fontId="19" fillId="48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67" borderId="66" applyNumberFormat="0" applyProtection="0">
      <alignment horizontal="left" vertical="center" indent="1"/>
    </xf>
    <xf numFmtId="0" fontId="19" fillId="67" borderId="66" applyNumberFormat="0" applyProtection="0">
      <alignment horizontal="left" vertical="center" indent="1"/>
    </xf>
    <xf numFmtId="0" fontId="19" fillId="39" borderId="66" applyNumberFormat="0" applyProtection="0">
      <alignment horizontal="left" vertical="top" indent="1"/>
    </xf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66" fillId="50" borderId="59" applyNumberFormat="0" applyProtection="0">
      <alignment horizontal="left" vertical="top" indent="1"/>
    </xf>
    <xf numFmtId="4" fontId="58" fillId="69" borderId="69" applyNumberFormat="0" applyProtection="0">
      <alignment vertical="center"/>
    </xf>
    <xf numFmtId="4" fontId="58" fillId="58" borderId="59" applyNumberFormat="0" applyProtection="0">
      <alignment horizontal="right" vertical="center"/>
    </xf>
    <xf numFmtId="4" fontId="58" fillId="44" borderId="59" applyNumberFormat="0" applyProtection="0">
      <alignment horizontal="right" vertical="center"/>
    </xf>
    <xf numFmtId="0" fontId="58" fillId="69" borderId="59" applyNumberFormat="0" applyProtection="0">
      <alignment horizontal="left" vertical="top" indent="1"/>
    </xf>
    <xf numFmtId="170" fontId="19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166" fontId="19" fillId="0" borderId="0"/>
    <xf numFmtId="181" fontId="19" fillId="0" borderId="0" applyFont="0" applyFill="0" applyBorder="0" applyAlignment="0" applyProtection="0">
      <alignment horizontal="left" wrapText="1"/>
    </xf>
    <xf numFmtId="38" fontId="23" fillId="48" borderId="0" applyNumberFormat="0" applyBorder="0" applyAlignment="0" applyProtection="0"/>
    <xf numFmtId="38" fontId="23" fillId="48" borderId="0" applyNumberFormat="0" applyBorder="0" applyAlignment="0" applyProtection="0"/>
    <xf numFmtId="38" fontId="23" fillId="48" borderId="0" applyNumberFormat="0" applyBorder="0" applyAlignment="0" applyProtection="0"/>
    <xf numFmtId="180" fontId="71" fillId="0" borderId="0" applyNumberFormat="0" applyFill="0" applyBorder="0" applyProtection="0">
      <alignment horizontal="right"/>
    </xf>
    <xf numFmtId="0" fontId="34" fillId="0" borderId="12" applyNumberFormat="0" applyAlignment="0" applyProtection="0">
      <alignment horizontal="left" vertical="center"/>
    </xf>
    <xf numFmtId="0" fontId="34" fillId="0" borderId="13">
      <alignment horizontal="left" vertical="center"/>
    </xf>
    <xf numFmtId="14" fontId="22" fillId="60" borderId="10">
      <alignment horizontal="center" vertical="center" wrapText="1"/>
    </xf>
    <xf numFmtId="10" fontId="23" fillId="46" borderId="16" applyNumberFormat="0" applyBorder="0" applyAlignment="0" applyProtection="0"/>
    <xf numFmtId="10" fontId="23" fillId="46" borderId="16" applyNumberFormat="0" applyBorder="0" applyAlignment="0" applyProtection="0"/>
    <xf numFmtId="10" fontId="23" fillId="46" borderId="16" applyNumberFormat="0" applyBorder="0" applyAlignment="0" applyProtection="0"/>
    <xf numFmtId="170" fontId="19" fillId="0" borderId="0">
      <alignment horizontal="left" wrapText="1"/>
    </xf>
    <xf numFmtId="41" fontId="38" fillId="50" borderId="17">
      <alignment horizontal="left"/>
      <protection locked="0"/>
    </xf>
    <xf numFmtId="0" fontId="19" fillId="0" borderId="0"/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44" fontId="22" fillId="0" borderId="20" applyNumberFormat="0" applyFont="0" applyAlignment="0">
      <alignment horizontal="center"/>
    </xf>
    <xf numFmtId="177" fontId="65" fillId="0" borderId="0"/>
    <xf numFmtId="182" fontId="19" fillId="0" borderId="0"/>
    <xf numFmtId="182" fontId="19" fillId="0" borderId="0"/>
    <xf numFmtId="182" fontId="19" fillId="0" borderId="0"/>
    <xf numFmtId="0" fontId="19" fillId="0" borderId="0"/>
    <xf numFmtId="0" fontId="1" fillId="0" borderId="0"/>
    <xf numFmtId="0" fontId="20" fillId="0" borderId="0"/>
    <xf numFmtId="0" fontId="20" fillId="0" borderId="0"/>
    <xf numFmtId="166" fontId="45" fillId="0" borderId="0">
      <alignment horizontal="left" wrapText="1"/>
    </xf>
    <xf numFmtId="0" fontId="19" fillId="0" borderId="0"/>
    <xf numFmtId="37" fontId="19" fillId="0" borderId="0"/>
    <xf numFmtId="0" fontId="19" fillId="65" borderId="59" applyNumberFormat="0" applyProtection="0">
      <alignment horizontal="left" vertical="top" indent="1"/>
    </xf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5" fillId="0" borderId="0" applyFont="0" applyFill="0" applyBorder="0" applyAlignment="0" applyProtection="0"/>
    <xf numFmtId="41" fontId="19" fillId="52" borderId="17"/>
    <xf numFmtId="38" fontId="36" fillId="0" borderId="65"/>
    <xf numFmtId="3" fontId="55" fillId="0" borderId="0" applyFill="0" applyBorder="0" applyAlignment="0" applyProtection="0"/>
    <xf numFmtId="42" fontId="19" fillId="46" borderId="0"/>
    <xf numFmtId="42" fontId="19" fillId="46" borderId="23">
      <alignment vertical="center"/>
    </xf>
    <xf numFmtId="10" fontId="19" fillId="46" borderId="0"/>
    <xf numFmtId="174" fontId="19" fillId="46" borderId="0"/>
    <xf numFmtId="42" fontId="19" fillId="46" borderId="25">
      <alignment horizontal="left"/>
    </xf>
    <xf numFmtId="165" fontId="36" fillId="0" borderId="0" applyBorder="0" applyAlignment="0"/>
    <xf numFmtId="167" fontId="19" fillId="0" borderId="0" applyFont="0" applyFill="0" applyAlignment="0">
      <alignment horizontal="right"/>
    </xf>
    <xf numFmtId="4" fontId="66" fillId="38" borderId="29" applyNumberFormat="0" applyProtection="0">
      <alignment vertical="center"/>
    </xf>
    <xf numFmtId="4" fontId="72" fillId="50" borderId="29" applyNumberFormat="0" applyProtection="0">
      <alignment vertical="center"/>
    </xf>
    <xf numFmtId="4" fontId="66" fillId="50" borderId="29" applyNumberFormat="0" applyProtection="0">
      <alignment horizontal="left" vertical="center" indent="1"/>
    </xf>
    <xf numFmtId="0" fontId="66" fillId="50" borderId="29" applyNumberFormat="0" applyProtection="0">
      <alignment horizontal="left" vertical="top" indent="1"/>
    </xf>
    <xf numFmtId="4" fontId="66" fillId="61" borderId="0" applyNumberFormat="0" applyProtection="0">
      <alignment horizontal="left" vertical="center" indent="1"/>
    </xf>
    <xf numFmtId="0" fontId="19" fillId="62" borderId="0" applyNumberFormat="0" applyProtection="0">
      <alignment horizontal="left" vertical="center" indent="1"/>
    </xf>
    <xf numFmtId="4" fontId="58" fillId="45" borderId="29" applyNumberFormat="0" applyProtection="0">
      <alignment horizontal="right" vertical="center"/>
    </xf>
    <xf numFmtId="4" fontId="58" fillId="34" borderId="29" applyNumberFormat="0" applyProtection="0">
      <alignment horizontal="right" vertical="center"/>
    </xf>
    <xf numFmtId="4" fontId="58" fillId="41" borderId="29" applyNumberFormat="0" applyProtection="0">
      <alignment horizontal="right" vertical="center"/>
    </xf>
    <xf numFmtId="4" fontId="58" fillId="58" borderId="29" applyNumberFormat="0" applyProtection="0">
      <alignment horizontal="right" vertical="center"/>
    </xf>
    <xf numFmtId="4" fontId="58" fillId="59" borderId="29" applyNumberFormat="0" applyProtection="0">
      <alignment horizontal="right" vertical="center"/>
    </xf>
    <xf numFmtId="4" fontId="58" fillId="44" borderId="29" applyNumberFormat="0" applyProtection="0">
      <alignment horizontal="right" vertical="center"/>
    </xf>
    <xf numFmtId="4" fontId="58" fillId="42" borderId="29" applyNumberFormat="0" applyProtection="0">
      <alignment horizontal="right" vertical="center"/>
    </xf>
    <xf numFmtId="4" fontId="58" fillId="63" borderId="29" applyNumberFormat="0" applyProtection="0">
      <alignment horizontal="right" vertical="center"/>
    </xf>
    <xf numFmtId="4" fontId="58" fillId="57" borderId="29" applyNumberFormat="0" applyProtection="0">
      <alignment horizontal="right" vertical="center"/>
    </xf>
    <xf numFmtId="4" fontId="66" fillId="64" borderId="30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73" fillId="66" borderId="0" applyNumberFormat="0" applyProtection="0">
      <alignment horizontal="left" vertical="center" indent="1"/>
    </xf>
    <xf numFmtId="4" fontId="58" fillId="67" borderId="29" applyNumberFormat="0" applyProtection="0">
      <alignment horizontal="right" vertical="center"/>
    </xf>
    <xf numFmtId="4" fontId="58" fillId="65" borderId="0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0" fontId="19" fillId="66" borderId="29" applyNumberFormat="0" applyProtection="0">
      <alignment horizontal="left" vertical="center" indent="1"/>
    </xf>
    <xf numFmtId="0" fontId="19" fillId="66" borderId="29" applyNumberFormat="0" applyProtection="0">
      <alignment horizontal="left" vertical="top" indent="1"/>
    </xf>
    <xf numFmtId="0" fontId="19" fillId="61" borderId="29" applyNumberFormat="0" applyProtection="0">
      <alignment horizontal="left" vertical="center" indent="1"/>
    </xf>
    <xf numFmtId="0" fontId="19" fillId="61" borderId="29" applyNumberFormat="0" applyProtection="0">
      <alignment horizontal="left" vertical="top" indent="1"/>
    </xf>
    <xf numFmtId="0" fontId="19" fillId="68" borderId="29" applyNumberFormat="0" applyProtection="0">
      <alignment horizontal="left" vertical="center" indent="1"/>
    </xf>
    <xf numFmtId="0" fontId="19" fillId="68" borderId="29" applyNumberFormat="0" applyProtection="0">
      <alignment horizontal="left" vertical="top" indent="1"/>
    </xf>
    <xf numFmtId="0" fontId="19" fillId="52" borderId="29" applyNumberFormat="0" applyProtection="0">
      <alignment horizontal="left" vertical="center" indent="1"/>
    </xf>
    <xf numFmtId="0" fontId="19" fillId="52" borderId="29" applyNumberFormat="0" applyProtection="0">
      <alignment horizontal="left" vertical="top" indent="1"/>
    </xf>
    <xf numFmtId="0" fontId="19" fillId="0" borderId="0"/>
    <xf numFmtId="4" fontId="58" fillId="69" borderId="29" applyNumberFormat="0" applyProtection="0">
      <alignment vertical="center"/>
    </xf>
    <xf numFmtId="4" fontId="74" fillId="69" borderId="29" applyNumberFormat="0" applyProtection="0">
      <alignment vertical="center"/>
    </xf>
    <xf numFmtId="4" fontId="58" fillId="69" borderId="29" applyNumberFormat="0" applyProtection="0">
      <alignment horizontal="left" vertical="center" indent="1"/>
    </xf>
    <xf numFmtId="0" fontId="58" fillId="69" borderId="29" applyNumberFormat="0" applyProtection="0">
      <alignment horizontal="left" vertical="top" indent="1"/>
    </xf>
    <xf numFmtId="4" fontId="58" fillId="65" borderId="29" applyNumberFormat="0" applyProtection="0">
      <alignment horizontal="right" vertical="center"/>
    </xf>
    <xf numFmtId="4" fontId="74" fillId="65" borderId="29" applyNumberFormat="0" applyProtection="0">
      <alignment horizontal="right" vertical="center"/>
    </xf>
    <xf numFmtId="4" fontId="58" fillId="67" borderId="29" applyNumberFormat="0" applyProtection="0">
      <alignment horizontal="left" vertical="center" indent="1"/>
    </xf>
    <xf numFmtId="0" fontId="58" fillId="61" borderId="29" applyNumberFormat="0" applyProtection="0">
      <alignment horizontal="left" vertical="top" indent="1"/>
    </xf>
    <xf numFmtId="4" fontId="75" fillId="70" borderId="0" applyNumberFormat="0" applyProtection="0">
      <alignment horizontal="left" vertical="center" indent="1"/>
    </xf>
    <xf numFmtId="4" fontId="67" fillId="65" borderId="29" applyNumberFormat="0" applyProtection="0">
      <alignment horizontal="right" vertical="center"/>
    </xf>
    <xf numFmtId="39" fontId="19" fillId="55" borderId="0"/>
    <xf numFmtId="38" fontId="23" fillId="0" borderId="26"/>
    <xf numFmtId="38" fontId="23" fillId="0" borderId="26"/>
    <xf numFmtId="38" fontId="23" fillId="0" borderId="26"/>
    <xf numFmtId="166" fontId="19" fillId="0" borderId="0">
      <alignment horizontal="left" wrapText="1"/>
    </xf>
    <xf numFmtId="168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76" fillId="0" borderId="0"/>
    <xf numFmtId="0" fontId="68" fillId="0" borderId="0" applyFill="0" applyBorder="0" applyProtection="0">
      <alignment horizontal="left" vertical="top"/>
    </xf>
    <xf numFmtId="0" fontId="37" fillId="33" borderId="60" applyNumberFormat="0" applyAlignment="0" applyProtection="0"/>
    <xf numFmtId="0" fontId="19" fillId="0" borderId="0"/>
    <xf numFmtId="0" fontId="20" fillId="0" borderId="0"/>
    <xf numFmtId="41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10" fontId="23" fillId="46" borderId="63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4" fontId="58" fillId="69" borderId="59" applyNumberFormat="0" applyProtection="0">
      <alignment horizontal="left" vertical="center" indent="1"/>
    </xf>
    <xf numFmtId="170" fontId="19" fillId="0" borderId="0">
      <alignment horizontal="left" wrapText="1"/>
    </xf>
    <xf numFmtId="0" fontId="66" fillId="50" borderId="52" applyNumberFormat="0" applyProtection="0">
      <alignment horizontal="left" vertical="top" indent="1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9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6" fontId="19" fillId="0" borderId="0">
      <alignment horizontal="left" wrapText="1"/>
    </xf>
    <xf numFmtId="0" fontId="5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" fontId="74" fillId="65" borderId="52" applyNumberFormat="0" applyProtection="0">
      <alignment horizontal="right" vertical="center"/>
    </xf>
    <xf numFmtId="0" fontId="1" fillId="14" borderId="0" applyNumberFormat="0" applyBorder="0" applyAlignment="0" applyProtection="0"/>
    <xf numFmtId="0" fontId="58" fillId="69" borderId="52" applyNumberFormat="0" applyProtection="0">
      <alignment horizontal="left" vertical="top" indent="1"/>
    </xf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4" fontId="58" fillId="63" borderId="52" applyNumberFormat="0" applyProtection="0">
      <alignment horizontal="right" vertical="center"/>
    </xf>
    <xf numFmtId="0" fontId="1" fillId="18" borderId="0" applyNumberFormat="0" applyBorder="0" applyAlignment="0" applyProtection="0"/>
    <xf numFmtId="4" fontId="58" fillId="44" borderId="52" applyNumberFormat="0" applyProtection="0">
      <alignment horizontal="right" vertical="center"/>
    </xf>
    <xf numFmtId="0" fontId="1" fillId="18" borderId="0" applyNumberFormat="0" applyBorder="0" applyAlignment="0" applyProtection="0"/>
    <xf numFmtId="4" fontId="58" fillId="58" borderId="52" applyNumberFormat="0" applyProtection="0">
      <alignment horizontal="right" vertical="center"/>
    </xf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8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4" fontId="72" fillId="50" borderId="52" applyNumberFormat="0" applyProtection="0">
      <alignment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8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8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42" fontId="19" fillId="46" borderId="65">
      <alignment horizontal="left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8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8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2" fillId="90" borderId="69" applyNumberFormat="0" applyAlignment="0" applyProtection="0"/>
    <xf numFmtId="0" fontId="1" fillId="27" borderId="0" applyNumberFormat="0" applyBorder="0" applyAlignment="0" applyProtection="0"/>
    <xf numFmtId="4" fontId="66" fillId="38" borderId="59" applyNumberFormat="0" applyProtection="0">
      <alignment vertical="center"/>
    </xf>
    <xf numFmtId="0" fontId="1" fillId="27" borderId="0" applyNumberFormat="0" applyBorder="0" applyAlignment="0" applyProtection="0"/>
    <xf numFmtId="0" fontId="58" fillId="35" borderId="66" applyNumberFormat="0" applyProtection="0">
      <alignment horizontal="left" vertical="top" indent="1"/>
    </xf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8" fillId="3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78" fillId="43" borderId="0" applyNumberFormat="0" applyBorder="0" applyAlignment="0" applyProtection="0"/>
    <xf numFmtId="0" fontId="17" fillId="12" borderId="0" applyNumberFormat="0" applyBorder="0" applyAlignment="0" applyProtection="0"/>
    <xf numFmtId="0" fontId="24" fillId="71" borderId="0" applyNumberFormat="0" applyBorder="0" applyAlignment="0" applyProtection="0"/>
    <xf numFmtId="10" fontId="23" fillId="46" borderId="5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78" fillId="34" borderId="0" applyNumberFormat="0" applyBorder="0" applyAlignment="0" applyProtection="0"/>
    <xf numFmtId="0" fontId="17" fillId="16" borderId="0" applyNumberFormat="0" applyBorder="0" applyAlignment="0" applyProtection="0"/>
    <xf numFmtId="0" fontId="24" fillId="3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78" fillId="42" borderId="0" applyNumberFormat="0" applyBorder="0" applyAlignment="0" applyProtection="0"/>
    <xf numFmtId="0" fontId="17" fillId="20" borderId="0" applyNumberFormat="0" applyBorder="0" applyAlignment="0" applyProtection="0"/>
    <xf numFmtId="0" fontId="24" fillId="57" borderId="0" applyNumberFormat="0" applyBorder="0" applyAlignment="0" applyProtection="0"/>
    <xf numFmtId="0" fontId="34" fillId="0" borderId="49">
      <alignment horizontal="left" vertical="center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78" fillId="37" borderId="0" applyNumberFormat="0" applyBorder="0" applyAlignment="0" applyProtection="0"/>
    <xf numFmtId="0" fontId="17" fillId="24" borderId="0" applyNumberFormat="0" applyBorder="0" applyAlignment="0" applyProtection="0"/>
    <xf numFmtId="0" fontId="24" fillId="7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78" fillId="43" borderId="0" applyNumberFormat="0" applyBorder="0" applyAlignment="0" applyProtection="0"/>
    <xf numFmtId="0" fontId="17" fillId="28" borderId="0" applyNumberFormat="0" applyBorder="0" applyAlignment="0" applyProtection="0"/>
    <xf numFmtId="0" fontId="24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78" fillId="33" borderId="0" applyNumberFormat="0" applyBorder="0" applyAlignment="0" applyProtection="0"/>
    <xf numFmtId="0" fontId="17" fillId="32" borderId="0" applyNumberFormat="0" applyBorder="0" applyAlignment="0" applyProtection="0"/>
    <xf numFmtId="0" fontId="24" fillId="5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3" borderId="0" applyNumberFormat="0" applyBorder="0" applyAlignment="0" applyProtection="0"/>
    <xf numFmtId="0" fontId="20" fillId="74" borderId="0" applyNumberFormat="0" applyBorder="0" applyAlignment="0" applyProtection="0"/>
    <xf numFmtId="0" fontId="24" fillId="7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7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4" fillId="7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8" borderId="0" applyNumberFormat="0" applyBorder="0" applyAlignment="0" applyProtection="0"/>
    <xf numFmtId="0" fontId="20" fillId="79" borderId="0" applyNumberFormat="0" applyBorder="0" applyAlignment="0" applyProtection="0"/>
    <xf numFmtId="0" fontId="24" fillId="8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4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8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82" borderId="0" applyNumberFormat="0" applyBorder="0" applyAlignment="0" applyProtection="0"/>
    <xf numFmtId="0" fontId="20" fillId="83" borderId="0" applyNumberFormat="0" applyBorder="0" applyAlignment="0" applyProtection="0"/>
    <xf numFmtId="0" fontId="24" fillId="8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4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4" fillId="8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83" borderId="0" applyNumberFormat="0" applyBorder="0" applyAlignment="0" applyProtection="0"/>
    <xf numFmtId="0" fontId="20" fillId="84" borderId="0" applyNumberFormat="0" applyBorder="0" applyAlignment="0" applyProtection="0"/>
    <xf numFmtId="0" fontId="24" fillId="8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7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8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3" borderId="0" applyNumberFormat="0" applyBorder="0" applyAlignment="0" applyProtection="0"/>
    <xf numFmtId="0" fontId="20" fillId="74" borderId="0" applyNumberFormat="0" applyBorder="0" applyAlignment="0" applyProtection="0"/>
    <xf numFmtId="0" fontId="24" fillId="7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4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87" borderId="0" applyNumberFormat="0" applyBorder="0" applyAlignment="0" applyProtection="0"/>
    <xf numFmtId="0" fontId="20" fillId="79" borderId="0" applyNumberFormat="0" applyBorder="0" applyAlignment="0" applyProtection="0"/>
    <xf numFmtId="0" fontId="24" fillId="8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4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4" fillId="8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9" fillId="79" borderId="0" applyNumberFormat="0" applyBorder="0" applyAlignment="0" applyProtection="0"/>
    <xf numFmtId="0" fontId="7" fillId="3" borderId="0" applyNumberFormat="0" applyBorder="0" applyAlignment="0" applyProtection="0"/>
    <xf numFmtId="0" fontId="25" fillId="45" borderId="0" applyNumberFormat="0" applyBorder="0" applyAlignment="0" applyProtection="0"/>
    <xf numFmtId="0" fontId="19" fillId="87" borderId="48" applyNumberFormat="0" applyFon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0" fillId="90" borderId="15" applyNumberFormat="0" applyAlignment="0" applyProtection="0"/>
    <xf numFmtId="0" fontId="11" fillId="6" borderId="4" applyNumberFormat="0" applyAlignment="0" applyProtection="0"/>
    <xf numFmtId="0" fontId="81" fillId="37" borderId="15" applyNumberFormat="0" applyAlignment="0" applyProtection="0"/>
    <xf numFmtId="4" fontId="72" fillId="38" borderId="66" applyNumberFormat="0" applyProtection="0">
      <alignment vertical="center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7" fillId="80" borderId="11" applyNumberFormat="0" applyAlignment="0" applyProtection="0"/>
    <xf numFmtId="0" fontId="13" fillId="7" borderId="7" applyNumberFormat="0" applyAlignment="0" applyProtection="0"/>
    <xf numFmtId="0" fontId="27" fillId="47" borderId="11" applyNumberFormat="0" applyAlignment="0" applyProtection="0"/>
    <xf numFmtId="4" fontId="58" fillId="57" borderId="66" applyNumberFormat="0" applyProtection="0">
      <alignment horizontal="right" vertical="center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2" fillId="91" borderId="0" applyNumberFormat="0" applyBorder="0" applyAlignment="0" applyProtection="0"/>
    <xf numFmtId="0" fontId="82" fillId="92" borderId="0" applyNumberFormat="0" applyBorder="0" applyAlignment="0" applyProtection="0"/>
    <xf numFmtId="0" fontId="82" fillId="93" borderId="0" applyNumberFormat="0" applyBorder="0" applyAlignment="0" applyProtection="0"/>
    <xf numFmtId="183" fontId="19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3" fillId="94" borderId="0" applyNumberFormat="0" applyBorder="0" applyAlignment="0" applyProtection="0"/>
    <xf numFmtId="0" fontId="6" fillId="2" borderId="0" applyNumberFormat="0" applyBorder="0" applyAlignment="0" applyProtection="0"/>
    <xf numFmtId="0" fontId="33" fillId="4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0" borderId="13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84" fillId="0" borderId="32" applyNumberFormat="0" applyFill="0" applyAlignment="0" applyProtection="0"/>
    <xf numFmtId="0" fontId="3" fillId="0" borderId="1" applyNumberFormat="0" applyFill="0" applyAlignment="0" applyProtection="0"/>
    <xf numFmtId="0" fontId="85" fillId="0" borderId="3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86" fillId="0" borderId="34" applyNumberFormat="0" applyFill="0" applyAlignment="0" applyProtection="0"/>
    <xf numFmtId="0" fontId="4" fillId="0" borderId="2" applyNumberFormat="0" applyFill="0" applyAlignment="0" applyProtection="0"/>
    <xf numFmtId="0" fontId="87" fillId="0" borderId="3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5" fillId="0" borderId="35" applyNumberFormat="0" applyFill="0" applyAlignment="0" applyProtection="0"/>
    <xf numFmtId="0" fontId="5" fillId="0" borderId="3" applyNumberFormat="0" applyFill="0" applyAlignment="0" applyProtection="0"/>
    <xf numFmtId="0" fontId="88" fillId="0" borderId="3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37" fillId="33" borderId="15" applyNumberFormat="0" applyAlignment="0" applyProtection="0"/>
    <xf numFmtId="0" fontId="19" fillId="67" borderId="66" applyNumberFormat="0" applyProtection="0">
      <alignment horizontal="left" vertical="top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39" borderId="66" applyNumberFormat="0" applyProtection="0">
      <alignment horizontal="left" vertical="center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61" borderId="59" applyNumberFormat="0" applyProtection="0">
      <alignment horizontal="left" vertical="center" indent="1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9" fillId="88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0" fillId="0" borderId="37" applyNumberFormat="0" applyFill="0" applyAlignment="0" applyProtection="0"/>
    <xf numFmtId="0" fontId="12" fillId="0" borderId="6" applyNumberFormat="0" applyFill="0" applyAlignment="0" applyProtection="0"/>
    <xf numFmtId="0" fontId="39" fillId="0" borderId="18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0" fillId="88" borderId="0" applyNumberFormat="0" applyBorder="0" applyAlignment="0" applyProtection="0"/>
    <xf numFmtId="0" fontId="8" fillId="4" borderId="0" applyNumberFormat="0" applyBorder="0" applyAlignment="0" applyProtection="0"/>
    <xf numFmtId="0" fontId="40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7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7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90" borderId="22" applyNumberFormat="0" applyAlignment="0" applyProtection="0"/>
    <xf numFmtId="0" fontId="10" fillId="6" borderId="5" applyNumberFormat="0" applyAlignment="0" applyProtection="0"/>
    <xf numFmtId="0" fontId="42" fillId="37" borderId="2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19" fillId="0" borderId="0" applyFont="0" applyFill="0" applyBorder="0" applyAlignment="0" applyProtection="0"/>
    <xf numFmtId="42" fontId="19" fillId="46" borderId="25">
      <alignment horizontal="left"/>
    </xf>
    <xf numFmtId="174" fontId="57" fillId="46" borderId="25">
      <alignment horizontal="left"/>
    </xf>
    <xf numFmtId="4" fontId="66" fillId="38" borderId="29" applyNumberFormat="0" applyProtection="0">
      <alignment vertical="center"/>
    </xf>
    <xf numFmtId="4" fontId="58" fillId="50" borderId="22" applyNumberFormat="0" applyProtection="0">
      <alignment vertical="center"/>
    </xf>
    <xf numFmtId="4" fontId="72" fillId="38" borderId="29" applyNumberFormat="0" applyProtection="0">
      <alignment vertical="center"/>
    </xf>
    <xf numFmtId="4" fontId="74" fillId="50" borderId="22" applyNumberFormat="0" applyProtection="0">
      <alignment vertical="center"/>
    </xf>
    <xf numFmtId="4" fontId="66" fillId="38" borderId="29" applyNumberFormat="0" applyProtection="0">
      <alignment horizontal="left" vertical="center" indent="1"/>
    </xf>
    <xf numFmtId="4" fontId="58" fillId="50" borderId="22" applyNumberFormat="0" applyProtection="0">
      <alignment horizontal="left" vertical="center" indent="1"/>
    </xf>
    <xf numFmtId="0" fontId="66" fillId="38" borderId="29" applyNumberFormat="0" applyProtection="0">
      <alignment horizontal="left" vertical="top" indent="1"/>
    </xf>
    <xf numFmtId="4" fontId="58" fillId="50" borderId="22" applyNumberFormat="0" applyProtection="0">
      <alignment horizontal="left" vertical="center" indent="1"/>
    </xf>
    <xf numFmtId="4" fontId="66" fillId="61" borderId="0" applyNumberFormat="0" applyProtection="0">
      <alignment horizontal="left" vertical="center" indent="1"/>
    </xf>
    <xf numFmtId="0" fontId="19" fillId="95" borderId="22" applyNumberFormat="0" applyProtection="0">
      <alignment horizontal="left" vertical="center" indent="1"/>
    </xf>
    <xf numFmtId="4" fontId="58" fillId="45" borderId="29" applyNumberFormat="0" applyProtection="0">
      <alignment horizontal="right" vertical="center"/>
    </xf>
    <xf numFmtId="4" fontId="58" fillId="96" borderId="22" applyNumberFormat="0" applyProtection="0">
      <alignment horizontal="right" vertical="center"/>
    </xf>
    <xf numFmtId="4" fontId="58" fillId="34" borderId="29" applyNumberFormat="0" applyProtection="0">
      <alignment horizontal="right" vertical="center"/>
    </xf>
    <xf numFmtId="4" fontId="58" fillId="97" borderId="22" applyNumberFormat="0" applyProtection="0">
      <alignment horizontal="right" vertical="center"/>
    </xf>
    <xf numFmtId="4" fontId="58" fillId="41" borderId="29" applyNumberFormat="0" applyProtection="0">
      <alignment horizontal="right" vertical="center"/>
    </xf>
    <xf numFmtId="4" fontId="58" fillId="98" borderId="22" applyNumberFormat="0" applyProtection="0">
      <alignment horizontal="right" vertical="center"/>
    </xf>
    <xf numFmtId="4" fontId="58" fillId="58" borderId="29" applyNumberFormat="0" applyProtection="0">
      <alignment horizontal="right" vertical="center"/>
    </xf>
    <xf numFmtId="4" fontId="58" fillId="99" borderId="22" applyNumberFormat="0" applyProtection="0">
      <alignment horizontal="right" vertical="center"/>
    </xf>
    <xf numFmtId="4" fontId="58" fillId="59" borderId="29" applyNumberFormat="0" applyProtection="0">
      <alignment horizontal="right" vertical="center"/>
    </xf>
    <xf numFmtId="4" fontId="58" fillId="100" borderId="22" applyNumberFormat="0" applyProtection="0">
      <alignment horizontal="right" vertical="center"/>
    </xf>
    <xf numFmtId="4" fontId="58" fillId="44" borderId="29" applyNumberFormat="0" applyProtection="0">
      <alignment horizontal="right" vertical="center"/>
    </xf>
    <xf numFmtId="4" fontId="58" fillId="101" borderId="22" applyNumberFormat="0" applyProtection="0">
      <alignment horizontal="right" vertical="center"/>
    </xf>
    <xf numFmtId="4" fontId="58" fillId="42" borderId="29" applyNumberFormat="0" applyProtection="0">
      <alignment horizontal="right" vertical="center"/>
    </xf>
    <xf numFmtId="4" fontId="58" fillId="102" borderId="22" applyNumberFormat="0" applyProtection="0">
      <alignment horizontal="right" vertical="center"/>
    </xf>
    <xf numFmtId="4" fontId="58" fillId="63" borderId="29" applyNumberFormat="0" applyProtection="0">
      <alignment horizontal="right" vertical="center"/>
    </xf>
    <xf numFmtId="4" fontId="58" fillId="103" borderId="22" applyNumberFormat="0" applyProtection="0">
      <alignment horizontal="right" vertical="center"/>
    </xf>
    <xf numFmtId="4" fontId="58" fillId="57" borderId="29" applyNumberFormat="0" applyProtection="0">
      <alignment horizontal="right" vertical="center"/>
    </xf>
    <xf numFmtId="4" fontId="58" fillId="104" borderId="22" applyNumberFormat="0" applyProtection="0">
      <alignment horizontal="right" vertical="center"/>
    </xf>
    <xf numFmtId="4" fontId="66" fillId="64" borderId="30" applyNumberFormat="0" applyProtection="0">
      <alignment horizontal="left" vertical="center" indent="1"/>
    </xf>
    <xf numFmtId="4" fontId="66" fillId="105" borderId="22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58" fillId="54" borderId="38" applyNumberFormat="0" applyProtection="0">
      <alignment horizontal="left" vertical="center" indent="1"/>
    </xf>
    <xf numFmtId="4" fontId="73" fillId="43" borderId="0" applyNumberFormat="0" applyProtection="0">
      <alignment horizontal="left" vertical="center" indent="1"/>
    </xf>
    <xf numFmtId="4" fontId="58" fillId="67" borderId="29" applyNumberFormat="0" applyProtection="0">
      <alignment horizontal="right" vertical="center"/>
    </xf>
    <xf numFmtId="0" fontId="19" fillId="95" borderId="22" applyNumberFormat="0" applyProtection="0">
      <alignment horizontal="left" vertical="center" indent="1"/>
    </xf>
    <xf numFmtId="4" fontId="58" fillId="54" borderId="22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58" fillId="106" borderId="22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19" fillId="43" borderId="29" applyNumberFormat="0" applyProtection="0">
      <alignment horizontal="left" vertical="center" indent="1"/>
    </xf>
    <xf numFmtId="0" fontId="19" fillId="43" borderId="29" applyNumberFormat="0" applyProtection="0">
      <alignment horizontal="left" vertical="center" indent="1"/>
    </xf>
    <xf numFmtId="0" fontId="19" fillId="43" borderId="29" applyNumberFormat="0" applyProtection="0">
      <alignment horizontal="left" vertical="top" indent="1"/>
    </xf>
    <xf numFmtId="0" fontId="19" fillId="43" borderId="29" applyNumberFormat="0" applyProtection="0">
      <alignment horizontal="left" vertical="top" indent="1"/>
    </xf>
    <xf numFmtId="0" fontId="19" fillId="67" borderId="29" applyNumberFormat="0" applyProtection="0">
      <alignment horizontal="left" vertical="center" indent="1"/>
    </xf>
    <xf numFmtId="0" fontId="19" fillId="67" borderId="29" applyNumberFormat="0" applyProtection="0">
      <alignment horizontal="left" vertical="center" indent="1"/>
    </xf>
    <xf numFmtId="0" fontId="19" fillId="67" borderId="29" applyNumberFormat="0" applyProtection="0">
      <alignment horizontal="left" vertical="top" indent="1"/>
    </xf>
    <xf numFmtId="0" fontId="19" fillId="67" borderId="29" applyNumberFormat="0" applyProtection="0">
      <alignment horizontal="left" vertical="top" indent="1"/>
    </xf>
    <xf numFmtId="0" fontId="19" fillId="39" borderId="29" applyNumberFormat="0" applyProtection="0">
      <alignment horizontal="left" vertical="center" indent="1"/>
    </xf>
    <xf numFmtId="0" fontId="19" fillId="39" borderId="29" applyNumberFormat="0" applyProtection="0">
      <alignment horizontal="left" vertical="center" indent="1"/>
    </xf>
    <xf numFmtId="0" fontId="19" fillId="39" borderId="29" applyNumberFormat="0" applyProtection="0">
      <alignment horizontal="left" vertical="top" indent="1"/>
    </xf>
    <xf numFmtId="0" fontId="19" fillId="39" borderId="29" applyNumberFormat="0" applyProtection="0">
      <alignment horizontal="left" vertical="top" indent="1"/>
    </xf>
    <xf numFmtId="0" fontId="19" fillId="65" borderId="29" applyNumberFormat="0" applyProtection="0">
      <alignment horizontal="left" vertical="center" indent="1"/>
    </xf>
    <xf numFmtId="0" fontId="19" fillId="65" borderId="29" applyNumberFormat="0" applyProtection="0">
      <alignment horizontal="left" vertical="center" indent="1"/>
    </xf>
    <xf numFmtId="0" fontId="19" fillId="65" borderId="29" applyNumberFormat="0" applyProtection="0">
      <alignment horizontal="left" vertical="top" indent="1"/>
    </xf>
    <xf numFmtId="0" fontId="19" fillId="65" borderId="29" applyNumberFormat="0" applyProtection="0">
      <alignment horizontal="left" vertical="top" indent="1"/>
    </xf>
    <xf numFmtId="0" fontId="19" fillId="51" borderId="16" applyNumberFormat="0">
      <protection locked="0"/>
    </xf>
    <xf numFmtId="0" fontId="36" fillId="43" borderId="39" applyBorder="0"/>
    <xf numFmtId="4" fontId="58" fillId="35" borderId="29" applyNumberFormat="0" applyProtection="0">
      <alignment vertical="center"/>
    </xf>
    <xf numFmtId="4" fontId="58" fillId="69" borderId="22" applyNumberFormat="0" applyProtection="0">
      <alignment vertical="center"/>
    </xf>
    <xf numFmtId="4" fontId="74" fillId="35" borderId="29" applyNumberFormat="0" applyProtection="0">
      <alignment vertical="center"/>
    </xf>
    <xf numFmtId="4" fontId="74" fillId="69" borderId="22" applyNumberFormat="0" applyProtection="0">
      <alignment vertical="center"/>
    </xf>
    <xf numFmtId="4" fontId="58" fillId="35" borderId="29" applyNumberFormat="0" applyProtection="0">
      <alignment horizontal="left" vertical="center" indent="1"/>
    </xf>
    <xf numFmtId="4" fontId="58" fillId="69" borderId="22" applyNumberFormat="0" applyProtection="0">
      <alignment horizontal="left" vertical="center" indent="1"/>
    </xf>
    <xf numFmtId="0" fontId="58" fillId="35" borderId="29" applyNumberFormat="0" applyProtection="0">
      <alignment horizontal="left" vertical="top" indent="1"/>
    </xf>
    <xf numFmtId="4" fontId="58" fillId="69" borderId="22" applyNumberFormat="0" applyProtection="0">
      <alignment horizontal="left" vertical="center" indent="1"/>
    </xf>
    <xf numFmtId="4" fontId="58" fillId="65" borderId="29" applyNumberFormat="0" applyProtection="0">
      <alignment horizontal="right" vertical="center"/>
    </xf>
    <xf numFmtId="4" fontId="58" fillId="54" borderId="22" applyNumberFormat="0" applyProtection="0">
      <alignment horizontal="right" vertical="center"/>
    </xf>
    <xf numFmtId="4" fontId="74" fillId="65" borderId="29" applyNumberFormat="0" applyProtection="0">
      <alignment horizontal="right" vertical="center"/>
    </xf>
    <xf numFmtId="4" fontId="74" fillId="54" borderId="22" applyNumberFormat="0" applyProtection="0">
      <alignment horizontal="right" vertical="center"/>
    </xf>
    <xf numFmtId="4" fontId="58" fillId="67" borderId="29" applyNumberFormat="0" applyProtection="0">
      <alignment horizontal="left" vertical="center" indent="1"/>
    </xf>
    <xf numFmtId="0" fontId="19" fillId="95" borderId="22" applyNumberFormat="0" applyProtection="0">
      <alignment horizontal="left" vertical="center" indent="1"/>
    </xf>
    <xf numFmtId="0" fontId="58" fillId="67" borderId="29" applyNumberFormat="0" applyProtection="0">
      <alignment horizontal="left" vertical="top" indent="1"/>
    </xf>
    <xf numFmtId="0" fontId="19" fillId="95" borderId="22" applyNumberFormat="0" applyProtection="0">
      <alignment horizontal="left" vertical="center" indent="1"/>
    </xf>
    <xf numFmtId="4" fontId="75" fillId="70" borderId="0" applyNumberFormat="0" applyProtection="0">
      <alignment horizontal="left" vertical="center" indent="1"/>
    </xf>
    <xf numFmtId="0" fontId="91" fillId="0" borderId="0"/>
    <xf numFmtId="0" fontId="23" fillId="107" borderId="16"/>
    <xf numFmtId="4" fontId="67" fillId="65" borderId="29" applyNumberFormat="0" applyProtection="0">
      <alignment horizontal="right" vertical="center"/>
    </xf>
    <xf numFmtId="4" fontId="67" fillId="54" borderId="22" applyNumberFormat="0" applyProtection="0">
      <alignment horizontal="right" vertical="center"/>
    </xf>
    <xf numFmtId="0" fontId="47" fillId="0" borderId="0" applyNumberFormat="0" applyFill="0" applyBorder="0" applyAlignment="0" applyProtection="0"/>
    <xf numFmtId="38" fontId="36" fillId="0" borderId="25"/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174" fontId="19" fillId="0" borderId="0">
      <alignment horizontal="left" wrapText="1"/>
    </xf>
    <xf numFmtId="0" fontId="19" fillId="0" borderId="0" applyNumberFormat="0" applyBorder="0" applyAlignment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4" fontId="58" fillId="69" borderId="69" applyNumberFormat="0" applyProtection="0">
      <alignment horizontal="left" vertical="center" inden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82" fillId="0" borderId="40" applyNumberFormat="0" applyFill="0" applyAlignment="0" applyProtection="0"/>
    <xf numFmtId="0" fontId="16" fillId="0" borderId="9" applyNumberFormat="0" applyFill="0" applyAlignment="0" applyProtection="0"/>
    <xf numFmtId="0" fontId="82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" fontId="66" fillId="38" borderId="66" applyNumberFormat="0" applyProtection="0">
      <alignment horizontal="left" vertical="center" indent="1"/>
    </xf>
    <xf numFmtId="0" fontId="19" fillId="95" borderId="69" applyNumberFormat="0" applyProtection="0">
      <alignment horizontal="left" vertical="center" indent="1"/>
    </xf>
    <xf numFmtId="42" fontId="19" fillId="46" borderId="65">
      <alignment horizontal="left"/>
    </xf>
    <xf numFmtId="0" fontId="19" fillId="87" borderId="61" applyNumberFormat="0" applyFont="0" applyAlignment="0" applyProtection="0"/>
    <xf numFmtId="0" fontId="19" fillId="0" borderId="0"/>
    <xf numFmtId="4" fontId="58" fillId="69" borderId="59" applyNumberFormat="0" applyProtection="0">
      <alignment vertical="center"/>
    </xf>
    <xf numFmtId="4" fontId="67" fillId="54" borderId="69" applyNumberFormat="0" applyProtection="0">
      <alignment horizontal="right" vertical="center"/>
    </xf>
    <xf numFmtId="4" fontId="58" fillId="100" borderId="69" applyNumberFormat="0" applyProtection="0">
      <alignment horizontal="right" vertical="center"/>
    </xf>
    <xf numFmtId="0" fontId="34" fillId="0" borderId="42">
      <alignment horizontal="left" vertical="center"/>
    </xf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10" fontId="23" fillId="46" borderId="43" applyNumberFormat="0" applyBorder="0" applyAlignment="0" applyProtection="0"/>
    <xf numFmtId="4" fontId="67" fillId="65" borderId="66" applyNumberFormat="0" applyProtection="0">
      <alignment horizontal="right" vertical="center"/>
    </xf>
    <xf numFmtId="4" fontId="74" fillId="54" borderId="69" applyNumberFormat="0" applyProtection="0">
      <alignment horizontal="right" vertical="center"/>
    </xf>
    <xf numFmtId="4" fontId="58" fillId="59" borderId="59" applyNumberFormat="0" applyProtection="0">
      <alignment horizontal="right" vertical="center"/>
    </xf>
    <xf numFmtId="4" fontId="58" fillId="65" borderId="66" applyNumberFormat="0" applyProtection="0">
      <alignment horizontal="right" vertical="center"/>
    </xf>
    <xf numFmtId="0" fontId="19" fillId="87" borderId="68" applyNumberFormat="0" applyFont="0" applyAlignment="0" applyProtection="0"/>
    <xf numFmtId="0" fontId="19" fillId="87" borderId="61" applyNumberFormat="0" applyFont="0" applyAlignment="0" applyProtection="0"/>
    <xf numFmtId="4" fontId="58" fillId="106" borderId="69" applyNumberFormat="0" applyProtection="0">
      <alignment horizontal="left" vertical="center" indent="1"/>
    </xf>
    <xf numFmtId="4" fontId="58" fillId="59" borderId="66" applyNumberFormat="0" applyProtection="0">
      <alignment horizontal="right" vertical="center"/>
    </xf>
    <xf numFmtId="0" fontId="19" fillId="0" borderId="0"/>
    <xf numFmtId="4" fontId="58" fillId="34" borderId="59" applyNumberFormat="0" applyProtection="0">
      <alignment horizontal="right" vertical="center"/>
    </xf>
    <xf numFmtId="4" fontId="72" fillId="50" borderId="59" applyNumberFormat="0" applyProtection="0">
      <alignment vertical="center"/>
    </xf>
    <xf numFmtId="0" fontId="19" fillId="65" borderId="66" applyNumberFormat="0" applyProtection="0">
      <alignment horizontal="left" vertical="center" indent="1"/>
    </xf>
    <xf numFmtId="42" fontId="19" fillId="46" borderId="53">
      <alignment vertical="center"/>
    </xf>
    <xf numFmtId="0" fontId="19" fillId="67" borderId="66" applyNumberFormat="0" applyProtection="0">
      <alignment horizontal="left" vertical="top" indent="1"/>
    </xf>
    <xf numFmtId="4" fontId="58" fillId="54" borderId="69" applyNumberFormat="0" applyProtection="0">
      <alignment horizontal="left" vertical="center" indent="1"/>
    </xf>
    <xf numFmtId="4" fontId="58" fillId="67" borderId="59" applyNumberFormat="0" applyProtection="0">
      <alignment horizontal="right" vertical="center"/>
    </xf>
    <xf numFmtId="0" fontId="19" fillId="43" borderId="66" applyNumberFormat="0" applyProtection="0">
      <alignment horizontal="left" vertical="top" indent="1"/>
    </xf>
    <xf numFmtId="0" fontId="19" fillId="68" borderId="59" applyNumberFormat="0" applyProtection="0">
      <alignment horizontal="left" vertical="center" indent="1"/>
    </xf>
    <xf numFmtId="42" fontId="19" fillId="46" borderId="51">
      <alignment horizontal="left"/>
    </xf>
    <xf numFmtId="4" fontId="72" fillId="38" borderId="52" applyNumberFormat="0" applyProtection="0">
      <alignment vertical="center"/>
    </xf>
    <xf numFmtId="4" fontId="58" fillId="58" borderId="52" applyNumberFormat="0" applyProtection="0">
      <alignment horizontal="right" vertical="center"/>
    </xf>
    <xf numFmtId="4" fontId="58" fillId="59" borderId="52" applyNumberFormat="0" applyProtection="0">
      <alignment horizontal="right" vertical="center"/>
    </xf>
    <xf numFmtId="4" fontId="58" fillId="44" borderId="52" applyNumberFormat="0" applyProtection="0">
      <alignment horizontal="right" vertical="center"/>
    </xf>
    <xf numFmtId="4" fontId="58" fillId="63" borderId="52" applyNumberFormat="0" applyProtection="0">
      <alignment horizontal="right" vertical="center"/>
    </xf>
    <xf numFmtId="4" fontId="58" fillId="57" borderId="52" applyNumberFormat="0" applyProtection="0">
      <alignment horizontal="right" vertical="center"/>
    </xf>
    <xf numFmtId="4" fontId="58" fillId="67" borderId="52" applyNumberFormat="0" applyProtection="0">
      <alignment horizontal="right" vertical="center"/>
    </xf>
    <xf numFmtId="42" fontId="19" fillId="46" borderId="31">
      <alignment vertical="center"/>
    </xf>
    <xf numFmtId="0" fontId="19" fillId="43" borderId="52" applyNumberFormat="0" applyProtection="0">
      <alignment horizontal="left" vertical="center" indent="1"/>
    </xf>
    <xf numFmtId="0" fontId="19" fillId="43" borderId="52" applyNumberFormat="0" applyProtection="0">
      <alignment horizontal="left" vertical="center" indent="1"/>
    </xf>
    <xf numFmtId="0" fontId="19" fillId="43" borderId="52" applyNumberFormat="0" applyProtection="0">
      <alignment horizontal="left" vertical="top" indent="1"/>
    </xf>
    <xf numFmtId="0" fontId="19" fillId="43" borderId="52" applyNumberFormat="0" applyProtection="0">
      <alignment horizontal="left" vertical="top" indent="1"/>
    </xf>
    <xf numFmtId="42" fontId="19" fillId="46" borderId="44">
      <alignment horizontal="left"/>
    </xf>
    <xf numFmtId="174" fontId="57" fillId="46" borderId="44">
      <alignment horizontal="left"/>
    </xf>
    <xf numFmtId="0" fontId="19" fillId="67" borderId="52" applyNumberFormat="0" applyProtection="0">
      <alignment horizontal="left" vertical="center" indent="1"/>
    </xf>
    <xf numFmtId="0" fontId="19" fillId="67" borderId="52" applyNumberFormat="0" applyProtection="0">
      <alignment horizontal="left" vertical="center" indent="1"/>
    </xf>
    <xf numFmtId="0" fontId="19" fillId="67" borderId="52" applyNumberFormat="0" applyProtection="0">
      <alignment horizontal="left" vertical="top" indent="1"/>
    </xf>
    <xf numFmtId="4" fontId="66" fillId="38" borderId="45" applyNumberFormat="0" applyProtection="0">
      <alignment vertical="center"/>
    </xf>
    <xf numFmtId="4" fontId="72" fillId="50" borderId="45" applyNumberFormat="0" applyProtection="0">
      <alignment vertical="center"/>
    </xf>
    <xf numFmtId="4" fontId="66" fillId="50" borderId="45" applyNumberFormat="0" applyProtection="0">
      <alignment horizontal="left" vertical="center" indent="1"/>
    </xf>
    <xf numFmtId="0" fontId="66" fillId="50" borderId="45" applyNumberFormat="0" applyProtection="0">
      <alignment horizontal="left" vertical="top" indent="1"/>
    </xf>
    <xf numFmtId="0" fontId="19" fillId="39" borderId="52" applyNumberFormat="0" applyProtection="0">
      <alignment horizontal="left" vertical="top" indent="1"/>
    </xf>
    <xf numFmtId="0" fontId="19" fillId="65" borderId="52" applyNumberFormat="0" applyProtection="0">
      <alignment horizontal="left" vertical="center" indent="1"/>
    </xf>
    <xf numFmtId="4" fontId="58" fillId="45" borderId="45" applyNumberFormat="0" applyProtection="0">
      <alignment horizontal="right" vertical="center"/>
    </xf>
    <xf numFmtId="4" fontId="58" fillId="34" borderId="45" applyNumberFormat="0" applyProtection="0">
      <alignment horizontal="right" vertical="center"/>
    </xf>
    <xf numFmtId="4" fontId="58" fillId="41" borderId="45" applyNumberFormat="0" applyProtection="0">
      <alignment horizontal="right" vertical="center"/>
    </xf>
    <xf numFmtId="4" fontId="58" fillId="58" borderId="45" applyNumberFormat="0" applyProtection="0">
      <alignment horizontal="right" vertical="center"/>
    </xf>
    <xf numFmtId="4" fontId="58" fillId="59" borderId="45" applyNumberFormat="0" applyProtection="0">
      <alignment horizontal="right" vertical="center"/>
    </xf>
    <xf numFmtId="4" fontId="58" fillId="44" borderId="45" applyNumberFormat="0" applyProtection="0">
      <alignment horizontal="right" vertical="center"/>
    </xf>
    <xf numFmtId="4" fontId="58" fillId="42" borderId="45" applyNumberFormat="0" applyProtection="0">
      <alignment horizontal="right" vertical="center"/>
    </xf>
    <xf numFmtId="4" fontId="58" fillId="63" borderId="45" applyNumberFormat="0" applyProtection="0">
      <alignment horizontal="right" vertical="center"/>
    </xf>
    <xf numFmtId="4" fontId="58" fillId="57" borderId="45" applyNumberFormat="0" applyProtection="0">
      <alignment horizontal="right" vertical="center"/>
    </xf>
    <xf numFmtId="4" fontId="74" fillId="65" borderId="52" applyNumberFormat="0" applyProtection="0">
      <alignment horizontal="right" vertical="center"/>
    </xf>
    <xf numFmtId="4" fontId="58" fillId="67" borderId="45" applyNumberFormat="0" applyProtection="0">
      <alignment horizontal="right" vertical="center"/>
    </xf>
    <xf numFmtId="4" fontId="67" fillId="65" borderId="52" applyNumberFormat="0" applyProtection="0">
      <alignment horizontal="right" vertical="center"/>
    </xf>
    <xf numFmtId="0" fontId="19" fillId="66" borderId="45" applyNumberFormat="0" applyProtection="0">
      <alignment horizontal="left" vertical="center" indent="1"/>
    </xf>
    <xf numFmtId="0" fontId="19" fillId="66" borderId="45" applyNumberFormat="0" applyProtection="0">
      <alignment horizontal="left" vertical="top" indent="1"/>
    </xf>
    <xf numFmtId="0" fontId="19" fillId="61" borderId="45" applyNumberFormat="0" applyProtection="0">
      <alignment horizontal="left" vertical="center" indent="1"/>
    </xf>
    <xf numFmtId="0" fontId="19" fillId="61" borderId="45" applyNumberFormat="0" applyProtection="0">
      <alignment horizontal="left" vertical="top" indent="1"/>
    </xf>
    <xf numFmtId="0" fontId="19" fillId="68" borderId="45" applyNumberFormat="0" applyProtection="0">
      <alignment horizontal="left" vertical="center" indent="1"/>
    </xf>
    <xf numFmtId="0" fontId="19" fillId="68" borderId="45" applyNumberFormat="0" applyProtection="0">
      <alignment horizontal="left" vertical="top" indent="1"/>
    </xf>
    <xf numFmtId="0" fontId="19" fillId="52" borderId="45" applyNumberFormat="0" applyProtection="0">
      <alignment horizontal="left" vertical="center" indent="1"/>
    </xf>
    <xf numFmtId="0" fontId="19" fillId="52" borderId="45" applyNumberFormat="0" applyProtection="0">
      <alignment horizontal="left" vertical="top" indent="1"/>
    </xf>
    <xf numFmtId="38" fontId="36" fillId="0" borderId="51"/>
    <xf numFmtId="4" fontId="58" fillId="69" borderId="45" applyNumberFormat="0" applyProtection="0">
      <alignment vertical="center"/>
    </xf>
    <xf numFmtId="4" fontId="74" fillId="69" borderId="45" applyNumberFormat="0" applyProtection="0">
      <alignment vertical="center"/>
    </xf>
    <xf numFmtId="4" fontId="58" fillId="69" borderId="45" applyNumberFormat="0" applyProtection="0">
      <alignment horizontal="left" vertical="center" indent="1"/>
    </xf>
    <xf numFmtId="0" fontId="58" fillId="69" borderId="45" applyNumberFormat="0" applyProtection="0">
      <alignment horizontal="left" vertical="top" indent="1"/>
    </xf>
    <xf numFmtId="4" fontId="58" fillId="65" borderId="45" applyNumberFormat="0" applyProtection="0">
      <alignment horizontal="right" vertical="center"/>
    </xf>
    <xf numFmtId="4" fontId="74" fillId="65" borderId="45" applyNumberFormat="0" applyProtection="0">
      <alignment horizontal="right" vertical="center"/>
    </xf>
    <xf numFmtId="4" fontId="58" fillId="67" borderId="45" applyNumberFormat="0" applyProtection="0">
      <alignment horizontal="left" vertical="center" indent="1"/>
    </xf>
    <xf numFmtId="0" fontId="58" fillId="61" borderId="45" applyNumberFormat="0" applyProtection="0">
      <alignment horizontal="left" vertical="top" indent="1"/>
    </xf>
    <xf numFmtId="4" fontId="67" fillId="65" borderId="45" applyNumberFormat="0" applyProtection="0">
      <alignment horizontal="right" vertical="center"/>
    </xf>
    <xf numFmtId="38" fontId="36" fillId="0" borderId="44"/>
    <xf numFmtId="170" fontId="19" fillId="0" borderId="0">
      <alignment horizontal="left" wrapText="1"/>
    </xf>
    <xf numFmtId="4" fontId="74" fillId="69" borderId="69" applyNumberFormat="0" applyProtection="0">
      <alignment vertical="center"/>
    </xf>
    <xf numFmtId="4" fontId="58" fillId="97" borderId="69" applyNumberFormat="0" applyProtection="0">
      <alignment horizontal="right" vertical="center"/>
    </xf>
    <xf numFmtId="38" fontId="36" fillId="0" borderId="65"/>
    <xf numFmtId="4" fontId="58" fillId="34" borderId="59" applyNumberFormat="0" applyProtection="0">
      <alignment horizontal="right" vertical="center"/>
    </xf>
    <xf numFmtId="4" fontId="74" fillId="65" borderId="59" applyNumberFormat="0" applyProtection="0">
      <alignment horizontal="right" vertical="center"/>
    </xf>
    <xf numFmtId="0" fontId="19" fillId="39" borderId="59" applyNumberFormat="0" applyProtection="0">
      <alignment horizontal="left" vertical="top" indent="1"/>
    </xf>
    <xf numFmtId="4" fontId="58" fillId="45" borderId="59" applyNumberFormat="0" applyProtection="0">
      <alignment horizontal="right" vertical="center"/>
    </xf>
    <xf numFmtId="174" fontId="57" fillId="46" borderId="58">
      <alignment horizontal="left"/>
    </xf>
    <xf numFmtId="0" fontId="19" fillId="65" borderId="66" applyNumberFormat="0" applyProtection="0">
      <alignment horizontal="left" vertical="top" indent="1"/>
    </xf>
    <xf numFmtId="0" fontId="58" fillId="61" borderId="66" applyNumberFormat="0" applyProtection="0">
      <alignment horizontal="left" vertical="top" indent="1"/>
    </xf>
    <xf numFmtId="4" fontId="58" fillId="63" borderId="66" applyNumberFormat="0" applyProtection="0">
      <alignment horizontal="right" vertical="center"/>
    </xf>
    <xf numFmtId="4" fontId="58" fillId="67" borderId="66" applyNumberFormat="0" applyProtection="0">
      <alignment horizontal="right" vertical="center"/>
    </xf>
    <xf numFmtId="174" fontId="57" fillId="46" borderId="51">
      <alignment horizontal="left"/>
    </xf>
    <xf numFmtId="4" fontId="66" fillId="38" borderId="52" applyNumberFormat="0" applyProtection="0">
      <alignment horizontal="left" vertical="center" indent="1"/>
    </xf>
    <xf numFmtId="10" fontId="23" fillId="46" borderId="57" applyNumberFormat="0" applyBorder="0" applyAlignment="0" applyProtection="0"/>
    <xf numFmtId="4" fontId="58" fillId="63" borderId="59" applyNumberFormat="0" applyProtection="0">
      <alignment horizontal="right" vertical="center"/>
    </xf>
    <xf numFmtId="0" fontId="66" fillId="38" borderId="66" applyNumberFormat="0" applyProtection="0">
      <alignment horizontal="left" vertical="top" indent="1"/>
    </xf>
    <xf numFmtId="4" fontId="58" fillId="42" borderId="66" applyNumberFormat="0" applyProtection="0">
      <alignment horizontal="right" vertical="center"/>
    </xf>
    <xf numFmtId="0" fontId="19" fillId="52" borderId="66" applyNumberFormat="0" applyProtection="0">
      <alignment horizontal="left" vertical="top" indent="1"/>
    </xf>
    <xf numFmtId="4" fontId="66" fillId="38" borderId="52" applyNumberFormat="0" applyProtection="0">
      <alignment vertical="center"/>
    </xf>
    <xf numFmtId="170" fontId="19" fillId="0" borderId="0">
      <alignment horizontal="left" wrapText="1"/>
    </xf>
    <xf numFmtId="0" fontId="66" fillId="38" borderId="52" applyNumberFormat="0" applyProtection="0">
      <alignment horizontal="left" vertical="top" indent="1"/>
    </xf>
    <xf numFmtId="0" fontId="19" fillId="66" borderId="52" applyNumberFormat="0" applyProtection="0">
      <alignment horizontal="left" vertical="center" indent="1"/>
    </xf>
    <xf numFmtId="0" fontId="19" fillId="61" borderId="52" applyNumberFormat="0" applyProtection="0">
      <alignment horizontal="left" vertical="center" indent="1"/>
    </xf>
    <xf numFmtId="4" fontId="58" fillId="35" borderId="59" applyNumberFormat="0" applyProtection="0">
      <alignment vertical="center"/>
    </xf>
    <xf numFmtId="4" fontId="58" fillId="42" borderId="59" applyNumberFormat="0" applyProtection="0">
      <alignment horizontal="right" vertical="center"/>
    </xf>
    <xf numFmtId="4" fontId="74" fillId="69" borderId="59" applyNumberFormat="0" applyProtection="0">
      <alignment vertical="center"/>
    </xf>
    <xf numFmtId="4" fontId="58" fillId="50" borderId="69" applyNumberFormat="0" applyProtection="0">
      <alignment horizontal="left" vertical="center" indent="1"/>
    </xf>
    <xf numFmtId="4" fontId="58" fillId="41" borderId="52" applyNumberFormat="0" applyProtection="0">
      <alignment horizontal="right" vertical="center"/>
    </xf>
    <xf numFmtId="4" fontId="58" fillId="45" borderId="52" applyNumberFormat="0" applyProtection="0">
      <alignment horizontal="right" vertical="center"/>
    </xf>
    <xf numFmtId="4" fontId="58" fillId="42" borderId="59" applyNumberFormat="0" applyProtection="0">
      <alignment horizontal="right" vertical="center"/>
    </xf>
    <xf numFmtId="42" fontId="19" fillId="46" borderId="58">
      <alignment horizontal="left"/>
    </xf>
    <xf numFmtId="42" fontId="19" fillId="46" borderId="46">
      <alignment vertical="center"/>
    </xf>
    <xf numFmtId="4" fontId="74" fillId="50" borderId="69" applyNumberFormat="0" applyProtection="0">
      <alignment vertical="center"/>
    </xf>
    <xf numFmtId="0" fontId="80" fillId="90" borderId="67" applyNumberFormat="0" applyAlignment="0" applyProtection="0"/>
    <xf numFmtId="4" fontId="58" fillId="34" borderId="66" applyNumberFormat="0" applyProtection="0">
      <alignment horizontal="right" vertical="center"/>
    </xf>
    <xf numFmtId="0" fontId="19" fillId="65" borderId="59" applyNumberFormat="0" applyProtection="0">
      <alignment horizontal="left" vertical="top" indent="1"/>
    </xf>
    <xf numFmtId="4" fontId="74" fillId="69" borderId="66" applyNumberFormat="0" applyProtection="0">
      <alignment vertical="center"/>
    </xf>
    <xf numFmtId="0" fontId="19" fillId="43" borderId="66" applyNumberFormat="0" applyProtection="0">
      <alignment horizontal="left" vertical="center" indent="1"/>
    </xf>
    <xf numFmtId="0" fontId="89" fillId="88" borderId="47" applyNumberFormat="0" applyAlignment="0" applyProtection="0"/>
    <xf numFmtId="4" fontId="58" fillId="65" borderId="59" applyNumberFormat="0" applyProtection="0">
      <alignment horizontal="right" vertical="center"/>
    </xf>
    <xf numFmtId="4" fontId="66" fillId="50" borderId="59" applyNumberFormat="0" applyProtection="0">
      <alignment horizontal="left" vertical="center" indent="1"/>
    </xf>
    <xf numFmtId="0" fontId="19" fillId="68" borderId="66" applyNumberFormat="0" applyProtection="0">
      <alignment horizontal="left" vertical="top" indent="1"/>
    </xf>
    <xf numFmtId="4" fontId="58" fillId="69" borderId="66" applyNumberFormat="0" applyProtection="0">
      <alignment vertical="center"/>
    </xf>
    <xf numFmtId="0" fontId="37" fillId="33" borderId="47" applyNumberFormat="0" applyAlignment="0" applyProtection="0"/>
    <xf numFmtId="10" fontId="23" fillId="46" borderId="63" applyNumberFormat="0" applyBorder="0" applyAlignment="0" applyProtection="0"/>
    <xf numFmtId="4" fontId="58" fillId="45" borderId="66" applyNumberFormat="0" applyProtection="0">
      <alignment horizontal="right" vertical="center"/>
    </xf>
    <xf numFmtId="0" fontId="34" fillId="0" borderId="56">
      <alignment horizontal="left"/>
    </xf>
    <xf numFmtId="10" fontId="23" fillId="46" borderId="57" applyNumberFormat="0" applyBorder="0" applyAlignment="0" applyProtection="0"/>
    <xf numFmtId="0" fontId="19" fillId="52" borderId="59" applyNumberFormat="0" applyProtection="0">
      <alignment horizontal="left" vertical="top" indent="1"/>
    </xf>
    <xf numFmtId="4" fontId="58" fillId="35" borderId="66" applyNumberFormat="0" applyProtection="0">
      <alignment vertical="center"/>
    </xf>
    <xf numFmtId="4" fontId="66" fillId="38" borderId="59" applyNumberFormat="0" applyProtection="0">
      <alignment vertical="center"/>
    </xf>
    <xf numFmtId="0" fontId="19" fillId="65" borderId="66" applyNumberFormat="0" applyProtection="0">
      <alignment horizontal="left" vertical="center" indent="1"/>
    </xf>
    <xf numFmtId="4" fontId="58" fillId="57" borderId="59" applyNumberFormat="0" applyProtection="0">
      <alignment horizontal="right" vertical="center"/>
    </xf>
    <xf numFmtId="0" fontId="82" fillId="0" borderId="73" applyNumberFormat="0" applyFill="0" applyAlignment="0" applyProtection="0"/>
    <xf numFmtId="10" fontId="23" fillId="46" borderId="57" applyNumberFormat="0" applyBorder="0" applyAlignment="0" applyProtection="0"/>
    <xf numFmtId="0" fontId="58" fillId="61" borderId="59" applyNumberFormat="0" applyProtection="0">
      <alignment horizontal="left" vertical="top" indent="1"/>
    </xf>
    <xf numFmtId="170" fontId="19" fillId="0" borderId="0">
      <alignment horizontal="left" wrapText="1"/>
    </xf>
    <xf numFmtId="0" fontId="19" fillId="39" borderId="66" applyNumberFormat="0" applyProtection="0">
      <alignment horizontal="left" vertical="top" indent="1"/>
    </xf>
    <xf numFmtId="0" fontId="19" fillId="95" borderId="69" applyNumberFormat="0" applyProtection="0">
      <alignment horizontal="left" vertical="center" indent="1"/>
    </xf>
    <xf numFmtId="4" fontId="58" fillId="104" borderId="69" applyNumberFormat="0" applyProtection="0">
      <alignment horizontal="right" vertical="center"/>
    </xf>
    <xf numFmtId="4" fontId="58" fillId="103" borderId="69" applyNumberFormat="0" applyProtection="0">
      <alignment horizontal="right" vertical="center"/>
    </xf>
    <xf numFmtId="4" fontId="66" fillId="38" borderId="66" applyNumberFormat="0" applyProtection="0">
      <alignment vertical="center"/>
    </xf>
    <xf numFmtId="0" fontId="81" fillId="37" borderId="47" applyNumberFormat="0" applyAlignment="0" applyProtection="0"/>
    <xf numFmtId="0" fontId="80" fillId="90" borderId="47" applyNumberFormat="0" applyAlignment="0" applyProtection="0"/>
    <xf numFmtId="0" fontId="81" fillId="37" borderId="60" applyNumberFormat="0" applyAlignment="0" applyProtection="0"/>
    <xf numFmtId="0" fontId="89" fillId="88" borderId="67" applyNumberFormat="0" applyAlignment="0" applyProtection="0"/>
    <xf numFmtId="0" fontId="34" fillId="0" borderId="62">
      <alignment horizontal="left"/>
    </xf>
    <xf numFmtId="0" fontId="81" fillId="37" borderId="67" applyNumberFormat="0" applyAlignment="0" applyProtection="0"/>
    <xf numFmtId="0" fontId="80" fillId="90" borderId="54" applyNumberFormat="0" applyAlignment="0" applyProtection="0"/>
    <xf numFmtId="0" fontId="81" fillId="37" borderId="54" applyNumberFormat="0" applyAlignment="0" applyProtection="0"/>
    <xf numFmtId="0" fontId="37" fillId="33" borderId="54" applyNumberFormat="0" applyAlignment="0" applyProtection="0"/>
    <xf numFmtId="4" fontId="58" fillId="101" borderId="69" applyNumberFormat="0" applyProtection="0">
      <alignment horizontal="right" vertical="center"/>
    </xf>
    <xf numFmtId="4" fontId="58" fillId="34" borderId="66" applyNumberFormat="0" applyProtection="0">
      <alignment horizontal="right" vertical="center"/>
    </xf>
    <xf numFmtId="4" fontId="58" fillId="98" borderId="69" applyNumberFormat="0" applyProtection="0">
      <alignment horizontal="right" vertical="center"/>
    </xf>
    <xf numFmtId="4" fontId="58" fillId="41" borderId="66" applyNumberFormat="0" applyProtection="0">
      <alignment horizontal="right" vertical="center"/>
    </xf>
    <xf numFmtId="0" fontId="19" fillId="68" borderId="66" applyNumberFormat="0" applyProtection="0">
      <alignment horizontal="left" vertical="center" indent="1"/>
    </xf>
    <xf numFmtId="4" fontId="58" fillId="96" borderId="69" applyNumberFormat="0" applyProtection="0">
      <alignment horizontal="right" vertical="center"/>
    </xf>
    <xf numFmtId="0" fontId="19" fillId="39" borderId="66" applyNumberFormat="0" applyProtection="0">
      <alignment horizontal="left" vertical="center" indent="1"/>
    </xf>
    <xf numFmtId="4" fontId="58" fillId="54" borderId="70" applyNumberFormat="0" applyProtection="0">
      <alignment horizontal="left" vertical="center" indent="1"/>
    </xf>
    <xf numFmtId="0" fontId="34" fillId="0" borderId="56">
      <alignment horizontal="left" vertical="center"/>
    </xf>
    <xf numFmtId="4" fontId="74" fillId="65" borderId="66" applyNumberFormat="0" applyProtection="0">
      <alignment horizontal="right" vertical="center"/>
    </xf>
    <xf numFmtId="4" fontId="58" fillId="65" borderId="66" applyNumberFormat="0" applyProtection="0">
      <alignment horizontal="right" vertical="center"/>
    </xf>
    <xf numFmtId="4" fontId="58" fillId="99" borderId="69" applyNumberFormat="0" applyProtection="0">
      <alignment horizontal="right" vertical="center"/>
    </xf>
    <xf numFmtId="0" fontId="19" fillId="66" borderId="59" applyNumberFormat="0" applyProtection="0">
      <alignment horizontal="left" vertical="top" indent="1"/>
    </xf>
    <xf numFmtId="10" fontId="23" fillId="46" borderId="63" applyNumberFormat="0" applyBorder="0" applyAlignment="0" applyProtection="0"/>
    <xf numFmtId="38" fontId="36" fillId="0" borderId="58"/>
    <xf numFmtId="4" fontId="58" fillId="67" borderId="59" applyNumberFormat="0" applyProtection="0">
      <alignment horizontal="left" vertical="center" indent="1"/>
    </xf>
    <xf numFmtId="4" fontId="58" fillId="41" borderId="66" applyNumberFormat="0" applyProtection="0">
      <alignment horizontal="right" vertical="center"/>
    </xf>
    <xf numFmtId="4" fontId="58" fillId="59" borderId="66" applyNumberFormat="0" applyProtection="0">
      <alignment horizontal="right" vertical="center"/>
    </xf>
    <xf numFmtId="0" fontId="19" fillId="52" borderId="59" applyNumberFormat="0" applyProtection="0">
      <alignment horizontal="left" vertical="center" indent="1"/>
    </xf>
    <xf numFmtId="4" fontId="58" fillId="44" borderId="66" applyNumberFormat="0" applyProtection="0">
      <alignment horizontal="right" vertical="center"/>
    </xf>
    <xf numFmtId="0" fontId="19" fillId="67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top" indent="1"/>
    </xf>
    <xf numFmtId="4" fontId="74" fillId="65" borderId="66" applyNumberFormat="0" applyProtection="0">
      <alignment horizontal="right" vertical="center"/>
    </xf>
    <xf numFmtId="4" fontId="58" fillId="35" borderId="66" applyNumberFormat="0" applyProtection="0">
      <alignment horizontal="left" vertical="center" indent="1"/>
    </xf>
    <xf numFmtId="0" fontId="66" fillId="38" borderId="59" applyNumberFormat="0" applyProtection="0">
      <alignment horizontal="left" vertical="top" indent="1"/>
    </xf>
    <xf numFmtId="0" fontId="19" fillId="66" borderId="59" applyNumberFormat="0" applyProtection="0">
      <alignment horizontal="left" vertical="center" indent="1"/>
    </xf>
    <xf numFmtId="0" fontId="89" fillId="88" borderId="60" applyNumberFormat="0" applyAlignment="0" applyProtection="0"/>
    <xf numFmtId="4" fontId="58" fillId="69" borderId="66" applyNumberFormat="0" applyProtection="0">
      <alignment horizontal="left" vertical="center" indent="1"/>
    </xf>
    <xf numFmtId="4" fontId="58" fillId="34" borderId="52" applyNumberFormat="0" applyProtection="0">
      <alignment horizontal="right" vertical="center"/>
    </xf>
    <xf numFmtId="4" fontId="58" fillId="42" borderId="52" applyNumberFormat="0" applyProtection="0">
      <alignment horizontal="right" vertical="center"/>
    </xf>
    <xf numFmtId="0" fontId="19" fillId="65" borderId="52" applyNumberFormat="0" applyProtection="0">
      <alignment horizontal="left" vertical="top" indent="1"/>
    </xf>
    <xf numFmtId="0" fontId="82" fillId="0" borderId="72" applyNumberFormat="0" applyFill="0" applyAlignment="0" applyProtection="0"/>
    <xf numFmtId="0" fontId="34" fillId="0" borderId="42">
      <alignment horizontal="left"/>
    </xf>
    <xf numFmtId="4" fontId="66" fillId="50" borderId="66" applyNumberFormat="0" applyProtection="0">
      <alignment horizontal="left" vertical="center" indent="1"/>
    </xf>
    <xf numFmtId="0" fontId="19" fillId="87" borderId="55" applyNumberFormat="0" applyFont="0" applyAlignment="0" applyProtection="0"/>
    <xf numFmtId="170" fontId="19" fillId="0" borderId="0">
      <alignment horizontal="left" wrapText="1"/>
    </xf>
    <xf numFmtId="10" fontId="23" fillId="46" borderId="63" applyNumberFormat="0" applyBorder="0" applyAlignment="0" applyProtection="0"/>
    <xf numFmtId="174" fontId="57" fillId="46" borderId="51">
      <alignment horizontal="left"/>
    </xf>
    <xf numFmtId="4" fontId="74" fillId="69" borderId="52" applyNumberFormat="0" applyProtection="0">
      <alignment vertical="center"/>
    </xf>
    <xf numFmtId="4" fontId="58" fillId="59" borderId="52" applyNumberFormat="0" applyProtection="0">
      <alignment horizontal="right" vertical="center"/>
    </xf>
    <xf numFmtId="4" fontId="58" fillId="42" borderId="52" applyNumberFormat="0" applyProtection="0">
      <alignment horizontal="right" vertical="center"/>
    </xf>
    <xf numFmtId="4" fontId="58" fillId="50" borderId="69" applyNumberFormat="0" applyProtection="0">
      <alignment horizontal="left" vertical="center" indent="1"/>
    </xf>
    <xf numFmtId="0" fontId="58" fillId="61" borderId="52" applyNumberFormat="0" applyProtection="0">
      <alignment horizontal="left" vertical="top" indent="1"/>
    </xf>
    <xf numFmtId="10" fontId="23" fillId="46" borderId="50" applyNumberFormat="0" applyBorder="0" applyAlignment="0" applyProtection="0"/>
    <xf numFmtId="4" fontId="67" fillId="65" borderId="52" applyNumberFormat="0" applyProtection="0">
      <alignment horizontal="right" vertical="center"/>
    </xf>
    <xf numFmtId="4" fontId="58" fillId="69" borderId="52" applyNumberFormat="0" applyProtection="0">
      <alignment vertical="center"/>
    </xf>
    <xf numFmtId="0" fontId="19" fillId="68" borderId="52" applyNumberFormat="0" applyProtection="0">
      <alignment horizontal="left" vertical="top" indent="1"/>
    </xf>
    <xf numFmtId="4" fontId="58" fillId="57" borderId="52" applyNumberFormat="0" applyProtection="0">
      <alignment horizontal="right" vertical="center"/>
    </xf>
    <xf numFmtId="4" fontId="66" fillId="38" borderId="52" applyNumberFormat="0" applyProtection="0">
      <alignment vertical="center"/>
    </xf>
    <xf numFmtId="0" fontId="58" fillId="35" borderId="59" applyNumberFormat="0" applyProtection="0">
      <alignment horizontal="left" vertical="top" indent="1"/>
    </xf>
    <xf numFmtId="4" fontId="58" fillId="67" borderId="59" applyNumberFormat="0" applyProtection="0">
      <alignment horizontal="left" vertical="center" indent="1"/>
    </xf>
    <xf numFmtId="4" fontId="58" fillId="67" borderId="52" applyNumberFormat="0" applyProtection="0">
      <alignment horizontal="right" vertical="center"/>
    </xf>
    <xf numFmtId="0" fontId="89" fillId="88" borderId="54" applyNumberFormat="0" applyAlignment="0" applyProtection="0"/>
    <xf numFmtId="4" fontId="58" fillId="67" borderId="66" applyNumberFormat="0" applyProtection="0">
      <alignment horizontal="left" vertical="center" indent="1"/>
    </xf>
    <xf numFmtId="4" fontId="58" fillId="54" borderId="69" applyNumberFormat="0" applyProtection="0">
      <alignment horizontal="right" vertical="center"/>
    </xf>
    <xf numFmtId="4" fontId="58" fillId="45" borderId="52" applyNumberFormat="0" applyProtection="0">
      <alignment horizontal="right" vertical="center"/>
    </xf>
    <xf numFmtId="4" fontId="58" fillId="69" borderId="52" applyNumberFormat="0" applyProtection="0">
      <alignment horizontal="left" vertical="center" indent="1"/>
    </xf>
    <xf numFmtId="4" fontId="66" fillId="50" borderId="52" applyNumberFormat="0" applyProtection="0">
      <alignment horizontal="left" vertical="center" indent="1"/>
    </xf>
    <xf numFmtId="4" fontId="58" fillId="50" borderId="69" applyNumberFormat="0" applyProtection="0">
      <alignment vertical="center"/>
    </xf>
    <xf numFmtId="174" fontId="57" fillId="46" borderId="65">
      <alignment horizontal="left"/>
    </xf>
    <xf numFmtId="0" fontId="19" fillId="61" borderId="66" applyNumberFormat="0" applyProtection="0">
      <alignment horizontal="left" vertical="center" indent="1"/>
    </xf>
    <xf numFmtId="0" fontId="19" fillId="39" borderId="59" applyNumberFormat="0" applyProtection="0">
      <alignment horizontal="left" vertical="center" indent="1"/>
    </xf>
    <xf numFmtId="0" fontId="19" fillId="52" borderId="52" applyNumberFormat="0" applyProtection="0">
      <alignment horizontal="left" vertical="top" indent="1"/>
    </xf>
    <xf numFmtId="10" fontId="23" fillId="46" borderId="50" applyNumberFormat="0" applyBorder="0" applyAlignment="0" applyProtection="0"/>
    <xf numFmtId="4" fontId="58" fillId="65" borderId="52" applyNumberFormat="0" applyProtection="0">
      <alignment horizontal="right" vertical="center"/>
    </xf>
    <xf numFmtId="4" fontId="58" fillId="67" borderId="52" applyNumberFormat="0" applyProtection="0">
      <alignment horizontal="left" vertical="center" indent="1"/>
    </xf>
    <xf numFmtId="0" fontId="34" fillId="0" borderId="49">
      <alignment horizontal="left"/>
    </xf>
    <xf numFmtId="38" fontId="36" fillId="0" borderId="51"/>
    <xf numFmtId="0" fontId="19" fillId="61" borderId="52" applyNumberFormat="0" applyProtection="0">
      <alignment horizontal="left" vertical="top" indent="1"/>
    </xf>
    <xf numFmtId="0" fontId="23" fillId="107" borderId="57"/>
    <xf numFmtId="0" fontId="58" fillId="69" borderId="66" applyNumberFormat="0" applyProtection="0">
      <alignment horizontal="left" vertical="top" indent="1"/>
    </xf>
    <xf numFmtId="4" fontId="58" fillId="41" borderId="59" applyNumberFormat="0" applyProtection="0">
      <alignment horizontal="right" vertical="center"/>
    </xf>
    <xf numFmtId="4" fontId="58" fillId="69" borderId="69" applyNumberFormat="0" applyProtection="0">
      <alignment horizontal="left" vertical="center" indent="1"/>
    </xf>
    <xf numFmtId="4" fontId="66" fillId="38" borderId="59" applyNumberFormat="0" applyProtection="0">
      <alignment horizontal="left" vertical="center" indent="1"/>
    </xf>
    <xf numFmtId="170" fontId="19" fillId="0" borderId="0">
      <alignment horizontal="left" wrapText="1"/>
    </xf>
    <xf numFmtId="4" fontId="72" fillId="38" borderId="59" applyNumberFormat="0" applyProtection="0">
      <alignment vertical="center"/>
    </xf>
    <xf numFmtId="0" fontId="19" fillId="65" borderId="66" applyNumberFormat="0" applyProtection="0">
      <alignment horizontal="left" vertical="top" indent="1"/>
    </xf>
    <xf numFmtId="42" fontId="19" fillId="46" borderId="58">
      <alignment horizontal="left"/>
    </xf>
    <xf numFmtId="0" fontId="42" fillId="37" borderId="69" applyNumberFormat="0" applyAlignment="0" applyProtection="0"/>
    <xf numFmtId="0" fontId="66" fillId="50" borderId="66" applyNumberFormat="0" applyProtection="0">
      <alignment horizontal="left" vertical="top" indent="1"/>
    </xf>
    <xf numFmtId="0" fontId="19" fillId="52" borderId="66" applyNumberFormat="0" applyProtection="0">
      <alignment horizontal="left" vertical="center" indent="1"/>
    </xf>
    <xf numFmtId="4" fontId="58" fillId="67" borderId="66" applyNumberFormat="0" applyProtection="0">
      <alignment horizontal="right" vertical="center"/>
    </xf>
    <xf numFmtId="4" fontId="72" fillId="50" borderId="66" applyNumberFormat="0" applyProtection="0">
      <alignment vertical="center"/>
    </xf>
    <xf numFmtId="42" fontId="19" fillId="46" borderId="64">
      <alignment vertical="center"/>
    </xf>
    <xf numFmtId="4" fontId="58" fillId="45" borderId="66" applyNumberFormat="0" applyProtection="0">
      <alignment horizontal="right" vertical="center"/>
    </xf>
    <xf numFmtId="0" fontId="58" fillId="67" borderId="66" applyNumberFormat="0" applyProtection="0">
      <alignment horizontal="left" vertical="top" indent="1"/>
    </xf>
    <xf numFmtId="4" fontId="58" fillId="41" borderId="59" applyNumberFormat="0" applyProtection="0">
      <alignment horizontal="right" vertical="center"/>
    </xf>
    <xf numFmtId="0" fontId="19" fillId="95" borderId="69" applyNumberFormat="0" applyProtection="0">
      <alignment horizontal="left" vertical="center" indent="1"/>
    </xf>
    <xf numFmtId="0" fontId="19" fillId="66" borderId="52" applyNumberFormat="0" applyProtection="0">
      <alignment horizontal="left" vertical="top" indent="1"/>
    </xf>
    <xf numFmtId="0" fontId="19" fillId="0" borderId="0"/>
    <xf numFmtId="4" fontId="58" fillId="42" borderId="66" applyNumberFormat="0" applyProtection="0">
      <alignment horizontal="right" vertical="center"/>
    </xf>
    <xf numFmtId="4" fontId="58" fillId="59" borderId="59" applyNumberFormat="0" applyProtection="0">
      <alignment horizontal="right" vertical="center"/>
    </xf>
    <xf numFmtId="0" fontId="19" fillId="43" borderId="66" applyNumberFormat="0" applyProtection="0">
      <alignment horizontal="left" vertical="top" indent="1"/>
    </xf>
    <xf numFmtId="4" fontId="58" fillId="58" borderId="66" applyNumberFormat="0" applyProtection="0">
      <alignment horizontal="right" vertical="center"/>
    </xf>
    <xf numFmtId="0" fontId="19" fillId="61" borderId="59" applyNumberFormat="0" applyProtection="0">
      <alignment horizontal="left" vertical="top" indent="1"/>
    </xf>
    <xf numFmtId="0" fontId="19" fillId="66" borderId="66" applyNumberFormat="0" applyProtection="0">
      <alignment horizontal="left" vertical="top" indent="1"/>
    </xf>
    <xf numFmtId="4" fontId="58" fillId="58" borderId="59" applyNumberFormat="0" applyProtection="0">
      <alignment horizontal="right" vertical="center"/>
    </xf>
    <xf numFmtId="174" fontId="57" fillId="46" borderId="65">
      <alignment horizontal="left"/>
    </xf>
    <xf numFmtId="4" fontId="66" fillId="105" borderId="69" applyNumberFormat="0" applyProtection="0">
      <alignment horizontal="left" vertical="center" indent="1"/>
    </xf>
    <xf numFmtId="0" fontId="19" fillId="66" borderId="66" applyNumberFormat="0" applyProtection="0">
      <alignment horizontal="left" vertical="center" indent="1"/>
    </xf>
    <xf numFmtId="0" fontId="19" fillId="87" borderId="55" applyNumberFormat="0" applyFont="0" applyAlignment="0" applyProtection="0"/>
    <xf numFmtId="42" fontId="19" fillId="46" borderId="44">
      <alignment horizontal="left"/>
    </xf>
    <xf numFmtId="174" fontId="57" fillId="46" borderId="44">
      <alignment horizontal="left"/>
    </xf>
    <xf numFmtId="4" fontId="66" fillId="38" borderId="45" applyNumberFormat="0" applyProtection="0">
      <alignment vertical="center"/>
    </xf>
    <xf numFmtId="0" fontId="19" fillId="67" borderId="52" applyNumberFormat="0" applyProtection="0">
      <alignment horizontal="left" vertical="top" indent="1"/>
    </xf>
    <xf numFmtId="4" fontId="72" fillId="38" borderId="45" applyNumberFormat="0" applyProtection="0">
      <alignment vertical="center"/>
    </xf>
    <xf numFmtId="0" fontId="19" fillId="39" borderId="52" applyNumberFormat="0" applyProtection="0">
      <alignment horizontal="left" vertical="center" indent="1"/>
    </xf>
    <xf numFmtId="4" fontId="66" fillId="38" borderId="45" applyNumberFormat="0" applyProtection="0">
      <alignment horizontal="left" vertical="center" indent="1"/>
    </xf>
    <xf numFmtId="0" fontId="19" fillId="39" borderId="52" applyNumberFormat="0" applyProtection="0">
      <alignment horizontal="left" vertical="center" indent="1"/>
    </xf>
    <xf numFmtId="0" fontId="66" fillId="38" borderId="45" applyNumberFormat="0" applyProtection="0">
      <alignment horizontal="left" vertical="top" indent="1"/>
    </xf>
    <xf numFmtId="0" fontId="19" fillId="39" borderId="52" applyNumberFormat="0" applyProtection="0">
      <alignment horizontal="left" vertical="top" indent="1"/>
    </xf>
    <xf numFmtId="0" fontId="19" fillId="65" borderId="52" applyNumberFormat="0" applyProtection="0">
      <alignment horizontal="left" vertical="center" indent="1"/>
    </xf>
    <xf numFmtId="0" fontId="19" fillId="65" borderId="52" applyNumberFormat="0" applyProtection="0">
      <alignment horizontal="left" vertical="top" indent="1"/>
    </xf>
    <xf numFmtId="4" fontId="58" fillId="45" borderId="45" applyNumberFormat="0" applyProtection="0">
      <alignment horizontal="right" vertical="center"/>
    </xf>
    <xf numFmtId="0" fontId="19" fillId="51" borderId="50" applyNumberFormat="0">
      <protection locked="0"/>
    </xf>
    <xf numFmtId="4" fontId="58" fillId="34" borderId="45" applyNumberFormat="0" applyProtection="0">
      <alignment horizontal="right" vertical="center"/>
    </xf>
    <xf numFmtId="4" fontId="58" fillId="41" borderId="45" applyNumberFormat="0" applyProtection="0">
      <alignment horizontal="right" vertical="center"/>
    </xf>
    <xf numFmtId="4" fontId="58" fillId="35" borderId="52" applyNumberFormat="0" applyProtection="0">
      <alignment vertical="center"/>
    </xf>
    <xf numFmtId="4" fontId="58" fillId="58" borderId="45" applyNumberFormat="0" applyProtection="0">
      <alignment horizontal="right" vertical="center"/>
    </xf>
    <xf numFmtId="4" fontId="58" fillId="59" borderId="45" applyNumberFormat="0" applyProtection="0">
      <alignment horizontal="right" vertical="center"/>
    </xf>
    <xf numFmtId="4" fontId="74" fillId="35" borderId="52" applyNumberFormat="0" applyProtection="0">
      <alignment vertical="center"/>
    </xf>
    <xf numFmtId="4" fontId="58" fillId="44" borderId="45" applyNumberFormat="0" applyProtection="0">
      <alignment horizontal="right" vertical="center"/>
    </xf>
    <xf numFmtId="4" fontId="58" fillId="42" borderId="45" applyNumberFormat="0" applyProtection="0">
      <alignment horizontal="right" vertical="center"/>
    </xf>
    <xf numFmtId="4" fontId="58" fillId="35" borderId="52" applyNumberFormat="0" applyProtection="0">
      <alignment horizontal="left" vertical="center" indent="1"/>
    </xf>
    <xf numFmtId="4" fontId="58" fillId="63" borderId="45" applyNumberFormat="0" applyProtection="0">
      <alignment horizontal="right" vertical="center"/>
    </xf>
    <xf numFmtId="4" fontId="58" fillId="57" borderId="45" applyNumberFormat="0" applyProtection="0">
      <alignment horizontal="right" vertical="center"/>
    </xf>
    <xf numFmtId="0" fontId="58" fillId="35" borderId="52" applyNumberFormat="0" applyProtection="0">
      <alignment horizontal="left" vertical="top" indent="1"/>
    </xf>
    <xf numFmtId="4" fontId="58" fillId="65" borderId="52" applyNumberFormat="0" applyProtection="0">
      <alignment horizontal="right" vertical="center"/>
    </xf>
    <xf numFmtId="4" fontId="58" fillId="67" borderId="52" applyNumberFormat="0" applyProtection="0">
      <alignment horizontal="left" vertical="center" indent="1"/>
    </xf>
    <xf numFmtId="0" fontId="58" fillId="67" borderId="52" applyNumberFormat="0" applyProtection="0">
      <alignment horizontal="left" vertical="top" indent="1"/>
    </xf>
    <xf numFmtId="4" fontId="58" fillId="67" borderId="45" applyNumberFormat="0" applyProtection="0">
      <alignment horizontal="right" vertical="center"/>
    </xf>
    <xf numFmtId="0" fontId="23" fillId="107" borderId="50"/>
    <xf numFmtId="0" fontId="19" fillId="43" borderId="45" applyNumberFormat="0" applyProtection="0">
      <alignment horizontal="left" vertical="center" indent="1"/>
    </xf>
    <xf numFmtId="0" fontId="19" fillId="43" borderId="45" applyNumberFormat="0" applyProtection="0">
      <alignment horizontal="left" vertical="center" indent="1"/>
    </xf>
    <xf numFmtId="0" fontId="19" fillId="43" borderId="45" applyNumberFormat="0" applyProtection="0">
      <alignment horizontal="left" vertical="top" indent="1"/>
    </xf>
    <xf numFmtId="0" fontId="19" fillId="43" borderId="45" applyNumberFormat="0" applyProtection="0">
      <alignment horizontal="left" vertical="top" indent="1"/>
    </xf>
    <xf numFmtId="0" fontId="19" fillId="67" borderId="45" applyNumberFormat="0" applyProtection="0">
      <alignment horizontal="left" vertical="center" indent="1"/>
    </xf>
    <xf numFmtId="0" fontId="19" fillId="67" borderId="45" applyNumberFormat="0" applyProtection="0">
      <alignment horizontal="left" vertical="center" indent="1"/>
    </xf>
    <xf numFmtId="0" fontId="19" fillId="67" borderId="45" applyNumberFormat="0" applyProtection="0">
      <alignment horizontal="left" vertical="top" indent="1"/>
    </xf>
    <xf numFmtId="0" fontId="19" fillId="67" borderId="45" applyNumberFormat="0" applyProtection="0">
      <alignment horizontal="left" vertical="top" indent="1"/>
    </xf>
    <xf numFmtId="0" fontId="19" fillId="39" borderId="45" applyNumberFormat="0" applyProtection="0">
      <alignment horizontal="left" vertical="center" indent="1"/>
    </xf>
    <xf numFmtId="0" fontId="19" fillId="39" borderId="45" applyNumberFormat="0" applyProtection="0">
      <alignment horizontal="left" vertical="center" indent="1"/>
    </xf>
    <xf numFmtId="0" fontId="19" fillId="39" borderId="45" applyNumberFormat="0" applyProtection="0">
      <alignment horizontal="left" vertical="top" indent="1"/>
    </xf>
    <xf numFmtId="0" fontId="19" fillId="39" borderId="45" applyNumberFormat="0" applyProtection="0">
      <alignment horizontal="left" vertical="top" indent="1"/>
    </xf>
    <xf numFmtId="0" fontId="19" fillId="65" borderId="45" applyNumberFormat="0" applyProtection="0">
      <alignment horizontal="left" vertical="center" indent="1"/>
    </xf>
    <xf numFmtId="0" fontId="19" fillId="65" borderId="45" applyNumberFormat="0" applyProtection="0">
      <alignment horizontal="left" vertical="center" indent="1"/>
    </xf>
    <xf numFmtId="0" fontId="19" fillId="65" borderId="45" applyNumberFormat="0" applyProtection="0">
      <alignment horizontal="left" vertical="top" indent="1"/>
    </xf>
    <xf numFmtId="0" fontId="19" fillId="65" borderId="45" applyNumberFormat="0" applyProtection="0">
      <alignment horizontal="left" vertical="top" indent="1"/>
    </xf>
    <xf numFmtId="0" fontId="19" fillId="51" borderId="43" applyNumberFormat="0">
      <protection locked="0"/>
    </xf>
    <xf numFmtId="4" fontId="58" fillId="35" borderId="45" applyNumberFormat="0" applyProtection="0">
      <alignment vertical="center"/>
    </xf>
    <xf numFmtId="4" fontId="74" fillId="35" borderId="45" applyNumberFormat="0" applyProtection="0">
      <alignment vertical="center"/>
    </xf>
    <xf numFmtId="4" fontId="58" fillId="35" borderId="45" applyNumberFormat="0" applyProtection="0">
      <alignment horizontal="left" vertical="center" indent="1"/>
    </xf>
    <xf numFmtId="0" fontId="58" fillId="35" borderId="45" applyNumberFormat="0" applyProtection="0">
      <alignment horizontal="left" vertical="top" indent="1"/>
    </xf>
    <xf numFmtId="4" fontId="58" fillId="65" borderId="45" applyNumberFormat="0" applyProtection="0">
      <alignment horizontal="right" vertical="center"/>
    </xf>
    <xf numFmtId="4" fontId="74" fillId="65" borderId="45" applyNumberFormat="0" applyProtection="0">
      <alignment horizontal="right" vertical="center"/>
    </xf>
    <xf numFmtId="4" fontId="58" fillId="67" borderId="45" applyNumberFormat="0" applyProtection="0">
      <alignment horizontal="left" vertical="center" indent="1"/>
    </xf>
    <xf numFmtId="0" fontId="58" fillId="67" borderId="45" applyNumberFormat="0" applyProtection="0">
      <alignment horizontal="left" vertical="top" indent="1"/>
    </xf>
    <xf numFmtId="0" fontId="23" fillId="107" borderId="43"/>
    <xf numFmtId="4" fontId="67" fillId="65" borderId="45" applyNumberFormat="0" applyProtection="0">
      <alignment horizontal="right" vertical="center"/>
    </xf>
    <xf numFmtId="38" fontId="36" fillId="0" borderId="44"/>
    <xf numFmtId="0" fontId="19" fillId="43" borderId="66" applyNumberFormat="0" applyProtection="0">
      <alignment horizontal="left" vertical="center" indent="1"/>
    </xf>
    <xf numFmtId="0" fontId="19" fillId="68" borderId="59" applyNumberFormat="0" applyProtection="0">
      <alignment horizontal="left" vertical="top" indent="1"/>
    </xf>
    <xf numFmtId="0" fontId="37" fillId="33" borderId="67" applyNumberFormat="0" applyAlignment="0" applyProtection="0"/>
    <xf numFmtId="170" fontId="19" fillId="0" borderId="0">
      <alignment horizontal="left" wrapText="1"/>
    </xf>
    <xf numFmtId="4" fontId="58" fillId="102" borderId="69" applyNumberFormat="0" applyProtection="0">
      <alignment horizontal="right" vertical="center"/>
    </xf>
    <xf numFmtId="4" fontId="58" fillId="63" borderId="59" applyNumberFormat="0" applyProtection="0">
      <alignment horizontal="right" vertical="center"/>
    </xf>
    <xf numFmtId="0" fontId="19" fillId="87" borderId="68" applyNumberFormat="0" applyFont="0" applyAlignment="0" applyProtection="0"/>
    <xf numFmtId="174" fontId="57" fillId="46" borderId="58">
      <alignment horizontal="left"/>
    </xf>
    <xf numFmtId="0" fontId="19" fillId="51" borderId="63" applyNumberFormat="0">
      <protection locked="0"/>
    </xf>
    <xf numFmtId="0" fontId="36" fillId="43" borderId="71" applyBorder="0"/>
    <xf numFmtId="4" fontId="74" fillId="35" borderId="66" applyNumberFormat="0" applyProtection="0">
      <alignment vertical="center"/>
    </xf>
    <xf numFmtId="4" fontId="58" fillId="45" borderId="59" applyNumberFormat="0" applyProtection="0">
      <alignment horizontal="right" vertical="center"/>
    </xf>
    <xf numFmtId="4" fontId="58" fillId="44" borderId="59" applyNumberFormat="0" applyProtection="0">
      <alignment horizontal="right" vertical="center"/>
    </xf>
    <xf numFmtId="4" fontId="58" fillId="57" borderId="59" applyNumberFormat="0" applyProtection="0">
      <alignment horizontal="right" vertical="center"/>
    </xf>
    <xf numFmtId="0" fontId="19" fillId="95" borderId="69" applyNumberFormat="0" applyProtection="0">
      <alignment horizontal="left" vertical="center" indent="1"/>
    </xf>
    <xf numFmtId="4" fontId="67" fillId="65" borderId="59" applyNumberFormat="0" applyProtection="0">
      <alignment horizontal="right" vertical="center"/>
    </xf>
    <xf numFmtId="4" fontId="67" fillId="65" borderId="66" applyNumberFormat="0" applyProtection="0">
      <alignment horizontal="right" vertical="center"/>
    </xf>
    <xf numFmtId="4" fontId="58" fillId="57" borderId="66" applyNumberFormat="0" applyProtection="0">
      <alignment horizontal="right" vertical="center"/>
    </xf>
    <xf numFmtId="0" fontId="19" fillId="61" borderId="66" applyNumberFormat="0" applyProtection="0">
      <alignment horizontal="left" vertical="top" indent="1"/>
    </xf>
    <xf numFmtId="0" fontId="23" fillId="107" borderId="63"/>
    <xf numFmtId="4" fontId="58" fillId="67" borderId="59" applyNumberFormat="0" applyProtection="0">
      <alignment horizontal="right" vertical="center"/>
    </xf>
    <xf numFmtId="0" fontId="19" fillId="43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center" indent="1"/>
    </xf>
    <xf numFmtId="0" fontId="19" fillId="43" borderId="59" applyNumberFormat="0" applyProtection="0">
      <alignment horizontal="left" vertical="top" indent="1"/>
    </xf>
    <xf numFmtId="0" fontId="19" fillId="67" borderId="59" applyNumberFormat="0" applyProtection="0">
      <alignment horizontal="left" vertical="center" indent="1"/>
    </xf>
    <xf numFmtId="0" fontId="19" fillId="67" borderId="59" applyNumberFormat="0" applyProtection="0">
      <alignment horizontal="left" vertical="top" indent="1"/>
    </xf>
    <xf numFmtId="0" fontId="19" fillId="67" borderId="59" applyNumberFormat="0" applyProtection="0">
      <alignment horizontal="left" vertical="top" indent="1"/>
    </xf>
    <xf numFmtId="0" fontId="19" fillId="39" borderId="59" applyNumberFormat="0" applyProtection="0">
      <alignment horizontal="left" vertical="center" indent="1"/>
    </xf>
    <xf numFmtId="0" fontId="19" fillId="39" borderId="59" applyNumberFormat="0" applyProtection="0">
      <alignment horizontal="left" vertical="top" indent="1"/>
    </xf>
    <xf numFmtId="0" fontId="19" fillId="65" borderId="59" applyNumberFormat="0" applyProtection="0">
      <alignment horizontal="left" vertical="center" indent="1"/>
    </xf>
    <xf numFmtId="0" fontId="19" fillId="65" borderId="59" applyNumberFormat="0" applyProtection="0">
      <alignment horizontal="left" vertical="center" indent="1"/>
    </xf>
    <xf numFmtId="0" fontId="19" fillId="51" borderId="57" applyNumberFormat="0">
      <protection locked="0"/>
    </xf>
    <xf numFmtId="4" fontId="74" fillId="35" borderId="59" applyNumberFormat="0" applyProtection="0">
      <alignment vertical="center"/>
    </xf>
    <xf numFmtId="4" fontId="58" fillId="35" borderId="59" applyNumberFormat="0" applyProtection="0">
      <alignment horizontal="left" vertical="center" indent="1"/>
    </xf>
    <xf numFmtId="4" fontId="58" fillId="65" borderId="59" applyNumberFormat="0" applyProtection="0">
      <alignment horizontal="right" vertical="center"/>
    </xf>
    <xf numFmtId="4" fontId="74" fillId="65" borderId="59" applyNumberFormat="0" applyProtection="0">
      <alignment horizontal="right" vertical="center"/>
    </xf>
    <xf numFmtId="0" fontId="58" fillId="67" borderId="59" applyNumberFormat="0" applyProtection="0">
      <alignment horizontal="left" vertical="top" indent="1"/>
    </xf>
    <xf numFmtId="4" fontId="67" fillId="65" borderId="59" applyNumberFormat="0" applyProtection="0">
      <alignment horizontal="right" vertical="center"/>
    </xf>
    <xf numFmtId="38" fontId="36" fillId="0" borderId="58"/>
    <xf numFmtId="0" fontId="80" fillId="90" borderId="60" applyNumberFormat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2" fillId="0" borderId="24" xfId="43" applyFont="1" applyBorder="1"/>
    <xf numFmtId="0" fontId="22" fillId="0" borderId="24" xfId="43" applyFont="1" applyFill="1" applyBorder="1" applyAlignment="1">
      <alignment horizontal="center"/>
    </xf>
    <xf numFmtId="164" fontId="0" fillId="0" borderId="0" xfId="0" applyNumberFormat="1"/>
    <xf numFmtId="164" fontId="62" fillId="0" borderId="0" xfId="0" applyNumberFormat="1" applyFont="1" applyAlignment="1">
      <alignment horizontal="left"/>
    </xf>
    <xf numFmtId="0" fontId="63" fillId="0" borderId="0" xfId="0" applyFont="1"/>
    <xf numFmtId="14" fontId="22" fillId="0" borderId="24" xfId="43" applyNumberFormat="1" applyFont="1" applyFill="1" applyBorder="1" applyAlignment="1">
      <alignment horizontal="center"/>
    </xf>
    <xf numFmtId="43" fontId="93" fillId="0" borderId="0" xfId="42" applyFont="1"/>
    <xf numFmtId="165" fontId="93" fillId="0" borderId="24" xfId="42" applyNumberFormat="1" applyFont="1" applyBorder="1"/>
    <xf numFmtId="165" fontId="93" fillId="0" borderId="0" xfId="42" applyNumberFormat="1" applyFont="1"/>
    <xf numFmtId="165" fontId="0" fillId="0" borderId="0" xfId="0" applyNumberFormat="1"/>
    <xf numFmtId="165" fontId="18" fillId="0" borderId="0" xfId="42" applyNumberFormat="1" applyFont="1" applyAlignment="1">
      <alignment horizontal="left" wrapText="1"/>
    </xf>
    <xf numFmtId="165" fontId="18" fillId="0" borderId="0" xfId="42" applyNumberFormat="1" applyFont="1" applyAlignment="1">
      <alignment horizontal="right" wrapText="1"/>
    </xf>
    <xf numFmtId="165" fontId="18" fillId="0" borderId="0" xfId="42" applyNumberFormat="1" applyFont="1" applyFill="1" applyAlignment="1">
      <alignment horizontal="right" wrapText="1"/>
    </xf>
    <xf numFmtId="165" fontId="61" fillId="0" borderId="0" xfId="42" applyNumberFormat="1" applyFont="1" applyAlignment="1">
      <alignment horizontal="right" wrapText="1"/>
    </xf>
    <xf numFmtId="165" fontId="18" fillId="0" borderId="0" xfId="42" applyNumberFormat="1" applyFont="1" applyAlignment="1">
      <alignment horizontal="left"/>
    </xf>
    <xf numFmtId="165" fontId="18" fillId="0" borderId="0" xfId="42" applyNumberFormat="1" applyFont="1" applyAlignment="1">
      <alignment horizontal="right"/>
    </xf>
    <xf numFmtId="165" fontId="18" fillId="0" borderId="0" xfId="42" applyNumberFormat="1" applyFont="1" applyFill="1" applyAlignment="1">
      <alignment horizontal="right"/>
    </xf>
    <xf numFmtId="165" fontId="64" fillId="0" borderId="0" xfId="42" applyNumberFormat="1" applyFont="1" applyFill="1" applyAlignment="1">
      <alignment horizontal="right"/>
    </xf>
    <xf numFmtId="165" fontId="18" fillId="0" borderId="10" xfId="42" applyNumberFormat="1" applyFont="1" applyBorder="1" applyAlignment="1">
      <alignment horizontal="left"/>
    </xf>
    <xf numFmtId="165" fontId="18" fillId="0" borderId="10" xfId="42" applyNumberFormat="1" applyFont="1" applyBorder="1" applyAlignment="1">
      <alignment horizontal="right"/>
    </xf>
    <xf numFmtId="165" fontId="18" fillId="0" borderId="10" xfId="42" applyNumberFormat="1" applyFont="1" applyFill="1" applyBorder="1" applyAlignment="1">
      <alignment horizontal="right"/>
    </xf>
    <xf numFmtId="165" fontId="18" fillId="0" borderId="74" xfId="42" applyNumberFormat="1" applyFont="1" applyBorder="1" applyAlignment="1">
      <alignment horizontal="left"/>
    </xf>
    <xf numFmtId="165" fontId="18" fillId="0" borderId="12" xfId="42" applyNumberFormat="1" applyFont="1" applyBorder="1" applyAlignment="1">
      <alignment horizontal="right"/>
    </xf>
    <xf numFmtId="165" fontId="18" fillId="0" borderId="12" xfId="42" applyNumberFormat="1" applyFont="1" applyFill="1" applyBorder="1" applyAlignment="1">
      <alignment horizontal="right"/>
    </xf>
    <xf numFmtId="165" fontId="18" fillId="0" borderId="75" xfId="42" applyNumberFormat="1" applyFont="1" applyFill="1" applyBorder="1" applyAlignment="1">
      <alignment horizontal="right"/>
    </xf>
    <xf numFmtId="43" fontId="93" fillId="0" borderId="24" xfId="42" applyFont="1" applyBorder="1"/>
    <xf numFmtId="184" fontId="93" fillId="0" borderId="76" xfId="3088" applyNumberFormat="1" applyFont="1" applyBorder="1"/>
    <xf numFmtId="0" fontId="16" fillId="0" borderId="77" xfId="0" applyFont="1" applyBorder="1"/>
    <xf numFmtId="14" fontId="18" fillId="0" borderId="0" xfId="42" applyNumberFormat="1" applyFont="1" applyAlignment="1">
      <alignment horizontal="right" wrapText="1"/>
    </xf>
    <xf numFmtId="184" fontId="0" fillId="0" borderId="0" xfId="0" applyNumberFormat="1"/>
    <xf numFmtId="0" fontId="94" fillId="108" borderId="0" xfId="0" applyFont="1" applyFill="1" applyBorder="1" applyAlignment="1">
      <alignment horizontal="center"/>
    </xf>
    <xf numFmtId="15" fontId="94" fillId="108" borderId="0" xfId="0" quotePrefix="1" applyNumberFormat="1" applyFont="1" applyFill="1" applyBorder="1" applyAlignment="1">
      <alignment horizontal="center"/>
    </xf>
    <xf numFmtId="0" fontId="22" fillId="0" borderId="0" xfId="455" applyFont="1" applyAlignment="1"/>
    <xf numFmtId="0" fontId="22" fillId="0" borderId="0" xfId="455" applyFont="1" applyAlignment="1">
      <alignment horizontal="centerContinuous"/>
    </xf>
  </cellXfs>
  <cellStyles count="3089">
    <cellStyle name="_x0013_" xfId="472"/>
    <cellStyle name="_09GRC Gas Transport For Review" xfId="473"/>
    <cellStyle name="_4.06E Pass Throughs" xfId="44"/>
    <cellStyle name="_4.06E Pass Throughs 2" xfId="474"/>
    <cellStyle name="_4.06E Pass Throughs_04 07E Wild Horse Wind Expansion (C) (2)" xfId="475"/>
    <cellStyle name="_4.06E Pass Throughs_3.01 Income Statement" xfId="45"/>
    <cellStyle name="_4.06E Pass Throughs_3.01 Income Statement 2" xfId="262"/>
    <cellStyle name="_4.06E Pass Throughs_3.01 Income Statement 3" xfId="476"/>
    <cellStyle name="_4.06E Pass Throughs_4 31 Regulatory Assets and Liabilities  7 06- Exhibit D" xfId="477"/>
    <cellStyle name="_4.06E Pass Throughs_4 32 Regulatory Assets and Liabilities  7 06- Exhibit D" xfId="478"/>
    <cellStyle name="_4.06E Pass Throughs_Book9" xfId="479"/>
    <cellStyle name="_4.13E Montana Energy Tax" xfId="46"/>
    <cellStyle name="_4.13E Montana Energy Tax 2" xfId="480"/>
    <cellStyle name="_4.13E Montana Energy Tax_04 07E Wild Horse Wind Expansion (C) (2)" xfId="481"/>
    <cellStyle name="_4.13E Montana Energy Tax_3.01 Income Statement" xfId="47"/>
    <cellStyle name="_4.13E Montana Energy Tax_3.01 Income Statement 2" xfId="263"/>
    <cellStyle name="_4.13E Montana Energy Tax_3.01 Income Statement 3" xfId="482"/>
    <cellStyle name="_4.13E Montana Energy Tax_4 31 Regulatory Assets and Liabilities  7 06- Exhibit D" xfId="483"/>
    <cellStyle name="_4.13E Montana Energy Tax_4 32 Regulatory Assets and Liabilities  7 06- Exhibit D" xfId="484"/>
    <cellStyle name="_4.13E Montana Energy Tax_Book9" xfId="485"/>
    <cellStyle name="_AURORA WIP" xfId="486"/>
    <cellStyle name="_Book1" xfId="48"/>
    <cellStyle name="_Book1 (2)" xfId="49"/>
    <cellStyle name="_Book1 (2) 2" xfId="488"/>
    <cellStyle name="_Book1 (2)_04 07E Wild Horse Wind Expansion (C) (2)" xfId="489"/>
    <cellStyle name="_Book1 (2)_3.01 Income Statement" xfId="50"/>
    <cellStyle name="_Book1 (2)_3.01 Income Statement 2" xfId="264"/>
    <cellStyle name="_Book1 (2)_3.01 Income Statement 3" xfId="490"/>
    <cellStyle name="_Book1 (2)_4 31 Regulatory Assets and Liabilities  7 06- Exhibit D" xfId="491"/>
    <cellStyle name="_Book1 (2)_4 32 Regulatory Assets and Liabilities  7 06- Exhibit D" xfId="492"/>
    <cellStyle name="_Book1 (2)_Book9" xfId="493"/>
    <cellStyle name="_Book1 10" xfId="2923"/>
    <cellStyle name="_Book1 11" xfId="2873"/>
    <cellStyle name="_Book1 2" xfId="487"/>
    <cellStyle name="_Book1 3" xfId="731"/>
    <cellStyle name="_Book1 4" xfId="2815"/>
    <cellStyle name="_Book1 5" xfId="2962"/>
    <cellStyle name="_Book1 6" xfId="893"/>
    <cellStyle name="_Book1 7" xfId="3051"/>
    <cellStyle name="_Book1 8" xfId="2836"/>
    <cellStyle name="_Book1 9" xfId="692"/>
    <cellStyle name="_Book1_3.01 Income Statement" xfId="51"/>
    <cellStyle name="_Book1_3.01 Income Statement 2" xfId="265"/>
    <cellStyle name="_Book1_3.01 Income Statement 3" xfId="494"/>
    <cellStyle name="_Book1_4 31 Regulatory Assets and Liabilities  7 06- Exhibit D" xfId="495"/>
    <cellStyle name="_Book1_4 32 Regulatory Assets and Liabilities  7 06- Exhibit D" xfId="496"/>
    <cellStyle name="_Book1_Book9" xfId="497"/>
    <cellStyle name="_Book2" xfId="52"/>
    <cellStyle name="_Book2 2" xfId="498"/>
    <cellStyle name="_Book2_04 07E Wild Horse Wind Expansion (C) (2)" xfId="499"/>
    <cellStyle name="_Book2_3.01 Income Statement" xfId="53"/>
    <cellStyle name="_Book2_3.01 Income Statement 2" xfId="266"/>
    <cellStyle name="_Book2_3.01 Income Statement 3" xfId="500"/>
    <cellStyle name="_Book2_4 31 Regulatory Assets and Liabilities  7 06- Exhibit D" xfId="501"/>
    <cellStyle name="_Book2_4 32 Regulatory Assets and Liabilities  7 06- Exhibit D" xfId="502"/>
    <cellStyle name="_Book2_Book9" xfId="503"/>
    <cellStyle name="_Book3" xfId="504"/>
    <cellStyle name="_Book5" xfId="505"/>
    <cellStyle name="_Chelan Debt Forecast 12.19.05" xfId="54"/>
    <cellStyle name="_Chelan Debt Forecast 12.19.05 2" xfId="506"/>
    <cellStyle name="_Chelan Debt Forecast 12.19.05_3.01 Income Statement" xfId="55"/>
    <cellStyle name="_Chelan Debt Forecast 12.19.05_3.01 Income Statement 2" xfId="267"/>
    <cellStyle name="_Chelan Debt Forecast 12.19.05_3.01 Income Statement 3" xfId="507"/>
    <cellStyle name="_Chelan Debt Forecast 12.19.05_4 31 Regulatory Assets and Liabilities  7 06- Exhibit D" xfId="508"/>
    <cellStyle name="_Chelan Debt Forecast 12.19.05_4 32 Regulatory Assets and Liabilities  7 06- Exhibit D" xfId="509"/>
    <cellStyle name="_Chelan Debt Forecast 12.19.05_Book9" xfId="510"/>
    <cellStyle name="_Copy 11-9 Sumas Proforma - Current" xfId="511"/>
    <cellStyle name="_Costs not in AURORA 06GRC" xfId="56"/>
    <cellStyle name="_Costs not in AURORA 06GRC 2" xfId="512"/>
    <cellStyle name="_Costs not in AURORA 06GRC_04 07E Wild Horse Wind Expansion (C) (2)" xfId="513"/>
    <cellStyle name="_Costs not in AURORA 06GRC_3.01 Income Statement" xfId="57"/>
    <cellStyle name="_Costs not in AURORA 06GRC_3.01 Income Statement 2" xfId="268"/>
    <cellStyle name="_Costs not in AURORA 06GRC_3.01 Income Statement 3" xfId="514"/>
    <cellStyle name="_Costs not in AURORA 06GRC_4 31 Regulatory Assets and Liabilities  7 06- Exhibit D" xfId="515"/>
    <cellStyle name="_Costs not in AURORA 06GRC_4 32 Regulatory Assets and Liabilities  7 06- Exhibit D" xfId="516"/>
    <cellStyle name="_Costs not in AURORA 06GRC_Book9" xfId="517"/>
    <cellStyle name="_Costs not in AURORA 2006GRC 6.15.06" xfId="58"/>
    <cellStyle name="_Costs not in AURORA 2006GRC 6.15.06 2" xfId="518"/>
    <cellStyle name="_Costs not in AURORA 2006GRC 6.15.06_04 07E Wild Horse Wind Expansion (C) (2)" xfId="519"/>
    <cellStyle name="_Costs not in AURORA 2006GRC 6.15.06_3.01 Income Statement" xfId="59"/>
    <cellStyle name="_Costs not in AURORA 2006GRC 6.15.06_3.01 Income Statement 2" xfId="269"/>
    <cellStyle name="_Costs not in AURORA 2006GRC 6.15.06_3.01 Income Statement 3" xfId="520"/>
    <cellStyle name="_Costs not in AURORA 2006GRC 6.15.06_4 31 Regulatory Assets and Liabilities  7 06- Exhibit D" xfId="521"/>
    <cellStyle name="_Costs not in AURORA 2006GRC 6.15.06_4 32 Regulatory Assets and Liabilities  7 06- Exhibit D" xfId="522"/>
    <cellStyle name="_Costs not in AURORA 2006GRC 6.15.06_Book9" xfId="523"/>
    <cellStyle name="_Costs not in AURORA 2006GRC w gas price updated" xfId="524"/>
    <cellStyle name="_Costs not in AURORA 2007 Rate Case" xfId="60"/>
    <cellStyle name="_Costs not in AURORA 2007 Rate Case 2" xfId="525"/>
    <cellStyle name="_Costs not in AURORA 2007 Rate Case_3.01 Income Statement" xfId="61"/>
    <cellStyle name="_Costs not in AURORA 2007 Rate Case_3.01 Income Statement 2" xfId="270"/>
    <cellStyle name="_Costs not in AURORA 2007 Rate Case_3.01 Income Statement 3" xfId="526"/>
    <cellStyle name="_Costs not in AURORA 2007 Rate Case_4 31 Regulatory Assets and Liabilities  7 06- Exhibit D" xfId="527"/>
    <cellStyle name="_Costs not in AURORA 2007 Rate Case_4 32 Regulatory Assets and Liabilities  7 06- Exhibit D" xfId="528"/>
    <cellStyle name="_Costs not in AURORA 2007 Rate Case_Book9" xfId="529"/>
    <cellStyle name="_Costs not in KWI3000 '06Budget" xfId="62"/>
    <cellStyle name="_Costs not in KWI3000 '06Budget 2" xfId="530"/>
    <cellStyle name="_Costs not in KWI3000 '06Budget_3.01 Income Statement" xfId="63"/>
    <cellStyle name="_Costs not in KWI3000 '06Budget_3.01 Income Statement 2" xfId="271"/>
    <cellStyle name="_Costs not in KWI3000 '06Budget_3.01 Income Statement 3" xfId="531"/>
    <cellStyle name="_Costs not in KWI3000 '06Budget_4 31 Regulatory Assets and Liabilities  7 06- Exhibit D" xfId="532"/>
    <cellStyle name="_Costs not in KWI3000 '06Budget_4 32 Regulatory Assets and Liabilities  7 06- Exhibit D" xfId="533"/>
    <cellStyle name="_Costs not in KWI3000 '06Budget_Book9" xfId="534"/>
    <cellStyle name="_DEM-08C Power Cost Comparison" xfId="1030"/>
    <cellStyle name="_DEM-WP (C) Power Cost 2006GRC Order" xfId="64"/>
    <cellStyle name="_DEM-WP (C) Power Cost 2006GRC Order 2" xfId="535"/>
    <cellStyle name="_DEM-WP (C) Power Cost 2006GRC Order_04 07E Wild Horse Wind Expansion (C) (2)" xfId="536"/>
    <cellStyle name="_DEM-WP (C) Power Cost 2006GRC Order_3.01 Income Statement" xfId="65"/>
    <cellStyle name="_DEM-WP (C) Power Cost 2006GRC Order_3.01 Income Statement 2" xfId="272"/>
    <cellStyle name="_DEM-WP (C) Power Cost 2006GRC Order_3.01 Income Statement 3" xfId="537"/>
    <cellStyle name="_DEM-WP (C) Power Cost 2006GRC Order_4 31 Regulatory Assets and Liabilities  7 06- Exhibit D" xfId="538"/>
    <cellStyle name="_DEM-WP (C) Power Cost 2006GRC Order_4 32 Regulatory Assets and Liabilities  7 06- Exhibit D" xfId="539"/>
    <cellStyle name="_DEM-WP (C) Power Cost 2006GRC Order_Book9" xfId="540"/>
    <cellStyle name="_DEM-WP Revised (HC) Wild Horse 2006GRC" xfId="66"/>
    <cellStyle name="_DEM-WP Revised (HC) Wild Horse 2006GRC 2" xfId="273"/>
    <cellStyle name="_DEM-WP Revised (HC) Wild Horse 2006GRC 3" xfId="541"/>
    <cellStyle name="_DEM-WP(C) Colstrip FOR" xfId="542"/>
    <cellStyle name="_DEM-WP(C) Costs not in AURORA 2006GRC" xfId="67"/>
    <cellStyle name="_DEM-WP(C) Costs not in AURORA 2006GRC 2" xfId="543"/>
    <cellStyle name="_DEM-WP(C) Costs not in AURORA 2006GRC_3.01 Income Statement" xfId="68"/>
    <cellStyle name="_DEM-WP(C) Costs not in AURORA 2006GRC_3.01 Income Statement 2" xfId="274"/>
    <cellStyle name="_DEM-WP(C) Costs not in AURORA 2006GRC_3.01 Income Statement 3" xfId="544"/>
    <cellStyle name="_DEM-WP(C) Costs not in AURORA 2006GRC_4 31 Regulatory Assets and Liabilities  7 06- Exhibit D" xfId="545"/>
    <cellStyle name="_DEM-WP(C) Costs not in AURORA 2006GRC_4 32 Regulatory Assets and Liabilities  7 06- Exhibit D" xfId="546"/>
    <cellStyle name="_DEM-WP(C) Costs not in AURORA 2006GRC_Book9" xfId="547"/>
    <cellStyle name="_DEM-WP(C) Costs not in AURORA 2007GRC" xfId="69"/>
    <cellStyle name="_DEM-WP(C) Costs not in AURORA 2007GRC 2" xfId="275"/>
    <cellStyle name="_DEM-WP(C) Costs not in AURORA 2007GRC 3" xfId="548"/>
    <cellStyle name="_DEM-WP(C) Costs not in AURORA 2007PCORC-5.07Update" xfId="70"/>
    <cellStyle name="_DEM-WP(C) Costs not in AURORA 2007PCORC-5.07Update 2" xfId="276"/>
    <cellStyle name="_DEM-WP(C) Costs not in AURORA 2007PCORC-5.07Update 3" xfId="549"/>
    <cellStyle name="_DEM-WP(C) Costs not in AURORA 2007PCORC-5.07Update_DEM-WP(C) Production O&amp;M 2009GRC Rebuttal" xfId="550"/>
    <cellStyle name="_DEM-WP(C) Prod O&amp;M 2007GRC" xfId="551"/>
    <cellStyle name="_DEM-WP(C) Rate Year Sumas by Month Update Corrected" xfId="552"/>
    <cellStyle name="_DEM-WP(C) Sumas Proforma 11.14.07" xfId="1031"/>
    <cellStyle name="_DEM-WP(C) Sumas Proforma 11.5.07" xfId="71"/>
    <cellStyle name="_DEM-WP(C) Westside Hydro Data_051007" xfId="72"/>
    <cellStyle name="_DEM-WP(C) Westside Hydro Data_051007 2" xfId="277"/>
    <cellStyle name="_DEM-WP(C) Westside Hydro Data_051007 3" xfId="553"/>
    <cellStyle name="_Fixed Gas Transport 1 19 09" xfId="554"/>
    <cellStyle name="_Fuel Prices 4-14" xfId="73"/>
    <cellStyle name="_Fuel Prices 4-14 2" xfId="555"/>
    <cellStyle name="_Fuel Prices 4-14_04 07E Wild Horse Wind Expansion (C) (2)" xfId="556"/>
    <cellStyle name="_Fuel Prices 4-14_3.01 Income Statement" xfId="74"/>
    <cellStyle name="_Fuel Prices 4-14_3.01 Income Statement 2" xfId="278"/>
    <cellStyle name="_Fuel Prices 4-14_3.01 Income Statement 3" xfId="557"/>
    <cellStyle name="_Fuel Prices 4-14_4 31 Regulatory Assets and Liabilities  7 06- Exhibit D" xfId="558"/>
    <cellStyle name="_Fuel Prices 4-14_4 32 Regulatory Assets and Liabilities  7 06- Exhibit D" xfId="559"/>
    <cellStyle name="_Fuel Prices 4-14_Book9" xfId="560"/>
    <cellStyle name="_Gas Transportation Charges_2009GRC_120308" xfId="561"/>
    <cellStyle name="_NIM 06 Base Case Current Trends" xfId="562"/>
    <cellStyle name="_PC DRAFT 10 15 07" xfId="1032"/>
    <cellStyle name="_Portfolio SPlan Base Case.xls Chart 1" xfId="563"/>
    <cellStyle name="_Portfolio SPlan Base Case.xls Chart 2" xfId="564"/>
    <cellStyle name="_Portfolio SPlan Base Case.xls Chart 3" xfId="565"/>
    <cellStyle name="_Power Cost Value Copy 11.30.05 gas 1.09.06 AURORA at 1.10.06" xfId="75"/>
    <cellStyle name="_Power Cost Value Copy 11.30.05 gas 1.09.06 AURORA at 1.10.06 2" xfId="566"/>
    <cellStyle name="_Power Cost Value Copy 11.30.05 gas 1.09.06 AURORA at 1.10.06_04 07E Wild Horse Wind Expansion (C) (2)" xfId="567"/>
    <cellStyle name="_Power Cost Value Copy 11.30.05 gas 1.09.06 AURORA at 1.10.06_3.01 Income Statement" xfId="76"/>
    <cellStyle name="_Power Cost Value Copy 11.30.05 gas 1.09.06 AURORA at 1.10.06_3.01 Income Statement 2" xfId="279"/>
    <cellStyle name="_Power Cost Value Copy 11.30.05 gas 1.09.06 AURORA at 1.10.06_3.01 Income Statement 3" xfId="568"/>
    <cellStyle name="_Power Cost Value Copy 11.30.05 gas 1.09.06 AURORA at 1.10.06_4 31 Regulatory Assets and Liabilities  7 06- Exhibit D" xfId="569"/>
    <cellStyle name="_Power Cost Value Copy 11.30.05 gas 1.09.06 AURORA at 1.10.06_4 32 Regulatory Assets and Liabilities  7 06- Exhibit D" xfId="570"/>
    <cellStyle name="_Power Cost Value Copy 11.30.05 gas 1.09.06 AURORA at 1.10.06_Book9" xfId="571"/>
    <cellStyle name="_Power Costs Rate Year 11-13-07" xfId="1033"/>
    <cellStyle name="_Pro Forma Rev 07 GRC" xfId="572"/>
    <cellStyle name="_Recon to Darrin's 5.11.05 proforma" xfId="77"/>
    <cellStyle name="_Recon to Darrin's 5.11.05 proforma 2" xfId="573"/>
    <cellStyle name="_Recon to Darrin's 5.11.05 proforma_3.01 Income Statement" xfId="78"/>
    <cellStyle name="_Recon to Darrin's 5.11.05 proforma_3.01 Income Statement 2" xfId="280"/>
    <cellStyle name="_Recon to Darrin's 5.11.05 proforma_3.01 Income Statement 3" xfId="574"/>
    <cellStyle name="_Recon to Darrin's 5.11.05 proforma_4 31 Regulatory Assets and Liabilities  7 06- Exhibit D" xfId="575"/>
    <cellStyle name="_Recon to Darrin's 5.11.05 proforma_4 32 Regulatory Assets and Liabilities  7 06- Exhibit D" xfId="576"/>
    <cellStyle name="_Recon to Darrin's 5.11.05 proforma_Book9" xfId="577"/>
    <cellStyle name="_Revenue" xfId="578"/>
    <cellStyle name="_Revenue_Data" xfId="579"/>
    <cellStyle name="_Revenue_Data_1" xfId="580"/>
    <cellStyle name="_Revenue_Data_Pro Forma Rev 09 GRC" xfId="581"/>
    <cellStyle name="_Revenue_Data_Pro Forma Rev 2010 GRC" xfId="582"/>
    <cellStyle name="_Revenue_Data_Pro Forma Rev 2010 GRC_Preliminary" xfId="583"/>
    <cellStyle name="_Revenue_Data_Revenue (Feb 09 - Jan 10)" xfId="584"/>
    <cellStyle name="_Revenue_Data_Revenue (Jan 09 - Dec 09)" xfId="585"/>
    <cellStyle name="_Revenue_Data_Revenue (Mar 09 - Feb 10)" xfId="586"/>
    <cellStyle name="_Revenue_Data_Volume Exhibit (Jan09 - Dec09)" xfId="587"/>
    <cellStyle name="_Revenue_Mins" xfId="588"/>
    <cellStyle name="_Revenue_Pro Forma Rev 07 GRC" xfId="589"/>
    <cellStyle name="_Revenue_Pro Forma Rev 08 GRC" xfId="590"/>
    <cellStyle name="_Revenue_Pro Forma Rev 09 GRC" xfId="591"/>
    <cellStyle name="_Revenue_Pro Forma Rev 2010 GRC" xfId="592"/>
    <cellStyle name="_Revenue_Pro Forma Rev 2010 GRC_Preliminary" xfId="593"/>
    <cellStyle name="_Revenue_Revenue (Feb 09 - Jan 10)" xfId="594"/>
    <cellStyle name="_Revenue_Revenue (Jan 09 - Dec 09)" xfId="595"/>
    <cellStyle name="_Revenue_Revenue (Mar 09 - Feb 10)" xfId="596"/>
    <cellStyle name="_Revenue_Sheet2" xfId="597"/>
    <cellStyle name="_Revenue_Therms Data" xfId="598"/>
    <cellStyle name="_Revenue_Therms Data Rerun" xfId="599"/>
    <cellStyle name="_Revenue_Volume Exhibit (Jan09 - Dec09)" xfId="600"/>
    <cellStyle name="_Sumas Proforma - 11-09-07" xfId="601"/>
    <cellStyle name="_Sumas Property Taxes v1" xfId="602"/>
    <cellStyle name="_Tenaska Comparison" xfId="79"/>
    <cellStyle name="_Tenaska Comparison 2" xfId="603"/>
    <cellStyle name="_Tenaska Comparison_3.01 Income Statement" xfId="80"/>
    <cellStyle name="_Tenaska Comparison_3.01 Income Statement 2" xfId="281"/>
    <cellStyle name="_Tenaska Comparison_3.01 Income Statement 3" xfId="604"/>
    <cellStyle name="_Tenaska Comparison_4 31 Regulatory Assets and Liabilities  7 06- Exhibit D" xfId="605"/>
    <cellStyle name="_Tenaska Comparison_4 32 Regulatory Assets and Liabilities  7 06- Exhibit D" xfId="606"/>
    <cellStyle name="_Tenaska Comparison_Book9" xfId="607"/>
    <cellStyle name="_Therms Data" xfId="608"/>
    <cellStyle name="_Therms Data_Pro Forma Rev 09 GRC" xfId="609"/>
    <cellStyle name="_Therms Data_Pro Forma Rev 2010 GRC" xfId="610"/>
    <cellStyle name="_Therms Data_Pro Forma Rev 2010 GRC_Preliminary" xfId="611"/>
    <cellStyle name="_Therms Data_Revenue (Feb 09 - Jan 10)" xfId="612"/>
    <cellStyle name="_Therms Data_Revenue (Jan 09 - Dec 09)" xfId="613"/>
    <cellStyle name="_Therms Data_Revenue (Mar 09 - Feb 10)" xfId="614"/>
    <cellStyle name="_Therms Data_Volume Exhibit (Jan09 - Dec09)" xfId="615"/>
    <cellStyle name="_Value Copy 11 30 05 gas 12 09 05 AURORA at 12 14 05" xfId="81"/>
    <cellStyle name="_Value Copy 11 30 05 gas 12 09 05 AURORA at 12 14 05 2" xfId="616"/>
    <cellStyle name="_Value Copy 11 30 05 gas 12 09 05 AURORA at 12 14 05_04 07E Wild Horse Wind Expansion (C) (2)" xfId="617"/>
    <cellStyle name="_Value Copy 11 30 05 gas 12 09 05 AURORA at 12 14 05_3.01 Income Statement" xfId="82"/>
    <cellStyle name="_Value Copy 11 30 05 gas 12 09 05 AURORA at 12 14 05_3.01 Income Statement 2" xfId="282"/>
    <cellStyle name="_Value Copy 11 30 05 gas 12 09 05 AURORA at 12 14 05_3.01 Income Statement 3" xfId="618"/>
    <cellStyle name="_Value Copy 11 30 05 gas 12 09 05 AURORA at 12 14 05_4 31 Regulatory Assets and Liabilities  7 06- Exhibit D" xfId="619"/>
    <cellStyle name="_Value Copy 11 30 05 gas 12 09 05 AURORA at 12 14 05_4 32 Regulatory Assets and Liabilities  7 06- Exhibit D" xfId="620"/>
    <cellStyle name="_Value Copy 11 30 05 gas 12 09 05 AURORA at 12 14 05_Book9" xfId="621"/>
    <cellStyle name="_VC 2007GRC PC 10312007" xfId="1034"/>
    <cellStyle name="_VC 6.15.06 update on 06GRC power costs.xls Chart 1" xfId="83"/>
    <cellStyle name="_VC 6.15.06 update on 06GRC power costs.xls Chart 1 2" xfId="622"/>
    <cellStyle name="_VC 6.15.06 update on 06GRC power costs.xls Chart 1_04 07E Wild Horse Wind Expansion (C) (2)" xfId="623"/>
    <cellStyle name="_VC 6.15.06 update on 06GRC power costs.xls Chart 1_3.01 Income Statement" xfId="84"/>
    <cellStyle name="_VC 6.15.06 update on 06GRC power costs.xls Chart 1_3.01 Income Statement 2" xfId="283"/>
    <cellStyle name="_VC 6.15.06 update on 06GRC power costs.xls Chart 1_3.01 Income Statement 3" xfId="624"/>
    <cellStyle name="_VC 6.15.06 update on 06GRC power costs.xls Chart 1_4 31 Regulatory Assets and Liabilities  7 06- Exhibit D" xfId="625"/>
    <cellStyle name="_VC 6.15.06 update on 06GRC power costs.xls Chart 1_4 32 Regulatory Assets and Liabilities  7 06- Exhibit D" xfId="626"/>
    <cellStyle name="_VC 6.15.06 update on 06GRC power costs.xls Chart 1_Book9" xfId="627"/>
    <cellStyle name="_VC 6.15.06 update on 06GRC power costs.xls Chart 2" xfId="85"/>
    <cellStyle name="_VC 6.15.06 update on 06GRC power costs.xls Chart 2 2" xfId="628"/>
    <cellStyle name="_VC 6.15.06 update on 06GRC power costs.xls Chart 2_04 07E Wild Horse Wind Expansion (C) (2)" xfId="629"/>
    <cellStyle name="_VC 6.15.06 update on 06GRC power costs.xls Chart 2_3.01 Income Statement" xfId="86"/>
    <cellStyle name="_VC 6.15.06 update on 06GRC power costs.xls Chart 2_3.01 Income Statement 2" xfId="284"/>
    <cellStyle name="_VC 6.15.06 update on 06GRC power costs.xls Chart 2_3.01 Income Statement 3" xfId="630"/>
    <cellStyle name="_VC 6.15.06 update on 06GRC power costs.xls Chart 2_4 31 Regulatory Assets and Liabilities  7 06- Exhibit D" xfId="631"/>
    <cellStyle name="_VC 6.15.06 update on 06GRC power costs.xls Chart 2_4 32 Regulatory Assets and Liabilities  7 06- Exhibit D" xfId="632"/>
    <cellStyle name="_VC 6.15.06 update on 06GRC power costs.xls Chart 2_Book9" xfId="633"/>
    <cellStyle name="_VC 6.15.06 update on 06GRC power costs.xls Chart 3" xfId="87"/>
    <cellStyle name="_VC 6.15.06 update on 06GRC power costs.xls Chart 3 2" xfId="634"/>
    <cellStyle name="_VC 6.15.06 update on 06GRC power costs.xls Chart 3_04 07E Wild Horse Wind Expansion (C) (2)" xfId="635"/>
    <cellStyle name="_VC 6.15.06 update on 06GRC power costs.xls Chart 3_3.01 Income Statement" xfId="88"/>
    <cellStyle name="_VC 6.15.06 update on 06GRC power costs.xls Chart 3_3.01 Income Statement 2" xfId="285"/>
    <cellStyle name="_VC 6.15.06 update on 06GRC power costs.xls Chart 3_3.01 Income Statement 3" xfId="636"/>
    <cellStyle name="_VC 6.15.06 update on 06GRC power costs.xls Chart 3_4 31 Regulatory Assets and Liabilities  7 06- Exhibit D" xfId="637"/>
    <cellStyle name="_VC 6.15.06 update on 06GRC power costs.xls Chart 3_4 32 Regulatory Assets and Liabilities  7 06- Exhibit D" xfId="638"/>
    <cellStyle name="_VC 6.15.06 update on 06GRC power costs.xls Chart 3_Book9" xfId="639"/>
    <cellStyle name="0,0_x000d__x000a_NA_x000d__x000a_" xfId="89"/>
    <cellStyle name="0000" xfId="640"/>
    <cellStyle name="000000" xfId="641"/>
    <cellStyle name="20% - Accent1" xfId="19" builtinId="30" customBuiltin="1"/>
    <cellStyle name="20% - Accent1 10" xfId="1035"/>
    <cellStyle name="20% - Accent1 10 2" xfId="1036"/>
    <cellStyle name="20% - Accent1 11" xfId="1037"/>
    <cellStyle name="20% - Accent1 11 2" xfId="1038"/>
    <cellStyle name="20% - Accent1 12" xfId="1039"/>
    <cellStyle name="20% - Accent1 12 2" xfId="1040"/>
    <cellStyle name="20% - Accent1 13" xfId="1041"/>
    <cellStyle name="20% - Accent1 13 2" xfId="1042"/>
    <cellStyle name="20% - Accent1 14" xfId="1043"/>
    <cellStyle name="20% - Accent1 14 2" xfId="1044"/>
    <cellStyle name="20% - Accent1 15" xfId="1045"/>
    <cellStyle name="20% - Accent1 15 2" xfId="1046"/>
    <cellStyle name="20% - Accent1 16" xfId="1047"/>
    <cellStyle name="20% - Accent1 16 2" xfId="1048"/>
    <cellStyle name="20% - Accent1 17" xfId="1049"/>
    <cellStyle name="20% - Accent1 17 2" xfId="1050"/>
    <cellStyle name="20% - Accent1 18" xfId="1051"/>
    <cellStyle name="20% - Accent1 18 2" xfId="1052"/>
    <cellStyle name="20% - Accent1 19" xfId="1053"/>
    <cellStyle name="20% - Accent1 19 2" xfId="1054"/>
    <cellStyle name="20% - Accent1 2" xfId="286"/>
    <cellStyle name="20% - Accent1 2 2" xfId="899"/>
    <cellStyle name="20% - Accent1 2 3" xfId="1055"/>
    <cellStyle name="20% - Accent1 2 3 2" xfId="1056"/>
    <cellStyle name="20% - Accent1 2 4" xfId="1057"/>
    <cellStyle name="20% - Accent1 2 5" xfId="1058"/>
    <cellStyle name="20% - Accent1 2 6" xfId="642"/>
    <cellStyle name="20% - Accent1 20" xfId="1059"/>
    <cellStyle name="20% - Accent1 20 2" xfId="1060"/>
    <cellStyle name="20% - Accent1 21" xfId="1061"/>
    <cellStyle name="20% - Accent1 22" xfId="1062"/>
    <cellStyle name="20% - Accent1 22 2" xfId="1063"/>
    <cellStyle name="20% - Accent1 23" xfId="1064"/>
    <cellStyle name="20% - Accent1 24" xfId="1065"/>
    <cellStyle name="20% - Accent1 25" xfId="1066"/>
    <cellStyle name="20% - Accent1 26" xfId="1067"/>
    <cellStyle name="20% - Accent1 27" xfId="1068"/>
    <cellStyle name="20% - Accent1 28" xfId="1069"/>
    <cellStyle name="20% - Accent1 29" xfId="1070"/>
    <cellStyle name="20% - Accent1 3" xfId="238"/>
    <cellStyle name="20% - Accent1 3 2" xfId="900"/>
    <cellStyle name="20% - Accent1 3 3" xfId="1071"/>
    <cellStyle name="20% - Accent1 3 3 2" xfId="1072"/>
    <cellStyle name="20% - Accent1 4" xfId="368"/>
    <cellStyle name="20% - Accent1 4 2" xfId="960"/>
    <cellStyle name="20% - Accent1 4 2 2" xfId="1073"/>
    <cellStyle name="20% - Accent1 4 3" xfId="1074"/>
    <cellStyle name="20% - Accent1 5" xfId="386"/>
    <cellStyle name="20% - Accent1 5 2" xfId="1075"/>
    <cellStyle name="20% - Accent1 6" xfId="401"/>
    <cellStyle name="20% - Accent1 6 2" xfId="1076"/>
    <cellStyle name="20% - Accent1 7" xfId="424"/>
    <cellStyle name="20% - Accent1 7 2" xfId="1077"/>
    <cellStyle name="20% - Accent1 8" xfId="439"/>
    <cellStyle name="20% - Accent1 8 2" xfId="1078"/>
    <cellStyle name="20% - Accent1 9" xfId="90"/>
    <cellStyle name="20% - Accent1 9 2" xfId="1080"/>
    <cellStyle name="20% - Accent1 9 3" xfId="1079"/>
    <cellStyle name="20% - Accent2" xfId="23" builtinId="34" customBuiltin="1"/>
    <cellStyle name="20% - Accent2 10" xfId="1081"/>
    <cellStyle name="20% - Accent2 10 2" xfId="1082"/>
    <cellStyle name="20% - Accent2 11" xfId="1083"/>
    <cellStyle name="20% - Accent2 11 2" xfId="1084"/>
    <cellStyle name="20% - Accent2 12" xfId="1085"/>
    <cellStyle name="20% - Accent2 12 2" xfId="1086"/>
    <cellStyle name="20% - Accent2 13" xfId="1087"/>
    <cellStyle name="20% - Accent2 13 2" xfId="1088"/>
    <cellStyle name="20% - Accent2 14" xfId="1089"/>
    <cellStyle name="20% - Accent2 14 2" xfId="1090"/>
    <cellStyle name="20% - Accent2 15" xfId="1091"/>
    <cellStyle name="20% - Accent2 15 2" xfId="1092"/>
    <cellStyle name="20% - Accent2 16" xfId="1093"/>
    <cellStyle name="20% - Accent2 16 2" xfId="1094"/>
    <cellStyle name="20% - Accent2 17" xfId="1095"/>
    <cellStyle name="20% - Accent2 17 2" xfId="1096"/>
    <cellStyle name="20% - Accent2 18" xfId="1097"/>
    <cellStyle name="20% - Accent2 18 2" xfId="1098"/>
    <cellStyle name="20% - Accent2 19" xfId="1099"/>
    <cellStyle name="20% - Accent2 19 2" xfId="1100"/>
    <cellStyle name="20% - Accent2 2" xfId="287"/>
    <cellStyle name="20% - Accent2 2 2" xfId="901"/>
    <cellStyle name="20% - Accent2 2 3" xfId="1101"/>
    <cellStyle name="20% - Accent2 2 3 2" xfId="1102"/>
    <cellStyle name="20% - Accent2 2 4" xfId="1103"/>
    <cellStyle name="20% - Accent2 2 5" xfId="1104"/>
    <cellStyle name="20% - Accent2 2 6" xfId="643"/>
    <cellStyle name="20% - Accent2 20" xfId="1105"/>
    <cellStyle name="20% - Accent2 20 2" xfId="1106"/>
    <cellStyle name="20% - Accent2 21" xfId="1107"/>
    <cellStyle name="20% - Accent2 22" xfId="1108"/>
    <cellStyle name="20% - Accent2 22 2" xfId="1109"/>
    <cellStyle name="20% - Accent2 23" xfId="1110"/>
    <cellStyle name="20% - Accent2 24" xfId="1111"/>
    <cellStyle name="20% - Accent2 25" xfId="1112"/>
    <cellStyle name="20% - Accent2 26" xfId="1113"/>
    <cellStyle name="20% - Accent2 27" xfId="1114"/>
    <cellStyle name="20% - Accent2 28" xfId="1115"/>
    <cellStyle name="20% - Accent2 29" xfId="1116"/>
    <cellStyle name="20% - Accent2 3" xfId="242"/>
    <cellStyle name="20% - Accent2 3 2" xfId="902"/>
    <cellStyle name="20% - Accent2 3 3" xfId="1117"/>
    <cellStyle name="20% - Accent2 3 3 2" xfId="1118"/>
    <cellStyle name="20% - Accent2 4" xfId="370"/>
    <cellStyle name="20% - Accent2 4 2" xfId="962"/>
    <cellStyle name="20% - Accent2 4 2 2" xfId="1119"/>
    <cellStyle name="20% - Accent2 4 3" xfId="1120"/>
    <cellStyle name="20% - Accent2 5" xfId="388"/>
    <cellStyle name="20% - Accent2 5 2" xfId="1121"/>
    <cellStyle name="20% - Accent2 6" xfId="403"/>
    <cellStyle name="20% - Accent2 6 2" xfId="1122"/>
    <cellStyle name="20% - Accent2 7" xfId="426"/>
    <cellStyle name="20% - Accent2 7 2" xfId="1124"/>
    <cellStyle name="20% - Accent2 8" xfId="441"/>
    <cellStyle name="20% - Accent2 8 2" xfId="1126"/>
    <cellStyle name="20% - Accent2 9" xfId="91"/>
    <cellStyle name="20% - Accent2 9 2" xfId="1128"/>
    <cellStyle name="20% - Accent2 9 3" xfId="1127"/>
    <cellStyle name="20% - Accent3" xfId="27" builtinId="38" customBuiltin="1"/>
    <cellStyle name="20% - Accent3 10" xfId="1129"/>
    <cellStyle name="20% - Accent3 10 2" xfId="1130"/>
    <cellStyle name="20% - Accent3 11" xfId="1131"/>
    <cellStyle name="20% - Accent3 11 2" xfId="1132"/>
    <cellStyle name="20% - Accent3 12" xfId="1133"/>
    <cellStyle name="20% - Accent3 12 2" xfId="1134"/>
    <cellStyle name="20% - Accent3 13" xfId="1135"/>
    <cellStyle name="20% - Accent3 13 2" xfId="1136"/>
    <cellStyle name="20% - Accent3 14" xfId="1137"/>
    <cellStyle name="20% - Accent3 14 2" xfId="1138"/>
    <cellStyle name="20% - Accent3 15" xfId="1139"/>
    <cellStyle name="20% - Accent3 15 2" xfId="1140"/>
    <cellStyle name="20% - Accent3 16" xfId="1141"/>
    <cellStyle name="20% - Accent3 16 2" xfId="1142"/>
    <cellStyle name="20% - Accent3 17" xfId="1143"/>
    <cellStyle name="20% - Accent3 17 2" xfId="1144"/>
    <cellStyle name="20% - Accent3 18" xfId="1145"/>
    <cellStyle name="20% - Accent3 18 2" xfId="1146"/>
    <cellStyle name="20% - Accent3 19" xfId="1147"/>
    <cellStyle name="20% - Accent3 19 2" xfId="1148"/>
    <cellStyle name="20% - Accent3 2" xfId="288"/>
    <cellStyle name="20% - Accent3 2 2" xfId="903"/>
    <cellStyle name="20% - Accent3 2 3" xfId="1149"/>
    <cellStyle name="20% - Accent3 2 3 2" xfId="1150"/>
    <cellStyle name="20% - Accent3 2 4" xfId="1151"/>
    <cellStyle name="20% - Accent3 2 5" xfId="1152"/>
    <cellStyle name="20% - Accent3 2 6" xfId="644"/>
    <cellStyle name="20% - Accent3 20" xfId="1153"/>
    <cellStyle name="20% - Accent3 20 2" xfId="1154"/>
    <cellStyle name="20% - Accent3 21" xfId="1155"/>
    <cellStyle name="20% - Accent3 22" xfId="1156"/>
    <cellStyle name="20% - Accent3 22 2" xfId="1157"/>
    <cellStyle name="20% - Accent3 23" xfId="1158"/>
    <cellStyle name="20% - Accent3 24" xfId="1159"/>
    <cellStyle name="20% - Accent3 25" xfId="1160"/>
    <cellStyle name="20% - Accent3 26" xfId="1161"/>
    <cellStyle name="20% - Accent3 27" xfId="1162"/>
    <cellStyle name="20% - Accent3 28" xfId="1163"/>
    <cellStyle name="20% - Accent3 29" xfId="1164"/>
    <cellStyle name="20% - Accent3 3" xfId="246"/>
    <cellStyle name="20% - Accent3 3 2" xfId="904"/>
    <cellStyle name="20% - Accent3 3 3" xfId="1165"/>
    <cellStyle name="20% - Accent3 3 3 2" xfId="1166"/>
    <cellStyle name="20% - Accent3 4" xfId="372"/>
    <cellStyle name="20% - Accent3 4 2" xfId="964"/>
    <cellStyle name="20% - Accent3 4 2 2" xfId="1167"/>
    <cellStyle name="20% - Accent3 4 3" xfId="1168"/>
    <cellStyle name="20% - Accent3 5" xfId="390"/>
    <cellStyle name="20% - Accent3 5 2" xfId="1169"/>
    <cellStyle name="20% - Accent3 6" xfId="405"/>
    <cellStyle name="20% - Accent3 6 2" xfId="1171"/>
    <cellStyle name="20% - Accent3 7" xfId="428"/>
    <cellStyle name="20% - Accent3 7 2" xfId="1173"/>
    <cellStyle name="20% - Accent3 8" xfId="443"/>
    <cellStyle name="20% - Accent3 8 2" xfId="1175"/>
    <cellStyle name="20% - Accent3 9" xfId="92"/>
    <cellStyle name="20% - Accent3 9 2" xfId="1177"/>
    <cellStyle name="20% - Accent3 9 3" xfId="1176"/>
    <cellStyle name="20% - Accent4" xfId="31" builtinId="42" customBuiltin="1"/>
    <cellStyle name="20% - Accent4 10" xfId="1178"/>
    <cellStyle name="20% - Accent4 10 2" xfId="1179"/>
    <cellStyle name="20% - Accent4 11" xfId="1180"/>
    <cellStyle name="20% - Accent4 11 2" xfId="1181"/>
    <cellStyle name="20% - Accent4 12" xfId="1182"/>
    <cellStyle name="20% - Accent4 12 2" xfId="1183"/>
    <cellStyle name="20% - Accent4 13" xfId="1184"/>
    <cellStyle name="20% - Accent4 13 2" xfId="1185"/>
    <cellStyle name="20% - Accent4 14" xfId="1186"/>
    <cellStyle name="20% - Accent4 14 2" xfId="1187"/>
    <cellStyle name="20% - Accent4 15" xfId="1188"/>
    <cellStyle name="20% - Accent4 15 2" xfId="1189"/>
    <cellStyle name="20% - Accent4 16" xfId="1190"/>
    <cellStyle name="20% - Accent4 16 2" xfId="1191"/>
    <cellStyle name="20% - Accent4 17" xfId="1192"/>
    <cellStyle name="20% - Accent4 17 2" xfId="1193"/>
    <cellStyle name="20% - Accent4 18" xfId="1194"/>
    <cellStyle name="20% - Accent4 18 2" xfId="1195"/>
    <cellStyle name="20% - Accent4 19" xfId="1196"/>
    <cellStyle name="20% - Accent4 19 2" xfId="1197"/>
    <cellStyle name="20% - Accent4 2" xfId="289"/>
    <cellStyle name="20% - Accent4 2 2" xfId="905"/>
    <cellStyle name="20% - Accent4 2 3" xfId="1198"/>
    <cellStyle name="20% - Accent4 2 3 2" xfId="1199"/>
    <cellStyle name="20% - Accent4 2 4" xfId="1200"/>
    <cellStyle name="20% - Accent4 2 5" xfId="1201"/>
    <cellStyle name="20% - Accent4 2 6" xfId="646"/>
    <cellStyle name="20% - Accent4 20" xfId="1202"/>
    <cellStyle name="20% - Accent4 20 2" xfId="1203"/>
    <cellStyle name="20% - Accent4 21" xfId="1204"/>
    <cellStyle name="20% - Accent4 22" xfId="1205"/>
    <cellStyle name="20% - Accent4 22 2" xfId="1206"/>
    <cellStyle name="20% - Accent4 23" xfId="1207"/>
    <cellStyle name="20% - Accent4 24" xfId="1208"/>
    <cellStyle name="20% - Accent4 25" xfId="1209"/>
    <cellStyle name="20% - Accent4 26" xfId="1210"/>
    <cellStyle name="20% - Accent4 27" xfId="1211"/>
    <cellStyle name="20% - Accent4 28" xfId="1212"/>
    <cellStyle name="20% - Accent4 29" xfId="1213"/>
    <cellStyle name="20% - Accent4 3" xfId="250"/>
    <cellStyle name="20% - Accent4 3 2" xfId="906"/>
    <cellStyle name="20% - Accent4 3 3" xfId="1214"/>
    <cellStyle name="20% - Accent4 3 3 2" xfId="1215"/>
    <cellStyle name="20% - Accent4 4" xfId="374"/>
    <cellStyle name="20% - Accent4 4 2" xfId="966"/>
    <cellStyle name="20% - Accent4 4 2 2" xfId="1216"/>
    <cellStyle name="20% - Accent4 4 3" xfId="1217"/>
    <cellStyle name="20% - Accent4 5" xfId="392"/>
    <cellStyle name="20% - Accent4 5 2" xfId="1218"/>
    <cellStyle name="20% - Accent4 6" xfId="407"/>
    <cellStyle name="20% - Accent4 6 2" xfId="1220"/>
    <cellStyle name="20% - Accent4 7" xfId="430"/>
    <cellStyle name="20% - Accent4 7 2" xfId="1221"/>
    <cellStyle name="20% - Accent4 8" xfId="445"/>
    <cellStyle name="20% - Accent4 8 2" xfId="1222"/>
    <cellStyle name="20% - Accent4 9" xfId="93"/>
    <cellStyle name="20% - Accent4 9 2" xfId="1224"/>
    <cellStyle name="20% - Accent4 9 3" xfId="1223"/>
    <cellStyle name="20% - Accent5" xfId="35" builtinId="46" customBuiltin="1"/>
    <cellStyle name="20% - Accent5 10" xfId="1225"/>
    <cellStyle name="20% - Accent5 10 2" xfId="1226"/>
    <cellStyle name="20% - Accent5 11" xfId="1227"/>
    <cellStyle name="20% - Accent5 11 2" xfId="1228"/>
    <cellStyle name="20% - Accent5 12" xfId="1229"/>
    <cellStyle name="20% - Accent5 12 2" xfId="1230"/>
    <cellStyle name="20% - Accent5 13" xfId="1231"/>
    <cellStyle name="20% - Accent5 13 2" xfId="1232"/>
    <cellStyle name="20% - Accent5 14" xfId="1233"/>
    <cellStyle name="20% - Accent5 14 2" xfId="1234"/>
    <cellStyle name="20% - Accent5 15" xfId="1235"/>
    <cellStyle name="20% - Accent5 15 2" xfId="1236"/>
    <cellStyle name="20% - Accent5 16" xfId="1237"/>
    <cellStyle name="20% - Accent5 16 2" xfId="1238"/>
    <cellStyle name="20% - Accent5 17" xfId="1239"/>
    <cellStyle name="20% - Accent5 17 2" xfId="1240"/>
    <cellStyle name="20% - Accent5 18" xfId="1241"/>
    <cellStyle name="20% - Accent5 18 2" xfId="1242"/>
    <cellStyle name="20% - Accent5 19" xfId="1243"/>
    <cellStyle name="20% - Accent5 19 2" xfId="1244"/>
    <cellStyle name="20% - Accent5 2" xfId="290"/>
    <cellStyle name="20% - Accent5 2 2" xfId="907"/>
    <cellStyle name="20% - Accent5 2 3" xfId="1245"/>
    <cellStyle name="20% - Accent5 2 3 2" xfId="1246"/>
    <cellStyle name="20% - Accent5 2 4" xfId="1247"/>
    <cellStyle name="20% - Accent5 2 5" xfId="1248"/>
    <cellStyle name="20% - Accent5 2 6" xfId="648"/>
    <cellStyle name="20% - Accent5 20" xfId="1249"/>
    <cellStyle name="20% - Accent5 20 2" xfId="1250"/>
    <cellStyle name="20% - Accent5 21" xfId="1251"/>
    <cellStyle name="20% - Accent5 22" xfId="1252"/>
    <cellStyle name="20% - Accent5 22 2" xfId="1253"/>
    <cellStyle name="20% - Accent5 23" xfId="1254"/>
    <cellStyle name="20% - Accent5 24" xfId="1255"/>
    <cellStyle name="20% - Accent5 25" xfId="1256"/>
    <cellStyle name="20% - Accent5 26" xfId="1257"/>
    <cellStyle name="20% - Accent5 27" xfId="1258"/>
    <cellStyle name="20% - Accent5 28" xfId="1259"/>
    <cellStyle name="20% - Accent5 29" xfId="1260"/>
    <cellStyle name="20% - Accent5 3" xfId="254"/>
    <cellStyle name="20% - Accent5 3 2" xfId="908"/>
    <cellStyle name="20% - Accent5 3 3" xfId="1261"/>
    <cellStyle name="20% - Accent5 3 3 2" xfId="1262"/>
    <cellStyle name="20% - Accent5 4" xfId="376"/>
    <cellStyle name="20% - Accent5 4 2" xfId="968"/>
    <cellStyle name="20% - Accent5 4 2 2" xfId="1263"/>
    <cellStyle name="20% - Accent5 4 3" xfId="1264"/>
    <cellStyle name="20% - Accent5 5" xfId="394"/>
    <cellStyle name="20% - Accent5 5 2" xfId="1265"/>
    <cellStyle name="20% - Accent5 6" xfId="409"/>
    <cellStyle name="20% - Accent5 6 2" xfId="1266"/>
    <cellStyle name="20% - Accent5 7" xfId="432"/>
    <cellStyle name="20% - Accent5 7 2" xfId="1267"/>
    <cellStyle name="20% - Accent5 8" xfId="447"/>
    <cellStyle name="20% - Accent5 8 2" xfId="1268"/>
    <cellStyle name="20% - Accent5 9" xfId="94"/>
    <cellStyle name="20% - Accent5 9 2" xfId="1270"/>
    <cellStyle name="20% - Accent5 9 3" xfId="1269"/>
    <cellStyle name="20% - Accent6" xfId="39" builtinId="50" customBuiltin="1"/>
    <cellStyle name="20% - Accent6 10" xfId="1271"/>
    <cellStyle name="20% - Accent6 10 2" xfId="1272"/>
    <cellStyle name="20% - Accent6 11" xfId="1273"/>
    <cellStyle name="20% - Accent6 11 2" xfId="1274"/>
    <cellStyle name="20% - Accent6 12" xfId="1275"/>
    <cellStyle name="20% - Accent6 12 2" xfId="1276"/>
    <cellStyle name="20% - Accent6 13" xfId="1277"/>
    <cellStyle name="20% - Accent6 13 2" xfId="1278"/>
    <cellStyle name="20% - Accent6 14" xfId="1279"/>
    <cellStyle name="20% - Accent6 14 2" xfId="1280"/>
    <cellStyle name="20% - Accent6 15" xfId="1281"/>
    <cellStyle name="20% - Accent6 15 2" xfId="1282"/>
    <cellStyle name="20% - Accent6 16" xfId="1283"/>
    <cellStyle name="20% - Accent6 16 2" xfId="1284"/>
    <cellStyle name="20% - Accent6 17" xfId="1285"/>
    <cellStyle name="20% - Accent6 17 2" xfId="1286"/>
    <cellStyle name="20% - Accent6 18" xfId="1287"/>
    <cellStyle name="20% - Accent6 18 2" xfId="1288"/>
    <cellStyle name="20% - Accent6 19" xfId="1289"/>
    <cellStyle name="20% - Accent6 19 2" xfId="1290"/>
    <cellStyle name="20% - Accent6 2" xfId="291"/>
    <cellStyle name="20% - Accent6 2 2" xfId="909"/>
    <cellStyle name="20% - Accent6 2 3" xfId="1291"/>
    <cellStyle name="20% - Accent6 2 3 2" xfId="1292"/>
    <cellStyle name="20% - Accent6 2 4" xfId="1293"/>
    <cellStyle name="20% - Accent6 2 5" xfId="1294"/>
    <cellStyle name="20% - Accent6 2 6" xfId="649"/>
    <cellStyle name="20% - Accent6 20" xfId="1295"/>
    <cellStyle name="20% - Accent6 20 2" xfId="1296"/>
    <cellStyle name="20% - Accent6 21" xfId="1297"/>
    <cellStyle name="20% - Accent6 22" xfId="1298"/>
    <cellStyle name="20% - Accent6 22 2" xfId="1299"/>
    <cellStyle name="20% - Accent6 23" xfId="1300"/>
    <cellStyle name="20% - Accent6 24" xfId="1301"/>
    <cellStyle name="20% - Accent6 25" xfId="1302"/>
    <cellStyle name="20% - Accent6 26" xfId="1303"/>
    <cellStyle name="20% - Accent6 27" xfId="1304"/>
    <cellStyle name="20% - Accent6 28" xfId="1305"/>
    <cellStyle name="20% - Accent6 29" xfId="1306"/>
    <cellStyle name="20% - Accent6 3" xfId="258"/>
    <cellStyle name="20% - Accent6 3 2" xfId="910"/>
    <cellStyle name="20% - Accent6 3 3" xfId="1307"/>
    <cellStyle name="20% - Accent6 3 3 2" xfId="1308"/>
    <cellStyle name="20% - Accent6 4" xfId="379"/>
    <cellStyle name="20% - Accent6 4 2" xfId="970"/>
    <cellStyle name="20% - Accent6 4 2 2" xfId="1309"/>
    <cellStyle name="20% - Accent6 4 3" xfId="1310"/>
    <cellStyle name="20% - Accent6 5" xfId="396"/>
    <cellStyle name="20% - Accent6 5 2" xfId="1311"/>
    <cellStyle name="20% - Accent6 6" xfId="411"/>
    <cellStyle name="20% - Accent6 6 2" xfId="1312"/>
    <cellStyle name="20% - Accent6 7" xfId="434"/>
    <cellStyle name="20% - Accent6 7 2" xfId="1313"/>
    <cellStyle name="20% - Accent6 8" xfId="449"/>
    <cellStyle name="20% - Accent6 8 2" xfId="1314"/>
    <cellStyle name="20% - Accent6 9" xfId="95"/>
    <cellStyle name="20% - Accent6 9 2" xfId="1316"/>
    <cellStyle name="20% - Accent6 9 3" xfId="1315"/>
    <cellStyle name="40% - Accent1" xfId="20" builtinId="31" customBuiltin="1"/>
    <cellStyle name="40% - Accent1 10" xfId="1317"/>
    <cellStyle name="40% - Accent1 10 2" xfId="1318"/>
    <cellStyle name="40% - Accent1 11" xfId="1319"/>
    <cellStyle name="40% - Accent1 11 2" xfId="1320"/>
    <cellStyle name="40% - Accent1 12" xfId="1321"/>
    <cellStyle name="40% - Accent1 12 2" xfId="1322"/>
    <cellStyle name="40% - Accent1 13" xfId="1323"/>
    <cellStyle name="40% - Accent1 13 2" xfId="1324"/>
    <cellStyle name="40% - Accent1 14" xfId="1325"/>
    <cellStyle name="40% - Accent1 14 2" xfId="1326"/>
    <cellStyle name="40% - Accent1 15" xfId="1327"/>
    <cellStyle name="40% - Accent1 15 2" xfId="1328"/>
    <cellStyle name="40% - Accent1 16" xfId="1329"/>
    <cellStyle name="40% - Accent1 16 2" xfId="1330"/>
    <cellStyle name="40% - Accent1 17" xfId="1331"/>
    <cellStyle name="40% - Accent1 17 2" xfId="1332"/>
    <cellStyle name="40% - Accent1 18" xfId="1333"/>
    <cellStyle name="40% - Accent1 18 2" xfId="1334"/>
    <cellStyle name="40% - Accent1 19" xfId="1335"/>
    <cellStyle name="40% - Accent1 19 2" xfId="1336"/>
    <cellStyle name="40% - Accent1 2" xfId="292"/>
    <cellStyle name="40% - Accent1 2 2" xfId="911"/>
    <cellStyle name="40% - Accent1 2 3" xfId="1337"/>
    <cellStyle name="40% - Accent1 2 3 2" xfId="1338"/>
    <cellStyle name="40% - Accent1 2 4" xfId="1339"/>
    <cellStyle name="40% - Accent1 2 5" xfId="1340"/>
    <cellStyle name="40% - Accent1 2 6" xfId="650"/>
    <cellStyle name="40% - Accent1 20" xfId="1341"/>
    <cellStyle name="40% - Accent1 20 2" xfId="1342"/>
    <cellStyle name="40% - Accent1 21" xfId="1343"/>
    <cellStyle name="40% - Accent1 22" xfId="1344"/>
    <cellStyle name="40% - Accent1 22 2" xfId="1345"/>
    <cellStyle name="40% - Accent1 23" xfId="1346"/>
    <cellStyle name="40% - Accent1 24" xfId="1347"/>
    <cellStyle name="40% - Accent1 25" xfId="1348"/>
    <cellStyle name="40% - Accent1 26" xfId="1349"/>
    <cellStyle name="40% - Accent1 27" xfId="1350"/>
    <cellStyle name="40% - Accent1 28" xfId="1351"/>
    <cellStyle name="40% - Accent1 29" xfId="1352"/>
    <cellStyle name="40% - Accent1 3" xfId="239"/>
    <cellStyle name="40% - Accent1 3 2" xfId="912"/>
    <cellStyle name="40% - Accent1 3 3" xfId="1353"/>
    <cellStyle name="40% - Accent1 3 3 2" xfId="1354"/>
    <cellStyle name="40% - Accent1 4" xfId="369"/>
    <cellStyle name="40% - Accent1 4 2" xfId="961"/>
    <cellStyle name="40% - Accent1 4 2 2" xfId="1355"/>
    <cellStyle name="40% - Accent1 4 3" xfId="1356"/>
    <cellStyle name="40% - Accent1 5" xfId="387"/>
    <cellStyle name="40% - Accent1 5 2" xfId="1357"/>
    <cellStyle name="40% - Accent1 6" xfId="402"/>
    <cellStyle name="40% - Accent1 6 2" xfId="1358"/>
    <cellStyle name="40% - Accent1 7" xfId="425"/>
    <cellStyle name="40% - Accent1 7 2" xfId="1360"/>
    <cellStyle name="40% - Accent1 8" xfId="440"/>
    <cellStyle name="40% - Accent1 8 2" xfId="1361"/>
    <cellStyle name="40% - Accent1 9" xfId="96"/>
    <cellStyle name="40% - Accent1 9 2" xfId="1363"/>
    <cellStyle name="40% - Accent1 9 3" xfId="1362"/>
    <cellStyle name="40% - Accent2" xfId="24" builtinId="35" customBuiltin="1"/>
    <cellStyle name="40% - Accent2 10" xfId="1364"/>
    <cellStyle name="40% - Accent2 10 2" xfId="1365"/>
    <cellStyle name="40% - Accent2 11" xfId="1366"/>
    <cellStyle name="40% - Accent2 11 2" xfId="1367"/>
    <cellStyle name="40% - Accent2 12" xfId="1368"/>
    <cellStyle name="40% - Accent2 12 2" xfId="1369"/>
    <cellStyle name="40% - Accent2 13" xfId="1370"/>
    <cellStyle name="40% - Accent2 13 2" xfId="1371"/>
    <cellStyle name="40% - Accent2 14" xfId="1372"/>
    <cellStyle name="40% - Accent2 14 2" xfId="1373"/>
    <cellStyle name="40% - Accent2 15" xfId="1374"/>
    <cellStyle name="40% - Accent2 15 2" xfId="1375"/>
    <cellStyle name="40% - Accent2 16" xfId="1376"/>
    <cellStyle name="40% - Accent2 16 2" xfId="1377"/>
    <cellStyle name="40% - Accent2 17" xfId="1378"/>
    <cellStyle name="40% - Accent2 17 2" xfId="1379"/>
    <cellStyle name="40% - Accent2 18" xfId="1380"/>
    <cellStyle name="40% - Accent2 18 2" xfId="1381"/>
    <cellStyle name="40% - Accent2 19" xfId="1382"/>
    <cellStyle name="40% - Accent2 19 2" xfId="1383"/>
    <cellStyle name="40% - Accent2 2" xfId="293"/>
    <cellStyle name="40% - Accent2 2 2" xfId="913"/>
    <cellStyle name="40% - Accent2 2 3" xfId="1384"/>
    <cellStyle name="40% - Accent2 2 3 2" xfId="1385"/>
    <cellStyle name="40% - Accent2 2 4" xfId="1386"/>
    <cellStyle name="40% - Accent2 2 5" xfId="1387"/>
    <cellStyle name="40% - Accent2 2 6" xfId="651"/>
    <cellStyle name="40% - Accent2 20" xfId="1388"/>
    <cellStyle name="40% - Accent2 20 2" xfId="1389"/>
    <cellStyle name="40% - Accent2 21" xfId="1390"/>
    <cellStyle name="40% - Accent2 22" xfId="1391"/>
    <cellStyle name="40% - Accent2 22 2" xfId="1392"/>
    <cellStyle name="40% - Accent2 23" xfId="1393"/>
    <cellStyle name="40% - Accent2 24" xfId="1394"/>
    <cellStyle name="40% - Accent2 25" xfId="1395"/>
    <cellStyle name="40% - Accent2 26" xfId="1396"/>
    <cellStyle name="40% - Accent2 27" xfId="1397"/>
    <cellStyle name="40% - Accent2 28" xfId="1398"/>
    <cellStyle name="40% - Accent2 29" xfId="1399"/>
    <cellStyle name="40% - Accent2 3" xfId="243"/>
    <cellStyle name="40% - Accent2 3 2" xfId="914"/>
    <cellStyle name="40% - Accent2 3 3" xfId="1400"/>
    <cellStyle name="40% - Accent2 3 3 2" xfId="1401"/>
    <cellStyle name="40% - Accent2 4" xfId="371"/>
    <cellStyle name="40% - Accent2 4 2" xfId="963"/>
    <cellStyle name="40% - Accent2 4 2 2" xfId="1402"/>
    <cellStyle name="40% - Accent2 4 3" xfId="1403"/>
    <cellStyle name="40% - Accent2 5" xfId="389"/>
    <cellStyle name="40% - Accent2 5 2" xfId="1404"/>
    <cellStyle name="40% - Accent2 6" xfId="404"/>
    <cellStyle name="40% - Accent2 6 2" xfId="1405"/>
    <cellStyle name="40% - Accent2 7" xfId="427"/>
    <cellStyle name="40% - Accent2 7 2" xfId="1406"/>
    <cellStyle name="40% - Accent2 8" xfId="442"/>
    <cellStyle name="40% - Accent2 8 2" xfId="1407"/>
    <cellStyle name="40% - Accent2 9" xfId="97"/>
    <cellStyle name="40% - Accent2 9 2" xfId="1409"/>
    <cellStyle name="40% - Accent2 9 3" xfId="1408"/>
    <cellStyle name="40% - Accent3" xfId="28" builtinId="39" customBuiltin="1"/>
    <cellStyle name="40% - Accent3 10" xfId="1410"/>
    <cellStyle name="40% - Accent3 10 2" xfId="1411"/>
    <cellStyle name="40% - Accent3 11" xfId="1412"/>
    <cellStyle name="40% - Accent3 11 2" xfId="1413"/>
    <cellStyle name="40% - Accent3 12" xfId="1414"/>
    <cellStyle name="40% - Accent3 12 2" xfId="1415"/>
    <cellStyle name="40% - Accent3 13" xfId="1416"/>
    <cellStyle name="40% - Accent3 13 2" xfId="1417"/>
    <cellStyle name="40% - Accent3 14" xfId="1418"/>
    <cellStyle name="40% - Accent3 14 2" xfId="1419"/>
    <cellStyle name="40% - Accent3 15" xfId="1420"/>
    <cellStyle name="40% - Accent3 15 2" xfId="1421"/>
    <cellStyle name="40% - Accent3 16" xfId="1422"/>
    <cellStyle name="40% - Accent3 16 2" xfId="1423"/>
    <cellStyle name="40% - Accent3 17" xfId="1424"/>
    <cellStyle name="40% - Accent3 17 2" xfId="1425"/>
    <cellStyle name="40% - Accent3 18" xfId="1426"/>
    <cellStyle name="40% - Accent3 18 2" xfId="1427"/>
    <cellStyle name="40% - Accent3 19" xfId="1428"/>
    <cellStyle name="40% - Accent3 19 2" xfId="1429"/>
    <cellStyle name="40% - Accent3 2" xfId="294"/>
    <cellStyle name="40% - Accent3 2 2" xfId="915"/>
    <cellStyle name="40% - Accent3 2 3" xfId="1430"/>
    <cellStyle name="40% - Accent3 2 3 2" xfId="1431"/>
    <cellStyle name="40% - Accent3 2 4" xfId="1432"/>
    <cellStyle name="40% - Accent3 2 5" xfId="1433"/>
    <cellStyle name="40% - Accent3 2 6" xfId="652"/>
    <cellStyle name="40% - Accent3 20" xfId="1434"/>
    <cellStyle name="40% - Accent3 20 2" xfId="1435"/>
    <cellStyle name="40% - Accent3 21" xfId="1436"/>
    <cellStyle name="40% - Accent3 22" xfId="1437"/>
    <cellStyle name="40% - Accent3 22 2" xfId="1438"/>
    <cellStyle name="40% - Accent3 23" xfId="1439"/>
    <cellStyle name="40% - Accent3 24" xfId="1440"/>
    <cellStyle name="40% - Accent3 25" xfId="1441"/>
    <cellStyle name="40% - Accent3 26" xfId="1442"/>
    <cellStyle name="40% - Accent3 27" xfId="1443"/>
    <cellStyle name="40% - Accent3 28" xfId="1444"/>
    <cellStyle name="40% - Accent3 29" xfId="1445"/>
    <cellStyle name="40% - Accent3 3" xfId="247"/>
    <cellStyle name="40% - Accent3 3 2" xfId="916"/>
    <cellStyle name="40% - Accent3 3 3" xfId="1446"/>
    <cellStyle name="40% - Accent3 3 3 2" xfId="1447"/>
    <cellStyle name="40% - Accent3 4" xfId="373"/>
    <cellStyle name="40% - Accent3 4 2" xfId="965"/>
    <cellStyle name="40% - Accent3 4 2 2" xfId="1448"/>
    <cellStyle name="40% - Accent3 4 3" xfId="1449"/>
    <cellStyle name="40% - Accent3 5" xfId="391"/>
    <cellStyle name="40% - Accent3 5 2" xfId="1450"/>
    <cellStyle name="40% - Accent3 6" xfId="406"/>
    <cellStyle name="40% - Accent3 6 2" xfId="1451"/>
    <cellStyle name="40% - Accent3 7" xfId="429"/>
    <cellStyle name="40% - Accent3 7 2" xfId="1452"/>
    <cellStyle name="40% - Accent3 8" xfId="444"/>
    <cellStyle name="40% - Accent3 8 2" xfId="1453"/>
    <cellStyle name="40% - Accent3 9" xfId="98"/>
    <cellStyle name="40% - Accent3 9 2" xfId="1455"/>
    <cellStyle name="40% - Accent3 9 3" xfId="1454"/>
    <cellStyle name="40% - Accent4" xfId="32" builtinId="43" customBuiltin="1"/>
    <cellStyle name="40% - Accent4 10" xfId="1456"/>
    <cellStyle name="40% - Accent4 10 2" xfId="1457"/>
    <cellStyle name="40% - Accent4 11" xfId="1458"/>
    <cellStyle name="40% - Accent4 11 2" xfId="1459"/>
    <cellStyle name="40% - Accent4 12" xfId="1460"/>
    <cellStyle name="40% - Accent4 12 2" xfId="1461"/>
    <cellStyle name="40% - Accent4 13" xfId="1462"/>
    <cellStyle name="40% - Accent4 13 2" xfId="1463"/>
    <cellStyle name="40% - Accent4 14" xfId="1464"/>
    <cellStyle name="40% - Accent4 14 2" xfId="1465"/>
    <cellStyle name="40% - Accent4 15" xfId="1466"/>
    <cellStyle name="40% - Accent4 15 2" xfId="1467"/>
    <cellStyle name="40% - Accent4 16" xfId="1468"/>
    <cellStyle name="40% - Accent4 16 2" xfId="1469"/>
    <cellStyle name="40% - Accent4 17" xfId="1470"/>
    <cellStyle name="40% - Accent4 17 2" xfId="1471"/>
    <cellStyle name="40% - Accent4 18" xfId="1472"/>
    <cellStyle name="40% - Accent4 18 2" xfId="1473"/>
    <cellStyle name="40% - Accent4 19" xfId="1474"/>
    <cellStyle name="40% - Accent4 19 2" xfId="1475"/>
    <cellStyle name="40% - Accent4 2" xfId="295"/>
    <cellStyle name="40% - Accent4 2 2" xfId="917"/>
    <cellStyle name="40% - Accent4 2 3" xfId="1476"/>
    <cellStyle name="40% - Accent4 2 3 2" xfId="1477"/>
    <cellStyle name="40% - Accent4 2 4" xfId="1478"/>
    <cellStyle name="40% - Accent4 2 5" xfId="1479"/>
    <cellStyle name="40% - Accent4 2 6" xfId="653"/>
    <cellStyle name="40% - Accent4 20" xfId="1480"/>
    <cellStyle name="40% - Accent4 20 2" xfId="1481"/>
    <cellStyle name="40% - Accent4 21" xfId="1482"/>
    <cellStyle name="40% - Accent4 22" xfId="1483"/>
    <cellStyle name="40% - Accent4 22 2" xfId="1484"/>
    <cellStyle name="40% - Accent4 23" xfId="1485"/>
    <cellStyle name="40% - Accent4 24" xfId="1486"/>
    <cellStyle name="40% - Accent4 25" xfId="1487"/>
    <cellStyle name="40% - Accent4 26" xfId="1488"/>
    <cellStyle name="40% - Accent4 27" xfId="1489"/>
    <cellStyle name="40% - Accent4 28" xfId="1490"/>
    <cellStyle name="40% - Accent4 29" xfId="1491"/>
    <cellStyle name="40% - Accent4 3" xfId="251"/>
    <cellStyle name="40% - Accent4 3 2" xfId="918"/>
    <cellStyle name="40% - Accent4 3 3" xfId="1492"/>
    <cellStyle name="40% - Accent4 3 3 2" xfId="1493"/>
    <cellStyle name="40% - Accent4 4" xfId="375"/>
    <cellStyle name="40% - Accent4 4 2" xfId="967"/>
    <cellStyle name="40% - Accent4 4 2 2" xfId="1494"/>
    <cellStyle name="40% - Accent4 4 3" xfId="1495"/>
    <cellStyle name="40% - Accent4 5" xfId="393"/>
    <cellStyle name="40% - Accent4 5 2" xfId="1496"/>
    <cellStyle name="40% - Accent4 6" xfId="408"/>
    <cellStyle name="40% - Accent4 6 2" xfId="1497"/>
    <cellStyle name="40% - Accent4 7" xfId="431"/>
    <cellStyle name="40% - Accent4 7 2" xfId="1498"/>
    <cellStyle name="40% - Accent4 8" xfId="446"/>
    <cellStyle name="40% - Accent4 8 2" xfId="1499"/>
    <cellStyle name="40% - Accent4 9" xfId="99"/>
    <cellStyle name="40% - Accent4 9 2" xfId="1501"/>
    <cellStyle name="40% - Accent4 9 3" xfId="1500"/>
    <cellStyle name="40% - Accent5" xfId="36" builtinId="47" customBuiltin="1"/>
    <cellStyle name="40% - Accent5 10" xfId="1502"/>
    <cellStyle name="40% - Accent5 10 2" xfId="1503"/>
    <cellStyle name="40% - Accent5 11" xfId="1504"/>
    <cellStyle name="40% - Accent5 11 2" xfId="1505"/>
    <cellStyle name="40% - Accent5 12" xfId="1506"/>
    <cellStyle name="40% - Accent5 12 2" xfId="1507"/>
    <cellStyle name="40% - Accent5 13" xfId="1508"/>
    <cellStyle name="40% - Accent5 13 2" xfId="1509"/>
    <cellStyle name="40% - Accent5 14" xfId="1510"/>
    <cellStyle name="40% - Accent5 14 2" xfId="1511"/>
    <cellStyle name="40% - Accent5 15" xfId="1512"/>
    <cellStyle name="40% - Accent5 15 2" xfId="1513"/>
    <cellStyle name="40% - Accent5 16" xfId="1514"/>
    <cellStyle name="40% - Accent5 16 2" xfId="1515"/>
    <cellStyle name="40% - Accent5 17" xfId="1516"/>
    <cellStyle name="40% - Accent5 17 2" xfId="1517"/>
    <cellStyle name="40% - Accent5 18" xfId="1518"/>
    <cellStyle name="40% - Accent5 18 2" xfId="1519"/>
    <cellStyle name="40% - Accent5 19" xfId="1520"/>
    <cellStyle name="40% - Accent5 19 2" xfId="1521"/>
    <cellStyle name="40% - Accent5 2" xfId="296"/>
    <cellStyle name="40% - Accent5 2 2" xfId="919"/>
    <cellStyle name="40% - Accent5 2 3" xfId="1522"/>
    <cellStyle name="40% - Accent5 2 3 2" xfId="1523"/>
    <cellStyle name="40% - Accent5 2 4" xfId="1524"/>
    <cellStyle name="40% - Accent5 2 5" xfId="1525"/>
    <cellStyle name="40% - Accent5 2 6" xfId="654"/>
    <cellStyle name="40% - Accent5 20" xfId="1526"/>
    <cellStyle name="40% - Accent5 20 2" xfId="1527"/>
    <cellStyle name="40% - Accent5 21" xfId="1528"/>
    <cellStyle name="40% - Accent5 22" xfId="1529"/>
    <cellStyle name="40% - Accent5 22 2" xfId="1530"/>
    <cellStyle name="40% - Accent5 23" xfId="1531"/>
    <cellStyle name="40% - Accent5 24" xfId="1532"/>
    <cellStyle name="40% - Accent5 25" xfId="1533"/>
    <cellStyle name="40% - Accent5 26" xfId="1534"/>
    <cellStyle name="40% - Accent5 27" xfId="1535"/>
    <cellStyle name="40% - Accent5 28" xfId="1536"/>
    <cellStyle name="40% - Accent5 29" xfId="1537"/>
    <cellStyle name="40% - Accent5 3" xfId="255"/>
    <cellStyle name="40% - Accent5 3 2" xfId="920"/>
    <cellStyle name="40% - Accent5 3 3" xfId="1538"/>
    <cellStyle name="40% - Accent5 3 3 2" xfId="1539"/>
    <cellStyle name="40% - Accent5 4" xfId="377"/>
    <cellStyle name="40% - Accent5 4 2" xfId="969"/>
    <cellStyle name="40% - Accent5 4 2 2" xfId="1540"/>
    <cellStyle name="40% - Accent5 4 3" xfId="1541"/>
    <cellStyle name="40% - Accent5 5" xfId="395"/>
    <cellStyle name="40% - Accent5 5 2" xfId="1542"/>
    <cellStyle name="40% - Accent5 6" xfId="410"/>
    <cellStyle name="40% - Accent5 6 2" xfId="1544"/>
    <cellStyle name="40% - Accent5 7" xfId="433"/>
    <cellStyle name="40% - Accent5 7 2" xfId="1546"/>
    <cellStyle name="40% - Accent5 8" xfId="448"/>
    <cellStyle name="40% - Accent5 8 2" xfId="1548"/>
    <cellStyle name="40% - Accent5 9" xfId="100"/>
    <cellStyle name="40% - Accent5 9 2" xfId="1550"/>
    <cellStyle name="40% - Accent5 9 3" xfId="1549"/>
    <cellStyle name="40% - Accent6" xfId="40" builtinId="51" customBuiltin="1"/>
    <cellStyle name="40% - Accent6 10" xfId="1551"/>
    <cellStyle name="40% - Accent6 10 2" xfId="1552"/>
    <cellStyle name="40% - Accent6 11" xfId="1553"/>
    <cellStyle name="40% - Accent6 11 2" xfId="1554"/>
    <cellStyle name="40% - Accent6 12" xfId="1555"/>
    <cellStyle name="40% - Accent6 12 2" xfId="1556"/>
    <cellStyle name="40% - Accent6 13" xfId="1557"/>
    <cellStyle name="40% - Accent6 13 2" xfId="1558"/>
    <cellStyle name="40% - Accent6 14" xfId="1559"/>
    <cellStyle name="40% - Accent6 14 2" xfId="1560"/>
    <cellStyle name="40% - Accent6 15" xfId="1561"/>
    <cellStyle name="40% - Accent6 15 2" xfId="1562"/>
    <cellStyle name="40% - Accent6 16" xfId="1563"/>
    <cellStyle name="40% - Accent6 16 2" xfId="1564"/>
    <cellStyle name="40% - Accent6 17" xfId="1565"/>
    <cellStyle name="40% - Accent6 17 2" xfId="1566"/>
    <cellStyle name="40% - Accent6 18" xfId="1567"/>
    <cellStyle name="40% - Accent6 18 2" xfId="1568"/>
    <cellStyle name="40% - Accent6 19" xfId="1569"/>
    <cellStyle name="40% - Accent6 19 2" xfId="1570"/>
    <cellStyle name="40% - Accent6 2" xfId="297"/>
    <cellStyle name="40% - Accent6 2 2" xfId="921"/>
    <cellStyle name="40% - Accent6 2 3" xfId="1571"/>
    <cellStyle name="40% - Accent6 2 3 2" xfId="1572"/>
    <cellStyle name="40% - Accent6 2 4" xfId="1573"/>
    <cellStyle name="40% - Accent6 2 5" xfId="1574"/>
    <cellStyle name="40% - Accent6 2 6" xfId="656"/>
    <cellStyle name="40% - Accent6 20" xfId="1575"/>
    <cellStyle name="40% - Accent6 20 2" xfId="1576"/>
    <cellStyle name="40% - Accent6 21" xfId="1577"/>
    <cellStyle name="40% - Accent6 22" xfId="1578"/>
    <cellStyle name="40% - Accent6 22 2" xfId="1579"/>
    <cellStyle name="40% - Accent6 23" xfId="1580"/>
    <cellStyle name="40% - Accent6 24" xfId="1581"/>
    <cellStyle name="40% - Accent6 25" xfId="1582"/>
    <cellStyle name="40% - Accent6 26" xfId="1583"/>
    <cellStyle name="40% - Accent6 27" xfId="1584"/>
    <cellStyle name="40% - Accent6 28" xfId="1585"/>
    <cellStyle name="40% - Accent6 29" xfId="1586"/>
    <cellStyle name="40% - Accent6 3" xfId="259"/>
    <cellStyle name="40% - Accent6 3 2" xfId="922"/>
    <cellStyle name="40% - Accent6 3 3" xfId="1587"/>
    <cellStyle name="40% - Accent6 3 3 2" xfId="1588"/>
    <cellStyle name="40% - Accent6 4" xfId="380"/>
    <cellStyle name="40% - Accent6 4 2" xfId="971"/>
    <cellStyle name="40% - Accent6 4 2 2" xfId="1589"/>
    <cellStyle name="40% - Accent6 4 3" xfId="1590"/>
    <cellStyle name="40% - Accent6 5" xfId="397"/>
    <cellStyle name="40% - Accent6 5 2" xfId="1591"/>
    <cellStyle name="40% - Accent6 6" xfId="412"/>
    <cellStyle name="40% - Accent6 6 2" xfId="1592"/>
    <cellStyle name="40% - Accent6 7" xfId="435"/>
    <cellStyle name="40% - Accent6 7 2" xfId="1593"/>
    <cellStyle name="40% - Accent6 8" xfId="450"/>
    <cellStyle name="40% - Accent6 8 2" xfId="1594"/>
    <cellStyle name="40% - Accent6 9" xfId="101"/>
    <cellStyle name="40% - Accent6 9 2" xfId="1596"/>
    <cellStyle name="40% - Accent6 9 3" xfId="1595"/>
    <cellStyle name="60% - Accent1" xfId="21" builtinId="32" customBuiltin="1"/>
    <cellStyle name="60% - Accent1 10" xfId="1597"/>
    <cellStyle name="60% - Accent1 11" xfId="1598"/>
    <cellStyle name="60% - Accent1 12" xfId="1599"/>
    <cellStyle name="60% - Accent1 13" xfId="1600"/>
    <cellStyle name="60% - Accent1 2" xfId="298"/>
    <cellStyle name="60% - Accent1 2 2" xfId="1602"/>
    <cellStyle name="60% - Accent1 2 3" xfId="1601"/>
    <cellStyle name="60% - Accent1 3" xfId="240"/>
    <cellStyle name="60% - Accent1 4" xfId="102"/>
    <cellStyle name="60% - Accent1 4 2" xfId="1604"/>
    <cellStyle name="60% - Accent1 5" xfId="1605"/>
    <cellStyle name="60% - Accent1 6" xfId="1606"/>
    <cellStyle name="60% - Accent1 7" xfId="1607"/>
    <cellStyle name="60% - Accent1 8" xfId="1608"/>
    <cellStyle name="60% - Accent1 9" xfId="1609"/>
    <cellStyle name="60% - Accent2" xfId="25" builtinId="36" customBuiltin="1"/>
    <cellStyle name="60% - Accent2 10" xfId="1610"/>
    <cellStyle name="60% - Accent2 11" xfId="1611"/>
    <cellStyle name="60% - Accent2 12" xfId="1612"/>
    <cellStyle name="60% - Accent2 13" xfId="1613"/>
    <cellStyle name="60% - Accent2 2" xfId="299"/>
    <cellStyle name="60% - Accent2 2 2" xfId="1615"/>
    <cellStyle name="60% - Accent2 2 3" xfId="1614"/>
    <cellStyle name="60% - Accent2 3" xfId="244"/>
    <cellStyle name="60% - Accent2 4" xfId="103"/>
    <cellStyle name="60% - Accent2 4 2" xfId="1616"/>
    <cellStyle name="60% - Accent2 5" xfId="1617"/>
    <cellStyle name="60% - Accent2 6" xfId="1618"/>
    <cellStyle name="60% - Accent2 7" xfId="1619"/>
    <cellStyle name="60% - Accent2 8" xfId="1620"/>
    <cellStyle name="60% - Accent2 9" xfId="1621"/>
    <cellStyle name="60% - Accent3" xfId="29" builtinId="40" customBuiltin="1"/>
    <cellStyle name="60% - Accent3 10" xfId="1622"/>
    <cellStyle name="60% - Accent3 11" xfId="1623"/>
    <cellStyle name="60% - Accent3 12" xfId="1624"/>
    <cellStyle name="60% - Accent3 13" xfId="1625"/>
    <cellStyle name="60% - Accent3 2" xfId="300"/>
    <cellStyle name="60% - Accent3 2 2" xfId="1627"/>
    <cellStyle name="60% - Accent3 2 3" xfId="1626"/>
    <cellStyle name="60% - Accent3 3" xfId="248"/>
    <cellStyle name="60% - Accent3 4" xfId="104"/>
    <cellStyle name="60% - Accent3 4 2" xfId="1629"/>
    <cellStyle name="60% - Accent3 5" xfId="1630"/>
    <cellStyle name="60% - Accent3 6" xfId="1631"/>
    <cellStyle name="60% - Accent3 7" xfId="1632"/>
    <cellStyle name="60% - Accent3 8" xfId="1633"/>
    <cellStyle name="60% - Accent3 9" xfId="1634"/>
    <cellStyle name="60% - Accent4" xfId="33" builtinId="44" customBuiltin="1"/>
    <cellStyle name="60% - Accent4 10" xfId="1635"/>
    <cellStyle name="60% - Accent4 11" xfId="1636"/>
    <cellStyle name="60% - Accent4 12" xfId="1637"/>
    <cellStyle name="60% - Accent4 13" xfId="1638"/>
    <cellStyle name="60% - Accent4 2" xfId="301"/>
    <cellStyle name="60% - Accent4 2 2" xfId="1640"/>
    <cellStyle name="60% - Accent4 2 3" xfId="1639"/>
    <cellStyle name="60% - Accent4 3" xfId="252"/>
    <cellStyle name="60% - Accent4 4" xfId="105"/>
    <cellStyle name="60% - Accent4 4 2" xfId="1641"/>
    <cellStyle name="60% - Accent4 5" xfId="1642"/>
    <cellStyle name="60% - Accent4 6" xfId="1643"/>
    <cellStyle name="60% - Accent4 7" xfId="1644"/>
    <cellStyle name="60% - Accent4 8" xfId="1645"/>
    <cellStyle name="60% - Accent4 9" xfId="1646"/>
    <cellStyle name="60% - Accent5" xfId="37" builtinId="48" customBuiltin="1"/>
    <cellStyle name="60% - Accent5 10" xfId="1647"/>
    <cellStyle name="60% - Accent5 11" xfId="1648"/>
    <cellStyle name="60% - Accent5 12" xfId="1649"/>
    <cellStyle name="60% - Accent5 13" xfId="1650"/>
    <cellStyle name="60% - Accent5 2" xfId="302"/>
    <cellStyle name="60% - Accent5 2 2" xfId="1652"/>
    <cellStyle name="60% - Accent5 2 3" xfId="1651"/>
    <cellStyle name="60% - Accent5 3" xfId="256"/>
    <cellStyle name="60% - Accent5 4" xfId="106"/>
    <cellStyle name="60% - Accent5 4 2" xfId="1653"/>
    <cellStyle name="60% - Accent5 5" xfId="1654"/>
    <cellStyle name="60% - Accent5 6" xfId="1655"/>
    <cellStyle name="60% - Accent5 7" xfId="1656"/>
    <cellStyle name="60% - Accent5 8" xfId="1657"/>
    <cellStyle name="60% - Accent5 9" xfId="1658"/>
    <cellStyle name="60% - Accent6" xfId="41" builtinId="52" customBuiltin="1"/>
    <cellStyle name="60% - Accent6 10" xfId="1659"/>
    <cellStyle name="60% - Accent6 11" xfId="1660"/>
    <cellStyle name="60% - Accent6 12" xfId="1661"/>
    <cellStyle name="60% - Accent6 13" xfId="1662"/>
    <cellStyle name="60% - Accent6 2" xfId="303"/>
    <cellStyle name="60% - Accent6 2 2" xfId="1664"/>
    <cellStyle name="60% - Accent6 2 3" xfId="1663"/>
    <cellStyle name="60% - Accent6 3" xfId="260"/>
    <cellStyle name="60% - Accent6 4" xfId="107"/>
    <cellStyle name="60% - Accent6 4 2" xfId="1665"/>
    <cellStyle name="60% - Accent6 5" xfId="1666"/>
    <cellStyle name="60% - Accent6 6" xfId="1667"/>
    <cellStyle name="60% - Accent6 7" xfId="1668"/>
    <cellStyle name="60% - Accent6 8" xfId="1669"/>
    <cellStyle name="60% - Accent6 9" xfId="1670"/>
    <cellStyle name="Accent1" xfId="18" builtinId="29" customBuiltin="1"/>
    <cellStyle name="Accent1 - 20%" xfId="1671"/>
    <cellStyle name="Accent1 - 40%" xfId="1672"/>
    <cellStyle name="Accent1 - 60%" xfId="1673"/>
    <cellStyle name="Accent1 10" xfId="1674"/>
    <cellStyle name="Accent1 11" xfId="1675"/>
    <cellStyle name="Accent1 12" xfId="1676"/>
    <cellStyle name="Accent1 13" xfId="1677"/>
    <cellStyle name="Accent1 14" xfId="1678"/>
    <cellStyle name="Accent1 15" xfId="1679"/>
    <cellStyle name="Accent1 16" xfId="1680"/>
    <cellStyle name="Accent1 17" xfId="1681"/>
    <cellStyle name="Accent1 18" xfId="1682"/>
    <cellStyle name="Accent1 19" xfId="1683"/>
    <cellStyle name="Accent1 2" xfId="304"/>
    <cellStyle name="Accent1 2 2" xfId="1685"/>
    <cellStyle name="Accent1 2 3" xfId="1684"/>
    <cellStyle name="Accent1 20" xfId="1686"/>
    <cellStyle name="Accent1 21" xfId="1687"/>
    <cellStyle name="Accent1 22" xfId="1688"/>
    <cellStyle name="Accent1 23" xfId="1689"/>
    <cellStyle name="Accent1 24" xfId="1690"/>
    <cellStyle name="Accent1 25" xfId="1691"/>
    <cellStyle name="Accent1 26" xfId="1692"/>
    <cellStyle name="Accent1 27" xfId="1693"/>
    <cellStyle name="Accent1 28" xfId="1694"/>
    <cellStyle name="Accent1 29" xfId="1695"/>
    <cellStyle name="Accent1 3" xfId="237"/>
    <cellStyle name="Accent1 30" xfId="1696"/>
    <cellStyle name="Accent1 31" xfId="1697"/>
    <cellStyle name="Accent1 32" xfId="1698"/>
    <cellStyle name="Accent1 33" xfId="1699"/>
    <cellStyle name="Accent1 34" xfId="1700"/>
    <cellStyle name="Accent1 35" xfId="1701"/>
    <cellStyle name="Accent1 36" xfId="1702"/>
    <cellStyle name="Accent1 37" xfId="1703"/>
    <cellStyle name="Accent1 38" xfId="1704"/>
    <cellStyle name="Accent1 39" xfId="1705"/>
    <cellStyle name="Accent1 4" xfId="108"/>
    <cellStyle name="Accent1 4 2" xfId="1706"/>
    <cellStyle name="Accent1 40" xfId="1707"/>
    <cellStyle name="Accent1 41" xfId="1708"/>
    <cellStyle name="Accent1 42" xfId="1709"/>
    <cellStyle name="Accent1 43" xfId="1710"/>
    <cellStyle name="Accent1 44" xfId="1711"/>
    <cellStyle name="Accent1 45" xfId="1712"/>
    <cellStyle name="Accent1 46" xfId="1713"/>
    <cellStyle name="Accent1 47" xfId="1714"/>
    <cellStyle name="Accent1 48" xfId="1715"/>
    <cellStyle name="Accent1 49" xfId="1716"/>
    <cellStyle name="Accent1 5" xfId="1717"/>
    <cellStyle name="Accent1 50" xfId="1718"/>
    <cellStyle name="Accent1 51" xfId="1719"/>
    <cellStyle name="Accent1 52" xfId="1720"/>
    <cellStyle name="Accent1 53" xfId="1721"/>
    <cellStyle name="Accent1 54" xfId="1722"/>
    <cellStyle name="Accent1 55" xfId="1723"/>
    <cellStyle name="Accent1 56" xfId="1724"/>
    <cellStyle name="Accent1 57" xfId="1725"/>
    <cellStyle name="Accent1 58" xfId="1726"/>
    <cellStyle name="Accent1 59" xfId="1727"/>
    <cellStyle name="Accent1 6" xfId="1728"/>
    <cellStyle name="Accent1 60" xfId="1729"/>
    <cellStyle name="Accent1 61" xfId="1730"/>
    <cellStyle name="Accent1 62" xfId="1731"/>
    <cellStyle name="Accent1 63" xfId="1732"/>
    <cellStyle name="Accent1 64" xfId="1733"/>
    <cellStyle name="Accent1 65" xfId="1734"/>
    <cellStyle name="Accent1 66" xfId="1735"/>
    <cellStyle name="Accent1 67" xfId="1736"/>
    <cellStyle name="Accent1 68" xfId="1737"/>
    <cellStyle name="Accent1 69" xfId="1738"/>
    <cellStyle name="Accent1 7" xfId="1739"/>
    <cellStyle name="Accent1 70" xfId="1740"/>
    <cellStyle name="Accent1 71" xfId="1741"/>
    <cellStyle name="Accent1 72" xfId="1742"/>
    <cellStyle name="Accent1 73" xfId="1743"/>
    <cellStyle name="Accent1 74" xfId="1744"/>
    <cellStyle name="Accent1 75" xfId="1745"/>
    <cellStyle name="Accent1 76" xfId="1746"/>
    <cellStyle name="Accent1 77" xfId="1747"/>
    <cellStyle name="Accent1 78" xfId="1748"/>
    <cellStyle name="Accent1 79" xfId="1749"/>
    <cellStyle name="Accent1 8" xfId="1750"/>
    <cellStyle name="Accent1 80" xfId="1751"/>
    <cellStyle name="Accent1 81" xfId="1752"/>
    <cellStyle name="Accent1 82" xfId="1753"/>
    <cellStyle name="Accent1 83" xfId="1754"/>
    <cellStyle name="Accent1 84" xfId="1755"/>
    <cellStyle name="Accent1 85" xfId="1756"/>
    <cellStyle name="Accent1 86" xfId="1757"/>
    <cellStyle name="Accent1 87" xfId="1758"/>
    <cellStyle name="Accent1 88" xfId="1759"/>
    <cellStyle name="Accent1 9" xfId="1760"/>
    <cellStyle name="Accent2" xfId="22" builtinId="33" customBuiltin="1"/>
    <cellStyle name="Accent2 - 20%" xfId="1761"/>
    <cellStyle name="Accent2 - 40%" xfId="1762"/>
    <cellStyle name="Accent2 - 60%" xfId="1763"/>
    <cellStyle name="Accent2 10" xfId="1764"/>
    <cellStyle name="Accent2 11" xfId="1765"/>
    <cellStyle name="Accent2 12" xfId="1766"/>
    <cellStyle name="Accent2 13" xfId="1767"/>
    <cellStyle name="Accent2 14" xfId="1768"/>
    <cellStyle name="Accent2 15" xfId="1769"/>
    <cellStyle name="Accent2 16" xfId="1770"/>
    <cellStyle name="Accent2 17" xfId="1771"/>
    <cellStyle name="Accent2 18" xfId="1772"/>
    <cellStyle name="Accent2 19" xfId="1773"/>
    <cellStyle name="Accent2 2" xfId="305"/>
    <cellStyle name="Accent2 2 2" xfId="1775"/>
    <cellStyle name="Accent2 2 3" xfId="1774"/>
    <cellStyle name="Accent2 20" xfId="1776"/>
    <cellStyle name="Accent2 21" xfId="1777"/>
    <cellStyle name="Accent2 22" xfId="1778"/>
    <cellStyle name="Accent2 23" xfId="1779"/>
    <cellStyle name="Accent2 24" xfId="1780"/>
    <cellStyle name="Accent2 25" xfId="1781"/>
    <cellStyle name="Accent2 26" xfId="1782"/>
    <cellStyle name="Accent2 27" xfId="1783"/>
    <cellStyle name="Accent2 28" xfId="1784"/>
    <cellStyle name="Accent2 29" xfId="1785"/>
    <cellStyle name="Accent2 3" xfId="241"/>
    <cellStyle name="Accent2 30" xfId="1786"/>
    <cellStyle name="Accent2 31" xfId="1787"/>
    <cellStyle name="Accent2 32" xfId="1788"/>
    <cellStyle name="Accent2 33" xfId="1789"/>
    <cellStyle name="Accent2 34" xfId="1790"/>
    <cellStyle name="Accent2 35" xfId="1791"/>
    <cellStyle name="Accent2 36" xfId="1792"/>
    <cellStyle name="Accent2 37" xfId="1793"/>
    <cellStyle name="Accent2 38" xfId="1794"/>
    <cellStyle name="Accent2 39" xfId="1795"/>
    <cellStyle name="Accent2 4" xfId="109"/>
    <cellStyle name="Accent2 4 2" xfId="1796"/>
    <cellStyle name="Accent2 40" xfId="1797"/>
    <cellStyle name="Accent2 41" xfId="1798"/>
    <cellStyle name="Accent2 42" xfId="1799"/>
    <cellStyle name="Accent2 43" xfId="1800"/>
    <cellStyle name="Accent2 44" xfId="1801"/>
    <cellStyle name="Accent2 45" xfId="1802"/>
    <cellStyle name="Accent2 46" xfId="1803"/>
    <cellStyle name="Accent2 47" xfId="1804"/>
    <cellStyle name="Accent2 48" xfId="1805"/>
    <cellStyle name="Accent2 49" xfId="1806"/>
    <cellStyle name="Accent2 5" xfId="1807"/>
    <cellStyle name="Accent2 50" xfId="1808"/>
    <cellStyle name="Accent2 51" xfId="1809"/>
    <cellStyle name="Accent2 52" xfId="1810"/>
    <cellStyle name="Accent2 53" xfId="1811"/>
    <cellStyle name="Accent2 54" xfId="1812"/>
    <cellStyle name="Accent2 55" xfId="1813"/>
    <cellStyle name="Accent2 56" xfId="1814"/>
    <cellStyle name="Accent2 57" xfId="1815"/>
    <cellStyle name="Accent2 58" xfId="1816"/>
    <cellStyle name="Accent2 59" xfId="1817"/>
    <cellStyle name="Accent2 6" xfId="1818"/>
    <cellStyle name="Accent2 60" xfId="1819"/>
    <cellStyle name="Accent2 61" xfId="1820"/>
    <cellStyle name="Accent2 62" xfId="1821"/>
    <cellStyle name="Accent2 63" xfId="1822"/>
    <cellStyle name="Accent2 64" xfId="1823"/>
    <cellStyle name="Accent2 65" xfId="1824"/>
    <cellStyle name="Accent2 66" xfId="1825"/>
    <cellStyle name="Accent2 67" xfId="1826"/>
    <cellStyle name="Accent2 68" xfId="1827"/>
    <cellStyle name="Accent2 69" xfId="1828"/>
    <cellStyle name="Accent2 7" xfId="1829"/>
    <cellStyle name="Accent2 70" xfId="1830"/>
    <cellStyle name="Accent2 71" xfId="1831"/>
    <cellStyle name="Accent2 72" xfId="1832"/>
    <cellStyle name="Accent2 73" xfId="1833"/>
    <cellStyle name="Accent2 74" xfId="1834"/>
    <cellStyle name="Accent2 75" xfId="1835"/>
    <cellStyle name="Accent2 76" xfId="1836"/>
    <cellStyle name="Accent2 77" xfId="1837"/>
    <cellStyle name="Accent2 78" xfId="1838"/>
    <cellStyle name="Accent2 79" xfId="1839"/>
    <cellStyle name="Accent2 8" xfId="1840"/>
    <cellStyle name="Accent2 80" xfId="1841"/>
    <cellStyle name="Accent2 81" xfId="1842"/>
    <cellStyle name="Accent2 82" xfId="1843"/>
    <cellStyle name="Accent2 83" xfId="1844"/>
    <cellStyle name="Accent2 84" xfId="1845"/>
    <cellStyle name="Accent2 85" xfId="1846"/>
    <cellStyle name="Accent2 86" xfId="1847"/>
    <cellStyle name="Accent2 87" xfId="1848"/>
    <cellStyle name="Accent2 88" xfId="1849"/>
    <cellStyle name="Accent2 9" xfId="1850"/>
    <cellStyle name="Accent3" xfId="26" builtinId="37" customBuiltin="1"/>
    <cellStyle name="Accent3 - 20%" xfId="1851"/>
    <cellStyle name="Accent3 - 40%" xfId="1852"/>
    <cellStyle name="Accent3 - 60%" xfId="1853"/>
    <cellStyle name="Accent3 10" xfId="1854"/>
    <cellStyle name="Accent3 11" xfId="1855"/>
    <cellStyle name="Accent3 12" xfId="1856"/>
    <cellStyle name="Accent3 13" xfId="1857"/>
    <cellStyle name="Accent3 14" xfId="1858"/>
    <cellStyle name="Accent3 15" xfId="1859"/>
    <cellStyle name="Accent3 16" xfId="1860"/>
    <cellStyle name="Accent3 17" xfId="1861"/>
    <cellStyle name="Accent3 18" xfId="1862"/>
    <cellStyle name="Accent3 19" xfId="1863"/>
    <cellStyle name="Accent3 2" xfId="306"/>
    <cellStyle name="Accent3 2 2" xfId="1865"/>
    <cellStyle name="Accent3 2 3" xfId="1864"/>
    <cellStyle name="Accent3 20" xfId="1866"/>
    <cellStyle name="Accent3 21" xfId="1867"/>
    <cellStyle name="Accent3 22" xfId="1868"/>
    <cellStyle name="Accent3 23" xfId="1869"/>
    <cellStyle name="Accent3 24" xfId="1870"/>
    <cellStyle name="Accent3 25" xfId="1871"/>
    <cellStyle name="Accent3 26" xfId="1872"/>
    <cellStyle name="Accent3 27" xfId="1873"/>
    <cellStyle name="Accent3 28" xfId="1874"/>
    <cellStyle name="Accent3 29" xfId="1875"/>
    <cellStyle name="Accent3 3" xfId="245"/>
    <cellStyle name="Accent3 30" xfId="1876"/>
    <cellStyle name="Accent3 31" xfId="1877"/>
    <cellStyle name="Accent3 32" xfId="1878"/>
    <cellStyle name="Accent3 33" xfId="1879"/>
    <cellStyle name="Accent3 34" xfId="1880"/>
    <cellStyle name="Accent3 35" xfId="1881"/>
    <cellStyle name="Accent3 36" xfId="1882"/>
    <cellStyle name="Accent3 37" xfId="1883"/>
    <cellStyle name="Accent3 38" xfId="1884"/>
    <cellStyle name="Accent3 39" xfId="1885"/>
    <cellStyle name="Accent3 4" xfId="110"/>
    <cellStyle name="Accent3 4 2" xfId="1886"/>
    <cellStyle name="Accent3 40" xfId="1887"/>
    <cellStyle name="Accent3 41" xfId="1888"/>
    <cellStyle name="Accent3 42" xfId="1889"/>
    <cellStyle name="Accent3 43" xfId="1890"/>
    <cellStyle name="Accent3 44" xfId="1891"/>
    <cellStyle name="Accent3 45" xfId="1892"/>
    <cellStyle name="Accent3 46" xfId="1893"/>
    <cellStyle name="Accent3 47" xfId="1894"/>
    <cellStyle name="Accent3 48" xfId="1895"/>
    <cellStyle name="Accent3 49" xfId="1896"/>
    <cellStyle name="Accent3 5" xfId="1897"/>
    <cellStyle name="Accent3 50" xfId="1898"/>
    <cellStyle name="Accent3 51" xfId="1899"/>
    <cellStyle name="Accent3 52" xfId="1900"/>
    <cellStyle name="Accent3 53" xfId="1901"/>
    <cellStyle name="Accent3 54" xfId="1902"/>
    <cellStyle name="Accent3 55" xfId="1903"/>
    <cellStyle name="Accent3 56" xfId="1904"/>
    <cellStyle name="Accent3 57" xfId="1905"/>
    <cellStyle name="Accent3 58" xfId="1906"/>
    <cellStyle name="Accent3 59" xfId="1907"/>
    <cellStyle name="Accent3 6" xfId="1908"/>
    <cellStyle name="Accent3 60" xfId="1909"/>
    <cellStyle name="Accent3 61" xfId="1910"/>
    <cellStyle name="Accent3 62" xfId="1911"/>
    <cellStyle name="Accent3 63" xfId="1912"/>
    <cellStyle name="Accent3 64" xfId="1913"/>
    <cellStyle name="Accent3 65" xfId="1914"/>
    <cellStyle name="Accent3 66" xfId="1915"/>
    <cellStyle name="Accent3 67" xfId="1916"/>
    <cellStyle name="Accent3 68" xfId="1917"/>
    <cellStyle name="Accent3 69" xfId="1918"/>
    <cellStyle name="Accent3 7" xfId="1919"/>
    <cellStyle name="Accent3 70" xfId="1920"/>
    <cellStyle name="Accent3 71" xfId="1921"/>
    <cellStyle name="Accent3 72" xfId="1922"/>
    <cellStyle name="Accent3 73" xfId="1923"/>
    <cellStyle name="Accent3 74" xfId="1924"/>
    <cellStyle name="Accent3 75" xfId="1925"/>
    <cellStyle name="Accent3 76" xfId="1926"/>
    <cellStyle name="Accent3 77" xfId="1927"/>
    <cellStyle name="Accent3 78" xfId="1928"/>
    <cellStyle name="Accent3 79" xfId="1929"/>
    <cellStyle name="Accent3 8" xfId="1930"/>
    <cellStyle name="Accent3 80" xfId="1931"/>
    <cellStyle name="Accent3 81" xfId="1932"/>
    <cellStyle name="Accent3 82" xfId="1933"/>
    <cellStyle name="Accent3 83" xfId="1934"/>
    <cellStyle name="Accent3 84" xfId="1935"/>
    <cellStyle name="Accent3 85" xfId="1936"/>
    <cellStyle name="Accent3 86" xfId="1937"/>
    <cellStyle name="Accent3 87" xfId="1938"/>
    <cellStyle name="Accent3 88" xfId="1939"/>
    <cellStyle name="Accent3 9" xfId="1940"/>
    <cellStyle name="Accent4" xfId="30" builtinId="41" customBuiltin="1"/>
    <cellStyle name="Accent4 - 20%" xfId="1941"/>
    <cellStyle name="Accent4 - 40%" xfId="1942"/>
    <cellStyle name="Accent4 - 60%" xfId="1943"/>
    <cellStyle name="Accent4 10" xfId="1944"/>
    <cellStyle name="Accent4 11" xfId="1945"/>
    <cellStyle name="Accent4 12" xfId="1946"/>
    <cellStyle name="Accent4 13" xfId="1947"/>
    <cellStyle name="Accent4 14" xfId="1948"/>
    <cellStyle name="Accent4 15" xfId="1949"/>
    <cellStyle name="Accent4 16" xfId="1950"/>
    <cellStyle name="Accent4 17" xfId="1951"/>
    <cellStyle name="Accent4 18" xfId="1952"/>
    <cellStyle name="Accent4 19" xfId="1953"/>
    <cellStyle name="Accent4 2" xfId="307"/>
    <cellStyle name="Accent4 2 2" xfId="1955"/>
    <cellStyle name="Accent4 2 3" xfId="1954"/>
    <cellStyle name="Accent4 20" xfId="1956"/>
    <cellStyle name="Accent4 21" xfId="1957"/>
    <cellStyle name="Accent4 22" xfId="1958"/>
    <cellStyle name="Accent4 23" xfId="1959"/>
    <cellStyle name="Accent4 24" xfId="1960"/>
    <cellStyle name="Accent4 25" xfId="1961"/>
    <cellStyle name="Accent4 26" xfId="1962"/>
    <cellStyle name="Accent4 27" xfId="1963"/>
    <cellStyle name="Accent4 28" xfId="1964"/>
    <cellStyle name="Accent4 29" xfId="1965"/>
    <cellStyle name="Accent4 3" xfId="249"/>
    <cellStyle name="Accent4 30" xfId="1966"/>
    <cellStyle name="Accent4 31" xfId="1967"/>
    <cellStyle name="Accent4 32" xfId="1968"/>
    <cellStyle name="Accent4 33" xfId="1969"/>
    <cellStyle name="Accent4 34" xfId="1970"/>
    <cellStyle name="Accent4 35" xfId="1971"/>
    <cellStyle name="Accent4 36" xfId="1972"/>
    <cellStyle name="Accent4 37" xfId="1973"/>
    <cellStyle name="Accent4 38" xfId="1974"/>
    <cellStyle name="Accent4 39" xfId="1975"/>
    <cellStyle name="Accent4 4" xfId="111"/>
    <cellStyle name="Accent4 4 2" xfId="1976"/>
    <cellStyle name="Accent4 40" xfId="1977"/>
    <cellStyle name="Accent4 41" xfId="1978"/>
    <cellStyle name="Accent4 42" xfId="1979"/>
    <cellStyle name="Accent4 43" xfId="1980"/>
    <cellStyle name="Accent4 44" xfId="1981"/>
    <cellStyle name="Accent4 45" xfId="1982"/>
    <cellStyle name="Accent4 46" xfId="1983"/>
    <cellStyle name="Accent4 47" xfId="1984"/>
    <cellStyle name="Accent4 48" xfId="1985"/>
    <cellStyle name="Accent4 49" xfId="1986"/>
    <cellStyle name="Accent4 5" xfId="1987"/>
    <cellStyle name="Accent4 50" xfId="1988"/>
    <cellStyle name="Accent4 51" xfId="1989"/>
    <cellStyle name="Accent4 52" xfId="1990"/>
    <cellStyle name="Accent4 53" xfId="1991"/>
    <cellStyle name="Accent4 54" xfId="1992"/>
    <cellStyle name="Accent4 55" xfId="1993"/>
    <cellStyle name="Accent4 56" xfId="1994"/>
    <cellStyle name="Accent4 57" xfId="1995"/>
    <cellStyle name="Accent4 58" xfId="1996"/>
    <cellStyle name="Accent4 59" xfId="1997"/>
    <cellStyle name="Accent4 6" xfId="1998"/>
    <cellStyle name="Accent4 60" xfId="1999"/>
    <cellStyle name="Accent4 61" xfId="2000"/>
    <cellStyle name="Accent4 62" xfId="2001"/>
    <cellStyle name="Accent4 63" xfId="2002"/>
    <cellStyle name="Accent4 64" xfId="2003"/>
    <cellStyle name="Accent4 65" xfId="2004"/>
    <cellStyle name="Accent4 66" xfId="2005"/>
    <cellStyle name="Accent4 67" xfId="2006"/>
    <cellStyle name="Accent4 68" xfId="2007"/>
    <cellStyle name="Accent4 69" xfId="2008"/>
    <cellStyle name="Accent4 7" xfId="2009"/>
    <cellStyle name="Accent4 70" xfId="2010"/>
    <cellStyle name="Accent4 71" xfId="2011"/>
    <cellStyle name="Accent4 72" xfId="2012"/>
    <cellStyle name="Accent4 73" xfId="2013"/>
    <cellStyle name="Accent4 74" xfId="2014"/>
    <cellStyle name="Accent4 75" xfId="2015"/>
    <cellStyle name="Accent4 76" xfId="2016"/>
    <cellStyle name="Accent4 77" xfId="2017"/>
    <cellStyle name="Accent4 78" xfId="2018"/>
    <cellStyle name="Accent4 79" xfId="2019"/>
    <cellStyle name="Accent4 8" xfId="2020"/>
    <cellStyle name="Accent4 80" xfId="2021"/>
    <cellStyle name="Accent4 81" xfId="2022"/>
    <cellStyle name="Accent4 82" xfId="2023"/>
    <cellStyle name="Accent4 83" xfId="2024"/>
    <cellStyle name="Accent4 84" xfId="2025"/>
    <cellStyle name="Accent4 85" xfId="2026"/>
    <cellStyle name="Accent4 86" xfId="2027"/>
    <cellStyle name="Accent4 87" xfId="2028"/>
    <cellStyle name="Accent4 88" xfId="2029"/>
    <cellStyle name="Accent4 9" xfId="2030"/>
    <cellStyle name="Accent5" xfId="34" builtinId="45" customBuiltin="1"/>
    <cellStyle name="Accent5 - 20%" xfId="2031"/>
    <cellStyle name="Accent5 - 40%" xfId="2032"/>
    <cellStyle name="Accent5 - 60%" xfId="2033"/>
    <cellStyle name="Accent5 10" xfId="2034"/>
    <cellStyle name="Accent5 11" xfId="2035"/>
    <cellStyle name="Accent5 12" xfId="2036"/>
    <cellStyle name="Accent5 13" xfId="2037"/>
    <cellStyle name="Accent5 14" xfId="2038"/>
    <cellStyle name="Accent5 15" xfId="2039"/>
    <cellStyle name="Accent5 16" xfId="2040"/>
    <cellStyle name="Accent5 17" xfId="2041"/>
    <cellStyle name="Accent5 18" xfId="2042"/>
    <cellStyle name="Accent5 19" xfId="2043"/>
    <cellStyle name="Accent5 2" xfId="308"/>
    <cellStyle name="Accent5 2 2" xfId="2045"/>
    <cellStyle name="Accent5 2 3" xfId="2044"/>
    <cellStyle name="Accent5 20" xfId="2046"/>
    <cellStyle name="Accent5 21" xfId="2047"/>
    <cellStyle name="Accent5 22" xfId="2048"/>
    <cellStyle name="Accent5 23" xfId="2049"/>
    <cellStyle name="Accent5 24" xfId="2050"/>
    <cellStyle name="Accent5 25" xfId="2051"/>
    <cellStyle name="Accent5 26" xfId="2052"/>
    <cellStyle name="Accent5 27" xfId="2053"/>
    <cellStyle name="Accent5 28" xfId="2054"/>
    <cellStyle name="Accent5 29" xfId="2055"/>
    <cellStyle name="Accent5 3" xfId="253"/>
    <cellStyle name="Accent5 30" xfId="2056"/>
    <cellStyle name="Accent5 31" xfId="2057"/>
    <cellStyle name="Accent5 32" xfId="2058"/>
    <cellStyle name="Accent5 33" xfId="2059"/>
    <cellStyle name="Accent5 34" xfId="2060"/>
    <cellStyle name="Accent5 35" xfId="2061"/>
    <cellStyle name="Accent5 36" xfId="2062"/>
    <cellStyle name="Accent5 37" xfId="2063"/>
    <cellStyle name="Accent5 38" xfId="2064"/>
    <cellStyle name="Accent5 39" xfId="2065"/>
    <cellStyle name="Accent5 4" xfId="112"/>
    <cellStyle name="Accent5 4 2" xfId="2066"/>
    <cellStyle name="Accent5 40" xfId="2067"/>
    <cellStyle name="Accent5 41" xfId="2068"/>
    <cellStyle name="Accent5 42" xfId="2069"/>
    <cellStyle name="Accent5 43" xfId="2070"/>
    <cellStyle name="Accent5 44" xfId="2071"/>
    <cellStyle name="Accent5 45" xfId="2072"/>
    <cellStyle name="Accent5 46" xfId="2073"/>
    <cellStyle name="Accent5 47" xfId="2074"/>
    <cellStyle name="Accent5 48" xfId="2075"/>
    <cellStyle name="Accent5 49" xfId="2076"/>
    <cellStyle name="Accent5 5" xfId="2077"/>
    <cellStyle name="Accent5 50" xfId="2078"/>
    <cellStyle name="Accent5 51" xfId="2079"/>
    <cellStyle name="Accent5 52" xfId="2080"/>
    <cellStyle name="Accent5 53" xfId="2081"/>
    <cellStyle name="Accent5 54" xfId="2082"/>
    <cellStyle name="Accent5 55" xfId="2083"/>
    <cellStyle name="Accent5 56" xfId="2084"/>
    <cellStyle name="Accent5 57" xfId="2085"/>
    <cellStyle name="Accent5 58" xfId="2086"/>
    <cellStyle name="Accent5 59" xfId="2087"/>
    <cellStyle name="Accent5 6" xfId="2088"/>
    <cellStyle name="Accent5 60" xfId="2089"/>
    <cellStyle name="Accent5 61" xfId="2090"/>
    <cellStyle name="Accent5 62" xfId="2091"/>
    <cellStyle name="Accent5 63" xfId="2092"/>
    <cellStyle name="Accent5 64" xfId="2093"/>
    <cellStyle name="Accent5 65" xfId="2094"/>
    <cellStyle name="Accent5 66" xfId="2095"/>
    <cellStyle name="Accent5 67" xfId="2096"/>
    <cellStyle name="Accent5 68" xfId="2097"/>
    <cellStyle name="Accent5 69" xfId="2098"/>
    <cellStyle name="Accent5 7" xfId="2099"/>
    <cellStyle name="Accent5 70" xfId="2100"/>
    <cellStyle name="Accent5 71" xfId="2101"/>
    <cellStyle name="Accent5 72" xfId="2102"/>
    <cellStyle name="Accent5 73" xfId="2103"/>
    <cellStyle name="Accent5 74" xfId="2104"/>
    <cellStyle name="Accent5 75" xfId="2105"/>
    <cellStyle name="Accent5 76" xfId="2106"/>
    <cellStyle name="Accent5 77" xfId="2107"/>
    <cellStyle name="Accent5 78" xfId="2108"/>
    <cellStyle name="Accent5 79" xfId="2109"/>
    <cellStyle name="Accent5 8" xfId="2110"/>
    <cellStyle name="Accent5 80" xfId="2111"/>
    <cellStyle name="Accent5 81" xfId="2112"/>
    <cellStyle name="Accent5 82" xfId="2113"/>
    <cellStyle name="Accent5 83" xfId="2114"/>
    <cellStyle name="Accent5 84" xfId="2115"/>
    <cellStyle name="Accent5 85" xfId="2116"/>
    <cellStyle name="Accent5 86" xfId="2117"/>
    <cellStyle name="Accent5 87" xfId="2118"/>
    <cellStyle name="Accent5 88" xfId="2119"/>
    <cellStyle name="Accent5 9" xfId="2120"/>
    <cellStyle name="Accent6" xfId="38" builtinId="49" customBuiltin="1"/>
    <cellStyle name="Accent6 - 20%" xfId="2121"/>
    <cellStyle name="Accent6 - 40%" xfId="2122"/>
    <cellStyle name="Accent6 - 60%" xfId="2123"/>
    <cellStyle name="Accent6 10" xfId="2124"/>
    <cellStyle name="Accent6 11" xfId="2125"/>
    <cellStyle name="Accent6 12" xfId="2126"/>
    <cellStyle name="Accent6 13" xfId="2127"/>
    <cellStyle name="Accent6 14" xfId="2128"/>
    <cellStyle name="Accent6 15" xfId="2129"/>
    <cellStyle name="Accent6 16" xfId="2130"/>
    <cellStyle name="Accent6 17" xfId="2131"/>
    <cellStyle name="Accent6 18" xfId="2132"/>
    <cellStyle name="Accent6 19" xfId="2133"/>
    <cellStyle name="Accent6 2" xfId="309"/>
    <cellStyle name="Accent6 2 2" xfId="2135"/>
    <cellStyle name="Accent6 2 3" xfId="2134"/>
    <cellStyle name="Accent6 20" xfId="2136"/>
    <cellStyle name="Accent6 21" xfId="2137"/>
    <cellStyle name="Accent6 22" xfId="2138"/>
    <cellStyle name="Accent6 23" xfId="2139"/>
    <cellStyle name="Accent6 24" xfId="2140"/>
    <cellStyle name="Accent6 25" xfId="2141"/>
    <cellStyle name="Accent6 26" xfId="2142"/>
    <cellStyle name="Accent6 27" xfId="2143"/>
    <cellStyle name="Accent6 28" xfId="2144"/>
    <cellStyle name="Accent6 29" xfId="2145"/>
    <cellStyle name="Accent6 3" xfId="257"/>
    <cellStyle name="Accent6 30" xfId="2146"/>
    <cellStyle name="Accent6 31" xfId="2147"/>
    <cellStyle name="Accent6 32" xfId="2148"/>
    <cellStyle name="Accent6 33" xfId="2149"/>
    <cellStyle name="Accent6 34" xfId="2150"/>
    <cellStyle name="Accent6 35" xfId="2151"/>
    <cellStyle name="Accent6 36" xfId="2152"/>
    <cellStyle name="Accent6 37" xfId="2153"/>
    <cellStyle name="Accent6 38" xfId="2154"/>
    <cellStyle name="Accent6 39" xfId="2155"/>
    <cellStyle name="Accent6 4" xfId="113"/>
    <cellStyle name="Accent6 4 2" xfId="2156"/>
    <cellStyle name="Accent6 40" xfId="2157"/>
    <cellStyle name="Accent6 41" xfId="2158"/>
    <cellStyle name="Accent6 42" xfId="2159"/>
    <cellStyle name="Accent6 43" xfId="2160"/>
    <cellStyle name="Accent6 44" xfId="2161"/>
    <cellStyle name="Accent6 45" xfId="2162"/>
    <cellStyle name="Accent6 46" xfId="2163"/>
    <cellStyle name="Accent6 47" xfId="2164"/>
    <cellStyle name="Accent6 48" xfId="2165"/>
    <cellStyle name="Accent6 49" xfId="2166"/>
    <cellStyle name="Accent6 5" xfId="2167"/>
    <cellStyle name="Accent6 50" xfId="2168"/>
    <cellStyle name="Accent6 51" xfId="2169"/>
    <cellStyle name="Accent6 52" xfId="2170"/>
    <cellStyle name="Accent6 53" xfId="2171"/>
    <cellStyle name="Accent6 54" xfId="2172"/>
    <cellStyle name="Accent6 55" xfId="2173"/>
    <cellStyle name="Accent6 56" xfId="2174"/>
    <cellStyle name="Accent6 57" xfId="2175"/>
    <cellStyle name="Accent6 58" xfId="2176"/>
    <cellStyle name="Accent6 59" xfId="2177"/>
    <cellStyle name="Accent6 6" xfId="2178"/>
    <cellStyle name="Accent6 60" xfId="2179"/>
    <cellStyle name="Accent6 61" xfId="2180"/>
    <cellStyle name="Accent6 62" xfId="2181"/>
    <cellStyle name="Accent6 63" xfId="2182"/>
    <cellStyle name="Accent6 64" xfId="2183"/>
    <cellStyle name="Accent6 65" xfId="2184"/>
    <cellStyle name="Accent6 66" xfId="2185"/>
    <cellStyle name="Accent6 67" xfId="2186"/>
    <cellStyle name="Accent6 68" xfId="2187"/>
    <cellStyle name="Accent6 69" xfId="2188"/>
    <cellStyle name="Accent6 7" xfId="2189"/>
    <cellStyle name="Accent6 70" xfId="2190"/>
    <cellStyle name="Accent6 71" xfId="2191"/>
    <cellStyle name="Accent6 72" xfId="2192"/>
    <cellStyle name="Accent6 73" xfId="2193"/>
    <cellStyle name="Accent6 74" xfId="2194"/>
    <cellStyle name="Accent6 75" xfId="2195"/>
    <cellStyle name="Accent6 76" xfId="2196"/>
    <cellStyle name="Accent6 77" xfId="2197"/>
    <cellStyle name="Accent6 78" xfId="2198"/>
    <cellStyle name="Accent6 79" xfId="2199"/>
    <cellStyle name="Accent6 8" xfId="2200"/>
    <cellStyle name="Accent6 80" xfId="2201"/>
    <cellStyle name="Accent6 81" xfId="2202"/>
    <cellStyle name="Accent6 82" xfId="2203"/>
    <cellStyle name="Accent6 83" xfId="2204"/>
    <cellStyle name="Accent6 84" xfId="2205"/>
    <cellStyle name="Accent6 85" xfId="2206"/>
    <cellStyle name="Accent6 86" xfId="2207"/>
    <cellStyle name="Accent6 87" xfId="2208"/>
    <cellStyle name="Accent6 88" xfId="2209"/>
    <cellStyle name="Accent6 9" xfId="2210"/>
    <cellStyle name="Bad" xfId="7" builtinId="27" customBuiltin="1"/>
    <cellStyle name="Bad 10" xfId="2211"/>
    <cellStyle name="Bad 11" xfId="2212"/>
    <cellStyle name="Bad 12" xfId="2213"/>
    <cellStyle name="Bad 13" xfId="2214"/>
    <cellStyle name="Bad 2" xfId="310"/>
    <cellStyle name="Bad 2 2" xfId="2216"/>
    <cellStyle name="Bad 2 3" xfId="2215"/>
    <cellStyle name="Bad 3" xfId="226"/>
    <cellStyle name="Bad 4" xfId="114"/>
    <cellStyle name="Bad 4 2" xfId="2218"/>
    <cellStyle name="Bad 5" xfId="2219"/>
    <cellStyle name="Bad 6" xfId="2220"/>
    <cellStyle name="Bad 7" xfId="2221"/>
    <cellStyle name="Bad 8" xfId="2222"/>
    <cellStyle name="Bad 9" xfId="2223"/>
    <cellStyle name="blank" xfId="657"/>
    <cellStyle name="Calc Currency (0)" xfId="115"/>
    <cellStyle name="Calculation" xfId="11" builtinId="22" customBuiltin="1"/>
    <cellStyle name="Calculation 10" xfId="2224"/>
    <cellStyle name="Calculation 11" xfId="2225"/>
    <cellStyle name="Calculation 12" xfId="2226"/>
    <cellStyle name="Calculation 13" xfId="2227"/>
    <cellStyle name="Calculation 13 2" xfId="2880"/>
    <cellStyle name="Calculation 13 3" xfId="2885"/>
    <cellStyle name="Calculation 13 4" xfId="3087"/>
    <cellStyle name="Calculation 13 5" xfId="2850"/>
    <cellStyle name="Calculation 2" xfId="311"/>
    <cellStyle name="Calculation 2 2" xfId="2229"/>
    <cellStyle name="Calculation 2 2 2" xfId="2879"/>
    <cellStyle name="Calculation 2 2 3" xfId="2886"/>
    <cellStyle name="Calculation 2 2 4" xfId="2881"/>
    <cellStyle name="Calculation 2 2 5" xfId="2884"/>
    <cellStyle name="Calculation 2 3" xfId="2228"/>
    <cellStyle name="Calculation 3" xfId="230"/>
    <cellStyle name="Calculation 4" xfId="116"/>
    <cellStyle name="Calculation 4 2" xfId="2231"/>
    <cellStyle name="Calculation 5" xfId="2232"/>
    <cellStyle name="Calculation 6" xfId="2233"/>
    <cellStyle name="Calculation 7" xfId="2234"/>
    <cellStyle name="Calculation 8" xfId="2235"/>
    <cellStyle name="Calculation 9" xfId="2236"/>
    <cellStyle name="Check Cell" xfId="13" builtinId="23" customBuiltin="1"/>
    <cellStyle name="Check Cell 10" xfId="2237"/>
    <cellStyle name="Check Cell 11" xfId="2238"/>
    <cellStyle name="Check Cell 12" xfId="2239"/>
    <cellStyle name="Check Cell 13" xfId="2240"/>
    <cellStyle name="Check Cell 2" xfId="312"/>
    <cellStyle name="Check Cell 2 2" xfId="2242"/>
    <cellStyle name="Check Cell 2 3" xfId="2241"/>
    <cellStyle name="Check Cell 3" xfId="232"/>
    <cellStyle name="Check Cell 4" xfId="117"/>
    <cellStyle name="Check Cell 4 2" xfId="2244"/>
    <cellStyle name="Check Cell 5" xfId="2245"/>
    <cellStyle name="Check Cell 6" xfId="2246"/>
    <cellStyle name="Check Cell 7" xfId="2247"/>
    <cellStyle name="Check Cell 8" xfId="2248"/>
    <cellStyle name="Check Cell 9" xfId="2249"/>
    <cellStyle name="CheckCell" xfId="118"/>
    <cellStyle name="CheckCell 2" xfId="313"/>
    <cellStyle name="CheckCell 3" xfId="658"/>
    <cellStyle name="Comma" xfId="42" builtinId="3"/>
    <cellStyle name="Comma [0] 2" xfId="882"/>
    <cellStyle name="Comma [0] 2 2" xfId="948"/>
    <cellStyle name="Comma [0] 3" xfId="955"/>
    <cellStyle name="Comma 10" xfId="660"/>
    <cellStyle name="Comma 11" xfId="661"/>
    <cellStyle name="Comma 12" xfId="662"/>
    <cellStyle name="Comma 13" xfId="663"/>
    <cellStyle name="Comma 13 2" xfId="2250"/>
    <cellStyle name="Comma 14" xfId="664"/>
    <cellStyle name="Comma 14 2" xfId="2251"/>
    <cellStyle name="Comma 15" xfId="665"/>
    <cellStyle name="Comma 16" xfId="972"/>
    <cellStyle name="Comma 17" xfId="977"/>
    <cellStyle name="Comma 18" xfId="944"/>
    <cellStyle name="Comma 19" xfId="984"/>
    <cellStyle name="Comma 2" xfId="120"/>
    <cellStyle name="Comma 2 2" xfId="315"/>
    <cellStyle name="Comma 2 2 2" xfId="668"/>
    <cellStyle name="Comma 2 2 3" xfId="667"/>
    <cellStyle name="Comma 2 3" xfId="2252"/>
    <cellStyle name="Comma 2 4" xfId="2253"/>
    <cellStyle name="Comma 2 5" xfId="2254"/>
    <cellStyle name="Comma 2 5 2" xfId="2255"/>
    <cellStyle name="Comma 2 6" xfId="666"/>
    <cellStyle name="Comma 20" xfId="991"/>
    <cellStyle name="Comma 21" xfId="998"/>
    <cellStyle name="Comma 22" xfId="1006"/>
    <cellStyle name="Comma 23" xfId="659"/>
    <cellStyle name="Comma 24" xfId="1023"/>
    <cellStyle name="Comma 25" xfId="1024"/>
    <cellStyle name="Comma 26" xfId="1027"/>
    <cellStyle name="Comma 27" xfId="1020"/>
    <cellStyle name="Comma 3" xfId="121"/>
    <cellStyle name="Comma 3 2" xfId="670"/>
    <cellStyle name="Comma 3 3" xfId="2256"/>
    <cellStyle name="Comma 3 3 2" xfId="2257"/>
    <cellStyle name="Comma 3 4" xfId="2258"/>
    <cellStyle name="Comma 3 4 2" xfId="2259"/>
    <cellStyle name="Comma 3 5" xfId="669"/>
    <cellStyle name="Comma 4" xfId="122"/>
    <cellStyle name="Comma 4 2" xfId="672"/>
    <cellStyle name="Comma 4 3" xfId="2260"/>
    <cellStyle name="Comma 4 3 2" xfId="2261"/>
    <cellStyle name="Comma 4 4" xfId="671"/>
    <cellStyle name="Comma 5" xfId="314"/>
    <cellStyle name="Comma 5 2" xfId="2262"/>
    <cellStyle name="Comma 5 3" xfId="2263"/>
    <cellStyle name="Comma 5 3 2" xfId="2264"/>
    <cellStyle name="Comma 5 4" xfId="673"/>
    <cellStyle name="Comma 6" xfId="119"/>
    <cellStyle name="Comma 6 2" xfId="674"/>
    <cellStyle name="Comma 6 3" xfId="675"/>
    <cellStyle name="Comma 6 3 2" xfId="2265"/>
    <cellStyle name="Comma 6 4" xfId="923"/>
    <cellStyle name="Comma 7" xfId="676"/>
    <cellStyle name="Comma 7 2" xfId="924"/>
    <cellStyle name="Comma 8" xfId="677"/>
    <cellStyle name="Comma 8 2" xfId="678"/>
    <cellStyle name="Comma 9" xfId="679"/>
    <cellStyle name="Comma 9 2" xfId="680"/>
    <cellStyle name="Comma0" xfId="123"/>
    <cellStyle name="Comma0 - Style2" xfId="124"/>
    <cellStyle name="Comma0 - Style4" xfId="125"/>
    <cellStyle name="Comma0 - Style5" xfId="126"/>
    <cellStyle name="Comma0 2" xfId="684"/>
    <cellStyle name="Comma0 3" xfId="685"/>
    <cellStyle name="Comma0 4" xfId="686"/>
    <cellStyle name="Comma0_00COS Ind Allocators" xfId="127"/>
    <cellStyle name="Comma1 - Style1" xfId="128"/>
    <cellStyle name="Copied" xfId="129"/>
    <cellStyle name="COST1" xfId="130"/>
    <cellStyle name="Curren - Style1" xfId="131"/>
    <cellStyle name="Curren - Style2" xfId="132"/>
    <cellStyle name="Curren - Style5" xfId="133"/>
    <cellStyle name="Curren - Style6" xfId="134"/>
    <cellStyle name="Currency" xfId="3088" builtinId="4"/>
    <cellStyle name="Currency 10" xfId="693"/>
    <cellStyle name="Currency 11" xfId="694"/>
    <cellStyle name="Currency 11 2" xfId="2266"/>
    <cellStyle name="Currency 12" xfId="695"/>
    <cellStyle name="Currency 13" xfId="696"/>
    <cellStyle name="Currency 14" xfId="697"/>
    <cellStyle name="Currency 15" xfId="698"/>
    <cellStyle name="Currency 16" xfId="925"/>
    <cellStyle name="Currency 17" xfId="974"/>
    <cellStyle name="Currency 18" xfId="983"/>
    <cellStyle name="Currency 2" xfId="136"/>
    <cellStyle name="Currency 2 2" xfId="317"/>
    <cellStyle name="Currency 2 2 2" xfId="700"/>
    <cellStyle name="Currency 2 3" xfId="2267"/>
    <cellStyle name="Currency 2 4" xfId="699"/>
    <cellStyle name="Currency 3" xfId="316"/>
    <cellStyle name="Currency 3 2" xfId="702"/>
    <cellStyle name="Currency 3 3" xfId="701"/>
    <cellStyle name="Currency 4" xfId="135"/>
    <cellStyle name="Currency 4 2" xfId="704"/>
    <cellStyle name="Currency 4 3" xfId="703"/>
    <cellStyle name="Currency 5" xfId="705"/>
    <cellStyle name="Currency 5 2" xfId="706"/>
    <cellStyle name="Currency 6" xfId="707"/>
    <cellStyle name="Currency 6 2" xfId="708"/>
    <cellStyle name="Currency 7" xfId="709"/>
    <cellStyle name="Currency 7 2" xfId="710"/>
    <cellStyle name="Currency 8" xfId="711"/>
    <cellStyle name="Currency 8 2" xfId="712"/>
    <cellStyle name="Currency 9" xfId="713"/>
    <cellStyle name="Currency 9 2" xfId="714"/>
    <cellStyle name="Currency0" xfId="137"/>
    <cellStyle name="Currency0 2" xfId="715"/>
    <cellStyle name="Date" xfId="138"/>
    <cellStyle name="Date 2" xfId="716"/>
    <cellStyle name="Date 3" xfId="717"/>
    <cellStyle name="Date 4" xfId="718"/>
    <cellStyle name="Emphasis 1" xfId="2268"/>
    <cellStyle name="Emphasis 2" xfId="2269"/>
    <cellStyle name="Emphasis 3" xfId="2270"/>
    <cellStyle name="Entered" xfId="139"/>
    <cellStyle name="Entered 2" xfId="2271"/>
    <cellStyle name="Entered 3" xfId="719"/>
    <cellStyle name="Euro" xfId="720"/>
    <cellStyle name="Explanatory Text" xfId="16" builtinId="53" customBuiltin="1"/>
    <cellStyle name="Explanatory Text 10" xfId="2272"/>
    <cellStyle name="Explanatory Text 11" xfId="2273"/>
    <cellStyle name="Explanatory Text 12" xfId="2274"/>
    <cellStyle name="Explanatory Text 13" xfId="2275"/>
    <cellStyle name="Explanatory Text 2" xfId="318"/>
    <cellStyle name="Explanatory Text 2 2" xfId="2277"/>
    <cellStyle name="Explanatory Text 2 3" xfId="2276"/>
    <cellStyle name="Explanatory Text 3" xfId="235"/>
    <cellStyle name="Explanatory Text 4" xfId="140"/>
    <cellStyle name="Explanatory Text 4 2" xfId="2278"/>
    <cellStyle name="Explanatory Text 5" xfId="2279"/>
    <cellStyle name="Explanatory Text 6" xfId="2280"/>
    <cellStyle name="Explanatory Text 7" xfId="2281"/>
    <cellStyle name="Explanatory Text 8" xfId="2282"/>
    <cellStyle name="Explanatory Text 9" xfId="2283"/>
    <cellStyle name="Fixed" xfId="141"/>
    <cellStyle name="Fixed3 - Style3" xfId="142"/>
    <cellStyle name="Good" xfId="6" builtinId="26" customBuiltin="1"/>
    <cellStyle name="Good 10" xfId="2284"/>
    <cellStyle name="Good 11" xfId="2285"/>
    <cellStyle name="Good 12" xfId="2286"/>
    <cellStyle name="Good 13" xfId="2287"/>
    <cellStyle name="Good 2" xfId="320"/>
    <cellStyle name="Good 2 2" xfId="2289"/>
    <cellStyle name="Good 2 3" xfId="2288"/>
    <cellStyle name="Good 3" xfId="225"/>
    <cellStyle name="Good 4" xfId="143"/>
    <cellStyle name="Good 4 2" xfId="2290"/>
    <cellStyle name="Good 5" xfId="2291"/>
    <cellStyle name="Good 6" xfId="2292"/>
    <cellStyle name="Good 7" xfId="2293"/>
    <cellStyle name="Good 8" xfId="2294"/>
    <cellStyle name="Good 9" xfId="2295"/>
    <cellStyle name="Grey" xfId="144"/>
    <cellStyle name="Grey 2" xfId="721"/>
    <cellStyle name="Grey 3" xfId="722"/>
    <cellStyle name="Grey 4" xfId="723"/>
    <cellStyle name="Header" xfId="724"/>
    <cellStyle name="Header1" xfId="145"/>
    <cellStyle name="Header1 2" xfId="725"/>
    <cellStyle name="Header2" xfId="146"/>
    <cellStyle name="Header2 2" xfId="2296"/>
    <cellStyle name="Header2 2 2" xfId="2920"/>
    <cellStyle name="Header2 2 3" xfId="2954"/>
    <cellStyle name="Header2 2 4" xfId="2863"/>
    <cellStyle name="Header2 2 5" xfId="2883"/>
    <cellStyle name="Header2 3" xfId="726"/>
    <cellStyle name="Header2 4" xfId="2737"/>
    <cellStyle name="Header2 5" xfId="1628"/>
    <cellStyle name="Header2 6" xfId="2896"/>
    <cellStyle name="Header2 7" xfId="470"/>
    <cellStyle name="Heading" xfId="727"/>
    <cellStyle name="Heading 1" xfId="2" builtinId="16" customBuiltin="1"/>
    <cellStyle name="Heading 1 10" xfId="2297"/>
    <cellStyle name="Heading 1 11" xfId="2298"/>
    <cellStyle name="Heading 1 12" xfId="2299"/>
    <cellStyle name="Heading 1 13" xfId="2300"/>
    <cellStyle name="Heading 1 2" xfId="321"/>
    <cellStyle name="Heading 1 2 2" xfId="2302"/>
    <cellStyle name="Heading 1 2 3" xfId="2301"/>
    <cellStyle name="Heading 1 3" xfId="221"/>
    <cellStyle name="Heading 1 4" xfId="147"/>
    <cellStyle name="Heading 1 4 2" xfId="2303"/>
    <cellStyle name="Heading 1 5" xfId="2304"/>
    <cellStyle name="Heading 1 6" xfId="2305"/>
    <cellStyle name="Heading 1 7" xfId="2306"/>
    <cellStyle name="Heading 1 8" xfId="2307"/>
    <cellStyle name="Heading 1 9" xfId="2308"/>
    <cellStyle name="Heading 2" xfId="3" builtinId="17" customBuiltin="1"/>
    <cellStyle name="Heading 2 10" xfId="2309"/>
    <cellStyle name="Heading 2 11" xfId="2310"/>
    <cellStyle name="Heading 2 12" xfId="2311"/>
    <cellStyle name="Heading 2 13" xfId="2312"/>
    <cellStyle name="Heading 2 2" xfId="322"/>
    <cellStyle name="Heading 2 2 2" xfId="2314"/>
    <cellStyle name="Heading 2 2 3" xfId="2313"/>
    <cellStyle name="Heading 2 3" xfId="222"/>
    <cellStyle name="Heading 2 4" xfId="148"/>
    <cellStyle name="Heading 2 4 2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" xfId="4" builtinId="18" customBuiltin="1"/>
    <cellStyle name="Heading 3 10" xfId="2321"/>
    <cellStyle name="Heading 3 11" xfId="2322"/>
    <cellStyle name="Heading 3 12" xfId="2323"/>
    <cellStyle name="Heading 3 13" xfId="2324"/>
    <cellStyle name="Heading 3 2" xfId="323"/>
    <cellStyle name="Heading 3 2 2" xfId="2326"/>
    <cellStyle name="Heading 3 2 3" xfId="2325"/>
    <cellStyle name="Heading 3 3" xfId="223"/>
    <cellStyle name="Heading 3 4" xfId="149"/>
    <cellStyle name="Heading 3 4 2" xfId="2327"/>
    <cellStyle name="Heading 3 5" xfId="2328"/>
    <cellStyle name="Heading 3 6" xfId="2329"/>
    <cellStyle name="Heading 3 7" xfId="2330"/>
    <cellStyle name="Heading 3 8" xfId="2331"/>
    <cellStyle name="Heading 3 9" xfId="2332"/>
    <cellStyle name="Heading 4" xfId="5" builtinId="19" customBuiltin="1"/>
    <cellStyle name="Heading 4 10" xfId="2333"/>
    <cellStyle name="Heading 4 11" xfId="2334"/>
    <cellStyle name="Heading 4 12" xfId="2335"/>
    <cellStyle name="Heading 4 13" xfId="2336"/>
    <cellStyle name="Heading 4 2" xfId="324"/>
    <cellStyle name="Heading 4 2 2" xfId="2338"/>
    <cellStyle name="Heading 4 2 3" xfId="2337"/>
    <cellStyle name="Heading 4 3" xfId="224"/>
    <cellStyle name="Heading 4 4" xfId="150"/>
    <cellStyle name="Heading 4 4 2" xfId="2339"/>
    <cellStyle name="Heading 4 5" xfId="2340"/>
    <cellStyle name="Heading 4 6" xfId="2341"/>
    <cellStyle name="Heading 4 7" xfId="2342"/>
    <cellStyle name="Heading 4 8" xfId="2343"/>
    <cellStyle name="Heading 4 9" xfId="2344"/>
    <cellStyle name="Heading1" xfId="151"/>
    <cellStyle name="Heading2" xfId="152"/>
    <cellStyle name="Input" xfId="9" builtinId="20" customBuiltin="1"/>
    <cellStyle name="Input [yellow]" xfId="154"/>
    <cellStyle name="Input [yellow] 2" xfId="728"/>
    <cellStyle name="Input [yellow] 2 2" xfId="2739"/>
    <cellStyle name="Input [yellow] 2 3" xfId="465"/>
    <cellStyle name="Input [yellow] 2 4" xfId="467"/>
    <cellStyle name="Input [yellow] 2 5" xfId="2901"/>
    <cellStyle name="Input [yellow] 3" xfId="729"/>
    <cellStyle name="Input [yellow] 3 2" xfId="2740"/>
    <cellStyle name="Input [yellow] 3 3" xfId="1603"/>
    <cellStyle name="Input [yellow] 3 4" xfId="2830"/>
    <cellStyle name="Input [yellow] 3 5" xfId="2861"/>
    <cellStyle name="Input [yellow] 4" xfId="730"/>
    <cellStyle name="Input [yellow] 4 2" xfId="2741"/>
    <cellStyle name="Input [yellow] 4 3" xfId="2931"/>
    <cellStyle name="Input [yellow] 4 4" xfId="2871"/>
    <cellStyle name="Input [yellow] 4 5" xfId="889"/>
    <cellStyle name="Input [yellow] 5" xfId="2738"/>
    <cellStyle name="Input [yellow] 6" xfId="2951"/>
    <cellStyle name="Input [yellow] 7" xfId="2864"/>
    <cellStyle name="Input [yellow] 8" xfId="2924"/>
    <cellStyle name="Input 10" xfId="363"/>
    <cellStyle name="Input 11" xfId="364"/>
    <cellStyle name="Input 12" xfId="383"/>
    <cellStyle name="Input 13" xfId="382"/>
    <cellStyle name="Input 14" xfId="399"/>
    <cellStyle name="Input 15" xfId="419"/>
    <cellStyle name="Input 16" xfId="415"/>
    <cellStyle name="Input 17" xfId="420"/>
    <cellStyle name="Input 18" xfId="417"/>
    <cellStyle name="Input 19" xfId="414"/>
    <cellStyle name="Input 2" xfId="325"/>
    <cellStyle name="Input 2 2" xfId="2346"/>
    <cellStyle name="Input 2 2 2" xfId="2860"/>
    <cellStyle name="Input 2 2 3" xfId="2887"/>
    <cellStyle name="Input 2 2 4" xfId="879"/>
    <cellStyle name="Input 2 2 5" xfId="3050"/>
    <cellStyle name="Input 2 3" xfId="2345"/>
    <cellStyle name="Input 20" xfId="437"/>
    <cellStyle name="Input 21" xfId="153"/>
    <cellStyle name="Input 21 2" xfId="2348"/>
    <cellStyle name="Input 22" xfId="452"/>
    <cellStyle name="Input 22 2" xfId="2349"/>
    <cellStyle name="Input 23" xfId="454"/>
    <cellStyle name="Input 23 2" xfId="2350"/>
    <cellStyle name="Input 24" xfId="456"/>
    <cellStyle name="Input 24 2" xfId="2351"/>
    <cellStyle name="Input 25" xfId="458"/>
    <cellStyle name="Input 25 2" xfId="2352"/>
    <cellStyle name="Input 26" xfId="2353"/>
    <cellStyle name="Input 27" xfId="2354"/>
    <cellStyle name="Input 28" xfId="2355"/>
    <cellStyle name="Input 29" xfId="2356"/>
    <cellStyle name="Input 3" xfId="358"/>
    <cellStyle name="Input 3 2" xfId="2357"/>
    <cellStyle name="Input 30" xfId="2358"/>
    <cellStyle name="Input 31" xfId="2359"/>
    <cellStyle name="Input 32" xfId="2360"/>
    <cellStyle name="Input 33" xfId="2361"/>
    <cellStyle name="Input 34" xfId="2362"/>
    <cellStyle name="Input 35" xfId="2363"/>
    <cellStyle name="Input 36" xfId="2364"/>
    <cellStyle name="Input 37" xfId="2365"/>
    <cellStyle name="Input 38" xfId="2366"/>
    <cellStyle name="Input 39" xfId="2367"/>
    <cellStyle name="Input 4" xfId="228"/>
    <cellStyle name="Input 40" xfId="2369"/>
    <cellStyle name="Input 41" xfId="2370"/>
    <cellStyle name="Input 42" xfId="2371"/>
    <cellStyle name="Input 43" xfId="2372"/>
    <cellStyle name="Input 44" xfId="2373"/>
    <cellStyle name="Input 45" xfId="2374"/>
    <cellStyle name="Input 46" xfId="2375"/>
    <cellStyle name="Input 47" xfId="2376"/>
    <cellStyle name="Input 48" xfId="2377"/>
    <cellStyle name="Input 49" xfId="2378"/>
    <cellStyle name="Input 5" xfId="350"/>
    <cellStyle name="Input 50" xfId="2380"/>
    <cellStyle name="Input 51" xfId="2381"/>
    <cellStyle name="Input 52" xfId="2382"/>
    <cellStyle name="Input 53" xfId="2383"/>
    <cellStyle name="Input 54" xfId="2384"/>
    <cellStyle name="Input 55" xfId="2385"/>
    <cellStyle name="Input 56" xfId="2386"/>
    <cellStyle name="Input 57" xfId="2387"/>
    <cellStyle name="Input 58" xfId="2388"/>
    <cellStyle name="Input 58 2" xfId="2855"/>
    <cellStyle name="Input 58 3" xfId="2940"/>
    <cellStyle name="Input 58 4" xfId="2914"/>
    <cellStyle name="Input 58 5" xfId="2882"/>
    <cellStyle name="Input 59" xfId="2389"/>
    <cellStyle name="Input 6" xfId="353"/>
    <cellStyle name="Input 60" xfId="2390"/>
    <cellStyle name="Input 61" xfId="2391"/>
    <cellStyle name="Input 62" xfId="2392"/>
    <cellStyle name="Input 63" xfId="2393"/>
    <cellStyle name="Input 64" xfId="2394"/>
    <cellStyle name="Input 65" xfId="2395"/>
    <cellStyle name="Input 66" xfId="2396"/>
    <cellStyle name="Input 67" xfId="2397"/>
    <cellStyle name="Input 68" xfId="2398"/>
    <cellStyle name="Input 69" xfId="2399"/>
    <cellStyle name="Input 7" xfId="349"/>
    <cellStyle name="Input 70" xfId="2400"/>
    <cellStyle name="Input 71" xfId="2401"/>
    <cellStyle name="Input 72" xfId="2402"/>
    <cellStyle name="Input 73" xfId="2403"/>
    <cellStyle name="Input 74" xfId="2404"/>
    <cellStyle name="Input 75" xfId="2405"/>
    <cellStyle name="Input 76" xfId="2406"/>
    <cellStyle name="Input 77" xfId="2407"/>
    <cellStyle name="Input 78" xfId="2408"/>
    <cellStyle name="Input 79" xfId="2409"/>
    <cellStyle name="Input 8" xfId="360"/>
    <cellStyle name="Input 80" xfId="2410"/>
    <cellStyle name="Input 81" xfId="2411"/>
    <cellStyle name="Input 82" xfId="2412"/>
    <cellStyle name="Input 83" xfId="2413"/>
    <cellStyle name="Input 84" xfId="2414"/>
    <cellStyle name="Input 85" xfId="2415"/>
    <cellStyle name="Input 86" xfId="2416"/>
    <cellStyle name="Input 87" xfId="2417"/>
    <cellStyle name="Input 88" xfId="2418"/>
    <cellStyle name="Input 9" xfId="365"/>
    <cellStyle name="Input Cells" xfId="155"/>
    <cellStyle name="Input Cells Percent" xfId="156"/>
    <cellStyle name="Input Cells_Book9" xfId="732"/>
    <cellStyle name="Lines" xfId="157"/>
    <cellStyle name="Lines 2" xfId="326"/>
    <cellStyle name="LINKED" xfId="158"/>
    <cellStyle name="Linked Cell" xfId="12" builtinId="24" customBuiltin="1"/>
    <cellStyle name="Linked Cell 10" xfId="2419"/>
    <cellStyle name="Linked Cell 11" xfId="2420"/>
    <cellStyle name="Linked Cell 12" xfId="2421"/>
    <cellStyle name="Linked Cell 13" xfId="2422"/>
    <cellStyle name="Linked Cell 2" xfId="327"/>
    <cellStyle name="Linked Cell 2 2" xfId="2424"/>
    <cellStyle name="Linked Cell 2 3" xfId="2423"/>
    <cellStyle name="Linked Cell 3" xfId="231"/>
    <cellStyle name="Linked Cell 4" xfId="159"/>
    <cellStyle name="Linked Cell 4 2" xfId="2425"/>
    <cellStyle name="Linked Cell 5" xfId="2426"/>
    <cellStyle name="Linked Cell 6" xfId="2427"/>
    <cellStyle name="Linked Cell 7" xfId="2428"/>
    <cellStyle name="Linked Cell 8" xfId="2429"/>
    <cellStyle name="Linked Cell 9" xfId="2430"/>
    <cellStyle name="modified border" xfId="160"/>
    <cellStyle name="modified border 2" xfId="328"/>
    <cellStyle name="modified border 3" xfId="734"/>
    <cellStyle name="modified border 4" xfId="735"/>
    <cellStyle name="modified border1" xfId="161"/>
    <cellStyle name="modified border1 2" xfId="329"/>
    <cellStyle name="modified border1 3" xfId="736"/>
    <cellStyle name="modified border1 4" xfId="737"/>
    <cellStyle name="Neutral" xfId="8" builtinId="28" customBuiltin="1"/>
    <cellStyle name="Neutral 10" xfId="2431"/>
    <cellStyle name="Neutral 11" xfId="2432"/>
    <cellStyle name="Neutral 12" xfId="2433"/>
    <cellStyle name="Neutral 13" xfId="2434"/>
    <cellStyle name="Neutral 2" xfId="330"/>
    <cellStyle name="Neutral 2 2" xfId="2436"/>
    <cellStyle name="Neutral 2 3" xfId="2435"/>
    <cellStyle name="Neutral 3" xfId="227"/>
    <cellStyle name="Neutral 4" xfId="162"/>
    <cellStyle name="Neutral 4 2" xfId="2437"/>
    <cellStyle name="Neutral 5" xfId="2438"/>
    <cellStyle name="Neutral 6" xfId="2439"/>
    <cellStyle name="Neutral 7" xfId="2440"/>
    <cellStyle name="Neutral 8" xfId="2441"/>
    <cellStyle name="Neutral 9" xfId="2442"/>
    <cellStyle name="no dec" xfId="163"/>
    <cellStyle name="Normal" xfId="0" builtinId="0"/>
    <cellStyle name="Normal - Style1" xfId="164"/>
    <cellStyle name="Normal - Style1 2" xfId="739"/>
    <cellStyle name="Normal - Style1 3" xfId="740"/>
    <cellStyle name="Normal - Style1 4" xfId="741"/>
    <cellStyle name="Normal - Style1 5" xfId="738"/>
    <cellStyle name="Normal 10" xfId="357"/>
    <cellStyle name="Normal 10 2" xfId="742"/>
    <cellStyle name="Normal 10 3" xfId="743"/>
    <cellStyle name="Normal 10 3 2" xfId="926"/>
    <cellStyle name="Normal 10 4" xfId="953"/>
    <cellStyle name="Normal 10 5" xfId="887"/>
    <cellStyle name="Normal 11" xfId="219"/>
    <cellStyle name="Normal 11 2" xfId="2443"/>
    <cellStyle name="Normal 11 3" xfId="2444"/>
    <cellStyle name="Normal 11 3 2" xfId="2445"/>
    <cellStyle name="Normal 11 4" xfId="744"/>
    <cellStyle name="Normal 12" xfId="355"/>
    <cellStyle name="Normal 12 2" xfId="2446"/>
    <cellStyle name="Normal 12 3" xfId="2447"/>
    <cellStyle name="Normal 12 3 2" xfId="2448"/>
    <cellStyle name="Normal 12 4" xfId="745"/>
    <cellStyle name="Normal 13" xfId="361"/>
    <cellStyle name="Normal 13 2" xfId="2449"/>
    <cellStyle name="Normal 13 3" xfId="2450"/>
    <cellStyle name="Normal 13 3 2" xfId="2451"/>
    <cellStyle name="Normal 13 4" xfId="746"/>
    <cellStyle name="Normal 14" xfId="319"/>
    <cellStyle name="Normal 14 2" xfId="2452"/>
    <cellStyle name="Normal 14 2 2" xfId="2453"/>
    <cellStyle name="Normal 14 3" xfId="2454"/>
    <cellStyle name="Normal 14 4" xfId="747"/>
    <cellStyle name="Normal 15" xfId="359"/>
    <cellStyle name="Normal 15 2" xfId="2455"/>
    <cellStyle name="Normal 15 2 2" xfId="2456"/>
    <cellStyle name="Normal 15 3" xfId="748"/>
    <cellStyle name="Normal 16" xfId="362"/>
    <cellStyle name="Normal 16 2" xfId="927"/>
    <cellStyle name="Normal 16 3" xfId="2457"/>
    <cellStyle name="Normal 17" xfId="367"/>
    <cellStyle name="Normal 17 2" xfId="928"/>
    <cellStyle name="Normal 17 2 2" xfId="2458"/>
    <cellStyle name="Normal 17 3" xfId="2459"/>
    <cellStyle name="Normal 18" xfId="378"/>
    <cellStyle name="Normal 18 2" xfId="929"/>
    <cellStyle name="Normal 18 2 2" xfId="2460"/>
    <cellStyle name="Normal 18 3" xfId="2461"/>
    <cellStyle name="Normal 19" xfId="381"/>
    <cellStyle name="Normal 19 2" xfId="930"/>
    <cellStyle name="Normal 2" xfId="165"/>
    <cellStyle name="Normal 2 10" xfId="2462"/>
    <cellStyle name="Normal 2 10 2" xfId="2463"/>
    <cellStyle name="Normal 2 11" xfId="2464"/>
    <cellStyle name="Normal 2 12" xfId="750"/>
    <cellStyle name="Normal 2 2" xfId="331"/>
    <cellStyle name="Normal 2 2 10" xfId="733"/>
    <cellStyle name="Normal 2 2 2" xfId="752"/>
    <cellStyle name="Normal 2 2 2 2" xfId="932"/>
    <cellStyle name="Normal 2 2 2_NOL Analysis(For Ann Kellog and  Pete Winne)" xfId="881"/>
    <cellStyle name="Normal 2 2 3" xfId="753"/>
    <cellStyle name="Normal 2 2 3 2" xfId="933"/>
    <cellStyle name="Normal 2 2 4" xfId="2465"/>
    <cellStyle name="Normal 2 2 4 2" xfId="2466"/>
    <cellStyle name="Normal 2 2 5" xfId="751"/>
    <cellStyle name="Normal 2 2 6" xfId="2750"/>
    <cellStyle name="Normal 2 2 7" xfId="2977"/>
    <cellStyle name="Normal 2 2 8" xfId="655"/>
    <cellStyle name="Normal 2 2 9" xfId="2733"/>
    <cellStyle name="Normal 2 3" xfId="754"/>
    <cellStyle name="Normal 2 3 2" xfId="934"/>
    <cellStyle name="Normal 2 4" xfId="755"/>
    <cellStyle name="Normal 2 4 2" xfId="935"/>
    <cellStyle name="Normal 2 5" xfId="756"/>
    <cellStyle name="Normal 2 5 2" xfId="936"/>
    <cellStyle name="Normal 2 6" xfId="757"/>
    <cellStyle name="Normal 2 7" xfId="758"/>
    <cellStyle name="Normal 2 7 2" xfId="759"/>
    <cellStyle name="Normal 2 8" xfId="931"/>
    <cellStyle name="Normal 2 8 2" xfId="2467"/>
    <cellStyle name="Normal 2 8 2 2" xfId="2468"/>
    <cellStyle name="Normal 2 8 3" xfId="2469"/>
    <cellStyle name="Normal 2 9" xfId="2470"/>
    <cellStyle name="Normal 2 9 2" xfId="2471"/>
    <cellStyle name="Normal 2_3.05 Allocation Method 2010 GTR WF" xfId="760"/>
    <cellStyle name="Normal 20" xfId="384"/>
    <cellStyle name="Normal 20 2" xfId="954"/>
    <cellStyle name="Normal 21" xfId="398"/>
    <cellStyle name="Normal 21 2" xfId="956"/>
    <cellStyle name="Normal 21 3" xfId="1014"/>
    <cellStyle name="Normal 22" xfId="413"/>
    <cellStyle name="Normal 22 2" xfId="957"/>
    <cellStyle name="Normal 23" xfId="421"/>
    <cellStyle name="Normal 23 2" xfId="959"/>
    <cellStyle name="Normal 24" xfId="418"/>
    <cellStyle name="Normal 24 2" xfId="2472"/>
    <cellStyle name="Normal 25" xfId="423"/>
    <cellStyle name="Normal 25 2" xfId="2473"/>
    <cellStyle name="Normal 26" xfId="416"/>
    <cellStyle name="Normal 26 2" xfId="979"/>
    <cellStyle name="Normal 26 3" xfId="896"/>
    <cellStyle name="Normal 27" xfId="436"/>
    <cellStyle name="Normal 27 2" xfId="980"/>
    <cellStyle name="Normal 27 3" xfId="947"/>
    <cellStyle name="Normal 28" xfId="43"/>
    <cellStyle name="Normal 28 2" xfId="2474"/>
    <cellStyle name="Normal 28 3" xfId="891"/>
    <cellStyle name="Normal 29" xfId="451"/>
    <cellStyle name="Normal 29 2" xfId="2475"/>
    <cellStyle name="Normal 29 3" xfId="946"/>
    <cellStyle name="Normal 3" xfId="166"/>
    <cellStyle name="Normal 3 2" xfId="332"/>
    <cellStyle name="Normal 3 2 2" xfId="761"/>
    <cellStyle name="Normal 3 3" xfId="762"/>
    <cellStyle name="Normal 3 4" xfId="763"/>
    <cellStyle name="Normal 3 5" xfId="764"/>
    <cellStyle name="Normal 3 6" xfId="765"/>
    <cellStyle name="Normal 3 6 2" xfId="937"/>
    <cellStyle name="Normal 3 7" xfId="949"/>
    <cellStyle name="Normal 3 7 2" xfId="2476"/>
    <cellStyle name="Normal 3 8" xfId="884"/>
    <cellStyle name="Normal 3_Net Classified Plant" xfId="2477"/>
    <cellStyle name="Normal 30" xfId="455"/>
    <cellStyle name="Normal 30 2" xfId="2478"/>
    <cellStyle name="Normal 30 3" xfId="945"/>
    <cellStyle name="Normal 31" xfId="453"/>
    <cellStyle name="Normal 31 2" xfId="2479"/>
    <cellStyle name="Normal 31 3" xfId="975"/>
    <cellStyle name="Normal 32" xfId="457"/>
    <cellStyle name="Normal 32 2" xfId="2480"/>
    <cellStyle name="Normal 32 2 2" xfId="2481"/>
    <cellStyle name="Normal 32 3" xfId="2482"/>
    <cellStyle name="Normal 33" xfId="897"/>
    <cellStyle name="Normal 33 2" xfId="2483"/>
    <cellStyle name="Normal 34" xfId="898"/>
    <cellStyle name="Normal 34 2" xfId="2484"/>
    <cellStyle name="Normal 35" xfId="895"/>
    <cellStyle name="Normal 35 2" xfId="2485"/>
    <cellStyle name="Normal 36" xfId="942"/>
    <cellStyle name="Normal 36 2" xfId="2486"/>
    <cellStyle name="Normal 37" xfId="943"/>
    <cellStyle name="Normal 37 2" xfId="2487"/>
    <cellStyle name="Normal 38" xfId="981"/>
    <cellStyle name="Normal 38 2" xfId="2488"/>
    <cellStyle name="Normal 39" xfId="982"/>
    <cellStyle name="Normal 39 2" xfId="2489"/>
    <cellStyle name="Normal 4" xfId="167"/>
    <cellStyle name="Normal 4 2" xfId="333"/>
    <cellStyle name="Normal 4 2 2" xfId="767"/>
    <cellStyle name="Normal 4 3" xfId="2490"/>
    <cellStyle name="Normal 4 4" xfId="2491"/>
    <cellStyle name="Normal 4 4 2" xfId="2492"/>
    <cellStyle name="Normal 4 5" xfId="2493"/>
    <cellStyle name="Normal 4 5 2" xfId="2494"/>
    <cellStyle name="Normal 4 6" xfId="2495"/>
    <cellStyle name="Normal 4 7" xfId="2496"/>
    <cellStyle name="Normal 4 7 2" xfId="2497"/>
    <cellStyle name="Normal 4 8" xfId="766"/>
    <cellStyle name="Normal 4_3.05 Allocation Method 2010 GTR WF" xfId="768"/>
    <cellStyle name="Normal 40" xfId="986"/>
    <cellStyle name="Normal 40 2" xfId="2498"/>
    <cellStyle name="Normal 41" xfId="987"/>
    <cellStyle name="Normal 41 2" xfId="2499"/>
    <cellStyle name="Normal 42" xfId="988"/>
    <cellStyle name="Normal 42 2" xfId="2500"/>
    <cellStyle name="Normal 43" xfId="989"/>
    <cellStyle name="Normal 43 2" xfId="2501"/>
    <cellStyle name="Normal 44" xfId="992"/>
    <cellStyle name="Normal 44 2" xfId="2502"/>
    <cellStyle name="Normal 45" xfId="993"/>
    <cellStyle name="Normal 45 2" xfId="2503"/>
    <cellStyle name="Normal 46" xfId="994"/>
    <cellStyle name="Normal 46 2" xfId="2504"/>
    <cellStyle name="Normal 47" xfId="995"/>
    <cellStyle name="Normal 47 2" xfId="2505"/>
    <cellStyle name="Normal 48" xfId="997"/>
    <cellStyle name="Normal 48 2" xfId="2506"/>
    <cellStyle name="Normal 49" xfId="999"/>
    <cellStyle name="Normal 49 2" xfId="2507"/>
    <cellStyle name="Normal 5" xfId="168"/>
    <cellStyle name="Normal 5 2" xfId="334"/>
    <cellStyle name="Normal 5 2 2" xfId="2509"/>
    <cellStyle name="Normal 5 2 3" xfId="2508"/>
    <cellStyle name="Normal 5 3" xfId="2510"/>
    <cellStyle name="Normal 5 3 2" xfId="2511"/>
    <cellStyle name="Normal 5 4" xfId="2512"/>
    <cellStyle name="Normal 5 4 2" xfId="2513"/>
    <cellStyle name="Normal 5 5" xfId="2514"/>
    <cellStyle name="Normal 5 5 2" xfId="2515"/>
    <cellStyle name="Normal 5 6" xfId="2516"/>
    <cellStyle name="Normal 5 6 2" xfId="2517"/>
    <cellStyle name="Normal 5 7" xfId="2518"/>
    <cellStyle name="Normal 5 8" xfId="769"/>
    <cellStyle name="Normal 50" xfId="1000"/>
    <cellStyle name="Normal 51" xfId="1001"/>
    <cellStyle name="Normal 51 2" xfId="1002"/>
    <cellStyle name="Normal 52" xfId="1003"/>
    <cellStyle name="Normal 52 2" xfId="1013"/>
    <cellStyle name="Normal 53" xfId="1004"/>
    <cellStyle name="Normal 54" xfId="1005"/>
    <cellStyle name="Normal 54 2" xfId="1015"/>
    <cellStyle name="Normal 55" xfId="1007"/>
    <cellStyle name="Normal 55 2" xfId="1016"/>
    <cellStyle name="Normal 56" xfId="1008"/>
    <cellStyle name="Normal 56 2" xfId="1017"/>
    <cellStyle name="Normal 57" xfId="1009"/>
    <cellStyle name="Normal 57 2" xfId="1018"/>
    <cellStyle name="Normal 58" xfId="1010"/>
    <cellStyle name="Normal 59" xfId="1011"/>
    <cellStyle name="Normal 6" xfId="169"/>
    <cellStyle name="Normal 6 2" xfId="770"/>
    <cellStyle name="Normal 6 3" xfId="771"/>
    <cellStyle name="Normal 6 3 2" xfId="2519"/>
    <cellStyle name="Normal 6 4" xfId="950"/>
    <cellStyle name="Normal 6 5" xfId="885"/>
    <cellStyle name="Normal 60" xfId="1012"/>
    <cellStyle name="Normal 61" xfId="471"/>
    <cellStyle name="Normal 62" xfId="880"/>
    <cellStyle name="Normal 63" xfId="1026"/>
    <cellStyle name="Normal 64" xfId="1021"/>
    <cellStyle name="Normal 65" xfId="1029"/>
    <cellStyle name="Normal 66" xfId="2520"/>
    <cellStyle name="Normal 67" xfId="2521"/>
    <cellStyle name="Normal 68" xfId="2522"/>
    <cellStyle name="Normal 69" xfId="2523"/>
    <cellStyle name="Normal 7" xfId="170"/>
    <cellStyle name="Normal 7 2" xfId="335"/>
    <cellStyle name="Normal 7 2 2" xfId="772"/>
    <cellStyle name="Normal 7 3" xfId="951"/>
    <cellStyle name="Normal 7 3 2" xfId="2524"/>
    <cellStyle name="Normal 7 4" xfId="886"/>
    <cellStyle name="Normal 70" xfId="2525"/>
    <cellStyle name="Normal 71" xfId="2526"/>
    <cellStyle name="Normal 72" xfId="2527"/>
    <cellStyle name="Normal 73" xfId="2528"/>
    <cellStyle name="Normal 74" xfId="2529"/>
    <cellStyle name="Normal 75" xfId="2530"/>
    <cellStyle name="Normal 76" xfId="2531"/>
    <cellStyle name="Normal 77" xfId="2532"/>
    <cellStyle name="Normal 78" xfId="2533"/>
    <cellStyle name="Normal 79" xfId="2534"/>
    <cellStyle name="Normal 8" xfId="171"/>
    <cellStyle name="Normal 8 2" xfId="952"/>
    <cellStyle name="Normal 8 3" xfId="2535"/>
    <cellStyle name="Normal 8 3 2" xfId="2536"/>
    <cellStyle name="Normal 80" xfId="2537"/>
    <cellStyle name="Normal 81" xfId="2538"/>
    <cellStyle name="Normal 82" xfId="2539"/>
    <cellStyle name="Normal 9" xfId="261"/>
    <cellStyle name="Normal 9 2" xfId="774"/>
    <cellStyle name="Normal 9 2 2" xfId="939"/>
    <cellStyle name="Normal 9 3" xfId="938"/>
    <cellStyle name="Normal 9 3 2" xfId="2540"/>
    <cellStyle name="Normal 9 4" xfId="773"/>
    <cellStyle name="Normal 9_NOL Analysis(For Ann Kellog and  Pete Winne)" xfId="883"/>
    <cellStyle name="Note" xfId="15" builtinId="10" customBuiltin="1"/>
    <cellStyle name="Note 10" xfId="422"/>
    <cellStyle name="Note 10 2" xfId="776"/>
    <cellStyle name="Note 10 3" xfId="2541"/>
    <cellStyle name="Note 10 3 2" xfId="2542"/>
    <cellStyle name="Note 10 4" xfId="775"/>
    <cellStyle name="Note 11" xfId="438"/>
    <cellStyle name="Note 11 2" xfId="778"/>
    <cellStyle name="Note 11 3" xfId="2543"/>
    <cellStyle name="Note 11 3 2" xfId="2544"/>
    <cellStyle name="Note 11 4" xfId="777"/>
    <cellStyle name="Note 12" xfId="172"/>
    <cellStyle name="Note 12 2" xfId="780"/>
    <cellStyle name="Note 12 3" xfId="2545"/>
    <cellStyle name="Note 12 3 2" xfId="2546"/>
    <cellStyle name="Note 12 4" xfId="779"/>
    <cellStyle name="Note 13" xfId="888"/>
    <cellStyle name="Note 13 2" xfId="958"/>
    <cellStyle name="Note 13 2 2" xfId="2547"/>
    <cellStyle name="Note 13 3" xfId="2548"/>
    <cellStyle name="Note 14" xfId="890"/>
    <cellStyle name="Note 14 2" xfId="2549"/>
    <cellStyle name="Note 15" xfId="2550"/>
    <cellStyle name="Note 15 2" xfId="2551"/>
    <cellStyle name="Note 16" xfId="2552"/>
    <cellStyle name="Note 16 2" xfId="2553"/>
    <cellStyle name="Note 17" xfId="2554"/>
    <cellStyle name="Note 17 2" xfId="2555"/>
    <cellStyle name="Note 18" xfId="2556"/>
    <cellStyle name="Note 18 2" xfId="2557"/>
    <cellStyle name="Note 19" xfId="2558"/>
    <cellStyle name="Note 19 2" xfId="2559"/>
    <cellStyle name="Note 2" xfId="173"/>
    <cellStyle name="Note 2 2" xfId="337"/>
    <cellStyle name="Note 2 2 2" xfId="2560"/>
    <cellStyle name="Note 2 2 3" xfId="782"/>
    <cellStyle name="Note 2 3" xfId="2561"/>
    <cellStyle name="Note 2 3 2" xfId="2562"/>
    <cellStyle name="Note 2 4" xfId="2563"/>
    <cellStyle name="Note 2 5" xfId="2564"/>
    <cellStyle name="Note 2 6" xfId="781"/>
    <cellStyle name="Note 20" xfId="2565"/>
    <cellStyle name="Note 20 2" xfId="2566"/>
    <cellStyle name="Note 21" xfId="2567"/>
    <cellStyle name="Note 22" xfId="2568"/>
    <cellStyle name="Note 22 2" xfId="2569"/>
    <cellStyle name="Note 22 3" xfId="464"/>
    <cellStyle name="Note 22 4" xfId="2988"/>
    <cellStyle name="Note 22 5" xfId="2732"/>
    <cellStyle name="Note 22 6" xfId="3054"/>
    <cellStyle name="Note 23" xfId="2570"/>
    <cellStyle name="Note 24" xfId="2571"/>
    <cellStyle name="Note 25" xfId="2572"/>
    <cellStyle name="Note 26" xfId="2573"/>
    <cellStyle name="Note 26 2" xfId="2217"/>
    <cellStyle name="Note 26 3" xfId="2922"/>
    <cellStyle name="Note 26 4" xfId="2747"/>
    <cellStyle name="Note 26 5" xfId="2746"/>
    <cellStyle name="Note 27" xfId="2574"/>
    <cellStyle name="Note 28" xfId="2575"/>
    <cellStyle name="Note 29" xfId="2576"/>
    <cellStyle name="Note 3" xfId="174"/>
    <cellStyle name="Note 3 2" xfId="338"/>
    <cellStyle name="Note 3 2 2" xfId="784"/>
    <cellStyle name="Note 3 3" xfId="2577"/>
    <cellStyle name="Note 3 3 2" xfId="2578"/>
    <cellStyle name="Note 3 4" xfId="783"/>
    <cellStyle name="Note 30" xfId="2579"/>
    <cellStyle name="Note 4" xfId="175"/>
    <cellStyle name="Note 4 2" xfId="339"/>
    <cellStyle name="Note 4 2 2" xfId="786"/>
    <cellStyle name="Note 4 3" xfId="2580"/>
    <cellStyle name="Note 4 3 2" xfId="2581"/>
    <cellStyle name="Note 4 4" xfId="785"/>
    <cellStyle name="Note 5" xfId="336"/>
    <cellStyle name="Note 5 2" xfId="788"/>
    <cellStyle name="Note 5 3" xfId="2582"/>
    <cellStyle name="Note 5 3 2" xfId="2583"/>
    <cellStyle name="Note 5 4" xfId="787"/>
    <cellStyle name="Note 6" xfId="234"/>
    <cellStyle name="Note 6 2" xfId="790"/>
    <cellStyle name="Note 6 3" xfId="2584"/>
    <cellStyle name="Note 6 3 2" xfId="2585"/>
    <cellStyle name="Note 6 4" xfId="789"/>
    <cellStyle name="Note 7" xfId="366"/>
    <cellStyle name="Note 7 2" xfId="792"/>
    <cellStyle name="Note 7 3" xfId="2586"/>
    <cellStyle name="Note 7 3 2" xfId="2587"/>
    <cellStyle name="Note 7 4" xfId="791"/>
    <cellStyle name="Note 8" xfId="385"/>
    <cellStyle name="Note 8 2" xfId="794"/>
    <cellStyle name="Note 8 3" xfId="2588"/>
    <cellStyle name="Note 8 3 2" xfId="2589"/>
    <cellStyle name="Note 8 4" xfId="793"/>
    <cellStyle name="Note 9" xfId="400"/>
    <cellStyle name="Note 9 2" xfId="796"/>
    <cellStyle name="Note 9 3" xfId="2590"/>
    <cellStyle name="Note 9 3 2" xfId="2591"/>
    <cellStyle name="Note 9 4" xfId="795"/>
    <cellStyle name="Output" xfId="10" builtinId="21" customBuiltin="1"/>
    <cellStyle name="Output 10" xfId="2592"/>
    <cellStyle name="Output 11" xfId="2593"/>
    <cellStyle name="Output 12" xfId="2594"/>
    <cellStyle name="Output 13" xfId="2595"/>
    <cellStyle name="Output 13 2" xfId="1543"/>
    <cellStyle name="Output 2" xfId="340"/>
    <cellStyle name="Output 2 2" xfId="2597"/>
    <cellStyle name="Output 2 2 2" xfId="2966"/>
    <cellStyle name="Output 2 3" xfId="2596"/>
    <cellStyle name="Output 3" xfId="229"/>
    <cellStyle name="Output 4" xfId="176"/>
    <cellStyle name="Output 4 2" xfId="2598"/>
    <cellStyle name="Output 5" xfId="2599"/>
    <cellStyle name="Output 6" xfId="2600"/>
    <cellStyle name="Output 7" xfId="2601"/>
    <cellStyle name="Output 8" xfId="2602"/>
    <cellStyle name="Output 9" xfId="2603"/>
    <cellStyle name="Percen - Style1" xfId="177"/>
    <cellStyle name="Percen - Style2" xfId="178"/>
    <cellStyle name="Percen - Style3" xfId="179"/>
    <cellStyle name="Percent (0)" xfId="798"/>
    <cellStyle name="Percent [2]" xfId="180"/>
    <cellStyle name="Percent [2] 2" xfId="2604"/>
    <cellStyle name="Percent [2] 3" xfId="799"/>
    <cellStyle name="Percent 10" xfId="800"/>
    <cellStyle name="Percent 11" xfId="801"/>
    <cellStyle name="Percent 12" xfId="802"/>
    <cellStyle name="Percent 13" xfId="803"/>
    <cellStyle name="Percent 14" xfId="804"/>
    <cellStyle name="Percent 15" xfId="805"/>
    <cellStyle name="Percent 16" xfId="806"/>
    <cellStyle name="Percent 17" xfId="940"/>
    <cellStyle name="Percent 18" xfId="973"/>
    <cellStyle name="Percent 19" xfId="976"/>
    <cellStyle name="Percent 2" xfId="181"/>
    <cellStyle name="Percent 2 2" xfId="341"/>
    <cellStyle name="Percent 2 2 2" xfId="808"/>
    <cellStyle name="Percent 2 3" xfId="941"/>
    <cellStyle name="Percent 2 4" xfId="996"/>
    <cellStyle name="Percent 2 5" xfId="807"/>
    <cellStyle name="Percent 20" xfId="978"/>
    <cellStyle name="Percent 21" xfId="985"/>
    <cellStyle name="Percent 22" xfId="990"/>
    <cellStyle name="Percent 23" xfId="797"/>
    <cellStyle name="Percent 24" xfId="1025"/>
    <cellStyle name="Percent 25" xfId="1022"/>
    <cellStyle name="Percent 26" xfId="1028"/>
    <cellStyle name="Percent 27" xfId="1019"/>
    <cellStyle name="Percent 3" xfId="809"/>
    <cellStyle name="Percent 3 2" xfId="810"/>
    <cellStyle name="Percent 4" xfId="811"/>
    <cellStyle name="Percent 4 2" xfId="812"/>
    <cellStyle name="Percent 4 3" xfId="813"/>
    <cellStyle name="Percent 5" xfId="814"/>
    <cellStyle name="Percent 6" xfId="815"/>
    <cellStyle name="Percent 7" xfId="816"/>
    <cellStyle name="Percent 8" xfId="817"/>
    <cellStyle name="Percent 9" xfId="818"/>
    <cellStyle name="Processing" xfId="182"/>
    <cellStyle name="Processing 2" xfId="342"/>
    <cellStyle name="Processing 3" xfId="819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purple - Style8" xfId="189"/>
    <cellStyle name="RED" xfId="190"/>
    <cellStyle name="Red - Style7" xfId="191"/>
    <cellStyle name="RED_04 07E Wild Horse Wind Expansion (C) (2)" xfId="821"/>
    <cellStyle name="Report" xfId="192"/>
    <cellStyle name="Report 2" xfId="343"/>
    <cellStyle name="Report 3" xfId="822"/>
    <cellStyle name="Report Bar" xfId="193"/>
    <cellStyle name="Report Bar 2" xfId="344"/>
    <cellStyle name="Report Bar 3" xfId="823"/>
    <cellStyle name="Report Bar 4" xfId="2768"/>
    <cellStyle name="Report Bar 5" xfId="2848"/>
    <cellStyle name="Report Bar 6" xfId="2754"/>
    <cellStyle name="Report Bar 7" xfId="2971"/>
    <cellStyle name="Report Heading" xfId="194"/>
    <cellStyle name="Report Percent" xfId="195"/>
    <cellStyle name="Report Percent 2" xfId="345"/>
    <cellStyle name="Report Percent 3" xfId="824"/>
    <cellStyle name="Report Unit Cost" xfId="196"/>
    <cellStyle name="Report Unit Cost 2" xfId="346"/>
    <cellStyle name="Report Unit Cost 3" xfId="825"/>
    <cellStyle name="Reports" xfId="197"/>
    <cellStyle name="Reports 2" xfId="347"/>
    <cellStyle name="Reports Total" xfId="198"/>
    <cellStyle name="Reports Total 2" xfId="348"/>
    <cellStyle name="Reports Total 2 2" xfId="2605"/>
    <cellStyle name="Reports Total 2 3" xfId="2989"/>
    <cellStyle name="Reports Total 2 4" xfId="2760"/>
    <cellStyle name="Reports Total 2 5" xfId="2965"/>
    <cellStyle name="Reports Total 2 6" xfId="2731"/>
    <cellStyle name="Reports Total 3" xfId="826"/>
    <cellStyle name="Reports Total 4" xfId="2773"/>
    <cellStyle name="Reports Total 5" xfId="466"/>
    <cellStyle name="Reports Total 6" xfId="2847"/>
    <cellStyle name="Reports Total 7" xfId="1359"/>
    <cellStyle name="Reports Unit Cost Total" xfId="199"/>
    <cellStyle name="Reports Unit Cost Total 2" xfId="2606"/>
    <cellStyle name="Reports Unit Cost Total 2 2" xfId="2990"/>
    <cellStyle name="Reports Unit Cost Total 2 3" xfId="2828"/>
    <cellStyle name="Reports Unit Cost Total 2 4" xfId="3055"/>
    <cellStyle name="Reports Unit Cost Total 2 5" xfId="2947"/>
    <cellStyle name="Reports Unit Cost Total 3" xfId="2774"/>
    <cellStyle name="Reports Unit Cost Total 4" xfId="2925"/>
    <cellStyle name="Reports Unit Cost Total 5" xfId="2823"/>
    <cellStyle name="Reports Unit Cost Total 6" xfId="2985"/>
    <cellStyle name="Reports_Book9" xfId="827"/>
    <cellStyle name="RevList" xfId="200"/>
    <cellStyle name="round100" xfId="201"/>
    <cellStyle name="round100 2" xfId="828"/>
    <cellStyle name="SAPBEXaggData" xfId="829"/>
    <cellStyle name="SAPBEXaggData 2" xfId="2607"/>
    <cellStyle name="SAPBEXaggData 2 2" xfId="2991"/>
    <cellStyle name="SAPBEXaggData 2 3" xfId="2835"/>
    <cellStyle name="SAPBEXaggData 2 4" xfId="1545"/>
    <cellStyle name="SAPBEXaggData 2 5" xfId="461"/>
    <cellStyle name="SAPBEXaggData 3" xfId="2608"/>
    <cellStyle name="SAPBEXaggData 3 2" xfId="2946"/>
    <cellStyle name="SAPBEXaggData 4" xfId="2778"/>
    <cellStyle name="SAPBEXaggData 5" xfId="2936"/>
    <cellStyle name="SAPBEXaggData 6" xfId="2867"/>
    <cellStyle name="SAPBEXaggData 7" xfId="2878"/>
    <cellStyle name="SAPBEXaggDataEmph" xfId="830"/>
    <cellStyle name="SAPBEXaggDataEmph 2" xfId="2609"/>
    <cellStyle name="SAPBEXaggDataEmph 2 2" xfId="2993"/>
    <cellStyle name="SAPBEXaggDataEmph 2 3" xfId="2761"/>
    <cellStyle name="SAPBEXaggDataEmph 2 4" xfId="2963"/>
    <cellStyle name="SAPBEXaggDataEmph 2 5" xfId="2230"/>
    <cellStyle name="SAPBEXaggDataEmph 3" xfId="2610"/>
    <cellStyle name="SAPBEXaggDataEmph 3 2" xfId="2849"/>
    <cellStyle name="SAPBEXaggDataEmph 4" xfId="2779"/>
    <cellStyle name="SAPBEXaggDataEmph 5" xfId="1219"/>
    <cellStyle name="SAPBEXaggDataEmph 6" xfId="2752"/>
    <cellStyle name="SAPBEXaggDataEmph 7" xfId="2970"/>
    <cellStyle name="SAPBEXaggItem" xfId="831"/>
    <cellStyle name="SAPBEXaggItem 2" xfId="2611"/>
    <cellStyle name="SAPBEXaggItem 2 2" xfId="2995"/>
    <cellStyle name="SAPBEXaggItem 2 3" xfId="2829"/>
    <cellStyle name="SAPBEXaggItem 2 4" xfId="2961"/>
    <cellStyle name="SAPBEXaggItem 2 5" xfId="2729"/>
    <cellStyle name="SAPBEXaggItem 3" xfId="2612"/>
    <cellStyle name="SAPBEXaggItem 3 2" xfId="2843"/>
    <cellStyle name="SAPBEXaggItem 4" xfId="2780"/>
    <cellStyle name="SAPBEXaggItem 5" xfId="2945"/>
    <cellStyle name="SAPBEXaggItem 6" xfId="2857"/>
    <cellStyle name="SAPBEXaggItem 7" xfId="2921"/>
    <cellStyle name="SAPBEXaggItemX" xfId="832"/>
    <cellStyle name="SAPBEXaggItemX 2" xfId="2613"/>
    <cellStyle name="SAPBEXaggItemX 2 2" xfId="2997"/>
    <cellStyle name="SAPBEXaggItemX 2 3" xfId="2837"/>
    <cellStyle name="SAPBEXaggItemX 2 4" xfId="2912"/>
    <cellStyle name="SAPBEXaggItemX 2 5" xfId="2832"/>
    <cellStyle name="SAPBEXaggItemX 3" xfId="2614"/>
    <cellStyle name="SAPBEXaggItemX 3 2" xfId="2929"/>
    <cellStyle name="SAPBEXaggItemX 4" xfId="2781"/>
    <cellStyle name="SAPBEXaggItemX 5" xfId="894"/>
    <cellStyle name="SAPBEXaggItemX 6" xfId="687"/>
    <cellStyle name="SAPBEXaggItemX 7" xfId="2967"/>
    <cellStyle name="SAPBEXchaText" xfId="833"/>
    <cellStyle name="SAPBEXchaText 2" xfId="834"/>
    <cellStyle name="SAPBEXchaText 3" xfId="2615"/>
    <cellStyle name="SAPBEXchaText 4" xfId="2616"/>
    <cellStyle name="SAPBEXchaText 4 2" xfId="2975"/>
    <cellStyle name="SAPBEXexcBad7" xfId="835"/>
    <cellStyle name="SAPBEXexcBad7 2" xfId="2617"/>
    <cellStyle name="SAPBEXexcBad7 2 2" xfId="3001"/>
    <cellStyle name="SAPBEXexcBad7 2 3" xfId="2845"/>
    <cellStyle name="SAPBEXexcBad7 2 4" xfId="3059"/>
    <cellStyle name="SAPBEXexcBad7 2 5" xfId="2972"/>
    <cellStyle name="SAPBEXexcBad7 3" xfId="2618"/>
    <cellStyle name="SAPBEXexcBad7 3 2" xfId="2893"/>
    <cellStyle name="SAPBEXexcBad7 4" xfId="2784"/>
    <cellStyle name="SAPBEXexcBad7 5" xfId="2943"/>
    <cellStyle name="SAPBEXexcBad7 6" xfId="2822"/>
    <cellStyle name="SAPBEXexcBad7 7" xfId="2862"/>
    <cellStyle name="SAPBEXexcBad8" xfId="836"/>
    <cellStyle name="SAPBEXexcBad8 2" xfId="2619"/>
    <cellStyle name="SAPBEXexcBad8 2 2" xfId="3003"/>
    <cellStyle name="SAPBEXexcBad8 2 3" xfId="2916"/>
    <cellStyle name="SAPBEXexcBad8 2 4" xfId="2751"/>
    <cellStyle name="SAPBEXexcBad8 2 5" xfId="2889"/>
    <cellStyle name="SAPBEXexcBad8 3" xfId="2620"/>
    <cellStyle name="SAPBEXexcBad8 3 2" xfId="2817"/>
    <cellStyle name="SAPBEXexcBad8 4" xfId="2785"/>
    <cellStyle name="SAPBEXexcBad8 5" xfId="647"/>
    <cellStyle name="SAPBEXexcBad8 6" xfId="2819"/>
    <cellStyle name="SAPBEXexcBad8 7" xfId="2851"/>
    <cellStyle name="SAPBEXexcBad9" xfId="837"/>
    <cellStyle name="SAPBEXexcBad9 2" xfId="2621"/>
    <cellStyle name="SAPBEXexcBad9 2 2" xfId="3004"/>
    <cellStyle name="SAPBEXexcBad9 2 3" xfId="2844"/>
    <cellStyle name="SAPBEXexcBad9 2 4" xfId="2959"/>
    <cellStyle name="SAPBEXexcBad9 2 5" xfId="2891"/>
    <cellStyle name="SAPBEXexcBad9 3" xfId="2622"/>
    <cellStyle name="SAPBEXexcBad9 3 2" xfId="2890"/>
    <cellStyle name="SAPBEXexcBad9 4" xfId="2786"/>
    <cellStyle name="SAPBEXexcBad9 5" xfId="463"/>
    <cellStyle name="SAPBEXexcBad9 6" xfId="2974"/>
    <cellStyle name="SAPBEXexcBad9 7" xfId="2904"/>
    <cellStyle name="SAPBEXexcCritical4" xfId="838"/>
    <cellStyle name="SAPBEXexcCritical4 2" xfId="2623"/>
    <cellStyle name="SAPBEXexcCritical4 2 2" xfId="3006"/>
    <cellStyle name="SAPBEXexcCritical4 2 3" xfId="2762"/>
    <cellStyle name="SAPBEXexcCritical4 2 4" xfId="2984"/>
    <cellStyle name="SAPBEXexcCritical4 2 5" xfId="459"/>
    <cellStyle name="SAPBEXexcCritical4 3" xfId="2624"/>
    <cellStyle name="SAPBEXexcCritical4 3 2" xfId="2899"/>
    <cellStyle name="SAPBEXexcCritical4 4" xfId="2787"/>
    <cellStyle name="SAPBEXexcCritical4 5" xfId="1174"/>
    <cellStyle name="SAPBEXexcCritical4 6" xfId="689"/>
    <cellStyle name="SAPBEXexcCritical4 7" xfId="2981"/>
    <cellStyle name="SAPBEXexcCritical5" xfId="839"/>
    <cellStyle name="SAPBEXexcCritical5 2" xfId="2625"/>
    <cellStyle name="SAPBEXexcCritical5 2 2" xfId="3007"/>
    <cellStyle name="SAPBEXexcCritical5 2 3" xfId="2763"/>
    <cellStyle name="SAPBEXexcCritical5 2 4" xfId="2744"/>
    <cellStyle name="SAPBEXexcCritical5 2 5" xfId="2905"/>
    <cellStyle name="SAPBEXexcCritical5 3" xfId="2626"/>
    <cellStyle name="SAPBEXexcCritical5 3 2" xfId="2736"/>
    <cellStyle name="SAPBEXexcCritical5 4" xfId="2788"/>
    <cellStyle name="SAPBEXexcCritical5 5" xfId="2927"/>
    <cellStyle name="SAPBEXexcCritical5 6" xfId="2979"/>
    <cellStyle name="SAPBEXexcCritical5 7" xfId="2749"/>
    <cellStyle name="SAPBEXexcCritical6" xfId="840"/>
    <cellStyle name="SAPBEXexcCritical6 2" xfId="2627"/>
    <cellStyle name="SAPBEXexcCritical6 2 2" xfId="3009"/>
    <cellStyle name="SAPBEXexcCritical6 2 3" xfId="2764"/>
    <cellStyle name="SAPBEXexcCritical6 2 4" xfId="3060"/>
    <cellStyle name="SAPBEXexcCritical6 2 5" xfId="2907"/>
    <cellStyle name="SAPBEXexcCritical6 3" xfId="2628"/>
    <cellStyle name="SAPBEXexcCritical6 3 2" xfId="2888"/>
    <cellStyle name="SAPBEXexcCritical6 4" xfId="2789"/>
    <cellStyle name="SAPBEXexcCritical6 5" xfId="1172"/>
    <cellStyle name="SAPBEXexcCritical6 6" xfId="690"/>
    <cellStyle name="SAPBEXexcCritical6 7" xfId="460"/>
    <cellStyle name="SAPBEXexcGood1" xfId="841"/>
    <cellStyle name="SAPBEXexcGood1 2" xfId="2629"/>
    <cellStyle name="SAPBEXexcGood1 2 2" xfId="3010"/>
    <cellStyle name="SAPBEXexcGood1 2 3" xfId="2917"/>
    <cellStyle name="SAPBEXexcGood1 2 4" xfId="2846"/>
    <cellStyle name="SAPBEXexcGood1 2 5" xfId="2833"/>
    <cellStyle name="SAPBEXexcGood1 3" xfId="2630"/>
    <cellStyle name="SAPBEXexcGood1 3 2" xfId="3052"/>
    <cellStyle name="SAPBEXexcGood1 4" xfId="2790"/>
    <cellStyle name="SAPBEXexcGood1 5" xfId="2928"/>
    <cellStyle name="SAPBEXexcGood1 6" xfId="2841"/>
    <cellStyle name="SAPBEXexcGood1 7" xfId="2978"/>
    <cellStyle name="SAPBEXexcGood2" xfId="842"/>
    <cellStyle name="SAPBEXexcGood2 2" xfId="2631"/>
    <cellStyle name="SAPBEXexcGood2 2 2" xfId="3012"/>
    <cellStyle name="SAPBEXexcGood2 2 3" xfId="2765"/>
    <cellStyle name="SAPBEXexcGood2 2 4" xfId="3053"/>
    <cellStyle name="SAPBEXexcGood2 2 5" xfId="462"/>
    <cellStyle name="SAPBEXexcGood2 3" xfId="2632"/>
    <cellStyle name="SAPBEXexcGood2 3 2" xfId="2877"/>
    <cellStyle name="SAPBEXexcGood2 4" xfId="2791"/>
    <cellStyle name="SAPBEXexcGood2 5" xfId="1170"/>
    <cellStyle name="SAPBEXexcGood2 6" xfId="2831"/>
    <cellStyle name="SAPBEXexcGood2 7" xfId="2826"/>
    <cellStyle name="SAPBEXexcGood3" xfId="843"/>
    <cellStyle name="SAPBEXexcGood3 2" xfId="2633"/>
    <cellStyle name="SAPBEXexcGood3 2 2" xfId="3013"/>
    <cellStyle name="SAPBEXexcGood3 2 3" xfId="2766"/>
    <cellStyle name="SAPBEXexcGood3 2 4" xfId="3061"/>
    <cellStyle name="SAPBEXexcGood3 2 5" xfId="2243"/>
    <cellStyle name="SAPBEXexcGood3 3" xfId="2634"/>
    <cellStyle name="SAPBEXexcGood3 3 2" xfId="2876"/>
    <cellStyle name="SAPBEXexcGood3 4" xfId="2792"/>
    <cellStyle name="SAPBEXexcGood3 5" xfId="2935"/>
    <cellStyle name="SAPBEXexcGood3 6" xfId="2869"/>
    <cellStyle name="SAPBEXexcGood3 7" xfId="3065"/>
    <cellStyle name="SAPBEXfilterDrill" xfId="844"/>
    <cellStyle name="SAPBEXfilterDrill 2" xfId="2635"/>
    <cellStyle name="SAPBEXfilterDrill 3" xfId="2636"/>
    <cellStyle name="SAPBEXfilterDrill 3 2" xfId="2986"/>
    <cellStyle name="SAPBEXfilterItem" xfId="845"/>
    <cellStyle name="SAPBEXfilterItem 2" xfId="2637"/>
    <cellStyle name="SAPBEXfilterItem 3" xfId="2638"/>
    <cellStyle name="SAPBEXfilterItem 3 2" xfId="2895"/>
    <cellStyle name="SAPBEXfilterText" xfId="846"/>
    <cellStyle name="SAPBEXfilterText 2" xfId="2639"/>
    <cellStyle name="SAPBEXformats" xfId="847"/>
    <cellStyle name="SAPBEXformats 2" xfId="2640"/>
    <cellStyle name="SAPBEXformats 2 2" xfId="3018"/>
    <cellStyle name="SAPBEXformats 2 3" xfId="2767"/>
    <cellStyle name="SAPBEXformats 2 4" xfId="3068"/>
    <cellStyle name="SAPBEXformats 2 5" xfId="2827"/>
    <cellStyle name="SAPBEXformats 3" xfId="2641"/>
    <cellStyle name="SAPBEXformats 3 2" xfId="2875"/>
    <cellStyle name="SAPBEXformats 4" xfId="2794"/>
    <cellStyle name="SAPBEXformats 5" xfId="2939"/>
    <cellStyle name="SAPBEXformats 6" xfId="2757"/>
    <cellStyle name="SAPBEXformats 7" xfId="2969"/>
    <cellStyle name="SAPBEXheaderItem" xfId="848"/>
    <cellStyle name="SAPBEXheaderItem 2" xfId="2642"/>
    <cellStyle name="SAPBEXheaderItem 2 2" xfId="2756"/>
    <cellStyle name="SAPBEXheaderItem 3" xfId="2643"/>
    <cellStyle name="SAPBEXheaderText" xfId="849"/>
    <cellStyle name="SAPBEXheaderText 2" xfId="2644"/>
    <cellStyle name="SAPBEXheaderText 2 2" xfId="2748"/>
    <cellStyle name="SAPBEXheaderText 3" xfId="2645"/>
    <cellStyle name="SAPBEXHLevel0" xfId="850"/>
    <cellStyle name="SAPBEXHLevel0 2" xfId="2646"/>
    <cellStyle name="SAPBEXHLevel0 2 2" xfId="3020"/>
    <cellStyle name="SAPBEXHLevel0 2 3" xfId="2769"/>
    <cellStyle name="SAPBEXHLevel0 2 4" xfId="3069"/>
    <cellStyle name="SAPBEXHLevel0 2 5" xfId="3048"/>
    <cellStyle name="SAPBEXHLevel0 3" xfId="2647"/>
    <cellStyle name="SAPBEXHLevel0 3 2" xfId="3021"/>
    <cellStyle name="SAPBEXHLevel0 3 3" xfId="2770"/>
    <cellStyle name="SAPBEXHLevel0 3 4" xfId="3070"/>
    <cellStyle name="SAPBEXHLevel0 3 5" xfId="2854"/>
    <cellStyle name="SAPBEXHLevel0 4" xfId="2796"/>
    <cellStyle name="SAPBEXHLevel0 5" xfId="2838"/>
    <cellStyle name="SAPBEXHLevel0 6" xfId="2913"/>
    <cellStyle name="SAPBEXHLevel0 7" xfId="2987"/>
    <cellStyle name="SAPBEXHLevel0X" xfId="851"/>
    <cellStyle name="SAPBEXHLevel0X 2" xfId="2648"/>
    <cellStyle name="SAPBEXHLevel0X 2 2" xfId="3022"/>
    <cellStyle name="SAPBEXHLevel0X 2 3" xfId="2771"/>
    <cellStyle name="SAPBEXHLevel0X 2 4" xfId="2909"/>
    <cellStyle name="SAPBEXHLevel0X 2 5" xfId="2758"/>
    <cellStyle name="SAPBEXHLevel0X 3" xfId="2649"/>
    <cellStyle name="SAPBEXHLevel0X 3 2" xfId="3023"/>
    <cellStyle name="SAPBEXHLevel0X 3 3" xfId="2772"/>
    <cellStyle name="SAPBEXHLevel0X 3 4" xfId="3071"/>
    <cellStyle name="SAPBEXHLevel0X 3 5" xfId="2980"/>
    <cellStyle name="SAPBEXHLevel0X 4" xfId="2797"/>
    <cellStyle name="SAPBEXHLevel0X 5" xfId="2976"/>
    <cellStyle name="SAPBEXHLevel0X 6" xfId="2900"/>
    <cellStyle name="SAPBEXHLevel0X 7" xfId="2983"/>
    <cellStyle name="SAPBEXHLevel1" xfId="852"/>
    <cellStyle name="SAPBEXHLevel1 2" xfId="2650"/>
    <cellStyle name="SAPBEXHLevel1 2 2" xfId="3024"/>
    <cellStyle name="SAPBEXHLevel1 2 3" xfId="2775"/>
    <cellStyle name="SAPBEXHLevel1 2 4" xfId="3072"/>
    <cellStyle name="SAPBEXHLevel1 2 5" xfId="681"/>
    <cellStyle name="SAPBEXHLevel1 3" xfId="2651"/>
    <cellStyle name="SAPBEXHLevel1 3 2" xfId="3025"/>
    <cellStyle name="SAPBEXHLevel1 3 3" xfId="2776"/>
    <cellStyle name="SAPBEXHLevel1 3 4" xfId="2908"/>
    <cellStyle name="SAPBEXHLevel1 3 5" xfId="682"/>
    <cellStyle name="SAPBEXHLevel1 4" xfId="2798"/>
    <cellStyle name="SAPBEXHLevel1 5" xfId="2839"/>
    <cellStyle name="SAPBEXHLevel1 6" xfId="2379"/>
    <cellStyle name="SAPBEXHLevel1 7" xfId="2948"/>
    <cellStyle name="SAPBEXHLevel1X" xfId="853"/>
    <cellStyle name="SAPBEXHLevel1X 2" xfId="2652"/>
    <cellStyle name="SAPBEXHLevel1X 2 2" xfId="3026"/>
    <cellStyle name="SAPBEXHLevel1X 2 3" xfId="2777"/>
    <cellStyle name="SAPBEXHLevel1X 2 4" xfId="3073"/>
    <cellStyle name="SAPBEXHLevel1X 2 5" xfId="2755"/>
    <cellStyle name="SAPBEXHLevel1X 3" xfId="2653"/>
    <cellStyle name="SAPBEXHLevel1X 3 2" xfId="3027"/>
    <cellStyle name="SAPBEXHLevel1X 3 3" xfId="2992"/>
    <cellStyle name="SAPBEXHLevel1X 3 4" xfId="3074"/>
    <cellStyle name="SAPBEXHLevel1X 3 5" xfId="2347"/>
    <cellStyle name="SAPBEXHLevel1X 4" xfId="2799"/>
    <cellStyle name="SAPBEXHLevel1X 5" xfId="2956"/>
    <cellStyle name="SAPBEXHLevel1X 6" xfId="2982"/>
    <cellStyle name="SAPBEXHLevel1X 7" xfId="3066"/>
    <cellStyle name="SAPBEXHLevel2" xfId="854"/>
    <cellStyle name="SAPBEXHLevel2 2" xfId="2654"/>
    <cellStyle name="SAPBEXHLevel2 2 2" xfId="3028"/>
    <cellStyle name="SAPBEXHLevel2 2 3" xfId="2994"/>
    <cellStyle name="SAPBEXHLevel2 2 4" xfId="2949"/>
    <cellStyle name="SAPBEXHLevel2 2 5" xfId="2368"/>
    <cellStyle name="SAPBEXHLevel2 3" xfId="2655"/>
    <cellStyle name="SAPBEXHLevel2 3 2" xfId="3029"/>
    <cellStyle name="SAPBEXHLevel2 3 3" xfId="2996"/>
    <cellStyle name="SAPBEXHLevel2 3 4" xfId="3075"/>
    <cellStyle name="SAPBEXHLevel2 3 5" xfId="2894"/>
    <cellStyle name="SAPBEXHLevel2 4" xfId="2800"/>
    <cellStyle name="SAPBEXHLevel2 5" xfId="645"/>
    <cellStyle name="SAPBEXHLevel2 6" xfId="2759"/>
    <cellStyle name="SAPBEXHLevel2 7" xfId="2892"/>
    <cellStyle name="SAPBEXHLevel2X" xfId="855"/>
    <cellStyle name="SAPBEXHLevel2X 2" xfId="2656"/>
    <cellStyle name="SAPBEXHLevel2X 2 2" xfId="3030"/>
    <cellStyle name="SAPBEXHLevel2X 2 3" xfId="2998"/>
    <cellStyle name="SAPBEXHLevel2X 2 4" xfId="3076"/>
    <cellStyle name="SAPBEXHLevel2X 2 5" xfId="2874"/>
    <cellStyle name="SAPBEXHLevel2X 3" xfId="2657"/>
    <cellStyle name="SAPBEXHLevel2X 3 2" xfId="3031"/>
    <cellStyle name="SAPBEXHLevel2X 3 3" xfId="2782"/>
    <cellStyle name="SAPBEXHLevel2X 3 4" xfId="2821"/>
    <cellStyle name="SAPBEXHLevel2X 3 5" xfId="683"/>
    <cellStyle name="SAPBEXHLevel2X 4" xfId="2801"/>
    <cellStyle name="SAPBEXHLevel2X 5" xfId="2934"/>
    <cellStyle name="SAPBEXHLevel2X 6" xfId="3049"/>
    <cellStyle name="SAPBEXHLevel2X 7" xfId="2858"/>
    <cellStyle name="SAPBEXHLevel3" xfId="856"/>
    <cellStyle name="SAPBEXHLevel3 2" xfId="2658"/>
    <cellStyle name="SAPBEXHLevel3 2 2" xfId="3032"/>
    <cellStyle name="SAPBEXHLevel3 2 3" xfId="2783"/>
    <cellStyle name="SAPBEXHLevel3 2 4" xfId="3077"/>
    <cellStyle name="SAPBEXHLevel3 2 5" xfId="2868"/>
    <cellStyle name="SAPBEXHLevel3 3" xfId="2659"/>
    <cellStyle name="SAPBEXHLevel3 3 2" xfId="3033"/>
    <cellStyle name="SAPBEXHLevel3 3 3" xfId="2999"/>
    <cellStyle name="SAPBEXHLevel3 3 4" xfId="3078"/>
    <cellStyle name="SAPBEXHLevel3 3 5" xfId="2753"/>
    <cellStyle name="SAPBEXHLevel3 4" xfId="2802"/>
    <cellStyle name="SAPBEXHLevel3 5" xfId="468"/>
    <cellStyle name="SAPBEXHLevel3 6" xfId="2906"/>
    <cellStyle name="SAPBEXHLevel3 7" xfId="2968"/>
    <cellStyle name="SAPBEXHLevel3X" xfId="857"/>
    <cellStyle name="SAPBEXHLevel3X 2" xfId="2660"/>
    <cellStyle name="SAPBEXHLevel3X 2 2" xfId="3034"/>
    <cellStyle name="SAPBEXHLevel3X 2 3" xfId="2918"/>
    <cellStyle name="SAPBEXHLevel3X 2 4" xfId="749"/>
    <cellStyle name="SAPBEXHLevel3X 2 5" xfId="2964"/>
    <cellStyle name="SAPBEXHLevel3X 3" xfId="2661"/>
    <cellStyle name="SAPBEXHLevel3X 3 2" xfId="3035"/>
    <cellStyle name="SAPBEXHLevel3X 3 3" xfId="3000"/>
    <cellStyle name="SAPBEXHLevel3X 3 4" xfId="2852"/>
    <cellStyle name="SAPBEXHLevel3X 3 5" xfId="2824"/>
    <cellStyle name="SAPBEXHLevel3X 4" xfId="2803"/>
    <cellStyle name="SAPBEXHLevel3X 5" xfId="2950"/>
    <cellStyle name="SAPBEXHLevel3X 6" xfId="2865"/>
    <cellStyle name="SAPBEXHLevel3X 7" xfId="2834"/>
    <cellStyle name="SAPBEXinputData" xfId="858"/>
    <cellStyle name="SAPBEXinputData 2" xfId="2662"/>
    <cellStyle name="SAPBEXinputData 2 2" xfId="3036"/>
    <cellStyle name="SAPBEXinputData 2 3" xfId="3002"/>
    <cellStyle name="SAPBEXinputData 2 4" xfId="3079"/>
    <cellStyle name="SAPBEXinputData 2 5" xfId="3056"/>
    <cellStyle name="SAPBEXItemHeader" xfId="2663"/>
    <cellStyle name="SAPBEXItemHeader 2" xfId="3057"/>
    <cellStyle name="SAPBEXresData" xfId="859"/>
    <cellStyle name="SAPBEXresData 2" xfId="2664"/>
    <cellStyle name="SAPBEXresData 2 2" xfId="3037"/>
    <cellStyle name="SAPBEXresData 2 3" xfId="3005"/>
    <cellStyle name="SAPBEXresData 2 4" xfId="2840"/>
    <cellStyle name="SAPBEXresData 2 5" xfId="2866"/>
    <cellStyle name="SAPBEXresData 3" xfId="2665"/>
    <cellStyle name="SAPBEXresData 3 2" xfId="688"/>
    <cellStyle name="SAPBEXresData 4" xfId="2805"/>
    <cellStyle name="SAPBEXresData 5" xfId="2933"/>
    <cellStyle name="SAPBEXresData 6" xfId="2734"/>
    <cellStyle name="SAPBEXresData 7" xfId="2859"/>
    <cellStyle name="SAPBEXresDataEmph" xfId="860"/>
    <cellStyle name="SAPBEXresDataEmph 2" xfId="2666"/>
    <cellStyle name="SAPBEXresDataEmph 2 2" xfId="3038"/>
    <cellStyle name="SAPBEXresDataEmph 2 3" xfId="3008"/>
    <cellStyle name="SAPBEXresDataEmph 2 4" xfId="3080"/>
    <cellStyle name="SAPBEXresDataEmph 2 5" xfId="3058"/>
    <cellStyle name="SAPBEXresDataEmph 3" xfId="2667"/>
    <cellStyle name="SAPBEXresDataEmph 3 2" xfId="2816"/>
    <cellStyle name="SAPBEXresDataEmph 4" xfId="2806"/>
    <cellStyle name="SAPBEXresDataEmph 5" xfId="2926"/>
    <cellStyle name="SAPBEXresDataEmph 6" xfId="2842"/>
    <cellStyle name="SAPBEXresDataEmph 7" xfId="2853"/>
    <cellStyle name="SAPBEXresItem" xfId="861"/>
    <cellStyle name="SAPBEXresItem 2" xfId="2668"/>
    <cellStyle name="SAPBEXresItem 2 2" xfId="3039"/>
    <cellStyle name="SAPBEXresItem 2 3" xfId="3011"/>
    <cellStyle name="SAPBEXresItem 2 4" xfId="3081"/>
    <cellStyle name="SAPBEXresItem 2 5" xfId="2911"/>
    <cellStyle name="SAPBEXresItem 3" xfId="2669"/>
    <cellStyle name="SAPBEXresItem 3 2" xfId="2960"/>
    <cellStyle name="SAPBEXresItem 4" xfId="2807"/>
    <cellStyle name="SAPBEXresItem 5" xfId="2944"/>
    <cellStyle name="SAPBEXresItem 6" xfId="892"/>
    <cellStyle name="SAPBEXresItem 7" xfId="2915"/>
    <cellStyle name="SAPBEXresItemX" xfId="862"/>
    <cellStyle name="SAPBEXresItemX 2" xfId="2670"/>
    <cellStyle name="SAPBEXresItemX 2 2" xfId="3040"/>
    <cellStyle name="SAPBEXresItemX 2 3" xfId="3014"/>
    <cellStyle name="SAPBEXresItemX 2 4" xfId="2937"/>
    <cellStyle name="SAPBEXresItemX 2 5" xfId="1547"/>
    <cellStyle name="SAPBEXresItemX 3" xfId="2671"/>
    <cellStyle name="SAPBEXresItemX 3 2" xfId="2698"/>
    <cellStyle name="SAPBEXresItemX 4" xfId="2808"/>
    <cellStyle name="SAPBEXresItemX 5" xfId="1125"/>
    <cellStyle name="SAPBEXresItemX 6" xfId="691"/>
    <cellStyle name="SAPBEXresItemX 7" xfId="2958"/>
    <cellStyle name="SAPBEXstdData" xfId="202"/>
    <cellStyle name="SAPBEXstdData 2" xfId="2672"/>
    <cellStyle name="SAPBEXstdData 2 2" xfId="3041"/>
    <cellStyle name="SAPBEXstdData 2 3" xfId="3015"/>
    <cellStyle name="SAPBEXstdData 2 4" xfId="3082"/>
    <cellStyle name="SAPBEXstdData 2 5" xfId="2745"/>
    <cellStyle name="SAPBEXstdData 3" xfId="2673"/>
    <cellStyle name="SAPBEXstdData 3 2" xfId="2942"/>
    <cellStyle name="SAPBEXstdData 4" xfId="863"/>
    <cellStyle name="SAPBEXstdData 5" xfId="2809"/>
    <cellStyle name="SAPBEXstdData 6" xfId="2952"/>
    <cellStyle name="SAPBEXstdData 7" xfId="2856"/>
    <cellStyle name="SAPBEXstdData 8" xfId="2898"/>
    <cellStyle name="SAPBEXstdDataEmph" xfId="864"/>
    <cellStyle name="SAPBEXstdDataEmph 2" xfId="2674"/>
    <cellStyle name="SAPBEXstdDataEmph 2 2" xfId="3042"/>
    <cellStyle name="SAPBEXstdDataEmph 2 3" xfId="2793"/>
    <cellStyle name="SAPBEXstdDataEmph 2 4" xfId="3083"/>
    <cellStyle name="SAPBEXstdDataEmph 2 5" xfId="2910"/>
    <cellStyle name="SAPBEXstdDataEmph 3" xfId="2675"/>
    <cellStyle name="SAPBEXstdDataEmph 3 2" xfId="2743"/>
    <cellStyle name="SAPBEXstdDataEmph 4" xfId="2810"/>
    <cellStyle name="SAPBEXstdDataEmph 5" xfId="1123"/>
    <cellStyle name="SAPBEXstdDataEmph 6" xfId="2820"/>
    <cellStyle name="SAPBEXstdDataEmph 7" xfId="2897"/>
    <cellStyle name="SAPBEXstdItem" xfId="865"/>
    <cellStyle name="SAPBEXstdItem 2" xfId="2676"/>
    <cellStyle name="SAPBEXstdItem 2 2" xfId="3043"/>
    <cellStyle name="SAPBEXstdItem 2 3" xfId="3016"/>
    <cellStyle name="SAPBEXstdItem 2 4" xfId="2938"/>
    <cellStyle name="SAPBEXstdItem 2 5" xfId="469"/>
    <cellStyle name="SAPBEXstdItem 3" xfId="2677"/>
    <cellStyle name="SAPBEXstdItem 3 2" xfId="3062"/>
    <cellStyle name="SAPBEXstdItem 4" xfId="2811"/>
    <cellStyle name="SAPBEXstdItem 5" xfId="2953"/>
    <cellStyle name="SAPBEXstdItem 6" xfId="2903"/>
    <cellStyle name="SAPBEXstdItem 7" xfId="2941"/>
    <cellStyle name="SAPBEXstdItemX" xfId="866"/>
    <cellStyle name="SAPBEXstdItemX 2" xfId="2678"/>
    <cellStyle name="SAPBEXstdItemX 2 2" xfId="3044"/>
    <cellStyle name="SAPBEXstdItemX 2 3" xfId="3017"/>
    <cellStyle name="SAPBEXstdItemX 2 4" xfId="3084"/>
    <cellStyle name="SAPBEXstdItemX 2 5" xfId="2973"/>
    <cellStyle name="SAPBEXstdItemX 3" xfId="2679"/>
    <cellStyle name="SAPBEXstdItemX 3 2" xfId="2730"/>
    <cellStyle name="SAPBEXstdItemX 4" xfId="2812"/>
    <cellStyle name="SAPBEXstdItemX 5" xfId="2930"/>
    <cellStyle name="SAPBEXstdItemX 6" xfId="2872"/>
    <cellStyle name="SAPBEXstdItemX 7" xfId="2825"/>
    <cellStyle name="SAPBEXtitle" xfId="867"/>
    <cellStyle name="SAPBEXtitle 2" xfId="2680"/>
    <cellStyle name="SAPBEXtitle 3" xfId="2681"/>
    <cellStyle name="SAPBEXunassignedItem" xfId="2682"/>
    <cellStyle name="SAPBEXunassignedItem 2" xfId="3045"/>
    <cellStyle name="SAPBEXunassignedItem 3" xfId="3019"/>
    <cellStyle name="SAPBEXunassignedItem 4" xfId="2957"/>
    <cellStyle name="SAPBEXunassignedItem 5" xfId="3067"/>
    <cellStyle name="SAPBEXundefined" xfId="868"/>
    <cellStyle name="SAPBEXundefined 2" xfId="2683"/>
    <cellStyle name="SAPBEXundefined 2 2" xfId="3046"/>
    <cellStyle name="SAPBEXundefined 2 3" xfId="2795"/>
    <cellStyle name="SAPBEXundefined 2 4" xfId="3085"/>
    <cellStyle name="SAPBEXundefined 2 5" xfId="2742"/>
    <cellStyle name="SAPBEXundefined 3" xfId="2684"/>
    <cellStyle name="SAPBEXundefined 3 2" xfId="2735"/>
    <cellStyle name="SAPBEXundefined 4" xfId="2813"/>
    <cellStyle name="SAPBEXundefined 5" xfId="2932"/>
    <cellStyle name="SAPBEXundefined 6" xfId="3063"/>
    <cellStyle name="SAPBEXundefined 7" xfId="3064"/>
    <cellStyle name="shade" xfId="203"/>
    <cellStyle name="shade 2" xfId="869"/>
    <cellStyle name="Sheet Title" xfId="2685"/>
    <cellStyle name="StmtTtl1" xfId="204"/>
    <cellStyle name="StmtTtl1 2" xfId="870"/>
    <cellStyle name="StmtTtl1 3" xfId="871"/>
    <cellStyle name="StmtTtl1 4" xfId="872"/>
    <cellStyle name="StmtTtl2" xfId="205"/>
    <cellStyle name="StmtTtl2 2" xfId="2686"/>
    <cellStyle name="StmtTtl2 2 2" xfId="3047"/>
    <cellStyle name="StmtTtl2 2 3" xfId="2804"/>
    <cellStyle name="StmtTtl2 2 4" xfId="3086"/>
    <cellStyle name="StmtTtl2 2 5" xfId="2818"/>
    <cellStyle name="StmtTtl2 3" xfId="2814"/>
    <cellStyle name="StmtTtl2 4" xfId="2955"/>
    <cellStyle name="StmtTtl2 5" xfId="2902"/>
    <cellStyle name="StmtTtl2 6" xfId="820"/>
    <cellStyle name="STYL1 - Style1" xfId="206"/>
    <cellStyle name="Style 1" xfId="207"/>
    <cellStyle name="Style 1 2" xfId="208"/>
    <cellStyle name="Style 1 2 2" xfId="351"/>
    <cellStyle name="Style 1 2 3" xfId="874"/>
    <cellStyle name="Style 1 3" xfId="875"/>
    <cellStyle name="Style 1 3 2" xfId="2687"/>
    <cellStyle name="Style 1 3 2 2" xfId="2688"/>
    <cellStyle name="Style 1 3 3" xfId="2689"/>
    <cellStyle name="Style 1 3 4" xfId="2690"/>
    <cellStyle name="Style 1 4" xfId="876"/>
    <cellStyle name="Style 1 5" xfId="873"/>
    <cellStyle name="Style 1_3.01 Income Statement" xfId="209"/>
    <cellStyle name="Subtotal" xfId="210"/>
    <cellStyle name="Sub-total" xfId="211"/>
    <cellStyle name="taples Plaza" xfId="877"/>
    <cellStyle name="Test" xfId="2691"/>
    <cellStyle name="Tickmark" xfId="878"/>
    <cellStyle name="Title" xfId="1" builtinId="15" customBuiltin="1"/>
    <cellStyle name="Title 10" xfId="2692"/>
    <cellStyle name="Title 11" xfId="2693"/>
    <cellStyle name="Title 12" xfId="2694"/>
    <cellStyle name="Title 13" xfId="2695"/>
    <cellStyle name="Title 2" xfId="352"/>
    <cellStyle name="Title 2 2" xfId="2697"/>
    <cellStyle name="Title 2 3" xfId="2696"/>
    <cellStyle name="Title 3" xfId="220"/>
    <cellStyle name="Title 4" xfId="212"/>
    <cellStyle name="Title 4 2" xfId="2699"/>
    <cellStyle name="Title 5" xfId="2700"/>
    <cellStyle name="Title 6" xfId="2701"/>
    <cellStyle name="Title 7" xfId="2702"/>
    <cellStyle name="Title 8" xfId="2703"/>
    <cellStyle name="Title 9" xfId="2704"/>
    <cellStyle name="Title: Major" xfId="213"/>
    <cellStyle name="Title: Minor" xfId="214"/>
    <cellStyle name="Title: Worksheet" xfId="215"/>
    <cellStyle name="Total" xfId="17" builtinId="25" customBuiltin="1"/>
    <cellStyle name="Total 10" xfId="2705"/>
    <cellStyle name="Total 11" xfId="2706"/>
    <cellStyle name="Total 12" xfId="2707"/>
    <cellStyle name="Total 13" xfId="2708"/>
    <cellStyle name="Total 13 2" xfId="2919"/>
    <cellStyle name="Total 2" xfId="354"/>
    <cellStyle name="Total 2 2" xfId="2710"/>
    <cellStyle name="Total 2 2 2" xfId="2870"/>
    <cellStyle name="Total 2 3" xfId="2709"/>
    <cellStyle name="Total 3" xfId="236"/>
    <cellStyle name="Total 4" xfId="216"/>
    <cellStyle name="Total 4 2" xfId="2711"/>
    <cellStyle name="Total 5" xfId="2712"/>
    <cellStyle name="Total 6" xfId="2713"/>
    <cellStyle name="Total 7" xfId="2714"/>
    <cellStyle name="Total 8" xfId="2715"/>
    <cellStyle name="Total 9" xfId="2716"/>
    <cellStyle name="Total4 - Style4" xfId="217"/>
    <cellStyle name="Warning Text" xfId="14" builtinId="11" customBuiltin="1"/>
    <cellStyle name="Warning Text 10" xfId="2717"/>
    <cellStyle name="Warning Text 11" xfId="2718"/>
    <cellStyle name="Warning Text 12" xfId="2719"/>
    <cellStyle name="Warning Text 13" xfId="2720"/>
    <cellStyle name="Warning Text 2" xfId="356"/>
    <cellStyle name="Warning Text 2 2" xfId="2722"/>
    <cellStyle name="Warning Text 2 3" xfId="2721"/>
    <cellStyle name="Warning Text 3" xfId="233"/>
    <cellStyle name="Warning Text 4" xfId="218"/>
    <cellStyle name="Warning Text 4 2" xfId="2723"/>
    <cellStyle name="Warning Text 5" xfId="2724"/>
    <cellStyle name="Warning Text 6" xfId="2725"/>
    <cellStyle name="Warning Text 7" xfId="2726"/>
    <cellStyle name="Warning Text 8" xfId="2727"/>
    <cellStyle name="Warning Text 9" xfId="2728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tabSelected="1" zoomScale="90" zoomScaleNormal="90" workbookViewId="0">
      <selection activeCell="F18" sqref="F18"/>
    </sheetView>
  </sheetViews>
  <sheetFormatPr defaultRowHeight="14.4"/>
  <cols>
    <col min="1" max="1" width="48.5546875" style="5" bestFit="1" customWidth="1"/>
    <col min="2" max="3" width="18.6640625" bestFit="1" customWidth="1"/>
    <col min="5" max="5" width="13.5546875" bestFit="1" customWidth="1"/>
  </cols>
  <sheetData>
    <row r="1" spans="1:5" ht="15" thickBot="1">
      <c r="C1" s="28">
        <v>2.02</v>
      </c>
    </row>
    <row r="2" spans="1:5">
      <c r="A2" s="34" t="s">
        <v>173</v>
      </c>
      <c r="B2" s="34"/>
      <c r="C2" s="34"/>
      <c r="D2" s="33"/>
    </row>
    <row r="3" spans="1:5">
      <c r="A3" s="34" t="s">
        <v>174</v>
      </c>
      <c r="B3" s="34"/>
      <c r="C3" s="34"/>
      <c r="D3" s="33"/>
    </row>
    <row r="4" spans="1:5">
      <c r="A4" s="34" t="s">
        <v>175</v>
      </c>
      <c r="B4" s="34"/>
      <c r="C4" s="34"/>
      <c r="D4" s="33"/>
    </row>
    <row r="7" spans="1:5">
      <c r="A7" s="1" t="s">
        <v>171</v>
      </c>
      <c r="B7" s="6">
        <v>43100</v>
      </c>
      <c r="C7" s="2" t="s">
        <v>176</v>
      </c>
    </row>
    <row r="8" spans="1:5" ht="17.399999999999999">
      <c r="A8" s="4" t="s">
        <v>169</v>
      </c>
      <c r="C8" s="31" t="s">
        <v>180</v>
      </c>
    </row>
    <row r="9" spans="1:5" ht="17.399999999999999">
      <c r="A9" s="4" t="s">
        <v>168</v>
      </c>
      <c r="C9" s="32" t="s">
        <v>181</v>
      </c>
    </row>
    <row r="10" spans="1:5">
      <c r="A10" s="4" t="s">
        <v>167</v>
      </c>
    </row>
    <row r="11" spans="1:5">
      <c r="A11" s="4" t="s">
        <v>166</v>
      </c>
      <c r="B11" s="9">
        <f>'UI December 2017'!N9</f>
        <v>9650535612.8700008</v>
      </c>
      <c r="C11" s="9">
        <f>'UI December 2017'!O9</f>
        <v>9551417259.3504181</v>
      </c>
      <c r="E11" s="10"/>
    </row>
    <row r="12" spans="1:5">
      <c r="A12" s="4" t="s">
        <v>165</v>
      </c>
      <c r="B12" s="9">
        <f>'UI December 2017'!N10</f>
        <v>0</v>
      </c>
      <c r="C12" s="9">
        <f>'UI December 2017'!O10</f>
        <v>0</v>
      </c>
    </row>
    <row r="13" spans="1:5">
      <c r="A13" s="4" t="s">
        <v>164</v>
      </c>
      <c r="B13" s="9">
        <f>'UI December 2017'!N11</f>
        <v>52143356.590000004</v>
      </c>
      <c r="C13" s="9">
        <f>'UI December 2017'!O11</f>
        <v>51069038.170416676</v>
      </c>
    </row>
    <row r="14" spans="1:5">
      <c r="A14" s="4" t="s">
        <v>163</v>
      </c>
      <c r="B14" s="9">
        <f>'UI December 2017'!N12</f>
        <v>146752173.47</v>
      </c>
      <c r="C14" s="9">
        <f>'UI December 2017'!O12</f>
        <v>71847761.293750003</v>
      </c>
    </row>
    <row r="15" spans="1:5">
      <c r="A15" s="4" t="s">
        <v>162</v>
      </c>
      <c r="B15" s="9">
        <f>'UI December 2017'!N13</f>
        <v>228175190.28999999</v>
      </c>
      <c r="C15" s="9">
        <f>'UI December 2017'!O13</f>
        <v>259811165.13166666</v>
      </c>
    </row>
    <row r="16" spans="1:5">
      <c r="A16" s="4" t="s">
        <v>161</v>
      </c>
      <c r="B16" s="8">
        <f>'UI December 2017'!N14</f>
        <v>282791674.87</v>
      </c>
      <c r="C16" s="8">
        <f>'UI December 2017'!O14</f>
        <v>282791674.86999995</v>
      </c>
    </row>
    <row r="17" spans="1:3">
      <c r="A17" s="4" t="s">
        <v>160</v>
      </c>
      <c r="B17" s="9">
        <f>SUM(B11:B16)</f>
        <v>10360398008.090002</v>
      </c>
      <c r="C17" s="9">
        <f>SUM(C11:C16)</f>
        <v>10216936898.816252</v>
      </c>
    </row>
    <row r="18" spans="1:3">
      <c r="A18" s="4"/>
      <c r="B18" s="7"/>
      <c r="C18" s="7"/>
    </row>
    <row r="19" spans="1:3">
      <c r="A19" s="4" t="s">
        <v>159</v>
      </c>
      <c r="B19" s="7"/>
      <c r="C19" s="7"/>
    </row>
    <row r="20" spans="1:3">
      <c r="A20" s="4" t="s">
        <v>158</v>
      </c>
      <c r="B20" s="9">
        <f>'UI December 2017'!N18</f>
        <v>3648585013.2199998</v>
      </c>
      <c r="C20" s="9">
        <f>'UI December 2017'!O18</f>
        <v>3544843422.9629154</v>
      </c>
    </row>
    <row r="21" spans="1:3">
      <c r="A21" s="4" t="s">
        <v>157</v>
      </c>
      <c r="B21" s="9">
        <f>'UI December 2017'!N19</f>
        <v>1436911.3</v>
      </c>
      <c r="C21" s="9">
        <f>'UI December 2017'!O19</f>
        <v>1436902.2975000003</v>
      </c>
    </row>
    <row r="22" spans="1:3">
      <c r="A22" s="4" t="s">
        <v>156</v>
      </c>
      <c r="B22" s="9">
        <f>'UI December 2017'!N20</f>
        <v>91940790.370000005</v>
      </c>
      <c r="C22" s="9">
        <f>'UI December 2017'!O20</f>
        <v>83232977.734999999</v>
      </c>
    </row>
    <row r="23" spans="1:3">
      <c r="A23" s="4" t="s">
        <v>155</v>
      </c>
      <c r="B23" s="9">
        <f>'UI December 2017'!N21</f>
        <v>132115957.95</v>
      </c>
      <c r="C23" s="9">
        <f>'UI December 2017'!O21</f>
        <v>128682596.5770831</v>
      </c>
    </row>
    <row r="24" spans="1:3">
      <c r="A24" s="4" t="s">
        <v>179</v>
      </c>
      <c r="B24" s="9">
        <f>'UI December 2017'!N22</f>
        <v>8654564.4700000007</v>
      </c>
      <c r="C24" s="9">
        <f>'UI December 2017'!O22</f>
        <v>360606.85291666671</v>
      </c>
    </row>
    <row r="25" spans="1:3">
      <c r="A25" s="4" t="s">
        <v>154</v>
      </c>
      <c r="B25" s="8">
        <f>'UI December 2017'!N23</f>
        <v>0</v>
      </c>
      <c r="C25" s="8">
        <f>'UI December 2017'!O23</f>
        <v>8293957.6170833334</v>
      </c>
    </row>
    <row r="26" spans="1:3">
      <c r="A26" s="4" t="s">
        <v>153</v>
      </c>
      <c r="B26" s="9">
        <f>SUM(B20:B25)</f>
        <v>3882733237.3099995</v>
      </c>
      <c r="C26" s="9">
        <f>SUM(C20:C25)</f>
        <v>3766850464.0424991</v>
      </c>
    </row>
    <row r="27" spans="1:3">
      <c r="A27" s="4"/>
      <c r="B27" s="7"/>
      <c r="C27" s="7"/>
    </row>
    <row r="28" spans="1:3">
      <c r="A28" s="4" t="s">
        <v>152</v>
      </c>
      <c r="B28" s="7"/>
      <c r="C28" s="7"/>
    </row>
    <row r="29" spans="1:3">
      <c r="A29" s="4" t="s">
        <v>151</v>
      </c>
      <c r="B29" s="9">
        <f>'UI December 2017'!N27</f>
        <v>670048472.54999995</v>
      </c>
      <c r="C29" s="9">
        <f>'UI December 2017'!O27</f>
        <v>577493594.35791671</v>
      </c>
    </row>
    <row r="30" spans="1:3">
      <c r="A30" s="4" t="s">
        <v>150</v>
      </c>
      <c r="B30" s="9">
        <f>'UI December 2017'!N28</f>
        <v>1129251.6000000001</v>
      </c>
      <c r="C30" s="9">
        <f>'UI December 2017'!O28</f>
        <v>947014.92625000002</v>
      </c>
    </row>
    <row r="31" spans="1:3">
      <c r="A31" s="4" t="s">
        <v>149</v>
      </c>
      <c r="B31" s="9">
        <f>'UI December 2017'!N29</f>
        <v>0</v>
      </c>
      <c r="C31" s="9">
        <f>'UI December 2017'!O29</f>
        <v>8850057.1241666675</v>
      </c>
    </row>
    <row r="32" spans="1:3">
      <c r="A32" s="4" t="s">
        <v>148</v>
      </c>
      <c r="B32" s="9">
        <f>'UI December 2017'!N30</f>
        <v>36320795.490000002</v>
      </c>
      <c r="C32" s="9">
        <f>'UI December 2017'!O30</f>
        <v>7254072.6283333339</v>
      </c>
    </row>
    <row r="33" spans="1:3">
      <c r="A33" s="4" t="s">
        <v>147</v>
      </c>
      <c r="B33" s="8">
        <f>'UI December 2017'!N31</f>
        <v>135646120.37</v>
      </c>
      <c r="C33" s="8">
        <f>'UI December 2017'!O31</f>
        <v>123653511.23999989</v>
      </c>
    </row>
    <row r="34" spans="1:3">
      <c r="A34" s="4" t="s">
        <v>146</v>
      </c>
      <c r="B34" s="9">
        <f>SUM(B29:B33)</f>
        <v>843144640.00999999</v>
      </c>
      <c r="C34" s="9">
        <f>SUM(C29:C33)</f>
        <v>718198250.27666652</v>
      </c>
    </row>
    <row r="35" spans="1:3">
      <c r="A35" s="4"/>
      <c r="B35" s="7"/>
      <c r="C35" s="7"/>
    </row>
    <row r="36" spans="1:3">
      <c r="A36" s="4" t="s">
        <v>145</v>
      </c>
      <c r="B36" s="7"/>
      <c r="C36" s="7"/>
    </row>
    <row r="37" spans="1:3">
      <c r="A37" s="4" t="s">
        <v>144</v>
      </c>
      <c r="B37" s="9">
        <f>'UI December 2017'!N35</f>
        <v>-5299101782.26999</v>
      </c>
      <c r="C37" s="9">
        <f>'UI December 2017'!O35</f>
        <v>-5159795550.0395784</v>
      </c>
    </row>
    <row r="38" spans="1:3">
      <c r="A38" s="4" t="s">
        <v>143</v>
      </c>
      <c r="B38" s="9">
        <f>'UI December 2017'!N36</f>
        <v>-188664311.71000001</v>
      </c>
      <c r="C38" s="9">
        <f>'UI December 2017'!O36</f>
        <v>-165709690.59374991</v>
      </c>
    </row>
    <row r="39" spans="1:3">
      <c r="A39" s="4" t="s">
        <v>142</v>
      </c>
      <c r="B39" s="8">
        <f>'UI December 2017'!N37</f>
        <v>-129645725.26000001</v>
      </c>
      <c r="C39" s="8">
        <f>'UI December 2017'!O37</f>
        <v>-125425628.67999984</v>
      </c>
    </row>
    <row r="40" spans="1:3">
      <c r="A40" s="4" t="s">
        <v>141</v>
      </c>
      <c r="B40" s="9">
        <f>SUM(B37:B39)</f>
        <v>-5617411819.2399902</v>
      </c>
      <c r="C40" s="9">
        <f>SUM(C37:C39)</f>
        <v>-5450930869.3133287</v>
      </c>
    </row>
    <row r="41" spans="1:3">
      <c r="A41" s="4"/>
      <c r="B41" s="7"/>
      <c r="C41" s="7"/>
    </row>
    <row r="42" spans="1:3">
      <c r="A42" s="4" t="s">
        <v>140</v>
      </c>
      <c r="B42" s="9">
        <f>B17+B26+B34+B40</f>
        <v>9468864066.1700115</v>
      </c>
      <c r="C42" s="9">
        <f>C17+C26+C34+C40</f>
        <v>9251054743.8220901</v>
      </c>
    </row>
    <row r="43" spans="1:3">
      <c r="A43" s="4"/>
      <c r="B43" s="7"/>
      <c r="C43" s="7"/>
    </row>
    <row r="44" spans="1:3">
      <c r="A44" s="4" t="s">
        <v>139</v>
      </c>
      <c r="B44" s="7"/>
      <c r="C44" s="7"/>
    </row>
    <row r="45" spans="1:3">
      <c r="A45" s="4" t="s">
        <v>138</v>
      </c>
      <c r="B45" s="7"/>
      <c r="C45" s="7"/>
    </row>
    <row r="46" spans="1:3">
      <c r="A46" s="4" t="s">
        <v>137</v>
      </c>
      <c r="B46" s="9">
        <f>'UI December 2017'!N44</f>
        <v>3106845.56</v>
      </c>
      <c r="C46" s="9">
        <f>'UI December 2017'!O44</f>
        <v>3005035.5962499999</v>
      </c>
    </row>
    <row r="47" spans="1:3">
      <c r="A47" s="4" t="s">
        <v>136</v>
      </c>
      <c r="B47" s="9">
        <f>'UI December 2017'!N45</f>
        <v>-20712.62</v>
      </c>
      <c r="C47" s="9">
        <f>'UI December 2017'!O45</f>
        <v>-9724.9770833333296</v>
      </c>
    </row>
    <row r="48" spans="1:3">
      <c r="A48" s="4" t="s">
        <v>135</v>
      </c>
      <c r="B48" s="9">
        <f>'UI December 2017'!N46</f>
        <v>25282008</v>
      </c>
      <c r="C48" s="9">
        <f>'UI December 2017'!O46</f>
        <v>28041482.916666668</v>
      </c>
    </row>
    <row r="49" spans="1:3">
      <c r="A49" s="4" t="s">
        <v>134</v>
      </c>
      <c r="B49" s="8">
        <f>'UI December 2017'!N47</f>
        <v>48473451.689999998</v>
      </c>
      <c r="C49" s="8">
        <f>'UI December 2017'!O47</f>
        <v>49316503.318749994</v>
      </c>
    </row>
    <row r="50" spans="1:3">
      <c r="A50" s="4" t="s">
        <v>133</v>
      </c>
      <c r="B50" s="9">
        <f>SUM(B46:B49)</f>
        <v>76841592.629999995</v>
      </c>
      <c r="C50" s="9">
        <f>SUM(C46:C49)</f>
        <v>80353296.854583323</v>
      </c>
    </row>
    <row r="51" spans="1:3">
      <c r="A51" s="4"/>
      <c r="B51" s="7"/>
      <c r="C51" s="7"/>
    </row>
    <row r="52" spans="1:3">
      <c r="A52" s="4" t="s">
        <v>132</v>
      </c>
      <c r="B52" s="9">
        <f>B50</f>
        <v>76841592.629999995</v>
      </c>
      <c r="C52" s="9">
        <f>C50</f>
        <v>80353296.854583323</v>
      </c>
    </row>
    <row r="53" spans="1:3">
      <c r="A53" s="4"/>
      <c r="B53" s="7"/>
      <c r="C53" s="7"/>
    </row>
    <row r="54" spans="1:3">
      <c r="A54" s="4" t="s">
        <v>131</v>
      </c>
      <c r="B54" s="7"/>
      <c r="C54" s="7"/>
    </row>
    <row r="55" spans="1:3">
      <c r="A55" s="4" t="s">
        <v>130</v>
      </c>
      <c r="B55" s="7"/>
      <c r="C55" s="7"/>
    </row>
    <row r="56" spans="1:3">
      <c r="A56" s="4" t="s">
        <v>129</v>
      </c>
      <c r="B56" s="9">
        <f>'UI December 2017'!N54</f>
        <v>24969138.84</v>
      </c>
      <c r="C56" s="9">
        <f>'UI December 2017'!O54</f>
        <v>17049946.46166664</v>
      </c>
    </row>
    <row r="57" spans="1:3">
      <c r="A57" s="4" t="s">
        <v>128</v>
      </c>
      <c r="B57" s="9">
        <f>'UI December 2017'!N55</f>
        <v>5700639.9799999902</v>
      </c>
      <c r="C57" s="9">
        <f>'UI December 2017'!O55</f>
        <v>4053679.5629166607</v>
      </c>
    </row>
    <row r="58" spans="1:3">
      <c r="A58" s="4" t="s">
        <v>127</v>
      </c>
      <c r="B58" s="9">
        <f>'UI December 2017'!N56</f>
        <v>4363343.9800000004</v>
      </c>
      <c r="C58" s="9">
        <f>'UI December 2017'!O56</f>
        <v>5325753.4520833315</v>
      </c>
    </row>
    <row r="59" spans="1:3">
      <c r="A59" s="4" t="s">
        <v>126</v>
      </c>
      <c r="B59" s="8">
        <f>'UI December 2017'!N57</f>
        <v>0</v>
      </c>
      <c r="C59" s="8">
        <f>'UI December 2017'!O57</f>
        <v>0</v>
      </c>
    </row>
    <row r="60" spans="1:3">
      <c r="A60" s="4" t="s">
        <v>125</v>
      </c>
      <c r="B60" s="9">
        <f>SUM(B56:B59)</f>
        <v>35033122.79999999</v>
      </c>
      <c r="C60" s="9">
        <f>SUM(C56:C59)</f>
        <v>26429379.476666633</v>
      </c>
    </row>
    <row r="61" spans="1:3">
      <c r="A61" s="4"/>
      <c r="B61" s="7"/>
      <c r="C61" s="7"/>
    </row>
    <row r="62" spans="1:3">
      <c r="A62" s="4" t="s">
        <v>124</v>
      </c>
      <c r="B62" s="26">
        <v>0</v>
      </c>
      <c r="C62" s="26">
        <v>0</v>
      </c>
    </row>
    <row r="63" spans="1:3">
      <c r="A63" s="4" t="s">
        <v>123</v>
      </c>
      <c r="B63" s="7">
        <f>SUM(B62)</f>
        <v>0</v>
      </c>
      <c r="C63" s="7">
        <f>SUM(C62)</f>
        <v>0</v>
      </c>
    </row>
    <row r="64" spans="1:3">
      <c r="A64" s="4"/>
      <c r="B64" s="7"/>
      <c r="C64" s="7"/>
    </row>
    <row r="65" spans="1:3">
      <c r="A65" s="4" t="s">
        <v>122</v>
      </c>
      <c r="B65" s="7"/>
      <c r="C65" s="7"/>
    </row>
    <row r="66" spans="1:3">
      <c r="A66" s="4" t="s">
        <v>121</v>
      </c>
      <c r="B66" s="9">
        <f>'UI December 2017'!N64</f>
        <v>2601890.2999999998</v>
      </c>
      <c r="C66" s="9">
        <f>'UI December 2017'!O64</f>
        <v>2839907.2150000003</v>
      </c>
    </row>
    <row r="67" spans="1:3">
      <c r="A67" s="4" t="s">
        <v>120</v>
      </c>
      <c r="B67" s="9">
        <f>'UI December 2017'!N65</f>
        <v>237229840.78</v>
      </c>
      <c r="C67" s="9">
        <f>'UI December 2017'!O65</f>
        <v>207297935.14833298</v>
      </c>
    </row>
    <row r="68" spans="1:3">
      <c r="A68" s="4" t="s">
        <v>119</v>
      </c>
      <c r="B68" s="9">
        <f>'UI December 2017'!N66</f>
        <v>94860941.749999896</v>
      </c>
      <c r="C68" s="9">
        <f>'UI December 2017'!O66</f>
        <v>84180683.044166639</v>
      </c>
    </row>
    <row r="69" spans="1:3">
      <c r="A69" s="4" t="s">
        <v>118</v>
      </c>
      <c r="B69" s="9">
        <f>'UI December 2017'!N67</f>
        <v>3368039.95</v>
      </c>
      <c r="C69" s="9">
        <f>'UI December 2017'!O67</f>
        <v>14131943.478749998</v>
      </c>
    </row>
    <row r="70" spans="1:3">
      <c r="A70" s="4" t="s">
        <v>117</v>
      </c>
      <c r="B70" s="9">
        <f>'UI December 2017'!N68</f>
        <v>0</v>
      </c>
      <c r="C70" s="9">
        <f>'UI December 2017'!O68</f>
        <v>0</v>
      </c>
    </row>
    <row r="71" spans="1:3">
      <c r="A71" s="4" t="s">
        <v>116</v>
      </c>
      <c r="B71" s="9">
        <f>'UI December 2017'!N69</f>
        <v>222186152.00999999</v>
      </c>
      <c r="C71" s="9">
        <f>'UI December 2017'!O69</f>
        <v>159943818.69124964</v>
      </c>
    </row>
    <row r="72" spans="1:3">
      <c r="A72" s="4" t="s">
        <v>115</v>
      </c>
      <c r="B72" s="9">
        <f>'UI December 2017'!N70</f>
        <v>186389.55</v>
      </c>
      <c r="C72" s="9">
        <f>'UI December 2017'!O70</f>
        <v>144789.50916666666</v>
      </c>
    </row>
    <row r="73" spans="1:3">
      <c r="A73" s="4" t="s">
        <v>114</v>
      </c>
      <c r="B73" s="8">
        <f>'UI December 2017'!N71</f>
        <v>-16050963.390000001</v>
      </c>
      <c r="C73" s="8">
        <f>'UI December 2017'!O71</f>
        <v>-8724816.1779166572</v>
      </c>
    </row>
    <row r="74" spans="1:3">
      <c r="A74" s="4" t="s">
        <v>113</v>
      </c>
      <c r="B74" s="9">
        <f>SUM(B66:B73)</f>
        <v>544382290.94999993</v>
      </c>
      <c r="C74" s="9">
        <f>SUM(C66:C73)</f>
        <v>459814260.90874928</v>
      </c>
    </row>
    <row r="75" spans="1:3">
      <c r="A75" s="4"/>
      <c r="B75" s="7"/>
      <c r="C75" s="7"/>
    </row>
    <row r="76" spans="1:3">
      <c r="A76" s="4" t="s">
        <v>112</v>
      </c>
      <c r="B76" s="7"/>
      <c r="C76" s="7"/>
    </row>
    <row r="77" spans="1:3">
      <c r="A77" s="4" t="s">
        <v>111</v>
      </c>
      <c r="B77" s="8">
        <f>'UI December 2017'!N75</f>
        <v>-8900745.6299999896</v>
      </c>
      <c r="C77" s="8">
        <f>'UI December 2017'!O75</f>
        <v>-8861674.2662499826</v>
      </c>
    </row>
    <row r="78" spans="1:3">
      <c r="A78" s="4" t="s">
        <v>110</v>
      </c>
      <c r="B78" s="9">
        <f>SUM(B77)</f>
        <v>-8900745.6299999896</v>
      </c>
      <c r="C78" s="9">
        <f>SUM(C77)</f>
        <v>-8861674.2662499826</v>
      </c>
    </row>
    <row r="79" spans="1:3">
      <c r="A79" s="4"/>
      <c r="B79" s="7"/>
      <c r="C79" s="7"/>
    </row>
    <row r="80" spans="1:3">
      <c r="A80" s="4" t="s">
        <v>109</v>
      </c>
      <c r="B80" s="7"/>
      <c r="C80" s="7"/>
    </row>
    <row r="81" spans="1:3">
      <c r="A81" s="4" t="s">
        <v>108</v>
      </c>
      <c r="B81" s="9">
        <f>'UI December 2017'!N79</f>
        <v>17266161.25</v>
      </c>
      <c r="C81" s="9">
        <f>'UI December 2017'!O79</f>
        <v>19054247.895833299</v>
      </c>
    </row>
    <row r="82" spans="1:3">
      <c r="A82" s="4" t="s">
        <v>107</v>
      </c>
      <c r="B82" s="9">
        <f>'UI December 2017'!N80</f>
        <v>107473643.50999901</v>
      </c>
      <c r="C82" s="9">
        <f>'UI December 2017'!O80</f>
        <v>105467037.61708331</v>
      </c>
    </row>
    <row r="83" spans="1:3">
      <c r="A83" s="4" t="s">
        <v>106</v>
      </c>
      <c r="B83" s="9">
        <f>'UI December 2017'!N81</f>
        <v>150639.1</v>
      </c>
      <c r="C83" s="9">
        <f>'UI December 2017'!O81</f>
        <v>233886.87541666665</v>
      </c>
    </row>
    <row r="84" spans="1:3">
      <c r="A84" s="4" t="s">
        <v>105</v>
      </c>
      <c r="B84" s="9">
        <f>'UI December 2017'!N82</f>
        <v>32064.400000000001</v>
      </c>
      <c r="C84" s="9">
        <f>'UI December 2017'!O82</f>
        <v>10133.833333333334</v>
      </c>
    </row>
    <row r="85" spans="1:3">
      <c r="A85" s="4" t="s">
        <v>104</v>
      </c>
      <c r="B85" s="9">
        <f>'UI December 2017'!N83</f>
        <v>-502989.04</v>
      </c>
      <c r="C85" s="9">
        <f>'UI December 2017'!O83</f>
        <v>314966.28666666656</v>
      </c>
    </row>
    <row r="86" spans="1:3">
      <c r="A86" s="4" t="s">
        <v>103</v>
      </c>
      <c r="B86" s="9">
        <f>'UI December 2017'!N84</f>
        <v>31092337.939999901</v>
      </c>
      <c r="C86" s="9">
        <f>'UI December 2017'!O84</f>
        <v>31426127.986666631</v>
      </c>
    </row>
    <row r="87" spans="1:3">
      <c r="A87" s="4" t="s">
        <v>102</v>
      </c>
      <c r="B87" s="8">
        <f>'UI December 2017'!N85</f>
        <v>75972.820000000007</v>
      </c>
      <c r="C87" s="8">
        <f>'UI December 2017'!O85</f>
        <v>60601.980833333335</v>
      </c>
    </row>
    <row r="88" spans="1:3">
      <c r="A88" s="4" t="s">
        <v>101</v>
      </c>
      <c r="B88" s="9">
        <f>SUM(B81:B87)</f>
        <v>155587829.97999889</v>
      </c>
      <c r="C88" s="9">
        <f>SUM(C81:C87)</f>
        <v>156567002.47583321</v>
      </c>
    </row>
    <row r="89" spans="1:3">
      <c r="A89" s="4"/>
      <c r="B89" s="7"/>
      <c r="C89" s="7"/>
    </row>
    <row r="90" spans="1:3">
      <c r="A90" s="4" t="s">
        <v>100</v>
      </c>
      <c r="B90" s="7"/>
      <c r="C90" s="7"/>
    </row>
    <row r="91" spans="1:3">
      <c r="A91" s="4" t="s">
        <v>99</v>
      </c>
      <c r="B91" s="9">
        <f>'UI December 2017'!N89</f>
        <v>22247015.890000001</v>
      </c>
      <c r="C91" s="9">
        <f>'UI December 2017'!O89</f>
        <v>20498536.437499985</v>
      </c>
    </row>
    <row r="92" spans="1:3">
      <c r="A92" s="4" t="s">
        <v>98</v>
      </c>
      <c r="B92" s="8">
        <f>'UI December 2017'!N90</f>
        <v>0</v>
      </c>
      <c r="C92" s="8">
        <f>'UI December 2017'!O90</f>
        <v>0</v>
      </c>
    </row>
    <row r="93" spans="1:3">
      <c r="A93" s="4" t="s">
        <v>97</v>
      </c>
      <c r="B93" s="9">
        <f>SUM(B91:B92)</f>
        <v>22247015.890000001</v>
      </c>
      <c r="C93" s="9">
        <f>SUM(C91:C92)</f>
        <v>20498536.437499985</v>
      </c>
    </row>
    <row r="94" spans="1:3">
      <c r="A94" s="4"/>
      <c r="B94" s="7"/>
      <c r="C94" s="7"/>
    </row>
    <row r="95" spans="1:3">
      <c r="A95" s="4" t="s">
        <v>96</v>
      </c>
      <c r="B95" s="7"/>
      <c r="C95" s="7"/>
    </row>
    <row r="96" spans="1:3">
      <c r="A96" s="4" t="s">
        <v>95</v>
      </c>
      <c r="B96" s="9">
        <f>'UI December 2017'!N94</f>
        <v>19629477.73</v>
      </c>
      <c r="C96" s="9">
        <f>'UI December 2017'!O94</f>
        <v>23130147.009999957</v>
      </c>
    </row>
    <row r="97" spans="1:3">
      <c r="A97" s="4" t="s">
        <v>94</v>
      </c>
      <c r="B97" s="9">
        <f>'UI December 2017'!N95</f>
        <v>14000</v>
      </c>
      <c r="C97" s="9">
        <f>'UI December 2017'!O95</f>
        <v>3973478.6350000002</v>
      </c>
    </row>
    <row r="98" spans="1:3">
      <c r="A98" s="4" t="s">
        <v>75</v>
      </c>
      <c r="B98" s="8">
        <f>'UI December 2017'!N96</f>
        <v>11984.99</v>
      </c>
      <c r="C98" s="8">
        <f>'UI December 2017'!O96</f>
        <v>20711.584583333333</v>
      </c>
    </row>
    <row r="99" spans="1:3">
      <c r="A99" s="4" t="s">
        <v>93</v>
      </c>
      <c r="B99" s="9">
        <f>SUM(B96:B98)</f>
        <v>19655462.719999999</v>
      </c>
      <c r="C99" s="9">
        <f>SUM(C96:C98)</f>
        <v>27124337.229583293</v>
      </c>
    </row>
    <row r="100" spans="1:3">
      <c r="A100" s="4"/>
      <c r="B100" s="7"/>
      <c r="C100" s="7"/>
    </row>
    <row r="101" spans="1:3">
      <c r="A101" s="4" t="s">
        <v>92</v>
      </c>
      <c r="B101" s="7"/>
      <c r="C101" s="7"/>
    </row>
    <row r="102" spans="1:3">
      <c r="A102" s="4" t="s">
        <v>91</v>
      </c>
      <c r="B102" s="9">
        <f>'UI December 2017'!N100</f>
        <v>1375504644.3499999</v>
      </c>
      <c r="C102" s="9">
        <f>'UI December 2017'!O100</f>
        <v>522941761.21374989</v>
      </c>
    </row>
    <row r="103" spans="1:3">
      <c r="A103" s="4"/>
      <c r="B103" s="9"/>
      <c r="C103" s="9"/>
    </row>
    <row r="104" spans="1:3">
      <c r="A104" s="4" t="s">
        <v>90</v>
      </c>
      <c r="B104" s="9">
        <f>B60+B63+B74+B78+B88+B93+B99+B102</f>
        <v>2143509621.0599985</v>
      </c>
      <c r="C104" s="9">
        <f>C60+C63+C74+C78+C88+C93+C99+C102</f>
        <v>1204513603.4758325</v>
      </c>
    </row>
    <row r="105" spans="1:3">
      <c r="A105" s="4"/>
      <c r="B105" s="7"/>
      <c r="C105" s="7"/>
    </row>
    <row r="106" spans="1:3">
      <c r="A106" s="4" t="s">
        <v>89</v>
      </c>
      <c r="B106" s="7"/>
      <c r="C106" s="7"/>
    </row>
    <row r="107" spans="1:3">
      <c r="A107" s="4" t="s">
        <v>88</v>
      </c>
      <c r="B107" s="9">
        <f>'UI December 2017'!N105</f>
        <v>20167631.98</v>
      </c>
      <c r="C107" s="9">
        <f>'UI December 2017'!O105</f>
        <v>20164903.90625</v>
      </c>
    </row>
    <row r="108" spans="1:3">
      <c r="A108" s="4" t="s">
        <v>87</v>
      </c>
      <c r="B108" s="9">
        <f>'UI December 2017'!N106</f>
        <v>6830645.2800000003</v>
      </c>
      <c r="C108" s="9">
        <f>'UI December 2017'!O106</f>
        <v>13690865.366666665</v>
      </c>
    </row>
    <row r="109" spans="1:3">
      <c r="A109" s="4" t="s">
        <v>86</v>
      </c>
      <c r="B109" s="9">
        <f>'UI December 2017'!N107</f>
        <v>-6727963.1699999999</v>
      </c>
      <c r="C109" s="9">
        <f>'UI December 2017'!O107</f>
        <v>-5070108.0649999985</v>
      </c>
    </row>
    <row r="110" spans="1:3">
      <c r="A110" s="4" t="s">
        <v>85</v>
      </c>
      <c r="B110" s="9">
        <f>'UI December 2017'!N108</f>
        <v>6727963.1699999999</v>
      </c>
      <c r="C110" s="9">
        <f>'UI December 2017'!O108</f>
        <v>5070108.0649999985</v>
      </c>
    </row>
    <row r="111" spans="1:3">
      <c r="A111" s="4" t="s">
        <v>84</v>
      </c>
      <c r="B111" s="9">
        <f>'UI December 2017'!N109</f>
        <v>2157991.2799999998</v>
      </c>
      <c r="C111" s="9">
        <f>'UI December 2017'!O109</f>
        <v>4125215.8804166657</v>
      </c>
    </row>
    <row r="112" spans="1:3">
      <c r="A112" s="4" t="s">
        <v>83</v>
      </c>
      <c r="B112" s="9">
        <f>'UI December 2017'!N110</f>
        <v>0</v>
      </c>
      <c r="C112" s="9">
        <f>'UI December 2017'!O110</f>
        <v>0</v>
      </c>
    </row>
    <row r="113" spans="1:3">
      <c r="A113" s="4" t="s">
        <v>82</v>
      </c>
      <c r="B113" s="9">
        <f>'UI December 2017'!N111</f>
        <v>27275211.140000001</v>
      </c>
      <c r="C113" s="9">
        <f>'UI December 2017'!O111</f>
        <v>26192396.976666648</v>
      </c>
    </row>
    <row r="114" spans="1:3">
      <c r="A114" s="4" t="s">
        <v>81</v>
      </c>
      <c r="B114" s="9">
        <f>'UI December 2017'!N112</f>
        <v>128508499.62</v>
      </c>
      <c r="C114" s="9">
        <f>'UI December 2017'!O112</f>
        <v>125894441.12541622</v>
      </c>
    </row>
    <row r="115" spans="1:3">
      <c r="A115" s="4" t="s">
        <v>80</v>
      </c>
      <c r="B115" s="9">
        <f>'UI December 2017'!N113</f>
        <v>3786307.84</v>
      </c>
      <c r="C115" s="9">
        <f>'UI December 2017'!O113</f>
        <v>2930974.4508333332</v>
      </c>
    </row>
    <row r="116" spans="1:3">
      <c r="A116" s="4" t="s">
        <v>79</v>
      </c>
      <c r="B116" s="9">
        <f>'UI December 2017'!N114</f>
        <v>50300536.07</v>
      </c>
      <c r="C116" s="9">
        <f>'UI December 2017'!O114</f>
        <v>50571295.031249993</v>
      </c>
    </row>
    <row r="117" spans="1:3">
      <c r="A117" s="4" t="s">
        <v>78</v>
      </c>
      <c r="B117" s="9">
        <f>'UI December 2017'!N115</f>
        <v>462167825.04000002</v>
      </c>
      <c r="C117" s="9">
        <f>'UI December 2017'!O115</f>
        <v>525215957.23333335</v>
      </c>
    </row>
    <row r="118" spans="1:3">
      <c r="A118" s="4" t="s">
        <v>77</v>
      </c>
      <c r="B118" s="9"/>
      <c r="C118" s="9">
        <f>'UI December 2017'!O116</f>
        <v>0</v>
      </c>
    </row>
    <row r="119" spans="1:3">
      <c r="A119" s="4" t="s">
        <v>76</v>
      </c>
      <c r="B119" s="9">
        <f>'UI December 2017'!N117</f>
        <v>0</v>
      </c>
      <c r="C119" s="9">
        <f>'UI December 2017'!O117</f>
        <v>-1144059.6283333327</v>
      </c>
    </row>
    <row r="120" spans="1:3">
      <c r="A120" s="4" t="s">
        <v>75</v>
      </c>
      <c r="B120" s="9">
        <f>'UI December 2017'!N118</f>
        <v>195459322.75999999</v>
      </c>
      <c r="C120" s="9">
        <f>'UI December 2017'!O118</f>
        <v>220418963.68291628</v>
      </c>
    </row>
    <row r="121" spans="1:3">
      <c r="A121" s="4" t="s">
        <v>74</v>
      </c>
      <c r="B121" s="9">
        <f>'UI December 2017'!N119</f>
        <v>248878.47999999899</v>
      </c>
      <c r="C121" s="9">
        <f>'UI December 2017'!O119</f>
        <v>320010.09749999992</v>
      </c>
    </row>
    <row r="122" spans="1:3">
      <c r="A122" s="4" t="s">
        <v>73</v>
      </c>
      <c r="B122" s="8">
        <f>'UI December 2017'!N120</f>
        <v>39674089.609999999</v>
      </c>
      <c r="C122" s="8">
        <f>'UI December 2017'!O120</f>
        <v>40872508.947499976</v>
      </c>
    </row>
    <row r="123" spans="1:3">
      <c r="A123" s="4" t="s">
        <v>72</v>
      </c>
      <c r="B123" s="9">
        <f>SUM(B107:B122)</f>
        <v>936576939.10000002</v>
      </c>
      <c r="C123" s="9">
        <f>SUM(C107:C122)</f>
        <v>1029253473.0704157</v>
      </c>
    </row>
    <row r="124" spans="1:3">
      <c r="A124" s="4"/>
      <c r="B124" s="7"/>
      <c r="C124" s="7"/>
    </row>
    <row r="125" spans="1:3" ht="15" thickBot="1">
      <c r="A125" s="4" t="s">
        <v>71</v>
      </c>
      <c r="B125" s="27">
        <f>B42+B52+B104+B123</f>
        <v>12625792218.960009</v>
      </c>
      <c r="C125" s="27">
        <f>C42+C52+C104+C123</f>
        <v>11565175117.222921</v>
      </c>
    </row>
    <row r="126" spans="1:3" ht="15" thickTop="1">
      <c r="A126" s="4"/>
      <c r="B126" s="7"/>
      <c r="C126" s="7"/>
    </row>
    <row r="127" spans="1:3">
      <c r="A127" s="4" t="s">
        <v>70</v>
      </c>
      <c r="B127" s="7"/>
      <c r="C127" s="7"/>
    </row>
    <row r="128" spans="1:3">
      <c r="A128" s="4" t="s">
        <v>69</v>
      </c>
      <c r="B128" s="7"/>
      <c r="C128" s="7"/>
    </row>
    <row r="129" spans="1:3">
      <c r="A129" s="4" t="s">
        <v>68</v>
      </c>
      <c r="B129" s="9">
        <f>'UI December 2017'!N127</f>
        <v>-361711.6</v>
      </c>
      <c r="C129" s="9">
        <f>'UI December 2017'!O127</f>
        <v>-301346.72958333255</v>
      </c>
    </row>
    <row r="130" spans="1:3">
      <c r="A130" s="4" t="s">
        <v>67</v>
      </c>
      <c r="B130" s="9">
        <f>'UI December 2017'!N128</f>
        <v>-64859130.18</v>
      </c>
      <c r="C130" s="9">
        <f>'UI December 2017'!O128</f>
        <v>-48081834.320833333</v>
      </c>
    </row>
    <row r="131" spans="1:3">
      <c r="A131" s="4" t="s">
        <v>66</v>
      </c>
      <c r="B131" s="9">
        <f>'UI December 2017'!N129</f>
        <v>0</v>
      </c>
      <c r="C131" s="9">
        <f>'UI December 2017'!O129</f>
        <v>0</v>
      </c>
    </row>
    <row r="132" spans="1:3">
      <c r="A132" s="4" t="s">
        <v>65</v>
      </c>
      <c r="B132" s="9">
        <f>'UI December 2017'!N130</f>
        <v>-329463000</v>
      </c>
      <c r="C132" s="9">
        <f>'UI December 2017'!O130</f>
        <v>-95364333.333333328</v>
      </c>
    </row>
    <row r="133" spans="1:3">
      <c r="A133" s="4" t="s">
        <v>64</v>
      </c>
      <c r="B133" s="9">
        <f>'UI December 2017'!N131</f>
        <v>-397018980.06999999</v>
      </c>
      <c r="C133" s="9">
        <f>'UI December 2017'!O131</f>
        <v>-309718327.41458327</v>
      </c>
    </row>
    <row r="134" spans="1:3">
      <c r="A134" s="4" t="s">
        <v>63</v>
      </c>
      <c r="B134" s="9">
        <f>'UI December 2017'!N132</f>
        <v>0</v>
      </c>
      <c r="C134" s="9">
        <f>'UI December 2017'!O132</f>
        <v>0</v>
      </c>
    </row>
    <row r="135" spans="1:3">
      <c r="A135" s="4" t="s">
        <v>62</v>
      </c>
      <c r="B135" s="9">
        <f>'UI December 2017'!N133</f>
        <v>0</v>
      </c>
      <c r="C135" s="9">
        <f>'UI December 2017'!O133</f>
        <v>0</v>
      </c>
    </row>
    <row r="136" spans="1:3">
      <c r="A136" s="4" t="s">
        <v>61</v>
      </c>
      <c r="B136" s="9">
        <f>'UI December 2017'!N134</f>
        <v>-45143005.07</v>
      </c>
      <c r="C136" s="9">
        <f>'UI December 2017'!O134</f>
        <v>-45000409.749999978</v>
      </c>
    </row>
    <row r="137" spans="1:3">
      <c r="A137" s="4" t="s">
        <v>60</v>
      </c>
      <c r="B137" s="9">
        <f>'UI December 2017'!N135</f>
        <v>-114841147.17</v>
      </c>
      <c r="C137" s="9">
        <f>'UI December 2017'!O135</f>
        <v>-106812017.5487498</v>
      </c>
    </row>
    <row r="138" spans="1:3">
      <c r="A138" s="4" t="s">
        <v>59</v>
      </c>
      <c r="B138" s="9">
        <f>'UI December 2017'!N136</f>
        <v>-47836633.68</v>
      </c>
      <c r="C138" s="9">
        <f>'UI December 2017'!O136</f>
        <v>-58027736.68999996</v>
      </c>
    </row>
    <row r="139" spans="1:3">
      <c r="A139" s="4" t="s">
        <v>58</v>
      </c>
      <c r="B139" s="9">
        <f>'UI December 2017'!N137</f>
        <v>0</v>
      </c>
      <c r="C139" s="9">
        <f>'UI December 2017'!O137</f>
        <v>0</v>
      </c>
    </row>
    <row r="140" spans="1:3">
      <c r="A140" s="4" t="s">
        <v>57</v>
      </c>
      <c r="B140" s="9">
        <f>'UI December 2017'!N138</f>
        <v>-1436536.96</v>
      </c>
      <c r="C140" s="9">
        <f>'UI December 2017'!O138</f>
        <v>-1694983.492499999</v>
      </c>
    </row>
    <row r="141" spans="1:3">
      <c r="A141" s="4" t="s">
        <v>56</v>
      </c>
      <c r="B141" s="9">
        <f>'UI December 2017'!N139</f>
        <v>-22901623.010000002</v>
      </c>
      <c r="C141" s="9">
        <f>'UI December 2017'!O139</f>
        <v>-32158340.262499973</v>
      </c>
    </row>
    <row r="142" spans="1:3">
      <c r="A142" s="4" t="s">
        <v>55</v>
      </c>
      <c r="B142" s="8">
        <f>'UI December 2017'!N140</f>
        <v>-509713.23</v>
      </c>
      <c r="C142" s="8">
        <f>'UI December 2017'!O140</f>
        <v>-928689.25708333321</v>
      </c>
    </row>
    <row r="143" spans="1:3">
      <c r="A143" s="4" t="s">
        <v>54</v>
      </c>
      <c r="B143" s="9">
        <f>SUM(B129:B142)</f>
        <v>-1024371480.9699999</v>
      </c>
      <c r="C143" s="9">
        <f>SUM(C129:C142)</f>
        <v>-698088018.7991662</v>
      </c>
    </row>
    <row r="144" spans="1:3">
      <c r="A144" s="4"/>
      <c r="B144" s="7"/>
      <c r="C144" s="7"/>
    </row>
    <row r="145" spans="1:3">
      <c r="A145" s="4" t="s">
        <v>53</v>
      </c>
      <c r="B145" s="7"/>
      <c r="C145" s="7"/>
    </row>
    <row r="146" spans="1:3">
      <c r="A146" s="4" t="s">
        <v>52</v>
      </c>
      <c r="B146" s="7"/>
      <c r="C146" s="7"/>
    </row>
    <row r="147" spans="1:3">
      <c r="A147" s="4" t="s">
        <v>47</v>
      </c>
      <c r="B147" s="8">
        <f>'UI December 2017'!N145</f>
        <v>-797362.18</v>
      </c>
      <c r="C147" s="8">
        <f>'UI December 2017'!O145</f>
        <v>-68363367.969166681</v>
      </c>
    </row>
    <row r="148" spans="1:3">
      <c r="A148" s="4" t="s">
        <v>51</v>
      </c>
      <c r="B148" s="9">
        <f>SUM(B147)</f>
        <v>-797362.18</v>
      </c>
      <c r="C148" s="9">
        <f>SUM(C147)</f>
        <v>-68363367.969166681</v>
      </c>
    </row>
    <row r="149" spans="1:3">
      <c r="A149" s="4"/>
      <c r="B149" s="7"/>
      <c r="C149" s="7"/>
    </row>
    <row r="150" spans="1:3">
      <c r="A150" s="4" t="s">
        <v>50</v>
      </c>
      <c r="B150" s="7"/>
      <c r="C150" s="7"/>
    </row>
    <row r="151" spans="1:3">
      <c r="A151" s="4" t="s">
        <v>49</v>
      </c>
      <c r="B151" s="7">
        <f>'UI December 2017'!N149</f>
        <v>0</v>
      </c>
      <c r="C151" s="7">
        <f>'UI December 2017'!O149</f>
        <v>0</v>
      </c>
    </row>
    <row r="152" spans="1:3">
      <c r="A152" s="4" t="s">
        <v>48</v>
      </c>
      <c r="B152" s="9">
        <f>'UI December 2017'!N150</f>
        <v>-2034328345.94999</v>
      </c>
      <c r="C152" s="9">
        <f>'UI December 2017'!O150</f>
        <v>-1970937705.1679153</v>
      </c>
    </row>
    <row r="153" spans="1:3">
      <c r="A153" s="4" t="s">
        <v>47</v>
      </c>
      <c r="B153" s="8">
        <f>'UI December 2017'!N151</f>
        <v>-211890423.22</v>
      </c>
      <c r="C153" s="8">
        <f>'UI December 2017'!O151</f>
        <v>-268090104.06083277</v>
      </c>
    </row>
    <row r="154" spans="1:3">
      <c r="A154" s="4" t="s">
        <v>46</v>
      </c>
      <c r="B154" s="9">
        <f>SUM(B151:B153)</f>
        <v>-2246218769.1699901</v>
      </c>
      <c r="C154" s="9">
        <f>SUM(C151:C153)</f>
        <v>-2239027809.2287483</v>
      </c>
    </row>
    <row r="155" spans="1:3">
      <c r="A155" s="4"/>
      <c r="B155" s="7"/>
      <c r="C155" s="7"/>
    </row>
    <row r="156" spans="1:3">
      <c r="A156" s="4" t="s">
        <v>45</v>
      </c>
      <c r="B156" s="9">
        <f>B148+B154</f>
        <v>-2247016131.3499899</v>
      </c>
      <c r="C156" s="9">
        <f>C148+C154</f>
        <v>-2307391177.1979151</v>
      </c>
    </row>
    <row r="157" spans="1:3">
      <c r="A157" s="4"/>
      <c r="B157" s="7"/>
      <c r="C157" s="7"/>
    </row>
    <row r="158" spans="1:3">
      <c r="A158" s="4" t="s">
        <v>44</v>
      </c>
      <c r="B158" s="7"/>
      <c r="C158" s="7"/>
    </row>
    <row r="159" spans="1:3">
      <c r="A159" s="4" t="s">
        <v>43</v>
      </c>
      <c r="B159" s="7">
        <f>'UI December 2017'!N157</f>
        <v>-619538.37</v>
      </c>
      <c r="C159" s="7">
        <f>'UI December 2017'!O157</f>
        <v>-25814.098750000001</v>
      </c>
    </row>
    <row r="160" spans="1:3">
      <c r="A160" s="4" t="s">
        <v>42</v>
      </c>
      <c r="B160" s="9">
        <f>'UI December 2017'!N158</f>
        <v>-21235026.5</v>
      </c>
      <c r="C160" s="9">
        <f>'UI December 2017'!O158</f>
        <v>-18355161.5825</v>
      </c>
    </row>
    <row r="161" spans="1:3">
      <c r="A161" s="4" t="s">
        <v>41</v>
      </c>
      <c r="B161" s="9">
        <f>'UI December 2017'!N159</f>
        <v>-2290000</v>
      </c>
      <c r="C161" s="9">
        <f>'UI December 2017'!O159</f>
        <v>-1994541.6666666667</v>
      </c>
    </row>
    <row r="162" spans="1:3">
      <c r="A162" s="4" t="s">
        <v>40</v>
      </c>
      <c r="B162" s="9">
        <f>'UI December 2017'!N160</f>
        <v>-58840022.159999996</v>
      </c>
      <c r="C162" s="9">
        <f>'UI December 2017'!O160</f>
        <v>-77903762.792500004</v>
      </c>
    </row>
    <row r="163" spans="1:3">
      <c r="A163" s="4" t="s">
        <v>39</v>
      </c>
      <c r="B163" s="9">
        <f>'UI December 2017'!N161</f>
        <v>-160945986.27000001</v>
      </c>
      <c r="C163" s="9">
        <f>'UI December 2017'!O161</f>
        <v>-252167854.99000001</v>
      </c>
    </row>
    <row r="164" spans="1:3">
      <c r="A164" s="4" t="s">
        <v>38</v>
      </c>
      <c r="B164" s="9">
        <f>'UI December 2017'!N162</f>
        <v>0</v>
      </c>
      <c r="C164" s="9">
        <f>'UI December 2017'!O162</f>
        <v>0</v>
      </c>
    </row>
    <row r="165" spans="1:3">
      <c r="A165" s="4" t="s">
        <v>37</v>
      </c>
      <c r="B165" s="9">
        <f>'UI December 2017'!N163</f>
        <v>-188572019.21999899</v>
      </c>
      <c r="C165" s="9">
        <f>'UI December 2017'!O163</f>
        <v>-186114505.17791602</v>
      </c>
    </row>
    <row r="166" spans="1:3">
      <c r="A166" s="4" t="s">
        <v>36</v>
      </c>
      <c r="B166" s="9">
        <f>'UI December 2017'!N164</f>
        <v>-88764091.569999993</v>
      </c>
      <c r="C166" s="9">
        <f>'UI December 2017'!O164</f>
        <v>-90558690.354583323</v>
      </c>
    </row>
    <row r="167" spans="1:3">
      <c r="A167" s="4" t="s">
        <v>35</v>
      </c>
      <c r="B167" s="9">
        <f>'UI December 2017'!N165</f>
        <v>-316010348.16000003</v>
      </c>
      <c r="C167" s="9">
        <f>'UI December 2017'!O165</f>
        <v>-373795514.44166613</v>
      </c>
    </row>
    <row r="168" spans="1:3">
      <c r="A168" s="4" t="s">
        <v>34</v>
      </c>
      <c r="B168" s="9">
        <f>'UI December 2017'!N166</f>
        <v>-1141625470.21</v>
      </c>
      <c r="C168" s="9">
        <f>'UI December 2017'!O166</f>
        <v>-166573587.90416658</v>
      </c>
    </row>
    <row r="169" spans="1:3">
      <c r="A169" s="4" t="s">
        <v>33</v>
      </c>
      <c r="B169" s="9">
        <f>'UI December 2017'!N167</f>
        <v>-2277159.4499999899</v>
      </c>
      <c r="C169" s="9">
        <f>'UI December 2017'!O167</f>
        <v>-2597304.2908333298</v>
      </c>
    </row>
    <row r="170" spans="1:3">
      <c r="A170" s="4" t="s">
        <v>32</v>
      </c>
      <c r="B170" s="8">
        <f>'UI December 2017'!N168</f>
        <v>0</v>
      </c>
      <c r="C170" s="8">
        <f>'UI December 2017'!O168</f>
        <v>0</v>
      </c>
    </row>
    <row r="171" spans="1:3">
      <c r="A171" s="4" t="s">
        <v>31</v>
      </c>
      <c r="B171" s="9">
        <f>SUM(B159:B170)</f>
        <v>-1981179661.9099991</v>
      </c>
      <c r="C171" s="9">
        <f>SUM(C159:C170)</f>
        <v>-1170086737.2995818</v>
      </c>
    </row>
    <row r="172" spans="1:3">
      <c r="A172" s="4"/>
      <c r="B172" s="7"/>
      <c r="C172" s="7"/>
    </row>
    <row r="173" spans="1:3">
      <c r="A173" s="4" t="s">
        <v>30</v>
      </c>
      <c r="B173" s="7"/>
      <c r="C173" s="7"/>
    </row>
    <row r="174" spans="1:3">
      <c r="A174" s="4" t="s">
        <v>29</v>
      </c>
      <c r="B174" s="7"/>
      <c r="C174" s="7"/>
    </row>
    <row r="175" spans="1:3">
      <c r="A175" s="4" t="s">
        <v>28</v>
      </c>
      <c r="B175" s="7"/>
      <c r="C175" s="7"/>
    </row>
    <row r="176" spans="1:3">
      <c r="A176" s="4" t="s">
        <v>27</v>
      </c>
      <c r="B176" s="9">
        <f>'UI December 2017'!N174</f>
        <v>-859037.91</v>
      </c>
      <c r="C176" s="9">
        <f>'UI December 2017'!O174</f>
        <v>-859037.91</v>
      </c>
    </row>
    <row r="177" spans="1:3">
      <c r="A177" s="4" t="s">
        <v>26</v>
      </c>
      <c r="B177" s="9">
        <f>'UI December 2017'!N175</f>
        <v>-478145249.86999899</v>
      </c>
      <c r="C177" s="9">
        <f>'UI December 2017'!O175</f>
        <v>-478145249.86999899</v>
      </c>
    </row>
    <row r="178" spans="1:3">
      <c r="A178" s="4" t="s">
        <v>25</v>
      </c>
      <c r="B178" s="9">
        <f>'UI December 2017'!N176</f>
        <v>-2804096691.4699998</v>
      </c>
      <c r="C178" s="9">
        <f>'UI December 2017'!O176</f>
        <v>-2804096691.4700003</v>
      </c>
    </row>
    <row r="179" spans="1:3">
      <c r="A179" s="4" t="s">
        <v>24</v>
      </c>
      <c r="B179" s="9">
        <f>'UI December 2017'!N177</f>
        <v>7133879.4000000004</v>
      </c>
      <c r="C179" s="9">
        <f>'UI December 2017'!O177</f>
        <v>7133879.4000000013</v>
      </c>
    </row>
    <row r="180" spans="1:3">
      <c r="A180" s="4" t="s">
        <v>23</v>
      </c>
      <c r="B180" s="9">
        <f>'UI December 2017'!N178</f>
        <v>-22554372</v>
      </c>
      <c r="C180" s="9">
        <f>'UI December 2017'!O178</f>
        <v>-21107368.25</v>
      </c>
    </row>
    <row r="181" spans="1:3">
      <c r="A181" s="4" t="s">
        <v>22</v>
      </c>
      <c r="B181" s="9">
        <f>'UI December 2017'!N179</f>
        <v>-362300335</v>
      </c>
      <c r="C181" s="9">
        <f>'UI December 2017'!O179</f>
        <v>-355687145.39208293</v>
      </c>
    </row>
    <row r="182" spans="1:3">
      <c r="A182" s="4" t="s">
        <v>21</v>
      </c>
      <c r="B182" s="9">
        <f>'UI December 2017'!N180</f>
        <v>19215436</v>
      </c>
      <c r="C182" s="9">
        <f>'UI December 2017'!O180</f>
        <v>16289294.416666666</v>
      </c>
    </row>
    <row r="183" spans="1:3">
      <c r="A183" s="4" t="s">
        <v>20</v>
      </c>
      <c r="B183" s="9">
        <f>'UI December 2017'!N181</f>
        <v>126904052.019999</v>
      </c>
      <c r="C183" s="9">
        <f>'UI December 2017'!O181</f>
        <v>139799083.53333288</v>
      </c>
    </row>
    <row r="184" spans="1:3">
      <c r="A184" s="4" t="s">
        <v>19</v>
      </c>
      <c r="B184" s="9">
        <f>'UI December 2017'!N182</f>
        <v>-320054044</v>
      </c>
      <c r="C184" s="9">
        <f>'UI December 2017'!O182</f>
        <v>-197265848.75666633</v>
      </c>
    </row>
    <row r="185" spans="1:3">
      <c r="A185" s="4" t="s">
        <v>18</v>
      </c>
      <c r="B185" s="9">
        <f>'UI December 2017'!N183</f>
        <v>227784248</v>
      </c>
      <c r="C185" s="9">
        <f>'UI December 2017'!O183</f>
        <v>70550604.208333328</v>
      </c>
    </row>
    <row r="186" spans="1:3">
      <c r="A186" s="4" t="s">
        <v>17</v>
      </c>
      <c r="B186" s="8">
        <f>'UI December 2017'!N184</f>
        <v>5848610</v>
      </c>
      <c r="C186" s="8">
        <f>'UI December 2017'!O184</f>
        <v>5848610</v>
      </c>
    </row>
    <row r="187" spans="1:3">
      <c r="A187" s="4" t="s">
        <v>16</v>
      </c>
      <c r="B187" s="9">
        <f>SUM(B176:B186)</f>
        <v>-3601123504.8299999</v>
      </c>
      <c r="C187" s="9">
        <f>SUM(C176:C186)</f>
        <v>-3617539870.090415</v>
      </c>
    </row>
    <row r="188" spans="1:3">
      <c r="A188" s="4"/>
      <c r="B188" s="7"/>
      <c r="C188" s="7"/>
    </row>
    <row r="189" spans="1:3">
      <c r="A189" s="4" t="s">
        <v>15</v>
      </c>
      <c r="B189" s="9">
        <f>B187</f>
        <v>-3601123504.8299999</v>
      </c>
      <c r="C189" s="9">
        <f>C187</f>
        <v>-3617539870.090415</v>
      </c>
    </row>
    <row r="190" spans="1:3">
      <c r="A190" s="4"/>
      <c r="B190" s="7"/>
      <c r="C190" s="7"/>
    </row>
    <row r="191" spans="1:3">
      <c r="A191" s="4" t="s">
        <v>14</v>
      </c>
      <c r="B191" s="7"/>
      <c r="C191" s="7"/>
    </row>
    <row r="192" spans="1:3">
      <c r="A192" s="4" t="s">
        <v>13</v>
      </c>
      <c r="B192" s="26">
        <v>0</v>
      </c>
      <c r="C192" s="26">
        <v>0</v>
      </c>
    </row>
    <row r="193" spans="1:5">
      <c r="A193" s="4" t="s">
        <v>12</v>
      </c>
      <c r="B193" s="7">
        <f>SUM(B192)</f>
        <v>0</v>
      </c>
      <c r="C193" s="7">
        <f>SUM(C192)</f>
        <v>0</v>
      </c>
    </row>
    <row r="194" spans="1:5">
      <c r="A194" s="4"/>
      <c r="B194" s="7"/>
      <c r="C194" s="7"/>
    </row>
    <row r="195" spans="1:5">
      <c r="A195" s="4" t="s">
        <v>11</v>
      </c>
      <c r="B195" s="7"/>
      <c r="C195" s="7"/>
    </row>
    <row r="196" spans="1:5">
      <c r="A196" s="4" t="s">
        <v>10</v>
      </c>
      <c r="B196" s="26">
        <v>0</v>
      </c>
      <c r="C196" s="26">
        <v>0</v>
      </c>
    </row>
    <row r="197" spans="1:5">
      <c r="A197" s="4" t="s">
        <v>9</v>
      </c>
      <c r="B197" s="7">
        <f>SUM(B196)</f>
        <v>0</v>
      </c>
      <c r="C197" s="7">
        <f>SUM(C196)</f>
        <v>0</v>
      </c>
    </row>
    <row r="198" spans="1:5">
      <c r="A198" s="4"/>
      <c r="B198" s="7"/>
      <c r="C198" s="7"/>
    </row>
    <row r="199" spans="1:5">
      <c r="A199" s="4" t="s">
        <v>8</v>
      </c>
      <c r="B199" s="7"/>
      <c r="C199" s="7"/>
    </row>
    <row r="200" spans="1:5">
      <c r="A200" s="4" t="s">
        <v>7</v>
      </c>
      <c r="B200" s="9">
        <f>'UI December 2017'!N198</f>
        <v>-250000000</v>
      </c>
      <c r="C200" s="9">
        <f>'UI December 2017'!O198</f>
        <v>-250000000</v>
      </c>
    </row>
    <row r="201" spans="1:5">
      <c r="A201" s="4" t="s">
        <v>6</v>
      </c>
      <c r="B201" s="9">
        <f>'UI December 2017'!N199</f>
        <v>-3523860000</v>
      </c>
      <c r="C201" s="9">
        <f>'UI December 2017'!O199</f>
        <v>-3523860000</v>
      </c>
    </row>
    <row r="202" spans="1:5">
      <c r="A202" s="4" t="s">
        <v>5</v>
      </c>
      <c r="B202" s="8">
        <f>'UI December 2017'!N200</f>
        <v>1758560</v>
      </c>
      <c r="C202" s="8">
        <f>'UI December 2017'!O200</f>
        <v>1790686.1000000003</v>
      </c>
    </row>
    <row r="203" spans="1:5">
      <c r="A203" s="4" t="s">
        <v>4</v>
      </c>
      <c r="B203" s="9">
        <f>SUM(B200:B202)</f>
        <v>-3772101440</v>
      </c>
      <c r="C203" s="9">
        <f>SUM(C200:C202)</f>
        <v>-3772069313.9000001</v>
      </c>
    </row>
    <row r="204" spans="1:5">
      <c r="A204" s="4"/>
      <c r="B204" s="7"/>
      <c r="C204" s="7"/>
    </row>
    <row r="205" spans="1:5">
      <c r="A205" s="4" t="s">
        <v>3</v>
      </c>
      <c r="B205" s="9">
        <f>B203</f>
        <v>-3772101440</v>
      </c>
      <c r="C205" s="9">
        <f>C203</f>
        <v>-3772069313.9000001</v>
      </c>
      <c r="E205" s="3"/>
    </row>
    <row r="206" spans="1:5">
      <c r="A206" s="4"/>
      <c r="B206" s="7"/>
      <c r="C206" s="7"/>
    </row>
    <row r="207" spans="1:5">
      <c r="A207" s="4" t="s">
        <v>2</v>
      </c>
      <c r="B207" s="9">
        <f>B193+B197+B205</f>
        <v>-3772101440</v>
      </c>
      <c r="C207" s="9">
        <f>C193+C197+C205</f>
        <v>-3772069313.9000001</v>
      </c>
    </row>
    <row r="208" spans="1:5">
      <c r="A208" s="4"/>
      <c r="B208" s="7"/>
      <c r="C208" s="7"/>
    </row>
    <row r="209" spans="1:3">
      <c r="A209" s="4" t="s">
        <v>1</v>
      </c>
      <c r="B209" s="9">
        <f>B189+B207</f>
        <v>-7373224944.8299999</v>
      </c>
      <c r="C209" s="9">
        <f>C189+C207</f>
        <v>-7389609183.9904156</v>
      </c>
    </row>
    <row r="210" spans="1:3">
      <c r="A210" s="4"/>
      <c r="B210" s="7"/>
      <c r="C210" s="7"/>
    </row>
    <row r="211" spans="1:3" ht="15" thickBot="1">
      <c r="A211" s="4" t="s">
        <v>0</v>
      </c>
      <c r="B211" s="27">
        <f>B143+B156+B171+B209</f>
        <v>-12625792219.05999</v>
      </c>
      <c r="C211" s="27">
        <f>C143+C156+C171+C209</f>
        <v>-11565175117.287079</v>
      </c>
    </row>
    <row r="212" spans="1:3" ht="15" thickTop="1">
      <c r="B212" s="30">
        <f>B125+B211</f>
        <v>-9.9981307983398438E-2</v>
      </c>
      <c r="C212" s="30">
        <f>C125+C211</f>
        <v>-6.4157485961914063E-2</v>
      </c>
    </row>
  </sheetData>
  <printOptions horizontalCentered="1"/>
  <pageMargins left="0.7" right="0.7" top="0.5" bottom="0.5" header="0.3" footer="0.3"/>
  <pageSetup scale="69" fitToHeight="3" orientation="portrait" r:id="rId1"/>
  <rowBreaks count="2" manualBreakCount="2">
    <brk id="78" max="2" man="1"/>
    <brk id="15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2"/>
  <sheetViews>
    <sheetView zoomScaleNormal="100" workbookViewId="0">
      <pane xSplit="1" ySplit="3" topLeftCell="K194" activePane="bottomRight" state="frozen"/>
      <selection pane="topRight" activeCell="B1" sqref="B1"/>
      <selection pane="bottomLeft" activeCell="A4" sqref="A4"/>
      <selection pane="bottomRight" activeCell="O31" sqref="O31"/>
    </sheetView>
  </sheetViews>
  <sheetFormatPr defaultColWidth="9.109375" defaultRowHeight="13.8"/>
  <cols>
    <col min="1" max="1" width="41" style="15" customWidth="1"/>
    <col min="2" max="2" width="24.44140625" style="16" customWidth="1"/>
    <col min="3" max="4" width="15.109375" style="16" bestFit="1" customWidth="1"/>
    <col min="5" max="5" width="16.33203125" style="16" customWidth="1"/>
    <col min="6" max="7" width="15.109375" style="16" bestFit="1" customWidth="1"/>
    <col min="8" max="8" width="17.109375" style="16" customWidth="1"/>
    <col min="9" max="9" width="16.33203125" style="16" customWidth="1"/>
    <col min="10" max="10" width="15.6640625" style="16" customWidth="1"/>
    <col min="11" max="11" width="15.109375" style="16" bestFit="1" customWidth="1"/>
    <col min="12" max="12" width="16.44140625" style="16" customWidth="1"/>
    <col min="13" max="13" width="15.6640625" style="16" customWidth="1"/>
    <col min="14" max="14" width="16.33203125" style="17" customWidth="1"/>
    <col min="15" max="15" width="16.5546875" style="16" customWidth="1"/>
    <col min="16" max="16" width="14.5546875" style="16" bestFit="1" customWidth="1"/>
    <col min="17" max="17" width="14" style="16" bestFit="1" customWidth="1"/>
    <col min="18" max="16384" width="9.109375" style="16"/>
  </cols>
  <sheetData>
    <row r="1" spans="1:15" s="12" customFormat="1">
      <c r="A1" s="11"/>
      <c r="N1" s="13"/>
      <c r="O1" s="12" t="s">
        <v>177</v>
      </c>
    </row>
    <row r="2" spans="1:15" s="12" customFormat="1">
      <c r="A2" s="11" t="s">
        <v>178</v>
      </c>
      <c r="B2" s="29">
        <v>42705</v>
      </c>
      <c r="C2" s="29">
        <v>42736</v>
      </c>
      <c r="D2" s="29">
        <v>42767</v>
      </c>
      <c r="E2" s="29">
        <v>42795</v>
      </c>
      <c r="F2" s="29">
        <v>42826</v>
      </c>
      <c r="G2" s="29">
        <v>42856</v>
      </c>
      <c r="H2" s="29">
        <v>42887</v>
      </c>
      <c r="I2" s="29">
        <v>42917</v>
      </c>
      <c r="J2" s="29">
        <v>42948</v>
      </c>
      <c r="K2" s="29">
        <v>42979</v>
      </c>
      <c r="L2" s="29">
        <v>43009</v>
      </c>
      <c r="M2" s="29">
        <v>43040</v>
      </c>
      <c r="N2" s="29">
        <v>43070</v>
      </c>
      <c r="O2" s="14" t="s">
        <v>172</v>
      </c>
    </row>
    <row r="3" spans="1:15" s="12" customFormat="1">
      <c r="A3" s="11"/>
      <c r="N3" s="13"/>
    </row>
    <row r="4" spans="1:15">
      <c r="A4" s="15" t="s">
        <v>170</v>
      </c>
    </row>
    <row r="6" spans="1:15">
      <c r="A6" s="15" t="s">
        <v>169</v>
      </c>
    </row>
    <row r="7" spans="1:15" ht="18">
      <c r="A7" s="15" t="s">
        <v>168</v>
      </c>
      <c r="F7" s="17"/>
      <c r="G7" s="17"/>
      <c r="H7" s="17"/>
      <c r="I7" s="17"/>
      <c r="J7" s="18"/>
    </row>
    <row r="8" spans="1:15">
      <c r="A8" s="15" t="s">
        <v>167</v>
      </c>
    </row>
    <row r="9" spans="1:15">
      <c r="A9" s="15" t="s">
        <v>166</v>
      </c>
      <c r="B9" s="16">
        <v>9396472412.7999992</v>
      </c>
      <c r="C9" s="16">
        <v>9413930824.6900005</v>
      </c>
      <c r="D9" s="16">
        <v>9456511158.0300007</v>
      </c>
      <c r="E9" s="16">
        <v>9490484009.2000008</v>
      </c>
      <c r="F9" s="16">
        <v>9521388675.3700008</v>
      </c>
      <c r="G9" s="16">
        <v>9534089091.0599995</v>
      </c>
      <c r="H9" s="16">
        <v>9563337830.3700008</v>
      </c>
      <c r="I9" s="16">
        <v>9586015217.4699993</v>
      </c>
      <c r="J9" s="17">
        <v>9594154601.4500008</v>
      </c>
      <c r="K9" s="17">
        <v>9617113046.75</v>
      </c>
      <c r="L9" s="17">
        <v>9644032287.1000004</v>
      </c>
      <c r="M9" s="17">
        <v>9672446357.8799992</v>
      </c>
      <c r="N9" s="17">
        <v>9650535612.8700008</v>
      </c>
      <c r="O9" s="17">
        <f>(B9+N9+SUM(C9:M9)*2)/24</f>
        <v>9551417259.3504181</v>
      </c>
    </row>
    <row r="10" spans="1:15">
      <c r="A10" s="15" t="s">
        <v>165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f t="shared" ref="O10:O73" si="0">(B10+N10+SUM(C10:M10)*2)/24</f>
        <v>0</v>
      </c>
    </row>
    <row r="11" spans="1:15">
      <c r="A11" s="15" t="s">
        <v>164</v>
      </c>
      <c r="B11" s="16">
        <v>49015408.340000004</v>
      </c>
      <c r="C11" s="16">
        <v>49016024.68</v>
      </c>
      <c r="D11" s="16">
        <v>49016024.68</v>
      </c>
      <c r="E11" s="16">
        <v>49058669.450000003</v>
      </c>
      <c r="F11" s="16">
        <v>51835894.869999997</v>
      </c>
      <c r="G11" s="16">
        <v>51836846.670000002</v>
      </c>
      <c r="H11" s="16">
        <v>51838762.93</v>
      </c>
      <c r="I11" s="16">
        <v>51845838.880000003</v>
      </c>
      <c r="J11" s="17">
        <v>51940507.969999999</v>
      </c>
      <c r="K11" s="17">
        <v>51948737.350000001</v>
      </c>
      <c r="L11" s="17">
        <v>51955861.93</v>
      </c>
      <c r="M11" s="17">
        <v>51955906.170000002</v>
      </c>
      <c r="N11" s="17">
        <v>52143356.590000004</v>
      </c>
      <c r="O11" s="17">
        <f t="shared" si="0"/>
        <v>51069038.170416676</v>
      </c>
    </row>
    <row r="12" spans="1:15">
      <c r="A12" s="15" t="s">
        <v>163</v>
      </c>
      <c r="B12" s="16">
        <v>73458402.120000005</v>
      </c>
      <c r="C12" s="16">
        <v>73300231.290000007</v>
      </c>
      <c r="D12" s="16">
        <v>76750928.769999996</v>
      </c>
      <c r="E12" s="16">
        <v>57341537.649999999</v>
      </c>
      <c r="F12" s="16">
        <v>49987146.350000001</v>
      </c>
      <c r="G12" s="16">
        <v>54915972.200000003</v>
      </c>
      <c r="H12" s="16">
        <v>66559971.020000003</v>
      </c>
      <c r="I12" s="16">
        <v>79730112.400000006</v>
      </c>
      <c r="J12" s="17">
        <v>65845604.670000002</v>
      </c>
      <c r="K12" s="17">
        <v>78544012.930000007</v>
      </c>
      <c r="L12" s="17">
        <v>76218422.989999995</v>
      </c>
      <c r="M12" s="17">
        <v>72873907.459999993</v>
      </c>
      <c r="N12" s="17">
        <v>146752173.47</v>
      </c>
      <c r="O12" s="17">
        <f t="shared" si="0"/>
        <v>71847761.293750003</v>
      </c>
    </row>
    <row r="13" spans="1:15">
      <c r="A13" s="15" t="s">
        <v>162</v>
      </c>
      <c r="B13" s="16">
        <v>243163405.27000001</v>
      </c>
      <c r="C13" s="16">
        <v>236294387.00999999</v>
      </c>
      <c r="D13" s="16">
        <v>230172722.69999999</v>
      </c>
      <c r="E13" s="16">
        <v>240215701.72999999</v>
      </c>
      <c r="F13" s="16">
        <v>245875638.47</v>
      </c>
      <c r="G13" s="16">
        <v>257982531.78</v>
      </c>
      <c r="H13" s="16">
        <v>260700337.72999999</v>
      </c>
      <c r="I13" s="16">
        <v>262607850.34999999</v>
      </c>
      <c r="J13" s="17">
        <v>282561286.06999999</v>
      </c>
      <c r="K13" s="17">
        <v>277405706.42000002</v>
      </c>
      <c r="L13" s="17">
        <v>299001240.57999998</v>
      </c>
      <c r="M13" s="17">
        <v>289247280.95999998</v>
      </c>
      <c r="N13" s="17">
        <v>228175190.28999999</v>
      </c>
      <c r="O13" s="17">
        <f t="shared" si="0"/>
        <v>259811165.13166666</v>
      </c>
    </row>
    <row r="14" spans="1:15" ht="14.4" thickBot="1">
      <c r="A14" s="19" t="s">
        <v>161</v>
      </c>
      <c r="B14" s="20">
        <v>282791674.87</v>
      </c>
      <c r="C14" s="20">
        <v>282791674.87</v>
      </c>
      <c r="D14" s="20">
        <v>282791674.87</v>
      </c>
      <c r="E14" s="20">
        <v>282791674.87</v>
      </c>
      <c r="F14" s="20">
        <v>282791674.87</v>
      </c>
      <c r="G14" s="20">
        <v>282791674.87</v>
      </c>
      <c r="H14" s="20">
        <v>282791674.87</v>
      </c>
      <c r="I14" s="20">
        <v>282791674.87</v>
      </c>
      <c r="J14" s="21">
        <v>282791674.87</v>
      </c>
      <c r="K14" s="21">
        <v>282791674.87</v>
      </c>
      <c r="L14" s="21">
        <v>282791674.87</v>
      </c>
      <c r="M14" s="21">
        <v>282791674.87</v>
      </c>
      <c r="N14" s="21">
        <v>282791674.87</v>
      </c>
      <c r="O14" s="21">
        <f t="shared" si="0"/>
        <v>282791674.86999995</v>
      </c>
    </row>
    <row r="15" spans="1:15">
      <c r="A15" s="15" t="s">
        <v>160</v>
      </c>
      <c r="B15" s="16">
        <v>10044901303.4</v>
      </c>
      <c r="C15" s="16">
        <v>10055333142.540001</v>
      </c>
      <c r="D15" s="16">
        <v>10095242509.049999</v>
      </c>
      <c r="E15" s="16">
        <v>10119891592.9</v>
      </c>
      <c r="F15" s="16">
        <v>10151879029.93</v>
      </c>
      <c r="G15" s="16">
        <v>10181616116.58</v>
      </c>
      <c r="H15" s="16">
        <v>10225228576.92</v>
      </c>
      <c r="I15" s="16">
        <v>10262990693.969999</v>
      </c>
      <c r="J15" s="17">
        <v>10277293675.030001</v>
      </c>
      <c r="K15" s="17">
        <v>10307803178.32</v>
      </c>
      <c r="L15" s="17">
        <v>10353999487.469999</v>
      </c>
      <c r="M15" s="17">
        <v>10369315127.339899</v>
      </c>
      <c r="N15" s="17">
        <v>10360398008.09</v>
      </c>
      <c r="O15" s="17">
        <f t="shared" si="0"/>
        <v>10216936898.81624</v>
      </c>
    </row>
    <row r="16" spans="1:15">
      <c r="O16" s="17">
        <f t="shared" si="0"/>
        <v>0</v>
      </c>
    </row>
    <row r="17" spans="1:15">
      <c r="A17" s="15" t="s">
        <v>159</v>
      </c>
      <c r="O17" s="17">
        <f t="shared" si="0"/>
        <v>0</v>
      </c>
    </row>
    <row r="18" spans="1:15">
      <c r="A18" s="15" t="s">
        <v>158</v>
      </c>
      <c r="B18" s="16">
        <v>3444210170.5700002</v>
      </c>
      <c r="C18" s="16">
        <v>3450972989.9000001</v>
      </c>
      <c r="D18" s="16">
        <v>3462902010.3000002</v>
      </c>
      <c r="E18" s="16">
        <v>3475358454.0999999</v>
      </c>
      <c r="F18" s="16">
        <v>3498754058.9499998</v>
      </c>
      <c r="G18" s="16">
        <v>3524505893.5699902</v>
      </c>
      <c r="H18" s="16">
        <v>3547918461.7399998</v>
      </c>
      <c r="I18" s="16">
        <v>3565705532.9499998</v>
      </c>
      <c r="J18" s="16">
        <v>3582798618.5700002</v>
      </c>
      <c r="K18" s="16">
        <v>3599987987.0500002</v>
      </c>
      <c r="L18" s="16">
        <v>3632660494.71</v>
      </c>
      <c r="M18" s="16">
        <v>3650158981.8200002</v>
      </c>
      <c r="N18" s="17">
        <v>3648585013.2199998</v>
      </c>
      <c r="O18" s="17">
        <f t="shared" si="0"/>
        <v>3544843422.9629154</v>
      </c>
    </row>
    <row r="19" spans="1:15">
      <c r="A19" s="15" t="s">
        <v>157</v>
      </c>
      <c r="B19" s="16">
        <v>1436770.44</v>
      </c>
      <c r="C19" s="16">
        <v>1436892.5</v>
      </c>
      <c r="D19" s="16">
        <v>1436892.5</v>
      </c>
      <c r="E19" s="16">
        <v>1436911.3</v>
      </c>
      <c r="F19" s="16">
        <v>1436911.3</v>
      </c>
      <c r="G19" s="16">
        <v>1436911.3</v>
      </c>
      <c r="H19" s="16">
        <v>1436911.3</v>
      </c>
      <c r="I19" s="16">
        <v>1436911.3</v>
      </c>
      <c r="J19" s="16">
        <v>1436911.3</v>
      </c>
      <c r="K19" s="16">
        <v>1436911.3</v>
      </c>
      <c r="L19" s="16">
        <v>1436911.3</v>
      </c>
      <c r="M19" s="16">
        <v>1436911.3</v>
      </c>
      <c r="N19" s="17">
        <v>1436911.3</v>
      </c>
      <c r="O19" s="17">
        <f t="shared" si="0"/>
        <v>1436902.2975000003</v>
      </c>
    </row>
    <row r="20" spans="1:15">
      <c r="A20" s="15" t="s">
        <v>156</v>
      </c>
      <c r="B20" s="16">
        <v>83344851.189999998</v>
      </c>
      <c r="C20" s="16">
        <v>83987958.590000004</v>
      </c>
      <c r="D20" s="16">
        <v>85217516.909999996</v>
      </c>
      <c r="E20" s="16">
        <v>98962111.370000005</v>
      </c>
      <c r="F20" s="16">
        <v>92609132.439999998</v>
      </c>
      <c r="G20" s="16">
        <v>80204682.760000005</v>
      </c>
      <c r="H20" s="16">
        <v>76168187.659999996</v>
      </c>
      <c r="I20" s="16">
        <v>75096360.950000003</v>
      </c>
      <c r="J20" s="16">
        <v>75805085.290000007</v>
      </c>
      <c r="K20" s="16">
        <v>73816974.379999995</v>
      </c>
      <c r="L20" s="16">
        <v>84729698.25</v>
      </c>
      <c r="M20" s="16">
        <v>84555203.439999998</v>
      </c>
      <c r="N20" s="17">
        <v>91940790.370000005</v>
      </c>
      <c r="O20" s="17">
        <f t="shared" si="0"/>
        <v>83232977.734999999</v>
      </c>
    </row>
    <row r="21" spans="1:15">
      <c r="A21" s="15" t="s">
        <v>155</v>
      </c>
      <c r="B21" s="16">
        <v>102624562.58</v>
      </c>
      <c r="C21" s="16">
        <v>117473832.45999999</v>
      </c>
      <c r="D21" s="16">
        <v>117302604.48</v>
      </c>
      <c r="E21" s="16">
        <v>113226950.59999999</v>
      </c>
      <c r="F21" s="16">
        <v>115651272.5</v>
      </c>
      <c r="G21" s="16">
        <v>121866060.83999901</v>
      </c>
      <c r="H21" s="16">
        <v>130324619.55</v>
      </c>
      <c r="I21" s="16">
        <v>135965301.019999</v>
      </c>
      <c r="J21" s="16">
        <v>141071744.41</v>
      </c>
      <c r="K21" s="16">
        <v>154636681.06999999</v>
      </c>
      <c r="L21" s="16">
        <v>136240541.15000001</v>
      </c>
      <c r="M21" s="16">
        <v>143061290.579999</v>
      </c>
      <c r="N21" s="17">
        <v>132115957.95</v>
      </c>
      <c r="O21" s="17">
        <f t="shared" si="0"/>
        <v>128682596.5770831</v>
      </c>
    </row>
    <row r="22" spans="1:15">
      <c r="A22" s="15" t="s">
        <v>179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8654564.4700000007</v>
      </c>
      <c r="O22" s="17">
        <f t="shared" si="0"/>
        <v>360606.85291666671</v>
      </c>
    </row>
    <row r="23" spans="1:15" ht="14.4" thickBot="1">
      <c r="A23" s="19" t="s">
        <v>154</v>
      </c>
      <c r="B23" s="20">
        <v>8654564.4700000007</v>
      </c>
      <c r="C23" s="20">
        <v>8654564.4700000007</v>
      </c>
      <c r="D23" s="20">
        <v>8654564.4700000007</v>
      </c>
      <c r="E23" s="20">
        <v>8654564.4700000007</v>
      </c>
      <c r="F23" s="20">
        <v>8654564.4700000007</v>
      </c>
      <c r="G23" s="20">
        <v>8654564.4700000007</v>
      </c>
      <c r="H23" s="20">
        <v>8654564.4700000007</v>
      </c>
      <c r="I23" s="20">
        <v>8654564.4700000007</v>
      </c>
      <c r="J23" s="20">
        <v>8654564.4700000007</v>
      </c>
      <c r="K23" s="20">
        <v>8654564.4700000007</v>
      </c>
      <c r="L23" s="20">
        <v>8654564.4700000007</v>
      </c>
      <c r="M23" s="20">
        <v>8654564.4700000007</v>
      </c>
      <c r="N23" s="21">
        <v>0</v>
      </c>
      <c r="O23" s="21">
        <f t="shared" si="0"/>
        <v>8293957.6170833334</v>
      </c>
    </row>
    <row r="24" spans="1:15">
      <c r="A24" s="15" t="s">
        <v>153</v>
      </c>
      <c r="B24" s="16">
        <v>3640270919.25</v>
      </c>
      <c r="C24" s="16">
        <v>3662526237.9200001</v>
      </c>
      <c r="D24" s="16">
        <v>3675513588.6599998</v>
      </c>
      <c r="E24" s="16">
        <v>3697638991.8399901</v>
      </c>
      <c r="F24" s="16">
        <v>3717105939.6599998</v>
      </c>
      <c r="G24" s="16">
        <v>3736668112.9400001</v>
      </c>
      <c r="H24" s="16">
        <v>3764502744.7199998</v>
      </c>
      <c r="I24" s="16">
        <v>3786858670.68999</v>
      </c>
      <c r="J24" s="16">
        <v>3809766924.04</v>
      </c>
      <c r="K24" s="16">
        <v>3838533118.27</v>
      </c>
      <c r="L24" s="16">
        <v>3863722209.8800001</v>
      </c>
      <c r="M24" s="16">
        <v>3887866951.6100001</v>
      </c>
      <c r="N24" s="17">
        <v>3882733237.3099999</v>
      </c>
      <c r="O24" s="17">
        <f t="shared" si="0"/>
        <v>3766850464.0424981</v>
      </c>
    </row>
    <row r="25" spans="1:15">
      <c r="O25" s="17">
        <f t="shared" si="0"/>
        <v>0</v>
      </c>
    </row>
    <row r="26" spans="1:15">
      <c r="A26" s="15" t="s">
        <v>152</v>
      </c>
      <c r="O26" s="17">
        <f t="shared" si="0"/>
        <v>0</v>
      </c>
    </row>
    <row r="27" spans="1:15">
      <c r="A27" s="15" t="s">
        <v>151</v>
      </c>
      <c r="B27" s="16">
        <v>503142213.39999998</v>
      </c>
      <c r="C27" s="16">
        <v>542635437.05999994</v>
      </c>
      <c r="D27" s="16">
        <v>552000596.98000002</v>
      </c>
      <c r="E27" s="16">
        <v>559537635.36000001</v>
      </c>
      <c r="F27" s="16">
        <v>572756936.59000003</v>
      </c>
      <c r="G27" s="16">
        <v>582439852.36000001</v>
      </c>
      <c r="H27" s="16">
        <v>583721717</v>
      </c>
      <c r="I27" s="16">
        <v>587663220.08000004</v>
      </c>
      <c r="J27" s="16">
        <v>590935890.57000005</v>
      </c>
      <c r="K27" s="16">
        <v>586993196.94000006</v>
      </c>
      <c r="L27" s="16">
        <v>591882945.75999999</v>
      </c>
      <c r="M27" s="16">
        <v>592760360.62</v>
      </c>
      <c r="N27" s="17">
        <v>670048472.54999995</v>
      </c>
      <c r="O27" s="17">
        <f t="shared" si="0"/>
        <v>577493594.35791671</v>
      </c>
    </row>
    <row r="28" spans="1:15">
      <c r="A28" s="15" t="s">
        <v>150</v>
      </c>
      <c r="B28" s="16">
        <v>644576.31000000006</v>
      </c>
      <c r="C28" s="16">
        <v>610977</v>
      </c>
      <c r="D28" s="16">
        <v>587477.88</v>
      </c>
      <c r="E28" s="16">
        <v>563978.76</v>
      </c>
      <c r="F28" s="16">
        <v>540479.64</v>
      </c>
      <c r="G28" s="16">
        <v>516980.53</v>
      </c>
      <c r="H28" s="16">
        <v>1374444.32</v>
      </c>
      <c r="I28" s="16">
        <v>1341474.6100000001</v>
      </c>
      <c r="J28" s="16">
        <v>1299030</v>
      </c>
      <c r="K28" s="16">
        <v>1256585.4099999999</v>
      </c>
      <c r="L28" s="16">
        <v>1214140.8</v>
      </c>
      <c r="M28" s="16">
        <v>1171696.21</v>
      </c>
      <c r="N28" s="17">
        <v>1129251.6000000001</v>
      </c>
      <c r="O28" s="17">
        <f t="shared" si="0"/>
        <v>947014.92625000002</v>
      </c>
    </row>
    <row r="29" spans="1:15">
      <c r="A29" s="15" t="s">
        <v>149</v>
      </c>
      <c r="B29" s="16">
        <v>2184059.2999999998</v>
      </c>
      <c r="C29" s="16">
        <v>2226483.7799999998</v>
      </c>
      <c r="D29" s="16">
        <v>2190690.39</v>
      </c>
      <c r="E29" s="16">
        <v>7034279.0300000003</v>
      </c>
      <c r="F29" s="16">
        <v>7285969.7199999997</v>
      </c>
      <c r="G29" s="16">
        <v>10795572.5</v>
      </c>
      <c r="H29" s="16">
        <v>10945931.24</v>
      </c>
      <c r="I29" s="16">
        <v>11196532.92</v>
      </c>
      <c r="J29" s="16">
        <v>11603068.33</v>
      </c>
      <c r="K29" s="16">
        <v>13117628.369999999</v>
      </c>
      <c r="L29" s="16">
        <v>13616882.710000001</v>
      </c>
      <c r="M29" s="16">
        <v>15095616.85</v>
      </c>
      <c r="N29" s="17">
        <v>0</v>
      </c>
      <c r="O29" s="17">
        <f t="shared" si="0"/>
        <v>8850057.1241666675</v>
      </c>
    </row>
    <row r="30" spans="1:15">
      <c r="A30" s="15" t="s">
        <v>148</v>
      </c>
      <c r="B30" s="16">
        <v>2541490.25</v>
      </c>
      <c r="C30" s="16">
        <v>11579160.310000001</v>
      </c>
      <c r="D30" s="16">
        <v>156274.82999999999</v>
      </c>
      <c r="E30" s="16">
        <v>14155613.390000001</v>
      </c>
      <c r="F30" s="16">
        <v>1647459.68</v>
      </c>
      <c r="G30" s="16">
        <v>537704.72</v>
      </c>
      <c r="H30" s="16">
        <v>915602.68</v>
      </c>
      <c r="I30" s="16">
        <v>624707.67000000004</v>
      </c>
      <c r="J30" s="16">
        <v>8229907.5199999996</v>
      </c>
      <c r="K30" s="16">
        <v>8000861.71</v>
      </c>
      <c r="L30" s="16">
        <v>9754992.5099999998</v>
      </c>
      <c r="M30" s="16">
        <v>12015443.65</v>
      </c>
      <c r="N30" s="17">
        <v>36320795.490000002</v>
      </c>
      <c r="O30" s="17">
        <f t="shared" si="0"/>
        <v>7254072.6283333339</v>
      </c>
    </row>
    <row r="31" spans="1:15" ht="14.4" thickBot="1">
      <c r="A31" s="19" t="s">
        <v>147</v>
      </c>
      <c r="B31" s="20">
        <v>124205723.27</v>
      </c>
      <c r="C31" s="20">
        <v>81254866.709999993</v>
      </c>
      <c r="D31" s="20">
        <v>87056510.209999993</v>
      </c>
      <c r="E31" s="20">
        <v>75320530.539999902</v>
      </c>
      <c r="F31" s="20">
        <v>86105251.459999993</v>
      </c>
      <c r="G31" s="20">
        <v>95438232.509999901</v>
      </c>
      <c r="H31" s="20">
        <v>114308618.63</v>
      </c>
      <c r="I31" s="20">
        <v>125260787.25999901</v>
      </c>
      <c r="J31" s="20">
        <v>133349856.36</v>
      </c>
      <c r="K31" s="20">
        <v>166747831.88</v>
      </c>
      <c r="L31" s="20">
        <v>186774677.50999999</v>
      </c>
      <c r="M31" s="20">
        <v>202299049.99000001</v>
      </c>
      <c r="N31" s="21">
        <v>135646120.37</v>
      </c>
      <c r="O31" s="21">
        <f t="shared" si="0"/>
        <v>123653511.23999989</v>
      </c>
    </row>
    <row r="32" spans="1:15">
      <c r="A32" s="15" t="s">
        <v>146</v>
      </c>
      <c r="B32" s="16">
        <v>632718062.52999997</v>
      </c>
      <c r="C32" s="16">
        <v>638306924.85999894</v>
      </c>
      <c r="D32" s="16">
        <v>641991550.28999996</v>
      </c>
      <c r="E32" s="16">
        <v>656612037.08000004</v>
      </c>
      <c r="F32" s="16">
        <v>668336097.09000003</v>
      </c>
      <c r="G32" s="16">
        <v>689728342.62</v>
      </c>
      <c r="H32" s="16">
        <v>711266313.87</v>
      </c>
      <c r="I32" s="16">
        <v>726086722.53999996</v>
      </c>
      <c r="J32" s="16">
        <v>745417752.77999997</v>
      </c>
      <c r="K32" s="16">
        <v>776116104.30999994</v>
      </c>
      <c r="L32" s="16">
        <v>803243639.28999996</v>
      </c>
      <c r="M32" s="16">
        <v>823342167.32000005</v>
      </c>
      <c r="N32" s="17">
        <v>843144640.00999999</v>
      </c>
      <c r="O32" s="17">
        <f t="shared" si="0"/>
        <v>718198250.27666652</v>
      </c>
    </row>
    <row r="33" spans="1:15">
      <c r="O33" s="17">
        <f t="shared" si="0"/>
        <v>0</v>
      </c>
    </row>
    <row r="34" spans="1:15">
      <c r="A34" s="15" t="s">
        <v>145</v>
      </c>
      <c r="O34" s="17">
        <f t="shared" si="0"/>
        <v>0</v>
      </c>
    </row>
    <row r="35" spans="1:15">
      <c r="A35" s="15" t="s">
        <v>144</v>
      </c>
      <c r="B35" s="16">
        <v>-4986808884.7600002</v>
      </c>
      <c r="C35" s="16">
        <v>-5009522561.9899998</v>
      </c>
      <c r="D35" s="16">
        <v>-5081298845.3400002</v>
      </c>
      <c r="E35" s="16">
        <v>-5106705730.4299898</v>
      </c>
      <c r="F35" s="16">
        <v>-5132408525.6800003</v>
      </c>
      <c r="G35" s="16">
        <v>-5154984174.1599998</v>
      </c>
      <c r="H35" s="16">
        <v>-5167333455.0499897</v>
      </c>
      <c r="I35" s="16">
        <v>-5192334768.7199898</v>
      </c>
      <c r="J35" s="16">
        <v>-5194138389.6599998</v>
      </c>
      <c r="K35" s="16">
        <v>-5221571572.96</v>
      </c>
      <c r="L35" s="16">
        <v>-5248665160.1700001</v>
      </c>
      <c r="M35" s="16">
        <v>-5265628082.7999897</v>
      </c>
      <c r="N35" s="17">
        <v>-5299101782.26999</v>
      </c>
      <c r="O35" s="17">
        <f t="shared" si="0"/>
        <v>-5159795550.0395784</v>
      </c>
    </row>
    <row r="36" spans="1:15">
      <c r="A36" s="15" t="s">
        <v>143</v>
      </c>
      <c r="B36" s="16">
        <v>-144715871.22</v>
      </c>
      <c r="C36" s="16">
        <v>-148270355.50999999</v>
      </c>
      <c r="D36" s="16">
        <v>-147280484.15000001</v>
      </c>
      <c r="E36" s="16">
        <v>-152765562.74000001</v>
      </c>
      <c r="F36" s="16">
        <v>-156982018.22</v>
      </c>
      <c r="G36" s="16">
        <v>-160895118.16</v>
      </c>
      <c r="H36" s="16">
        <v>-165358614.93000001</v>
      </c>
      <c r="I36" s="16">
        <v>-170454823.16</v>
      </c>
      <c r="J36" s="16">
        <v>-173979861.99000001</v>
      </c>
      <c r="K36" s="16">
        <v>-178406450.34999999</v>
      </c>
      <c r="L36" s="16">
        <v>-183529092.329999</v>
      </c>
      <c r="M36" s="16">
        <v>-183903814.12</v>
      </c>
      <c r="N36" s="17">
        <v>-188664311.71000001</v>
      </c>
      <c r="O36" s="17">
        <f t="shared" si="0"/>
        <v>-165709690.59374991</v>
      </c>
    </row>
    <row r="37" spans="1:15" ht="14.4" thickBot="1">
      <c r="A37" s="19" t="s">
        <v>142</v>
      </c>
      <c r="B37" s="20">
        <v>-121205532.09999999</v>
      </c>
      <c r="C37" s="20">
        <v>-121908881.53</v>
      </c>
      <c r="D37" s="20">
        <v>-122612230.95999999</v>
      </c>
      <c r="E37" s="20">
        <v>-123315580.389999</v>
      </c>
      <c r="F37" s="20">
        <v>-124018929.81999999</v>
      </c>
      <c r="G37" s="20">
        <v>-124722279.25</v>
      </c>
      <c r="H37" s="20">
        <v>-125425628.68000001</v>
      </c>
      <c r="I37" s="20">
        <v>-126128978.11</v>
      </c>
      <c r="J37" s="20">
        <v>-126832327.53999899</v>
      </c>
      <c r="K37" s="20">
        <v>-127535676.97</v>
      </c>
      <c r="L37" s="20">
        <v>-128239026.40000001</v>
      </c>
      <c r="M37" s="20">
        <v>-128942375.83</v>
      </c>
      <c r="N37" s="21">
        <v>-129645725.26000001</v>
      </c>
      <c r="O37" s="21">
        <f t="shared" si="0"/>
        <v>-125425628.67999984</v>
      </c>
    </row>
    <row r="38" spans="1:15">
      <c r="A38" s="15" t="s">
        <v>141</v>
      </c>
      <c r="B38" s="16">
        <v>-5252730288.0799999</v>
      </c>
      <c r="C38" s="16">
        <v>-5279701799.0299997</v>
      </c>
      <c r="D38" s="16">
        <v>-5351191560.4499998</v>
      </c>
      <c r="E38" s="16">
        <v>-5382786873.5599899</v>
      </c>
      <c r="F38" s="16">
        <v>-5413409473.7200003</v>
      </c>
      <c r="G38" s="16">
        <v>-5440601571.5699997</v>
      </c>
      <c r="H38" s="16">
        <v>-5458117698.6599998</v>
      </c>
      <c r="I38" s="16">
        <v>-5488918569.9899902</v>
      </c>
      <c r="J38" s="16">
        <v>-5494950579.1899996</v>
      </c>
      <c r="K38" s="16">
        <v>-5527513700.2799997</v>
      </c>
      <c r="L38" s="16">
        <v>-5560433278.8999996</v>
      </c>
      <c r="M38" s="16">
        <v>-5578474272.7499905</v>
      </c>
      <c r="N38" s="17">
        <v>-5617411819.2399998</v>
      </c>
      <c r="O38" s="17">
        <f t="shared" si="0"/>
        <v>-5450930869.3133316</v>
      </c>
    </row>
    <row r="39" spans="1:15">
      <c r="O39" s="17">
        <f t="shared" si="0"/>
        <v>0</v>
      </c>
    </row>
    <row r="40" spans="1:15">
      <c r="A40" s="15" t="s">
        <v>140</v>
      </c>
      <c r="B40" s="16">
        <v>9065159997.1000004</v>
      </c>
      <c r="C40" s="16">
        <v>9076464506.2900009</v>
      </c>
      <c r="D40" s="16">
        <v>9061556087.5499992</v>
      </c>
      <c r="E40" s="16">
        <v>9091355748.2600002</v>
      </c>
      <c r="F40" s="16">
        <v>9123911592.9599991</v>
      </c>
      <c r="G40" s="16">
        <v>9167411000.5699997</v>
      </c>
      <c r="H40" s="16">
        <v>9242879936.8500004</v>
      </c>
      <c r="I40" s="16">
        <v>9287017517.2099991</v>
      </c>
      <c r="J40" s="16">
        <v>9337527772.6599998</v>
      </c>
      <c r="K40" s="16">
        <v>9394938700.6200008</v>
      </c>
      <c r="L40" s="16">
        <v>9460532057.7399998</v>
      </c>
      <c r="M40" s="16">
        <v>9502049973.5199909</v>
      </c>
      <c r="N40" s="17">
        <v>9468864066.1700001</v>
      </c>
      <c r="O40" s="17">
        <f t="shared" si="0"/>
        <v>9251054743.8220806</v>
      </c>
    </row>
    <row r="41" spans="1:15">
      <c r="O41" s="17">
        <f t="shared" si="0"/>
        <v>0</v>
      </c>
    </row>
    <row r="42" spans="1:15">
      <c r="A42" s="15" t="s">
        <v>139</v>
      </c>
      <c r="O42" s="17">
        <f t="shared" si="0"/>
        <v>0</v>
      </c>
    </row>
    <row r="43" spans="1:15">
      <c r="A43" s="15" t="s">
        <v>138</v>
      </c>
      <c r="O43" s="17">
        <f t="shared" si="0"/>
        <v>0</v>
      </c>
    </row>
    <row r="44" spans="1:15">
      <c r="A44" s="15" t="s">
        <v>137</v>
      </c>
      <c r="B44" s="16">
        <v>2786820.45</v>
      </c>
      <c r="C44" s="16">
        <v>2799261.32</v>
      </c>
      <c r="D44" s="16">
        <v>3000828.89</v>
      </c>
      <c r="E44" s="16">
        <v>2985394.65</v>
      </c>
      <c r="F44" s="16">
        <v>2995802.34</v>
      </c>
      <c r="G44" s="16">
        <v>3020311.39</v>
      </c>
      <c r="H44" s="16">
        <v>3055298.19</v>
      </c>
      <c r="I44" s="16">
        <v>3086582.98</v>
      </c>
      <c r="J44" s="17">
        <v>2959097.39</v>
      </c>
      <c r="K44" s="17">
        <v>3017473.21</v>
      </c>
      <c r="L44" s="16">
        <v>3092863.77</v>
      </c>
      <c r="M44" s="16">
        <v>3100680.02</v>
      </c>
      <c r="N44" s="17">
        <v>3106845.56</v>
      </c>
      <c r="O44" s="17">
        <f t="shared" si="0"/>
        <v>3005035.5962499999</v>
      </c>
    </row>
    <row r="45" spans="1:15">
      <c r="A45" s="15" t="s">
        <v>136</v>
      </c>
      <c r="B45" s="16">
        <v>343834.41</v>
      </c>
      <c r="C45" s="16">
        <v>-25296.42</v>
      </c>
      <c r="D45" s="16">
        <v>-25296.42</v>
      </c>
      <c r="E45" s="16">
        <v>-25296.42</v>
      </c>
      <c r="F45" s="16">
        <v>-25296.42</v>
      </c>
      <c r="G45" s="16">
        <v>-25296.42</v>
      </c>
      <c r="H45" s="16">
        <v>-25296.42</v>
      </c>
      <c r="I45" s="16">
        <v>-25296.42</v>
      </c>
      <c r="J45" s="17">
        <v>-25296.42</v>
      </c>
      <c r="K45" s="17">
        <v>-25296.42</v>
      </c>
      <c r="L45" s="16">
        <v>-25296.42</v>
      </c>
      <c r="M45" s="16">
        <v>-25296.42</v>
      </c>
      <c r="N45" s="17">
        <v>-20712.62</v>
      </c>
      <c r="O45" s="17">
        <f t="shared" si="0"/>
        <v>-9724.9770833333296</v>
      </c>
    </row>
    <row r="46" spans="1:15">
      <c r="A46" s="15" t="s">
        <v>135</v>
      </c>
      <c r="B46" s="16">
        <v>29527738</v>
      </c>
      <c r="C46" s="16">
        <v>29527738</v>
      </c>
      <c r="D46" s="16">
        <v>29527738</v>
      </c>
      <c r="E46" s="16">
        <v>29403505</v>
      </c>
      <c r="F46" s="16">
        <v>29403505</v>
      </c>
      <c r="G46" s="16">
        <v>27403505</v>
      </c>
      <c r="H46" s="16">
        <v>27252764</v>
      </c>
      <c r="I46" s="16">
        <v>27252764</v>
      </c>
      <c r="J46" s="17">
        <v>27252764</v>
      </c>
      <c r="K46" s="17">
        <v>27356213</v>
      </c>
      <c r="L46" s="16">
        <v>27356213</v>
      </c>
      <c r="M46" s="16">
        <v>27356213</v>
      </c>
      <c r="N46" s="17">
        <v>25282008</v>
      </c>
      <c r="O46" s="17">
        <f t="shared" si="0"/>
        <v>28041482.916666668</v>
      </c>
    </row>
    <row r="47" spans="1:15" ht="14.4" thickBot="1">
      <c r="A47" s="19" t="s">
        <v>134</v>
      </c>
      <c r="B47" s="20">
        <v>49106001.479999997</v>
      </c>
      <c r="C47" s="20">
        <v>49097915.009999998</v>
      </c>
      <c r="D47" s="20">
        <v>49071756.640000001</v>
      </c>
      <c r="E47" s="20">
        <v>49213091.049999997</v>
      </c>
      <c r="F47" s="20">
        <v>49198823.68</v>
      </c>
      <c r="G47" s="20">
        <v>49184866.130000003</v>
      </c>
      <c r="H47" s="20">
        <v>50161586.509999998</v>
      </c>
      <c r="I47" s="20">
        <v>50140851.82</v>
      </c>
      <c r="J47" s="21">
        <v>48877237.100000001</v>
      </c>
      <c r="K47" s="21">
        <v>49365471.149999999</v>
      </c>
      <c r="L47" s="20">
        <v>49355692.700000003</v>
      </c>
      <c r="M47" s="20">
        <v>49341021.449999899</v>
      </c>
      <c r="N47" s="21">
        <v>48473451.689999998</v>
      </c>
      <c r="O47" s="21">
        <f t="shared" si="0"/>
        <v>49316503.318749994</v>
      </c>
    </row>
    <row r="48" spans="1:15">
      <c r="A48" s="15" t="s">
        <v>133</v>
      </c>
      <c r="B48" s="16">
        <v>81764394.340000004</v>
      </c>
      <c r="C48" s="16">
        <v>81399617.909999996</v>
      </c>
      <c r="D48" s="16">
        <v>81575027.109999999</v>
      </c>
      <c r="E48" s="16">
        <v>81576694.280000001</v>
      </c>
      <c r="F48" s="16">
        <v>81572834.599999994</v>
      </c>
      <c r="G48" s="16">
        <v>79583386.099999994</v>
      </c>
      <c r="H48" s="16">
        <v>80444352.280000001</v>
      </c>
      <c r="I48" s="16">
        <v>80454902.379999995</v>
      </c>
      <c r="J48" s="17">
        <v>79063802.069999993</v>
      </c>
      <c r="K48" s="17">
        <v>79713860.939999998</v>
      </c>
      <c r="L48" s="16">
        <v>79779473.049999997</v>
      </c>
      <c r="M48" s="16">
        <v>79772618.049999997</v>
      </c>
      <c r="N48" s="17">
        <v>76841592.629999995</v>
      </c>
      <c r="O48" s="17">
        <f t="shared" si="0"/>
        <v>80353296.854583338</v>
      </c>
    </row>
    <row r="49" spans="1:15">
      <c r="J49" s="17"/>
      <c r="K49" s="17"/>
      <c r="O49" s="17">
        <f t="shared" si="0"/>
        <v>0</v>
      </c>
    </row>
    <row r="50" spans="1:15">
      <c r="A50" s="15" t="s">
        <v>132</v>
      </c>
      <c r="B50" s="16">
        <v>81764394.340000004</v>
      </c>
      <c r="C50" s="16">
        <v>81399617.909999996</v>
      </c>
      <c r="D50" s="16">
        <v>81575027.109999999</v>
      </c>
      <c r="E50" s="16">
        <v>81576694.280000001</v>
      </c>
      <c r="F50" s="16">
        <v>81572834.599999994</v>
      </c>
      <c r="G50" s="16">
        <v>79583386.099999994</v>
      </c>
      <c r="H50" s="16">
        <v>80444352.280000001</v>
      </c>
      <c r="I50" s="16">
        <v>80454902.379999995</v>
      </c>
      <c r="J50" s="17">
        <v>79063802.069999993</v>
      </c>
      <c r="K50" s="17">
        <v>79713860.939999998</v>
      </c>
      <c r="L50" s="16">
        <v>79779473.049999997</v>
      </c>
      <c r="M50" s="16">
        <v>79772618.049999997</v>
      </c>
      <c r="N50" s="17">
        <v>76841592.629999995</v>
      </c>
      <c r="O50" s="17">
        <f t="shared" si="0"/>
        <v>80353296.854583338</v>
      </c>
    </row>
    <row r="51" spans="1:15">
      <c r="J51" s="17"/>
      <c r="K51" s="17"/>
      <c r="O51" s="17">
        <f t="shared" si="0"/>
        <v>0</v>
      </c>
    </row>
    <row r="52" spans="1:15">
      <c r="A52" s="15" t="s">
        <v>131</v>
      </c>
      <c r="J52" s="17"/>
      <c r="K52" s="17"/>
      <c r="O52" s="17">
        <f t="shared" si="0"/>
        <v>0</v>
      </c>
    </row>
    <row r="53" spans="1:15">
      <c r="A53" s="15" t="s">
        <v>130</v>
      </c>
      <c r="J53" s="17"/>
      <c r="K53" s="17"/>
      <c r="O53" s="17">
        <f t="shared" si="0"/>
        <v>0</v>
      </c>
    </row>
    <row r="54" spans="1:15">
      <c r="A54" s="15" t="s">
        <v>129</v>
      </c>
      <c r="B54" s="16">
        <v>24594661.34</v>
      </c>
      <c r="C54" s="16">
        <v>34118662.379999898</v>
      </c>
      <c r="D54" s="16">
        <v>12561507.9899999</v>
      </c>
      <c r="E54" s="16">
        <v>12410890.27</v>
      </c>
      <c r="F54" s="16">
        <v>916919.61000000103</v>
      </c>
      <c r="G54" s="16">
        <v>34112264.149999999</v>
      </c>
      <c r="H54" s="16">
        <v>6035266.3799999896</v>
      </c>
      <c r="I54" s="16">
        <v>14198022.449999999</v>
      </c>
      <c r="J54" s="17">
        <v>35137967.899999999</v>
      </c>
      <c r="K54" s="17">
        <v>1507067.71</v>
      </c>
      <c r="L54" s="16">
        <v>9725187.5099999998</v>
      </c>
      <c r="M54" s="16">
        <v>19093701.099999901</v>
      </c>
      <c r="N54" s="17">
        <v>24969138.84</v>
      </c>
      <c r="O54" s="17">
        <f t="shared" si="0"/>
        <v>17049946.46166664</v>
      </c>
    </row>
    <row r="55" spans="1:15">
      <c r="A55" s="15" t="s">
        <v>128</v>
      </c>
      <c r="B55" s="16">
        <v>7269365.1499999901</v>
      </c>
      <c r="C55" s="16">
        <v>3153311.2499999902</v>
      </c>
      <c r="D55" s="16">
        <v>3378016</v>
      </c>
      <c r="E55" s="16">
        <v>4001173.8099999898</v>
      </c>
      <c r="F55" s="16">
        <v>3249219.28</v>
      </c>
      <c r="G55" s="16">
        <v>3154832.1099999901</v>
      </c>
      <c r="H55" s="16">
        <v>3567826.87</v>
      </c>
      <c r="I55" s="16">
        <v>3197101.65</v>
      </c>
      <c r="J55" s="17">
        <v>4016015.9599999902</v>
      </c>
      <c r="K55" s="17">
        <v>4558680.3899999997</v>
      </c>
      <c r="L55" s="16">
        <v>4733187.0199999902</v>
      </c>
      <c r="M55" s="16">
        <v>5149787.8499999903</v>
      </c>
      <c r="N55" s="17">
        <v>5700639.9799999902</v>
      </c>
      <c r="O55" s="17">
        <f t="shared" si="0"/>
        <v>4053679.5629166607</v>
      </c>
    </row>
    <row r="56" spans="1:15">
      <c r="A56" s="15" t="s">
        <v>127</v>
      </c>
      <c r="B56" s="16">
        <v>5068123.45</v>
      </c>
      <c r="C56" s="16">
        <v>4240953.74</v>
      </c>
      <c r="D56" s="16">
        <v>5264172.04</v>
      </c>
      <c r="E56" s="16">
        <v>5615754.4299999997</v>
      </c>
      <c r="F56" s="16">
        <v>5340143.4399999902</v>
      </c>
      <c r="G56" s="16">
        <v>6000247.3099999996</v>
      </c>
      <c r="H56" s="16">
        <v>8399489.4800000004</v>
      </c>
      <c r="I56" s="16">
        <v>6356811.2300000004</v>
      </c>
      <c r="J56" s="17">
        <v>5126129.7300000004</v>
      </c>
      <c r="K56" s="17">
        <v>4662383.25</v>
      </c>
      <c r="L56" s="16">
        <v>4078853.66</v>
      </c>
      <c r="M56" s="16">
        <v>4108369.4</v>
      </c>
      <c r="N56" s="17">
        <v>4363343.9800000004</v>
      </c>
      <c r="O56" s="17">
        <f t="shared" si="0"/>
        <v>5325753.4520833315</v>
      </c>
    </row>
    <row r="57" spans="1:15" ht="14.4" thickBot="1">
      <c r="A57" s="19" t="s">
        <v>126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1">
        <v>0</v>
      </c>
      <c r="K57" s="21">
        <v>0</v>
      </c>
      <c r="L57" s="20">
        <v>0</v>
      </c>
      <c r="M57" s="20">
        <v>0</v>
      </c>
      <c r="N57" s="21">
        <v>0</v>
      </c>
      <c r="O57" s="21">
        <f t="shared" si="0"/>
        <v>0</v>
      </c>
    </row>
    <row r="58" spans="1:15">
      <c r="A58" s="15" t="s">
        <v>125</v>
      </c>
      <c r="B58" s="16">
        <v>36932149.939999998</v>
      </c>
      <c r="C58" s="16">
        <v>41512927.369999997</v>
      </c>
      <c r="D58" s="16">
        <v>21203696.029999901</v>
      </c>
      <c r="E58" s="16">
        <v>22027818.509999901</v>
      </c>
      <c r="F58" s="16">
        <v>9506282.3300000001</v>
      </c>
      <c r="G58" s="16">
        <v>43267343.57</v>
      </c>
      <c r="H58" s="16">
        <v>18002582.73</v>
      </c>
      <c r="I58" s="16">
        <v>23751935.329999998</v>
      </c>
      <c r="J58" s="17">
        <v>44280113.590000004</v>
      </c>
      <c r="K58" s="17">
        <v>10728131.35</v>
      </c>
      <c r="L58" s="16">
        <v>18537228.189999901</v>
      </c>
      <c r="M58" s="16">
        <v>28351858.349999901</v>
      </c>
      <c r="N58" s="17">
        <v>35033122.799999997</v>
      </c>
      <c r="O58" s="17">
        <f t="shared" si="0"/>
        <v>26429379.476666629</v>
      </c>
    </row>
    <row r="59" spans="1:15">
      <c r="O59" s="17">
        <f t="shared" si="0"/>
        <v>0</v>
      </c>
    </row>
    <row r="60" spans="1:15">
      <c r="A60" s="15" t="s">
        <v>124</v>
      </c>
      <c r="O60" s="17">
        <f t="shared" si="0"/>
        <v>0</v>
      </c>
    </row>
    <row r="61" spans="1:15">
      <c r="A61" s="15" t="s">
        <v>123</v>
      </c>
      <c r="O61" s="17">
        <f t="shared" si="0"/>
        <v>0</v>
      </c>
    </row>
    <row r="62" spans="1:15">
      <c r="O62" s="17">
        <f t="shared" si="0"/>
        <v>0</v>
      </c>
    </row>
    <row r="63" spans="1:15">
      <c r="A63" s="15" t="s">
        <v>122</v>
      </c>
      <c r="O63" s="17">
        <f t="shared" si="0"/>
        <v>0</v>
      </c>
    </row>
    <row r="64" spans="1:15">
      <c r="A64" s="15" t="s">
        <v>121</v>
      </c>
      <c r="B64" s="16">
        <v>3213241.34</v>
      </c>
      <c r="C64" s="16">
        <v>3213241.34</v>
      </c>
      <c r="D64" s="16">
        <v>3213241.34</v>
      </c>
      <c r="E64" s="16">
        <v>3213241.34</v>
      </c>
      <c r="F64" s="16">
        <v>3213241.34</v>
      </c>
      <c r="G64" s="16">
        <v>2619410.85</v>
      </c>
      <c r="H64" s="16">
        <v>2619410.85</v>
      </c>
      <c r="I64" s="16">
        <v>2619410.85</v>
      </c>
      <c r="J64" s="16">
        <v>2619410.85</v>
      </c>
      <c r="K64" s="16">
        <v>2619410.85</v>
      </c>
      <c r="L64" s="16">
        <v>2619410.85</v>
      </c>
      <c r="M64" s="16">
        <v>2601890.2999999998</v>
      </c>
      <c r="N64" s="17">
        <v>2601890.2999999998</v>
      </c>
      <c r="O64" s="17">
        <f t="shared" si="0"/>
        <v>2839907.2150000003</v>
      </c>
    </row>
    <row r="65" spans="1:15">
      <c r="A65" s="15" t="s">
        <v>120</v>
      </c>
      <c r="B65" s="16">
        <v>232806400.91999999</v>
      </c>
      <c r="C65" s="16">
        <v>283838835.52999997</v>
      </c>
      <c r="D65" s="16">
        <v>301473542.13</v>
      </c>
      <c r="E65" s="16">
        <v>265220595.36000001</v>
      </c>
      <c r="F65" s="16">
        <v>246669507.71999899</v>
      </c>
      <c r="G65" s="16">
        <v>205923244.78999901</v>
      </c>
      <c r="H65" s="16">
        <v>172984237.72999999</v>
      </c>
      <c r="I65" s="16">
        <v>161164742.49000001</v>
      </c>
      <c r="J65" s="16">
        <v>139085327.88999999</v>
      </c>
      <c r="K65" s="16">
        <v>140175281.359999</v>
      </c>
      <c r="L65" s="16">
        <v>142962298.68000001</v>
      </c>
      <c r="M65" s="16">
        <v>193059487.24999899</v>
      </c>
      <c r="N65" s="17">
        <v>237229840.78</v>
      </c>
      <c r="O65" s="17">
        <f t="shared" si="0"/>
        <v>207297935.14833298</v>
      </c>
    </row>
    <row r="66" spans="1:15">
      <c r="A66" s="15" t="s">
        <v>119</v>
      </c>
      <c r="B66" s="16">
        <v>89735815.890000001</v>
      </c>
      <c r="C66" s="16">
        <v>91397307.189999998</v>
      </c>
      <c r="D66" s="16">
        <v>92842222.510000005</v>
      </c>
      <c r="E66" s="16">
        <v>85497094.920000002</v>
      </c>
      <c r="F66" s="16">
        <v>81509855.200000003</v>
      </c>
      <c r="G66" s="16">
        <v>82968509.349999905</v>
      </c>
      <c r="H66" s="16">
        <v>83435148.620000005</v>
      </c>
      <c r="I66" s="16">
        <v>82297376.209999993</v>
      </c>
      <c r="J66" s="16">
        <v>77427951.340000004</v>
      </c>
      <c r="K66" s="16">
        <v>79105078.629999995</v>
      </c>
      <c r="L66" s="16">
        <v>73542130.670000002</v>
      </c>
      <c r="M66" s="16">
        <v>87847143.069999993</v>
      </c>
      <c r="N66" s="17">
        <v>94860941.749999896</v>
      </c>
      <c r="O66" s="17">
        <f t="shared" si="0"/>
        <v>84180683.044166639</v>
      </c>
    </row>
    <row r="67" spans="1:15">
      <c r="A67" s="15" t="s">
        <v>118</v>
      </c>
      <c r="B67" s="16">
        <v>16144492.560000001</v>
      </c>
      <c r="C67" s="16">
        <v>19606089.170000002</v>
      </c>
      <c r="D67" s="16">
        <v>22725689.789999999</v>
      </c>
      <c r="E67" s="16">
        <v>24556928.420000002</v>
      </c>
      <c r="F67" s="16">
        <v>27850428.260000002</v>
      </c>
      <c r="G67" s="16">
        <v>19832962.420000002</v>
      </c>
      <c r="H67" s="16">
        <v>7168529.2699999996</v>
      </c>
      <c r="I67" s="16">
        <v>9557904.8900000006</v>
      </c>
      <c r="J67" s="16">
        <v>7530353.5999999996</v>
      </c>
      <c r="K67" s="16">
        <v>5103065.8499999996</v>
      </c>
      <c r="L67" s="16">
        <v>4650975.4000000004</v>
      </c>
      <c r="M67" s="16">
        <v>11244128.42</v>
      </c>
      <c r="N67" s="17">
        <v>3368039.95</v>
      </c>
      <c r="O67" s="17">
        <f t="shared" si="0"/>
        <v>14131943.478749998</v>
      </c>
    </row>
    <row r="68" spans="1:15">
      <c r="A68" s="15" t="s">
        <v>117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  <c r="O68" s="17">
        <f t="shared" si="0"/>
        <v>0</v>
      </c>
    </row>
    <row r="69" spans="1:15">
      <c r="A69" s="15" t="s">
        <v>116</v>
      </c>
      <c r="B69" s="16">
        <v>234052760.36000001</v>
      </c>
      <c r="C69" s="16">
        <v>226305605.329999</v>
      </c>
      <c r="D69" s="16">
        <v>188332583.53999999</v>
      </c>
      <c r="E69" s="16">
        <v>167167746.13999999</v>
      </c>
      <c r="F69" s="16">
        <v>145501451.46000001</v>
      </c>
      <c r="G69" s="16">
        <v>127999150.47</v>
      </c>
      <c r="H69" s="16">
        <v>115944561.92</v>
      </c>
      <c r="I69" s="16">
        <v>120048235.86999901</v>
      </c>
      <c r="J69" s="16">
        <v>127890070.17999899</v>
      </c>
      <c r="K69" s="16">
        <v>126252102.92999899</v>
      </c>
      <c r="L69" s="16">
        <v>160778483.15000001</v>
      </c>
      <c r="M69" s="16">
        <v>184986377.12</v>
      </c>
      <c r="N69" s="17">
        <v>222186152.00999999</v>
      </c>
      <c r="O69" s="17">
        <f t="shared" si="0"/>
        <v>159943818.69124964</v>
      </c>
    </row>
    <row r="70" spans="1:15">
      <c r="A70" s="15" t="s">
        <v>115</v>
      </c>
      <c r="B70" s="16">
        <v>145945.89000000001</v>
      </c>
      <c r="C70" s="16">
        <v>175592.07</v>
      </c>
      <c r="D70" s="16">
        <v>157777.32</v>
      </c>
      <c r="E70" s="16">
        <v>116716.95</v>
      </c>
      <c r="F70" s="16">
        <v>93096.83</v>
      </c>
      <c r="G70" s="16">
        <v>110721.11</v>
      </c>
      <c r="H70" s="16">
        <v>143493.98000000001</v>
      </c>
      <c r="I70" s="16">
        <v>141965.67000000001</v>
      </c>
      <c r="J70" s="16">
        <v>154755.37</v>
      </c>
      <c r="K70" s="16">
        <v>122642.93</v>
      </c>
      <c r="L70" s="16">
        <v>169362.21</v>
      </c>
      <c r="M70" s="16">
        <v>185181.95</v>
      </c>
      <c r="N70" s="17">
        <v>186389.55</v>
      </c>
      <c r="O70" s="17">
        <f t="shared" si="0"/>
        <v>144789.50916666666</v>
      </c>
    </row>
    <row r="71" spans="1:15" ht="14.4" thickBot="1">
      <c r="A71" s="19" t="s">
        <v>114</v>
      </c>
      <c r="B71" s="20">
        <v>2784765.38</v>
      </c>
      <c r="C71" s="20">
        <v>1293123.3499999901</v>
      </c>
      <c r="D71" s="20">
        <v>-4601488.4199999897</v>
      </c>
      <c r="E71" s="20">
        <v>-10589822.529999999</v>
      </c>
      <c r="F71" s="20">
        <v>-14224199.689999999</v>
      </c>
      <c r="G71" s="20">
        <v>-14410369.220000001</v>
      </c>
      <c r="H71" s="20">
        <v>-10979924.09</v>
      </c>
      <c r="I71" s="20">
        <v>-8730799.2799999993</v>
      </c>
      <c r="J71" s="20">
        <v>-7305835.48999999</v>
      </c>
      <c r="K71" s="20">
        <v>-5784139.4099999899</v>
      </c>
      <c r="L71" s="20">
        <v>-10004734.109999999</v>
      </c>
      <c r="M71" s="20">
        <v>-12726506.2399999</v>
      </c>
      <c r="N71" s="21">
        <v>-16050963.390000001</v>
      </c>
      <c r="O71" s="21">
        <f t="shared" si="0"/>
        <v>-8724816.1779166572</v>
      </c>
    </row>
    <row r="72" spans="1:15">
      <c r="A72" s="15" t="s">
        <v>113</v>
      </c>
      <c r="B72" s="16">
        <v>578883422.34000003</v>
      </c>
      <c r="C72" s="16">
        <v>625829793.98000002</v>
      </c>
      <c r="D72" s="16">
        <v>604143568.21000004</v>
      </c>
      <c r="E72" s="16">
        <v>535182500.60000002</v>
      </c>
      <c r="F72" s="16">
        <v>490613381.12</v>
      </c>
      <c r="G72" s="16">
        <v>425043629.76999998</v>
      </c>
      <c r="H72" s="16">
        <v>371315458.27999997</v>
      </c>
      <c r="I72" s="16">
        <v>367098836.69999999</v>
      </c>
      <c r="J72" s="16">
        <v>347402033.74000001</v>
      </c>
      <c r="K72" s="16">
        <v>347593443.13999897</v>
      </c>
      <c r="L72" s="16">
        <v>374717926.84999901</v>
      </c>
      <c r="M72" s="16">
        <v>467197701.87</v>
      </c>
      <c r="N72" s="17">
        <v>544382290.94999897</v>
      </c>
      <c r="O72" s="17">
        <f t="shared" si="0"/>
        <v>459814260.90874976</v>
      </c>
    </row>
    <row r="73" spans="1:15">
      <c r="O73" s="17">
        <f t="shared" si="0"/>
        <v>0</v>
      </c>
    </row>
    <row r="74" spans="1:15">
      <c r="A74" s="15" t="s">
        <v>112</v>
      </c>
      <c r="O74" s="17">
        <f t="shared" ref="O74:O136" si="1">(B74+N74+SUM(C74:M74)*2)/24</f>
        <v>0</v>
      </c>
    </row>
    <row r="75" spans="1:15" ht="14.4" thickBot="1">
      <c r="A75" s="19" t="s">
        <v>111</v>
      </c>
      <c r="B75" s="20">
        <v>-9797822.77999999</v>
      </c>
      <c r="C75" s="20">
        <v>-9914375.5500000007</v>
      </c>
      <c r="D75" s="20">
        <v>-10859882.259999899</v>
      </c>
      <c r="E75" s="20">
        <v>-10934025.7999999</v>
      </c>
      <c r="F75" s="20">
        <v>-11375049.27</v>
      </c>
      <c r="G75" s="20">
        <v>-10588252.34</v>
      </c>
      <c r="H75" s="20">
        <v>-9976763.8000000007</v>
      </c>
      <c r="I75" s="20">
        <v>-8188988.3300000001</v>
      </c>
      <c r="J75" s="20">
        <v>-7342832.96</v>
      </c>
      <c r="K75" s="20">
        <v>-6087689.5</v>
      </c>
      <c r="L75" s="20">
        <v>-6333412.9900000002</v>
      </c>
      <c r="M75" s="20">
        <v>-5389534.1900000004</v>
      </c>
      <c r="N75" s="21">
        <v>-8900745.6299999896</v>
      </c>
      <c r="O75" s="21">
        <f t="shared" si="1"/>
        <v>-8861674.2662499826</v>
      </c>
    </row>
    <row r="76" spans="1:15">
      <c r="A76" s="15" t="s">
        <v>110</v>
      </c>
      <c r="B76" s="16">
        <v>-9797822.77999999</v>
      </c>
      <c r="C76" s="16">
        <v>-9914375.5500000007</v>
      </c>
      <c r="D76" s="16">
        <v>-10859882.259999899</v>
      </c>
      <c r="E76" s="16">
        <v>-10934025.7999999</v>
      </c>
      <c r="F76" s="16">
        <v>-11375049.27</v>
      </c>
      <c r="G76" s="16">
        <v>-10588252.34</v>
      </c>
      <c r="H76" s="16">
        <v>-9976763.8000000007</v>
      </c>
      <c r="I76" s="16">
        <v>-8188988.3300000001</v>
      </c>
      <c r="J76" s="16">
        <v>-7342832.96</v>
      </c>
      <c r="K76" s="16">
        <v>-6087689.5</v>
      </c>
      <c r="L76" s="16">
        <v>-6333412.9900000002</v>
      </c>
      <c r="M76" s="16">
        <v>-5389534.1900000004</v>
      </c>
      <c r="N76" s="17">
        <v>-8900745.6299999896</v>
      </c>
      <c r="O76" s="17">
        <f t="shared" si="1"/>
        <v>-8861674.2662499826</v>
      </c>
    </row>
    <row r="77" spans="1:15">
      <c r="O77" s="17">
        <f t="shared" si="1"/>
        <v>0</v>
      </c>
    </row>
    <row r="78" spans="1:15">
      <c r="A78" s="15" t="s">
        <v>109</v>
      </c>
      <c r="O78" s="17">
        <f t="shared" si="1"/>
        <v>0</v>
      </c>
    </row>
    <row r="79" spans="1:15">
      <c r="A79" s="15" t="s">
        <v>108</v>
      </c>
      <c r="B79" s="16">
        <v>20077521.329999998</v>
      </c>
      <c r="C79" s="16">
        <v>18874495.7099999</v>
      </c>
      <c r="D79" s="16">
        <v>18157539.43</v>
      </c>
      <c r="E79" s="16">
        <v>17719414.329999998</v>
      </c>
      <c r="F79" s="16">
        <v>18063354.800000001</v>
      </c>
      <c r="G79" s="16">
        <v>20185626.219999999</v>
      </c>
      <c r="H79" s="16">
        <v>20224231.0699999</v>
      </c>
      <c r="I79" s="16">
        <v>19988694.469999999</v>
      </c>
      <c r="J79" s="17">
        <v>19764996.8699999</v>
      </c>
      <c r="K79" s="17">
        <v>18637605.559999999</v>
      </c>
      <c r="L79" s="16">
        <v>18509637.9099999</v>
      </c>
      <c r="M79" s="16">
        <v>19853537.09</v>
      </c>
      <c r="N79" s="17">
        <v>17266161.25</v>
      </c>
      <c r="O79" s="17">
        <f t="shared" si="1"/>
        <v>19054247.895833299</v>
      </c>
    </row>
    <row r="80" spans="1:15">
      <c r="A80" s="15" t="s">
        <v>107</v>
      </c>
      <c r="B80" s="16">
        <v>104509800.02</v>
      </c>
      <c r="C80" s="16">
        <v>106231011.55</v>
      </c>
      <c r="D80" s="16">
        <v>106147930.58</v>
      </c>
      <c r="E80" s="16">
        <v>102856526.84999999</v>
      </c>
      <c r="F80" s="16">
        <v>105561573.28</v>
      </c>
      <c r="G80" s="16">
        <v>103190867.29000001</v>
      </c>
      <c r="H80" s="16">
        <v>100850560.90000001</v>
      </c>
      <c r="I80" s="16">
        <v>104321610.70999999</v>
      </c>
      <c r="J80" s="17">
        <v>106908022.89</v>
      </c>
      <c r="K80" s="17">
        <v>108578112.65000001</v>
      </c>
      <c r="L80" s="16">
        <v>106823774.25</v>
      </c>
      <c r="M80" s="16">
        <v>108142738.69</v>
      </c>
      <c r="N80" s="17">
        <v>107473643.50999901</v>
      </c>
      <c r="O80" s="17">
        <f t="shared" si="1"/>
        <v>105467037.61708331</v>
      </c>
    </row>
    <row r="81" spans="1:15">
      <c r="A81" s="15" t="s">
        <v>106</v>
      </c>
      <c r="B81" s="16">
        <v>205467.95</v>
      </c>
      <c r="C81" s="16">
        <v>224168.35</v>
      </c>
      <c r="D81" s="16">
        <v>238787.07</v>
      </c>
      <c r="E81" s="16">
        <v>261582.98</v>
      </c>
      <c r="F81" s="16">
        <v>367457.41</v>
      </c>
      <c r="G81" s="16">
        <v>241714.41</v>
      </c>
      <c r="H81" s="16">
        <v>186907.14</v>
      </c>
      <c r="I81" s="16">
        <v>159874.69</v>
      </c>
      <c r="J81" s="17">
        <v>190781.1</v>
      </c>
      <c r="K81" s="17">
        <v>270944.03000000003</v>
      </c>
      <c r="L81" s="16">
        <v>246307.12</v>
      </c>
      <c r="M81" s="16">
        <v>240064.68</v>
      </c>
      <c r="N81" s="17">
        <v>150639.1</v>
      </c>
      <c r="O81" s="17">
        <f t="shared" si="1"/>
        <v>233886.87541666665</v>
      </c>
    </row>
    <row r="82" spans="1:15">
      <c r="A82" s="15" t="s">
        <v>105</v>
      </c>
      <c r="B82" s="16">
        <v>4082.8</v>
      </c>
      <c r="C82" s="16">
        <v>4082.8</v>
      </c>
      <c r="D82" s="16">
        <v>4082.8</v>
      </c>
      <c r="E82" s="16">
        <v>4082.8</v>
      </c>
      <c r="F82" s="16">
        <v>4082.8</v>
      </c>
      <c r="G82" s="16">
        <v>4082.8</v>
      </c>
      <c r="H82" s="16">
        <v>4082.8</v>
      </c>
      <c r="I82" s="16">
        <v>4082.8</v>
      </c>
      <c r="J82" s="17">
        <v>4082.8</v>
      </c>
      <c r="K82" s="17">
        <v>4082.8</v>
      </c>
      <c r="L82" s="16">
        <v>34502.800000000003</v>
      </c>
      <c r="M82" s="16">
        <v>32284.400000000001</v>
      </c>
      <c r="N82" s="17">
        <v>32064.400000000001</v>
      </c>
      <c r="O82" s="17">
        <f t="shared" si="1"/>
        <v>10133.833333333334</v>
      </c>
    </row>
    <row r="83" spans="1:15">
      <c r="A83" s="15" t="s">
        <v>104</v>
      </c>
      <c r="B83" s="16">
        <v>1864432.24</v>
      </c>
      <c r="C83" s="16">
        <v>1408764.98</v>
      </c>
      <c r="D83" s="16">
        <v>1057906.6000000001</v>
      </c>
      <c r="E83" s="16">
        <v>213001.1</v>
      </c>
      <c r="F83" s="16">
        <v>163077.48000000001</v>
      </c>
      <c r="G83" s="16">
        <v>-244040.93</v>
      </c>
      <c r="H83" s="16">
        <v>-82568.66</v>
      </c>
      <c r="I83" s="16">
        <v>65063.32</v>
      </c>
      <c r="J83" s="17">
        <v>294669.95999999897</v>
      </c>
      <c r="K83" s="17">
        <v>231855.57</v>
      </c>
      <c r="L83" s="16">
        <v>-79431.16</v>
      </c>
      <c r="M83" s="16">
        <v>70575.58</v>
      </c>
      <c r="N83" s="17">
        <v>-502989.04</v>
      </c>
      <c r="O83" s="17">
        <f t="shared" si="1"/>
        <v>314966.28666666656</v>
      </c>
    </row>
    <row r="84" spans="1:15">
      <c r="A84" s="15" t="s">
        <v>103</v>
      </c>
      <c r="B84" s="16">
        <v>36506049.100000001</v>
      </c>
      <c r="C84" s="16">
        <v>29356269.210000001</v>
      </c>
      <c r="D84" s="16">
        <v>19732047.23</v>
      </c>
      <c r="E84" s="16">
        <v>19461250.689999901</v>
      </c>
      <c r="F84" s="16">
        <v>23182764.829999998</v>
      </c>
      <c r="G84" s="16">
        <v>29722176.629999999</v>
      </c>
      <c r="H84" s="16">
        <v>33929203.519999899</v>
      </c>
      <c r="I84" s="16">
        <v>34214791.479999997</v>
      </c>
      <c r="J84" s="17">
        <v>36936282.090000004</v>
      </c>
      <c r="K84" s="17">
        <v>40658238.329999998</v>
      </c>
      <c r="L84" s="16">
        <v>39205840.569999903</v>
      </c>
      <c r="M84" s="16">
        <v>36915477.739999898</v>
      </c>
      <c r="N84" s="17">
        <v>31092337.939999901</v>
      </c>
      <c r="O84" s="17">
        <f t="shared" si="1"/>
        <v>31426127.986666631</v>
      </c>
    </row>
    <row r="85" spans="1:15" ht="14.4" thickBot="1">
      <c r="A85" s="19" t="s">
        <v>102</v>
      </c>
      <c r="B85" s="20">
        <v>61729.599999999999</v>
      </c>
      <c r="C85" s="20">
        <v>82020.92</v>
      </c>
      <c r="D85" s="20">
        <v>74023.759999999995</v>
      </c>
      <c r="E85" s="20">
        <v>63063.92</v>
      </c>
      <c r="F85" s="20">
        <v>53685.1</v>
      </c>
      <c r="G85" s="20">
        <v>44104.1</v>
      </c>
      <c r="H85" s="20">
        <v>37421.32</v>
      </c>
      <c r="I85" s="20">
        <v>30683.18</v>
      </c>
      <c r="J85" s="21">
        <v>50110.03</v>
      </c>
      <c r="K85" s="21">
        <v>73314.69</v>
      </c>
      <c r="L85" s="20">
        <v>79767.490000000005</v>
      </c>
      <c r="M85" s="20">
        <v>70178.05</v>
      </c>
      <c r="N85" s="21">
        <v>75972.820000000007</v>
      </c>
      <c r="O85" s="21">
        <f t="shared" si="1"/>
        <v>60601.980833333335</v>
      </c>
    </row>
    <row r="86" spans="1:15">
      <c r="A86" s="15" t="s">
        <v>101</v>
      </c>
      <c r="B86" s="16">
        <v>163229083.03999999</v>
      </c>
      <c r="C86" s="16">
        <v>156180813.519999</v>
      </c>
      <c r="D86" s="16">
        <v>145412317.46999899</v>
      </c>
      <c r="E86" s="16">
        <v>140578922.66999999</v>
      </c>
      <c r="F86" s="16">
        <v>147395995.69999999</v>
      </c>
      <c r="G86" s="16">
        <v>153144530.52000001</v>
      </c>
      <c r="H86" s="16">
        <v>155149838.08999899</v>
      </c>
      <c r="I86" s="16">
        <v>158784800.65000001</v>
      </c>
      <c r="J86" s="17">
        <v>164148945.739999</v>
      </c>
      <c r="K86" s="17">
        <v>168454153.63</v>
      </c>
      <c r="L86" s="16">
        <v>164820398.97999999</v>
      </c>
      <c r="M86" s="16">
        <v>165324856.22999999</v>
      </c>
      <c r="N86" s="17">
        <v>155587829.97999901</v>
      </c>
      <c r="O86" s="17">
        <f t="shared" si="1"/>
        <v>156567002.47583297</v>
      </c>
    </row>
    <row r="87" spans="1:15">
      <c r="J87" s="17"/>
      <c r="K87" s="17"/>
      <c r="O87" s="17">
        <f t="shared" si="1"/>
        <v>0</v>
      </c>
    </row>
    <row r="88" spans="1:15">
      <c r="A88" s="15" t="s">
        <v>100</v>
      </c>
      <c r="J88" s="17"/>
      <c r="K88" s="17"/>
      <c r="O88" s="17">
        <f t="shared" si="1"/>
        <v>0</v>
      </c>
    </row>
    <row r="89" spans="1:15">
      <c r="A89" s="15" t="s">
        <v>99</v>
      </c>
      <c r="B89" s="16">
        <v>54341128.769999899</v>
      </c>
      <c r="C89" s="16">
        <v>17933296.259999901</v>
      </c>
      <c r="D89" s="16">
        <v>26376813.079999998</v>
      </c>
      <c r="E89" s="16">
        <v>23500540.059999999</v>
      </c>
      <c r="F89" s="16">
        <v>22674503.59</v>
      </c>
      <c r="G89" s="16">
        <v>16671473.23</v>
      </c>
      <c r="H89" s="16">
        <v>16077806.07</v>
      </c>
      <c r="I89" s="16">
        <v>17399623.379999999</v>
      </c>
      <c r="J89" s="17">
        <v>13685048.699999999</v>
      </c>
      <c r="K89" s="17">
        <v>16605096.67</v>
      </c>
      <c r="L89" s="16">
        <v>17370992.690000001</v>
      </c>
      <c r="M89" s="16">
        <v>19393171.190000001</v>
      </c>
      <c r="N89" s="17">
        <v>22247015.890000001</v>
      </c>
      <c r="O89" s="17">
        <f t="shared" si="1"/>
        <v>20498536.437499985</v>
      </c>
    </row>
    <row r="90" spans="1:15" ht="14.4" thickBot="1">
      <c r="A90" s="19" t="s">
        <v>98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1">
        <v>0</v>
      </c>
      <c r="K90" s="21">
        <v>0</v>
      </c>
      <c r="L90" s="20">
        <v>0</v>
      </c>
      <c r="M90" s="20">
        <v>0</v>
      </c>
      <c r="N90" s="21">
        <v>0</v>
      </c>
      <c r="O90" s="21">
        <f t="shared" si="1"/>
        <v>0</v>
      </c>
    </row>
    <row r="91" spans="1:15">
      <c r="A91" s="15" t="s">
        <v>97</v>
      </c>
      <c r="B91" s="16">
        <v>54341128.769999899</v>
      </c>
      <c r="C91" s="16">
        <v>17933296.259999901</v>
      </c>
      <c r="D91" s="16">
        <v>26376813.079999998</v>
      </c>
      <c r="E91" s="16">
        <v>23500540.059999999</v>
      </c>
      <c r="F91" s="16">
        <v>22674503.59</v>
      </c>
      <c r="G91" s="16">
        <v>16671473.23</v>
      </c>
      <c r="H91" s="16">
        <v>16077806.07</v>
      </c>
      <c r="I91" s="16">
        <v>17399623.379999999</v>
      </c>
      <c r="J91" s="17">
        <v>13685048.699999999</v>
      </c>
      <c r="K91" s="17">
        <v>16605096.67</v>
      </c>
      <c r="L91" s="16">
        <v>17370992.690000001</v>
      </c>
      <c r="M91" s="16">
        <v>19393171.190000001</v>
      </c>
      <c r="N91" s="17">
        <v>22247015.890000001</v>
      </c>
      <c r="O91" s="17">
        <f t="shared" si="1"/>
        <v>20498536.437499985</v>
      </c>
    </row>
    <row r="92" spans="1:15">
      <c r="J92" s="17"/>
      <c r="K92" s="17"/>
      <c r="O92" s="17">
        <f t="shared" si="1"/>
        <v>0</v>
      </c>
    </row>
    <row r="93" spans="1:15">
      <c r="A93" s="15" t="s">
        <v>96</v>
      </c>
      <c r="J93" s="17"/>
      <c r="K93" s="17"/>
      <c r="O93" s="17">
        <f t="shared" si="1"/>
        <v>0</v>
      </c>
    </row>
    <row r="94" spans="1:15">
      <c r="A94" s="15" t="s">
        <v>95</v>
      </c>
      <c r="B94" s="16">
        <v>25309507.09</v>
      </c>
      <c r="C94" s="16">
        <v>27522211.32</v>
      </c>
      <c r="D94" s="16">
        <v>27559963.100000001</v>
      </c>
      <c r="E94" s="16">
        <v>28898085.82</v>
      </c>
      <c r="F94" s="16">
        <v>30105668.280000001</v>
      </c>
      <c r="G94" s="16">
        <v>29224799.960000001</v>
      </c>
      <c r="H94" s="16">
        <v>29041299.399999999</v>
      </c>
      <c r="I94" s="16">
        <v>20317404.9599999</v>
      </c>
      <c r="J94" s="17">
        <v>17311906.4599999</v>
      </c>
      <c r="K94" s="17">
        <v>15942488.7999999</v>
      </c>
      <c r="L94" s="16">
        <v>15363314.429999899</v>
      </c>
      <c r="M94" s="16">
        <v>13805129.179999899</v>
      </c>
      <c r="N94" s="17">
        <v>19629477.73</v>
      </c>
      <c r="O94" s="17">
        <f t="shared" si="1"/>
        <v>23130147.009999957</v>
      </c>
    </row>
    <row r="95" spans="1:15">
      <c r="A95" s="15" t="s">
        <v>94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755335.99</v>
      </c>
      <c r="J95" s="17">
        <v>8953286.3399999999</v>
      </c>
      <c r="K95" s="17">
        <v>14385390.34</v>
      </c>
      <c r="L95" s="16">
        <v>14385390.34</v>
      </c>
      <c r="M95" s="16">
        <v>9195340.6099999994</v>
      </c>
      <c r="N95" s="17">
        <v>14000</v>
      </c>
      <c r="O95" s="17">
        <f t="shared" si="1"/>
        <v>3973478.6350000002</v>
      </c>
    </row>
    <row r="96" spans="1:15" ht="14.4" thickBot="1">
      <c r="A96" s="19" t="s">
        <v>75</v>
      </c>
      <c r="B96" s="20">
        <v>9837.34</v>
      </c>
      <c r="C96" s="20">
        <v>932.66</v>
      </c>
      <c r="D96" s="20">
        <v>932.66</v>
      </c>
      <c r="E96" s="20">
        <v>21746.240000000002</v>
      </c>
      <c r="F96" s="20">
        <v>932.66</v>
      </c>
      <c r="G96" s="20">
        <v>932.66</v>
      </c>
      <c r="H96" s="20">
        <v>10944.26</v>
      </c>
      <c r="I96" s="20">
        <v>19375.080000000002</v>
      </c>
      <c r="J96" s="21">
        <v>30440.53</v>
      </c>
      <c r="K96" s="21">
        <v>39925.19</v>
      </c>
      <c r="L96" s="20">
        <v>50463.7</v>
      </c>
      <c r="M96" s="20">
        <v>61002.21</v>
      </c>
      <c r="N96" s="21">
        <v>11984.99</v>
      </c>
      <c r="O96" s="21">
        <f t="shared" si="1"/>
        <v>20711.584583333333</v>
      </c>
    </row>
    <row r="97" spans="1:15">
      <c r="A97" s="15" t="s">
        <v>93</v>
      </c>
      <c r="B97" s="16">
        <v>25319344.43</v>
      </c>
      <c r="C97" s="16">
        <v>27523143.98</v>
      </c>
      <c r="D97" s="16">
        <v>27560895.760000002</v>
      </c>
      <c r="E97" s="16">
        <v>28919832.059999999</v>
      </c>
      <c r="F97" s="16">
        <v>30106600.940000001</v>
      </c>
      <c r="G97" s="16">
        <v>29225732.620000001</v>
      </c>
      <c r="H97" s="16">
        <v>29052243.66</v>
      </c>
      <c r="I97" s="16">
        <v>21092116.029999901</v>
      </c>
      <c r="J97" s="17">
        <v>26295633.329999901</v>
      </c>
      <c r="K97" s="17">
        <v>30367804.329999998</v>
      </c>
      <c r="L97" s="16">
        <v>29799168.469999898</v>
      </c>
      <c r="M97" s="16">
        <v>23061472</v>
      </c>
      <c r="N97" s="17">
        <v>19655462.719999999</v>
      </c>
      <c r="O97" s="17">
        <f t="shared" si="1"/>
        <v>27124337.229583308</v>
      </c>
    </row>
    <row r="98" spans="1:15">
      <c r="J98" s="17"/>
      <c r="K98" s="17"/>
      <c r="O98" s="17">
        <f t="shared" si="1"/>
        <v>0</v>
      </c>
    </row>
    <row r="99" spans="1:15">
      <c r="A99" s="15" t="s">
        <v>92</v>
      </c>
      <c r="J99" s="17"/>
      <c r="K99" s="17"/>
      <c r="O99" s="17">
        <f t="shared" si="1"/>
        <v>0</v>
      </c>
    </row>
    <row r="100" spans="1:15">
      <c r="A100" s="15" t="s">
        <v>91</v>
      </c>
      <c r="B100" s="16">
        <v>515892745.51999998</v>
      </c>
      <c r="C100" s="16">
        <v>468290914.50999999</v>
      </c>
      <c r="D100" s="16">
        <v>490054505.62</v>
      </c>
      <c r="E100" s="16">
        <v>472795138.65999901</v>
      </c>
      <c r="F100" s="16">
        <v>465436464.19</v>
      </c>
      <c r="G100" s="16">
        <v>458765527.38</v>
      </c>
      <c r="H100" s="16">
        <v>485024731.71999902</v>
      </c>
      <c r="I100" s="16">
        <v>498307241.32999998</v>
      </c>
      <c r="J100" s="17">
        <v>498469276.94999999</v>
      </c>
      <c r="K100" s="17">
        <v>508537866.73000002</v>
      </c>
      <c r="L100" s="16">
        <v>501017471.50999999</v>
      </c>
      <c r="M100" s="16">
        <v>482903301.02999997</v>
      </c>
      <c r="N100" s="17">
        <v>1375504644.3499999</v>
      </c>
      <c r="O100" s="17">
        <f t="shared" si="1"/>
        <v>522941761.21374989</v>
      </c>
    </row>
    <row r="101" spans="1:15">
      <c r="J101" s="17"/>
      <c r="K101" s="17"/>
      <c r="O101" s="17">
        <f t="shared" si="1"/>
        <v>0</v>
      </c>
    </row>
    <row r="102" spans="1:15">
      <c r="A102" s="15" t="s">
        <v>90</v>
      </c>
      <c r="B102" s="16">
        <v>1364800051.26</v>
      </c>
      <c r="C102" s="16">
        <v>1327356514.0699999</v>
      </c>
      <c r="D102" s="16">
        <v>1303891913.9100001</v>
      </c>
      <c r="E102" s="16">
        <v>1212070726.76</v>
      </c>
      <c r="F102" s="16">
        <v>1154358178.5999999</v>
      </c>
      <c r="G102" s="16">
        <v>1115529984.75</v>
      </c>
      <c r="H102" s="16">
        <v>1064645896.74999</v>
      </c>
      <c r="I102" s="16">
        <v>1078245565.0899999</v>
      </c>
      <c r="J102" s="17">
        <v>1086938219.0899999</v>
      </c>
      <c r="K102" s="17">
        <v>1076198806.3499999</v>
      </c>
      <c r="L102" s="16">
        <v>1099929773.7</v>
      </c>
      <c r="M102" s="16">
        <v>1180842826.48</v>
      </c>
      <c r="N102" s="17">
        <v>2143509621.0599999</v>
      </c>
      <c r="O102" s="17">
        <f t="shared" si="1"/>
        <v>1204513603.4758327</v>
      </c>
    </row>
    <row r="103" spans="1:15">
      <c r="J103" s="17"/>
      <c r="K103" s="17"/>
      <c r="O103" s="17">
        <f t="shared" si="1"/>
        <v>0</v>
      </c>
    </row>
    <row r="104" spans="1:15">
      <c r="A104" s="15" t="s">
        <v>89</v>
      </c>
      <c r="J104" s="17"/>
      <c r="K104" s="17"/>
      <c r="O104" s="17">
        <f t="shared" si="1"/>
        <v>0</v>
      </c>
    </row>
    <row r="105" spans="1:15">
      <c r="A105" s="15" t="s">
        <v>88</v>
      </c>
      <c r="B105" s="16">
        <v>20163332.789999999</v>
      </c>
      <c r="C105" s="16">
        <v>20163469.120000001</v>
      </c>
      <c r="D105" s="16">
        <v>20163610</v>
      </c>
      <c r="E105" s="16">
        <v>20163751.309999999</v>
      </c>
      <c r="F105" s="16">
        <v>20163878.949999999</v>
      </c>
      <c r="G105" s="16">
        <v>20164232.219999999</v>
      </c>
      <c r="H105" s="16">
        <v>20164574.16</v>
      </c>
      <c r="I105" s="16">
        <v>20164927.579999998</v>
      </c>
      <c r="J105" s="17">
        <v>20165386</v>
      </c>
      <c r="K105" s="17">
        <v>20165951.77</v>
      </c>
      <c r="L105" s="16">
        <v>20166517.739999998</v>
      </c>
      <c r="M105" s="16">
        <v>20167065.640000001</v>
      </c>
      <c r="N105" s="17">
        <v>20167631.98</v>
      </c>
      <c r="O105" s="17">
        <f t="shared" si="1"/>
        <v>20164903.90625</v>
      </c>
    </row>
    <row r="106" spans="1:15">
      <c r="A106" s="15" t="s">
        <v>87</v>
      </c>
      <c r="B106" s="16">
        <v>22437375.780000001</v>
      </c>
      <c r="C106" s="16">
        <v>22303714.969999999</v>
      </c>
      <c r="D106" s="16">
        <v>22672496.199999999</v>
      </c>
      <c r="E106" s="16">
        <v>22596829.699999999</v>
      </c>
      <c r="F106" s="16">
        <v>23046177.969999999</v>
      </c>
      <c r="G106" s="16">
        <v>23280129.370000001</v>
      </c>
      <c r="H106" s="16">
        <v>4802822.8499999996</v>
      </c>
      <c r="I106" s="16">
        <v>4632910.72</v>
      </c>
      <c r="J106" s="17">
        <v>6395137.9699999997</v>
      </c>
      <c r="K106" s="17">
        <v>5948788.9799999902</v>
      </c>
      <c r="L106" s="16">
        <v>6584023.1899999902</v>
      </c>
      <c r="M106" s="16">
        <v>7393341.9499999899</v>
      </c>
      <c r="N106" s="17">
        <v>6830645.2800000003</v>
      </c>
      <c r="O106" s="17">
        <f t="shared" si="1"/>
        <v>13690865.366666665</v>
      </c>
    </row>
    <row r="107" spans="1:15">
      <c r="A107" s="15" t="s">
        <v>86</v>
      </c>
      <c r="B107" s="16">
        <v>-5065657.95</v>
      </c>
      <c r="C107" s="16">
        <v>-5065657.95</v>
      </c>
      <c r="D107" s="16">
        <v>-5065657.95</v>
      </c>
      <c r="E107" s="16">
        <v>-4240222.8599999901</v>
      </c>
      <c r="F107" s="16">
        <v>-4240222.8599999901</v>
      </c>
      <c r="G107" s="16">
        <v>-4240222.8599999901</v>
      </c>
      <c r="H107" s="16">
        <v>-4759533.8499999996</v>
      </c>
      <c r="I107" s="16">
        <v>-4759533.8499999996</v>
      </c>
      <c r="J107" s="17">
        <v>-4759533.8499999996</v>
      </c>
      <c r="K107" s="17">
        <v>-5937966.7300000004</v>
      </c>
      <c r="L107" s="16">
        <v>-5937966.7300000004</v>
      </c>
      <c r="M107" s="16">
        <v>-5937966.7300000004</v>
      </c>
      <c r="N107" s="17">
        <v>-6727963.1699999999</v>
      </c>
      <c r="O107" s="17">
        <f t="shared" si="1"/>
        <v>-5070108.0649999985</v>
      </c>
    </row>
    <row r="108" spans="1:15">
      <c r="A108" s="15" t="s">
        <v>85</v>
      </c>
      <c r="B108" s="16">
        <v>5065657.95</v>
      </c>
      <c r="C108" s="16">
        <v>5065657.95</v>
      </c>
      <c r="D108" s="16">
        <v>5065657.95</v>
      </c>
      <c r="E108" s="16">
        <v>4240222.8599999901</v>
      </c>
      <c r="F108" s="16">
        <v>4240222.8599999901</v>
      </c>
      <c r="G108" s="16">
        <v>4240222.8599999901</v>
      </c>
      <c r="H108" s="16">
        <v>4759533.8499999996</v>
      </c>
      <c r="I108" s="16">
        <v>4759533.8499999996</v>
      </c>
      <c r="J108" s="17">
        <v>4759533.8499999996</v>
      </c>
      <c r="K108" s="17">
        <v>5937966.7300000004</v>
      </c>
      <c r="L108" s="16">
        <v>5937966.7300000004</v>
      </c>
      <c r="M108" s="16">
        <v>5937966.7300000004</v>
      </c>
      <c r="N108" s="17">
        <v>6727963.1699999999</v>
      </c>
      <c r="O108" s="17">
        <f t="shared" si="1"/>
        <v>5070108.0649999985</v>
      </c>
    </row>
    <row r="109" spans="1:15">
      <c r="A109" s="15" t="s">
        <v>84</v>
      </c>
      <c r="B109" s="16">
        <v>8738207.5500000007</v>
      </c>
      <c r="C109" s="16">
        <v>4489899.0599999996</v>
      </c>
      <c r="D109" s="16">
        <v>5836156.2400000002</v>
      </c>
      <c r="E109" s="16">
        <v>5545873.6200000001</v>
      </c>
      <c r="F109" s="16">
        <v>5035809.42</v>
      </c>
      <c r="G109" s="16">
        <v>4502011.3999999901</v>
      </c>
      <c r="H109" s="16">
        <v>4505197.92</v>
      </c>
      <c r="I109" s="16">
        <v>2954447.3499999898</v>
      </c>
      <c r="J109" s="17">
        <v>3312497</v>
      </c>
      <c r="K109" s="17">
        <v>2876755.57</v>
      </c>
      <c r="L109" s="16">
        <v>2631806.02</v>
      </c>
      <c r="M109" s="16">
        <v>2364037.5499999998</v>
      </c>
      <c r="N109" s="17">
        <v>2157991.2799999998</v>
      </c>
      <c r="O109" s="17">
        <f t="shared" si="1"/>
        <v>4125215.8804166657</v>
      </c>
    </row>
    <row r="110" spans="1:15">
      <c r="A110" s="15" t="s">
        <v>83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7">
        <v>0</v>
      </c>
      <c r="K110" s="17">
        <v>0</v>
      </c>
      <c r="L110" s="16">
        <v>0</v>
      </c>
      <c r="M110" s="16">
        <v>0</v>
      </c>
      <c r="N110" s="17">
        <v>0</v>
      </c>
      <c r="O110" s="17">
        <f t="shared" si="1"/>
        <v>0</v>
      </c>
    </row>
    <row r="111" spans="1:15">
      <c r="A111" s="15" t="s">
        <v>82</v>
      </c>
      <c r="B111" s="16">
        <v>27151032.259999901</v>
      </c>
      <c r="C111" s="16">
        <v>26910115.16</v>
      </c>
      <c r="D111" s="16">
        <v>26665050.059999999</v>
      </c>
      <c r="E111" s="16">
        <v>26450092.960000001</v>
      </c>
      <c r="F111" s="16">
        <v>26289375.149999999</v>
      </c>
      <c r="G111" s="16">
        <v>26081910.82</v>
      </c>
      <c r="H111" s="16">
        <v>25878171.530000001</v>
      </c>
      <c r="I111" s="16">
        <v>25674432.239999902</v>
      </c>
      <c r="J111" s="17">
        <v>25471972.329999998</v>
      </c>
      <c r="K111" s="17">
        <v>25268233.039999999</v>
      </c>
      <c r="L111" s="16">
        <v>24923988.600000001</v>
      </c>
      <c r="M111" s="16">
        <v>27482300.129999999</v>
      </c>
      <c r="N111" s="17">
        <v>27275211.140000001</v>
      </c>
      <c r="O111" s="17">
        <f t="shared" si="1"/>
        <v>26192396.976666648</v>
      </c>
    </row>
    <row r="112" spans="1:15">
      <c r="A112" s="15" t="s">
        <v>81</v>
      </c>
      <c r="B112" s="16">
        <v>122709069.029999</v>
      </c>
      <c r="C112" s="16">
        <v>121367027.59999999</v>
      </c>
      <c r="D112" s="16">
        <v>128245886.48999999</v>
      </c>
      <c r="E112" s="16">
        <v>127649207.98999999</v>
      </c>
      <c r="F112" s="16">
        <v>125974874.36999901</v>
      </c>
      <c r="G112" s="16">
        <v>127927464.08</v>
      </c>
      <c r="H112" s="16">
        <v>127021619.06999999</v>
      </c>
      <c r="I112" s="16">
        <v>125863821.50999901</v>
      </c>
      <c r="J112" s="17">
        <v>124629939.16</v>
      </c>
      <c r="K112" s="17">
        <v>123471835.89999899</v>
      </c>
      <c r="L112" s="16">
        <v>124413360.249999</v>
      </c>
      <c r="M112" s="16">
        <v>128559472.75999901</v>
      </c>
      <c r="N112" s="17">
        <v>128508499.62</v>
      </c>
      <c r="O112" s="17">
        <f t="shared" si="1"/>
        <v>125894441.12541622</v>
      </c>
    </row>
    <row r="113" spans="1:15">
      <c r="A113" s="15" t="s">
        <v>80</v>
      </c>
      <c r="B113" s="16">
        <v>5230665.26</v>
      </c>
      <c r="C113" s="16">
        <v>4823481.76</v>
      </c>
      <c r="D113" s="16">
        <v>4416298.26</v>
      </c>
      <c r="E113" s="16">
        <v>4009114.76</v>
      </c>
      <c r="F113" s="16">
        <v>3601931.26</v>
      </c>
      <c r="G113" s="16">
        <v>3194747.76</v>
      </c>
      <c r="H113" s="16">
        <v>2787564.26</v>
      </c>
      <c r="I113" s="16">
        <v>2380380.7599999998</v>
      </c>
      <c r="J113" s="17">
        <v>1973197.26</v>
      </c>
      <c r="K113" s="17">
        <v>1566013.76</v>
      </c>
      <c r="L113" s="16">
        <v>1158830.26</v>
      </c>
      <c r="M113" s="16">
        <v>751646.76000000106</v>
      </c>
      <c r="N113" s="17">
        <v>3786307.84</v>
      </c>
      <c r="O113" s="17">
        <f t="shared" si="1"/>
        <v>2930974.4508333332</v>
      </c>
    </row>
    <row r="114" spans="1:15">
      <c r="A114" s="15" t="s">
        <v>79</v>
      </c>
      <c r="B114" s="16">
        <v>51403518.619999997</v>
      </c>
      <c r="C114" s="16">
        <v>51480817.890000001</v>
      </c>
      <c r="D114" s="16">
        <v>51420098.93</v>
      </c>
      <c r="E114" s="16">
        <v>51222850.989999898</v>
      </c>
      <c r="F114" s="16">
        <v>50948698.07</v>
      </c>
      <c r="G114" s="16">
        <v>50724417.009999998</v>
      </c>
      <c r="H114" s="16">
        <v>50429251.310000002</v>
      </c>
      <c r="I114" s="16">
        <v>50160050.369999997</v>
      </c>
      <c r="J114" s="17">
        <v>49900434.899999999</v>
      </c>
      <c r="K114" s="17">
        <v>49786449.82</v>
      </c>
      <c r="L114" s="16">
        <v>49898399.049999997</v>
      </c>
      <c r="M114" s="16">
        <v>50032044.689999998</v>
      </c>
      <c r="N114" s="17">
        <v>50300536.07</v>
      </c>
      <c r="O114" s="17">
        <f t="shared" si="1"/>
        <v>50571295.031249993</v>
      </c>
    </row>
    <row r="115" spans="1:15">
      <c r="A115" s="15" t="s">
        <v>78</v>
      </c>
      <c r="B115" s="16">
        <v>580964325.77999997</v>
      </c>
      <c r="C115" s="16">
        <v>573591996.72000003</v>
      </c>
      <c r="D115" s="16">
        <v>542095215.94000006</v>
      </c>
      <c r="E115" s="16">
        <v>531247960.45999998</v>
      </c>
      <c r="F115" s="16">
        <v>538173621.96000004</v>
      </c>
      <c r="G115" s="16">
        <v>501793349.41000003</v>
      </c>
      <c r="H115" s="16">
        <v>511282706.12</v>
      </c>
      <c r="I115" s="16">
        <v>519067152.14999998</v>
      </c>
      <c r="J115" s="17">
        <v>514400412.29000002</v>
      </c>
      <c r="K115" s="17">
        <v>524294481.16000003</v>
      </c>
      <c r="L115" s="16">
        <v>516680954.10000002</v>
      </c>
      <c r="M115" s="16">
        <v>508397561.07999998</v>
      </c>
      <c r="N115" s="17">
        <v>462167825.04000002</v>
      </c>
      <c r="O115" s="17">
        <f t="shared" si="1"/>
        <v>525215957.23333335</v>
      </c>
    </row>
    <row r="116" spans="1:15">
      <c r="A116" s="15" t="s">
        <v>77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7">
        <v>0</v>
      </c>
      <c r="O116" s="17">
        <f t="shared" si="1"/>
        <v>0</v>
      </c>
    </row>
    <row r="117" spans="1:15">
      <c r="A117" s="15" t="s">
        <v>76</v>
      </c>
      <c r="B117" s="16">
        <v>5440.56</v>
      </c>
      <c r="C117" s="16">
        <v>-1038739.33</v>
      </c>
      <c r="D117" s="16">
        <v>-1907393.53</v>
      </c>
      <c r="E117" s="16">
        <v>-930252.99</v>
      </c>
      <c r="F117" s="16">
        <v>-1210907.8199999901</v>
      </c>
      <c r="G117" s="16">
        <v>-2459510.6</v>
      </c>
      <c r="H117" s="16">
        <v>-607698.13</v>
      </c>
      <c r="I117" s="16">
        <v>91748.28</v>
      </c>
      <c r="J117" s="16">
        <v>-1041825.88</v>
      </c>
      <c r="K117" s="16">
        <v>-343828.68</v>
      </c>
      <c r="L117" s="16">
        <v>-1712113.97</v>
      </c>
      <c r="M117" s="16">
        <v>-2570913.17</v>
      </c>
      <c r="N117" s="17">
        <v>0</v>
      </c>
      <c r="O117" s="17">
        <f t="shared" si="1"/>
        <v>-1144059.6283333327</v>
      </c>
    </row>
    <row r="118" spans="1:15">
      <c r="A118" s="15" t="s">
        <v>75</v>
      </c>
      <c r="B118" s="16">
        <v>200852872.989999</v>
      </c>
      <c r="C118" s="16">
        <v>215601812.44999999</v>
      </c>
      <c r="D118" s="16">
        <v>223990302.67999899</v>
      </c>
      <c r="E118" s="16">
        <v>210861032.739999</v>
      </c>
      <c r="F118" s="16">
        <v>205470258.56999901</v>
      </c>
      <c r="G118" s="16">
        <v>213190275.66</v>
      </c>
      <c r="H118" s="16">
        <v>219367905.91</v>
      </c>
      <c r="I118" s="16">
        <v>231174334.56999999</v>
      </c>
      <c r="J118" s="16">
        <v>225419131.78</v>
      </c>
      <c r="K118" s="16">
        <v>229584103.30999899</v>
      </c>
      <c r="L118" s="16">
        <v>233989430.58000001</v>
      </c>
      <c r="M118" s="16">
        <v>238222878.06999999</v>
      </c>
      <c r="N118" s="17">
        <v>195459322.75999999</v>
      </c>
      <c r="O118" s="17">
        <f t="shared" si="1"/>
        <v>220418963.68291628</v>
      </c>
    </row>
    <row r="119" spans="1:15">
      <c r="A119" s="15" t="s">
        <v>74</v>
      </c>
      <c r="B119" s="16">
        <v>395028.46</v>
      </c>
      <c r="C119" s="16">
        <v>382601.17</v>
      </c>
      <c r="D119" s="16">
        <v>370173.88</v>
      </c>
      <c r="E119" s="16">
        <v>357746.59</v>
      </c>
      <c r="F119" s="16">
        <v>345949.79</v>
      </c>
      <c r="G119" s="16">
        <v>333522.5</v>
      </c>
      <c r="H119" s="16">
        <v>321095.21000000002</v>
      </c>
      <c r="I119" s="16">
        <v>308667.92</v>
      </c>
      <c r="J119" s="16">
        <v>296240.63</v>
      </c>
      <c r="K119" s="16">
        <v>283813.34000000003</v>
      </c>
      <c r="L119" s="16">
        <v>271386.05</v>
      </c>
      <c r="M119" s="16">
        <v>246970.62</v>
      </c>
      <c r="N119" s="17">
        <v>248878.47999999899</v>
      </c>
      <c r="O119" s="17">
        <f t="shared" si="1"/>
        <v>320010.09749999992</v>
      </c>
    </row>
    <row r="120" spans="1:15" ht="14.4" thickBot="1">
      <c r="A120" s="19" t="s">
        <v>73</v>
      </c>
      <c r="B120" s="20">
        <v>42196348.229999997</v>
      </c>
      <c r="C120" s="20">
        <v>41965363.869999997</v>
      </c>
      <c r="D120" s="20">
        <v>41734379.509999998</v>
      </c>
      <c r="E120" s="20">
        <v>41503395.149999999</v>
      </c>
      <c r="F120" s="20">
        <v>41272410.789999902</v>
      </c>
      <c r="G120" s="20">
        <v>41041426.340000004</v>
      </c>
      <c r="H120" s="20">
        <v>40826354.879999898</v>
      </c>
      <c r="I120" s="20">
        <v>40611283.420000002</v>
      </c>
      <c r="J120" s="20">
        <v>40396211.960000001</v>
      </c>
      <c r="K120" s="20">
        <v>40181140.499999903</v>
      </c>
      <c r="L120" s="20">
        <v>40108996.729999997</v>
      </c>
      <c r="M120" s="20">
        <v>39893925.299999997</v>
      </c>
      <c r="N120" s="21">
        <v>39674089.609999999</v>
      </c>
      <c r="O120" s="21">
        <f t="shared" si="1"/>
        <v>40872508.947499976</v>
      </c>
    </row>
    <row r="121" spans="1:15">
      <c r="A121" s="15" t="s">
        <v>72</v>
      </c>
      <c r="B121" s="16">
        <v>1082247217.3099999</v>
      </c>
      <c r="C121" s="16">
        <v>1082041560.4400001</v>
      </c>
      <c r="D121" s="16">
        <v>1065702274.66</v>
      </c>
      <c r="E121" s="16">
        <v>1040677603.28</v>
      </c>
      <c r="F121" s="16">
        <v>1039112078.47999</v>
      </c>
      <c r="G121" s="16">
        <v>1009773975.97</v>
      </c>
      <c r="H121" s="16">
        <v>1006779565.09</v>
      </c>
      <c r="I121" s="16">
        <v>1023084156.87</v>
      </c>
      <c r="J121" s="16">
        <v>1011318735.4</v>
      </c>
      <c r="K121" s="16">
        <v>1023083738.47</v>
      </c>
      <c r="L121" s="16">
        <v>1019115578.6</v>
      </c>
      <c r="M121" s="16">
        <v>1020940331.38</v>
      </c>
      <c r="N121" s="17">
        <v>936576939.10000002</v>
      </c>
      <c r="O121" s="17">
        <f>(B121+N121+SUM(C121:M121)*2)/24</f>
        <v>1029253473.0704159</v>
      </c>
    </row>
    <row r="122" spans="1:15" ht="14.4" thickBot="1">
      <c r="O122" s="17">
        <f>(B122+N122+SUM(C122:M122)*2)/24</f>
        <v>0</v>
      </c>
    </row>
    <row r="123" spans="1:15" ht="14.4" thickBot="1">
      <c r="A123" s="22" t="s">
        <v>71</v>
      </c>
      <c r="B123" s="23">
        <v>11593971660.01</v>
      </c>
      <c r="C123" s="23">
        <v>11567262198.709999</v>
      </c>
      <c r="D123" s="23">
        <v>11512725303.23</v>
      </c>
      <c r="E123" s="23">
        <v>11425680772.58</v>
      </c>
      <c r="F123" s="23">
        <v>11398954684.639999</v>
      </c>
      <c r="G123" s="23">
        <v>11372298347.389999</v>
      </c>
      <c r="H123" s="23">
        <v>11394749750.969999</v>
      </c>
      <c r="I123" s="23">
        <v>11468802141.549999</v>
      </c>
      <c r="J123" s="23">
        <v>11514848529.219999</v>
      </c>
      <c r="K123" s="23">
        <v>11573935106.379999</v>
      </c>
      <c r="L123" s="23">
        <v>11659356883.09</v>
      </c>
      <c r="M123" s="23">
        <v>11783605749.429899</v>
      </c>
      <c r="N123" s="24">
        <v>12625792218.959999</v>
      </c>
      <c r="O123" s="25">
        <f t="shared" si="1"/>
        <v>11565175117.222908</v>
      </c>
    </row>
    <row r="124" spans="1:15">
      <c r="O124" s="17">
        <f t="shared" si="1"/>
        <v>0</v>
      </c>
    </row>
    <row r="125" spans="1:15">
      <c r="A125" s="15" t="s">
        <v>70</v>
      </c>
      <c r="O125" s="17">
        <f t="shared" si="1"/>
        <v>0</v>
      </c>
    </row>
    <row r="126" spans="1:15">
      <c r="A126" s="15" t="s">
        <v>69</v>
      </c>
      <c r="O126" s="17">
        <f t="shared" si="1"/>
        <v>0</v>
      </c>
    </row>
    <row r="127" spans="1:15">
      <c r="A127" s="15" t="s">
        <v>68</v>
      </c>
      <c r="B127" s="16">
        <v>-298722.17</v>
      </c>
      <c r="C127" s="16">
        <v>-298722.17</v>
      </c>
      <c r="D127" s="16">
        <v>-298722.17</v>
      </c>
      <c r="E127" s="16">
        <v>-298722.16999999899</v>
      </c>
      <c r="F127" s="16">
        <v>-298722.16999999899</v>
      </c>
      <c r="G127" s="16">
        <v>-298722.16999999899</v>
      </c>
      <c r="H127" s="16">
        <v>-298722.16999999899</v>
      </c>
      <c r="I127" s="16">
        <v>-298722.16999999899</v>
      </c>
      <c r="J127" s="16">
        <v>-298722.16999999899</v>
      </c>
      <c r="K127" s="16">
        <v>-298722.16999999899</v>
      </c>
      <c r="L127" s="16">
        <v>-298722.16999999899</v>
      </c>
      <c r="M127" s="16">
        <v>-298722.16999999899</v>
      </c>
      <c r="N127" s="17">
        <v>-361711.6</v>
      </c>
      <c r="O127" s="17">
        <f t="shared" si="1"/>
        <v>-301346.72958333255</v>
      </c>
    </row>
    <row r="128" spans="1:15">
      <c r="A128" s="15" t="s">
        <v>67</v>
      </c>
      <c r="B128" s="16">
        <v>-44169509.18</v>
      </c>
      <c r="C128" s="16">
        <v>-42986599.899999999</v>
      </c>
      <c r="D128" s="16">
        <v>-68573406.599999994</v>
      </c>
      <c r="E128" s="16">
        <v>-41622933.109999999</v>
      </c>
      <c r="F128" s="16">
        <v>-32653547.25</v>
      </c>
      <c r="G128" s="16">
        <v>-37297135.810000002</v>
      </c>
      <c r="H128" s="16">
        <v>-44031341.479999997</v>
      </c>
      <c r="I128" s="16">
        <v>-55258670.5</v>
      </c>
      <c r="J128" s="16">
        <v>-41218498.299999997</v>
      </c>
      <c r="K128" s="16">
        <v>-49820179.990000002</v>
      </c>
      <c r="L128" s="16">
        <v>-46848182.939999998</v>
      </c>
      <c r="M128" s="16">
        <v>-62157196.289999999</v>
      </c>
      <c r="N128" s="17">
        <v>-64859130.18</v>
      </c>
      <c r="O128" s="17">
        <f t="shared" si="1"/>
        <v>-48081834.320833333</v>
      </c>
    </row>
    <row r="129" spans="1:15">
      <c r="A129" s="15" t="s">
        <v>66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7">
        <v>0</v>
      </c>
      <c r="O129" s="17">
        <f t="shared" si="1"/>
        <v>0</v>
      </c>
    </row>
    <row r="130" spans="1:15">
      <c r="A130" s="15" t="s">
        <v>65</v>
      </c>
      <c r="B130" s="16">
        <v>-245763000</v>
      </c>
      <c r="C130" s="16">
        <v>-178000000</v>
      </c>
      <c r="D130" s="16">
        <v>-58000000</v>
      </c>
      <c r="E130" s="16">
        <v>-15000000</v>
      </c>
      <c r="F130" s="16">
        <v>0</v>
      </c>
      <c r="G130" s="16">
        <v>0</v>
      </c>
      <c r="H130" s="16">
        <v>-5000000</v>
      </c>
      <c r="I130" s="16">
        <v>-25000000</v>
      </c>
      <c r="J130" s="16">
        <v>-37000000</v>
      </c>
      <c r="K130" s="16">
        <v>-139000000</v>
      </c>
      <c r="L130" s="16">
        <v>-189000000</v>
      </c>
      <c r="M130" s="16">
        <v>-210759000</v>
      </c>
      <c r="N130" s="17">
        <v>-329463000</v>
      </c>
      <c r="O130" s="17">
        <f t="shared" si="1"/>
        <v>-95364333.333333328</v>
      </c>
    </row>
    <row r="131" spans="1:15">
      <c r="A131" s="15" t="s">
        <v>64</v>
      </c>
      <c r="B131" s="16">
        <v>-352583617.63999897</v>
      </c>
      <c r="C131" s="16">
        <v>-335063154.93000001</v>
      </c>
      <c r="D131" s="16">
        <v>-304987318.72000003</v>
      </c>
      <c r="E131" s="16">
        <v>-273783317.63</v>
      </c>
      <c r="F131" s="16">
        <v>-275209437.66000003</v>
      </c>
      <c r="G131" s="16">
        <v>-279934897.549999</v>
      </c>
      <c r="H131" s="16">
        <v>-281164029.66000003</v>
      </c>
      <c r="I131" s="16">
        <v>-300893852.72000003</v>
      </c>
      <c r="J131" s="16">
        <v>-305623129.02999997</v>
      </c>
      <c r="K131" s="16">
        <v>-320587012.67000002</v>
      </c>
      <c r="L131" s="16">
        <v>-312123472.49000001</v>
      </c>
      <c r="M131" s="16">
        <v>-352449007.06</v>
      </c>
      <c r="N131" s="17">
        <v>-397018980.06999999</v>
      </c>
      <c r="O131" s="17">
        <f t="shared" si="1"/>
        <v>-309718327.41458327</v>
      </c>
    </row>
    <row r="132" spans="1:15">
      <c r="A132" s="15" t="s">
        <v>63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7">
        <v>0</v>
      </c>
      <c r="O132" s="17">
        <f t="shared" si="1"/>
        <v>0</v>
      </c>
    </row>
    <row r="133" spans="1:15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7">
        <v>0</v>
      </c>
      <c r="O133" s="17">
        <f t="shared" si="1"/>
        <v>0</v>
      </c>
    </row>
    <row r="134" spans="1:15">
      <c r="A134" s="15" t="s">
        <v>61</v>
      </c>
      <c r="B134" s="16">
        <v>-43605569.950000003</v>
      </c>
      <c r="C134" s="16">
        <v>-44019810.689999998</v>
      </c>
      <c r="D134" s="16">
        <v>-44387390.380000003</v>
      </c>
      <c r="E134" s="16">
        <v>-44765782.339999899</v>
      </c>
      <c r="F134" s="16">
        <v>-44783191.299999997</v>
      </c>
      <c r="G134" s="16">
        <v>-45063398.939999998</v>
      </c>
      <c r="H134" s="16">
        <v>-45138043.729999997</v>
      </c>
      <c r="I134" s="16">
        <v>-45485893.089999899</v>
      </c>
      <c r="J134" s="17">
        <v>-45427258.93</v>
      </c>
      <c r="K134" s="17">
        <v>-45459524.149999999</v>
      </c>
      <c r="L134" s="16">
        <v>-45623507.280000001</v>
      </c>
      <c r="M134" s="16">
        <v>-45476828.659999996</v>
      </c>
      <c r="N134" s="17">
        <v>-45143005.07</v>
      </c>
      <c r="O134" s="17">
        <f t="shared" si="1"/>
        <v>-45000409.749999978</v>
      </c>
    </row>
    <row r="135" spans="1:15">
      <c r="A135" s="15" t="s">
        <v>60</v>
      </c>
      <c r="B135" s="16">
        <v>-111128413.14</v>
      </c>
      <c r="C135" s="16">
        <v>-120243204.33</v>
      </c>
      <c r="D135" s="16">
        <v>-136989571.16</v>
      </c>
      <c r="E135" s="16">
        <v>-140592515.02999899</v>
      </c>
      <c r="F135" s="16">
        <v>-105327111.05</v>
      </c>
      <c r="G135" s="16">
        <v>-90352505.569999903</v>
      </c>
      <c r="H135" s="16">
        <v>-102130801.15000001</v>
      </c>
      <c r="I135" s="16">
        <v>-103613036.00999901</v>
      </c>
      <c r="J135" s="17">
        <v>-110254554.65000001</v>
      </c>
      <c r="K135" s="17">
        <v>-76082564.560000002</v>
      </c>
      <c r="L135" s="16">
        <v>-84961762.109999999</v>
      </c>
      <c r="M135" s="16">
        <v>-98211804.809999898</v>
      </c>
      <c r="N135" s="17">
        <v>-114841147.17</v>
      </c>
      <c r="O135" s="17">
        <f t="shared" si="1"/>
        <v>-106812017.5487498</v>
      </c>
    </row>
    <row r="136" spans="1:15">
      <c r="A136" s="15" t="s">
        <v>59</v>
      </c>
      <c r="B136" s="16">
        <v>-48087314.159999996</v>
      </c>
      <c r="C136" s="16">
        <v>-59072384.309999898</v>
      </c>
      <c r="D136" s="16">
        <v>-77372546.6199999</v>
      </c>
      <c r="E136" s="16">
        <v>-56044512.189999998</v>
      </c>
      <c r="F136" s="16">
        <v>-52308890.839999899</v>
      </c>
      <c r="G136" s="16">
        <v>-54881852.299999997</v>
      </c>
      <c r="H136" s="16">
        <v>-48232039.839999899</v>
      </c>
      <c r="I136" s="16">
        <v>-59324322.280000001</v>
      </c>
      <c r="J136" s="17">
        <v>-77582258.069999993</v>
      </c>
      <c r="K136" s="17">
        <v>-56254190.609999999</v>
      </c>
      <c r="L136" s="16">
        <v>-52382706.309999898</v>
      </c>
      <c r="M136" s="16">
        <v>-54915162.990000002</v>
      </c>
      <c r="N136" s="17">
        <v>-47836633.68</v>
      </c>
      <c r="O136" s="17">
        <f t="shared" si="1"/>
        <v>-58027736.68999996</v>
      </c>
    </row>
    <row r="137" spans="1:15">
      <c r="A137" s="15" t="s">
        <v>58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7">
        <v>0</v>
      </c>
      <c r="K137" s="17">
        <v>0</v>
      </c>
      <c r="L137" s="16">
        <v>0</v>
      </c>
      <c r="M137" s="16">
        <v>0</v>
      </c>
      <c r="N137" s="17">
        <v>0</v>
      </c>
      <c r="O137" s="17">
        <f t="shared" ref="O137:O200" si="2">(B137+N137+SUM(C137:M137)*2)/24</f>
        <v>0</v>
      </c>
    </row>
    <row r="138" spans="1:15">
      <c r="A138" s="15" t="s">
        <v>57</v>
      </c>
      <c r="B138" s="16">
        <v>-1358171.48</v>
      </c>
      <c r="C138" s="16">
        <v>-2409067.4300000002</v>
      </c>
      <c r="D138" s="16">
        <v>-2577030.3899999899</v>
      </c>
      <c r="E138" s="16">
        <v>-1475901.38</v>
      </c>
      <c r="F138" s="16">
        <v>-1304122.47</v>
      </c>
      <c r="G138" s="16">
        <v>-1596420.57</v>
      </c>
      <c r="H138" s="16">
        <v>-1764513.73</v>
      </c>
      <c r="I138" s="16">
        <v>-2502662.79</v>
      </c>
      <c r="J138" s="17">
        <v>-2053222.74</v>
      </c>
      <c r="K138" s="17">
        <v>-1037268.25</v>
      </c>
      <c r="L138" s="16">
        <v>-1044144.47</v>
      </c>
      <c r="M138" s="16">
        <v>-1178093.47</v>
      </c>
      <c r="N138" s="17">
        <v>-1436536.96</v>
      </c>
      <c r="O138" s="17">
        <f t="shared" si="2"/>
        <v>-1694983.492499999</v>
      </c>
    </row>
    <row r="139" spans="1:15">
      <c r="A139" s="15" t="s">
        <v>56</v>
      </c>
      <c r="B139" s="16">
        <v>-24880750.469999898</v>
      </c>
      <c r="C139" s="16">
        <v>-48857534.129999898</v>
      </c>
      <c r="D139" s="16">
        <v>-45908220.649999999</v>
      </c>
      <c r="E139" s="16">
        <v>-43228049</v>
      </c>
      <c r="F139" s="16">
        <v>-36610967.740000002</v>
      </c>
      <c r="G139" s="16">
        <v>-32488043.469999898</v>
      </c>
      <c r="H139" s="16">
        <v>-28894206.879999898</v>
      </c>
      <c r="I139" s="16">
        <v>-26830169.329999998</v>
      </c>
      <c r="J139" s="17">
        <v>-25451329.579999998</v>
      </c>
      <c r="K139" s="17">
        <v>-24948283.43</v>
      </c>
      <c r="L139" s="16">
        <v>-24707416.59</v>
      </c>
      <c r="M139" s="16">
        <v>-24084675.609999999</v>
      </c>
      <c r="N139" s="17">
        <v>-22901623.010000002</v>
      </c>
      <c r="O139" s="17">
        <f t="shared" si="2"/>
        <v>-32158340.262499973</v>
      </c>
    </row>
    <row r="140" spans="1:15" ht="14.4" thickBot="1">
      <c r="A140" s="19" t="s">
        <v>55</v>
      </c>
      <c r="B140" s="20">
        <v>-665054.71999999997</v>
      </c>
      <c r="C140" s="20">
        <v>-626911.12</v>
      </c>
      <c r="D140" s="20">
        <v>-603300.19999999995</v>
      </c>
      <c r="E140" s="20">
        <v>-579649.73</v>
      </c>
      <c r="F140" s="20">
        <v>-555959.64</v>
      </c>
      <c r="G140" s="20">
        <v>-532229.87</v>
      </c>
      <c r="H140" s="20">
        <v>-1380869.56</v>
      </c>
      <c r="I140" s="20">
        <v>-1339204.33</v>
      </c>
      <c r="J140" s="21">
        <v>-1297468.83</v>
      </c>
      <c r="K140" s="21">
        <v>-1255663.42</v>
      </c>
      <c r="L140" s="20">
        <v>-1213787.99</v>
      </c>
      <c r="M140" s="20">
        <v>-1171842.42</v>
      </c>
      <c r="N140" s="21">
        <v>-509713.23</v>
      </c>
      <c r="O140" s="21">
        <f t="shared" si="2"/>
        <v>-928689.25708333321</v>
      </c>
    </row>
    <row r="141" spans="1:15">
      <c r="A141" s="15" t="s">
        <v>54</v>
      </c>
      <c r="B141" s="16">
        <v>-872540122.90999997</v>
      </c>
      <c r="C141" s="16">
        <v>-831577389.00999999</v>
      </c>
      <c r="D141" s="16">
        <v>-739697506.88999999</v>
      </c>
      <c r="E141" s="16">
        <v>-617391382.57999897</v>
      </c>
      <c r="F141" s="16">
        <v>-549051950.12</v>
      </c>
      <c r="G141" s="16">
        <v>-542445206.24999905</v>
      </c>
      <c r="H141" s="16">
        <v>-558034568.20000005</v>
      </c>
      <c r="I141" s="16">
        <v>-620546533.22000003</v>
      </c>
      <c r="J141" s="17">
        <v>-646206442.29999995</v>
      </c>
      <c r="K141" s="17">
        <v>-714743409.25</v>
      </c>
      <c r="L141" s="16">
        <v>-758203702.35000002</v>
      </c>
      <c r="M141" s="16">
        <v>-850702333.48000002</v>
      </c>
      <c r="N141" s="17">
        <v>-1024371480.97</v>
      </c>
      <c r="O141" s="17">
        <f t="shared" si="2"/>
        <v>-698088018.79916668</v>
      </c>
    </row>
    <row r="142" spans="1:15">
      <c r="J142" s="17"/>
      <c r="K142" s="17"/>
      <c r="O142" s="17">
        <f t="shared" si="2"/>
        <v>0</v>
      </c>
    </row>
    <row r="143" spans="1:15">
      <c r="A143" s="15" t="s">
        <v>53</v>
      </c>
      <c r="J143" s="17"/>
      <c r="K143" s="17"/>
      <c r="O143" s="17">
        <f t="shared" si="2"/>
        <v>0</v>
      </c>
    </row>
    <row r="144" spans="1:15">
      <c r="A144" s="15" t="s">
        <v>52</v>
      </c>
      <c r="J144" s="17"/>
      <c r="K144" s="17"/>
      <c r="O144" s="17">
        <f t="shared" si="2"/>
        <v>0</v>
      </c>
    </row>
    <row r="145" spans="1:15" ht="14.4" thickBot="1">
      <c r="A145" s="19" t="s">
        <v>47</v>
      </c>
      <c r="B145" s="20">
        <v>-70264584.579999998</v>
      </c>
      <c r="C145" s="20">
        <v>-85724313.950000003</v>
      </c>
      <c r="D145" s="20">
        <v>-70102110.790000007</v>
      </c>
      <c r="E145" s="20">
        <v>-70319854.040000007</v>
      </c>
      <c r="F145" s="20">
        <v>-70181490.480000004</v>
      </c>
      <c r="G145" s="20">
        <v>-69970183.629999995</v>
      </c>
      <c r="H145" s="20">
        <v>-69724158.5</v>
      </c>
      <c r="I145" s="20">
        <v>-69658461.980000004</v>
      </c>
      <c r="J145" s="21">
        <v>-69622842.409999996</v>
      </c>
      <c r="K145" s="21">
        <v>-69616882.730000004</v>
      </c>
      <c r="L145" s="20">
        <v>-69838979.519999996</v>
      </c>
      <c r="M145" s="20">
        <v>-70070164.219999999</v>
      </c>
      <c r="N145" s="21">
        <v>-797362.18</v>
      </c>
      <c r="O145" s="21">
        <f t="shared" si="2"/>
        <v>-68363367.969166681</v>
      </c>
    </row>
    <row r="146" spans="1:15">
      <c r="A146" s="15" t="s">
        <v>51</v>
      </c>
      <c r="B146" s="16">
        <v>-70264584.579999998</v>
      </c>
      <c r="C146" s="16">
        <v>-85724313.950000003</v>
      </c>
      <c r="D146" s="16">
        <v>-70102110.790000007</v>
      </c>
      <c r="E146" s="16">
        <v>-70319854.040000007</v>
      </c>
      <c r="F146" s="16">
        <v>-70181490.480000004</v>
      </c>
      <c r="G146" s="16">
        <v>-69970183.629999995</v>
      </c>
      <c r="H146" s="16">
        <v>-69724158.5</v>
      </c>
      <c r="I146" s="16">
        <v>-69658461.980000004</v>
      </c>
      <c r="J146" s="17">
        <v>-69622842.409999996</v>
      </c>
      <c r="K146" s="17">
        <v>-69616882.730000004</v>
      </c>
      <c r="L146" s="16">
        <v>-69838979.519999996</v>
      </c>
      <c r="M146" s="16">
        <v>-70070164.219999999</v>
      </c>
      <c r="N146" s="17">
        <v>-797362.18</v>
      </c>
      <c r="O146" s="17">
        <f t="shared" si="2"/>
        <v>-68363367.969166681</v>
      </c>
    </row>
    <row r="147" spans="1:15">
      <c r="J147" s="17"/>
      <c r="K147" s="17"/>
      <c r="O147" s="17">
        <f t="shared" si="2"/>
        <v>0</v>
      </c>
    </row>
    <row r="148" spans="1:15">
      <c r="A148" s="15" t="s">
        <v>50</v>
      </c>
      <c r="J148" s="17"/>
      <c r="K148" s="17"/>
      <c r="O148" s="17">
        <f t="shared" si="2"/>
        <v>0</v>
      </c>
    </row>
    <row r="149" spans="1:15">
      <c r="A149" s="15" t="s">
        <v>49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7">
        <v>0</v>
      </c>
      <c r="K149" s="17">
        <v>0</v>
      </c>
      <c r="L149" s="16">
        <v>0</v>
      </c>
      <c r="M149" s="16">
        <v>0</v>
      </c>
      <c r="N149" s="17">
        <v>0</v>
      </c>
      <c r="O149" s="17">
        <f t="shared" si="2"/>
        <v>0</v>
      </c>
    </row>
    <row r="150" spans="1:15">
      <c r="A150" s="15" t="s">
        <v>48</v>
      </c>
      <c r="B150" s="16">
        <v>-1892407597.5799999</v>
      </c>
      <c r="C150" s="16">
        <v>-1884560815.3800001</v>
      </c>
      <c r="D150" s="16">
        <v>-1908217487.98</v>
      </c>
      <c r="E150" s="16">
        <v>-1933738885.0999999</v>
      </c>
      <c r="F150" s="16">
        <v>-1947515984.96</v>
      </c>
      <c r="G150" s="16">
        <v>-1961293082.51</v>
      </c>
      <c r="H150" s="16">
        <v>-1978726991.0999999</v>
      </c>
      <c r="I150" s="16">
        <v>-1993113556.55</v>
      </c>
      <c r="J150" s="17">
        <v>-2007500122.02</v>
      </c>
      <c r="K150" s="17">
        <v>-2016983767.4400001</v>
      </c>
      <c r="L150" s="16">
        <v>-2030012688.19999</v>
      </c>
      <c r="M150" s="16">
        <v>-2026221109.01</v>
      </c>
      <c r="N150" s="17">
        <v>-2034328345.94999</v>
      </c>
      <c r="O150" s="17">
        <f t="shared" si="2"/>
        <v>-1970937705.1679153</v>
      </c>
    </row>
    <row r="151" spans="1:15" ht="14.4" thickBot="1">
      <c r="A151" s="19" t="s">
        <v>47</v>
      </c>
      <c r="B151" s="20">
        <v>-287908304.24000001</v>
      </c>
      <c r="C151" s="20">
        <v>-276547384.93000001</v>
      </c>
      <c r="D151" s="20">
        <v>-275507399.71999902</v>
      </c>
      <c r="E151" s="20">
        <v>-270557156.739999</v>
      </c>
      <c r="F151" s="20">
        <v>-268392615.829999</v>
      </c>
      <c r="G151" s="20">
        <v>-263004953.94999999</v>
      </c>
      <c r="H151" s="20">
        <v>-268524409.45999998</v>
      </c>
      <c r="I151" s="20">
        <v>-273002692.52999902</v>
      </c>
      <c r="J151" s="21">
        <v>-266719091.97</v>
      </c>
      <c r="K151" s="21">
        <v>-269522416.52999902</v>
      </c>
      <c r="L151" s="20">
        <v>-266918548.78999901</v>
      </c>
      <c r="M151" s="20">
        <v>-268485214.549999</v>
      </c>
      <c r="N151" s="21">
        <v>-211890423.22</v>
      </c>
      <c r="O151" s="21">
        <f t="shared" si="2"/>
        <v>-268090104.06083277</v>
      </c>
    </row>
    <row r="152" spans="1:15">
      <c r="A152" s="15" t="s">
        <v>46</v>
      </c>
      <c r="B152" s="16">
        <v>-2180315901.8199902</v>
      </c>
      <c r="C152" s="16">
        <v>-2161108200.3099999</v>
      </c>
      <c r="D152" s="16">
        <v>-2183724887.6999998</v>
      </c>
      <c r="E152" s="16">
        <v>-2204296041.8399901</v>
      </c>
      <c r="F152" s="16">
        <v>-2215908600.79</v>
      </c>
      <c r="G152" s="16">
        <v>-2224298036.46</v>
      </c>
      <c r="H152" s="16">
        <v>-2247251400.5599999</v>
      </c>
      <c r="I152" s="16">
        <v>-2266116249.0799999</v>
      </c>
      <c r="J152" s="17">
        <v>-2274219213.9899998</v>
      </c>
      <c r="K152" s="17">
        <v>-2286506183.9699998</v>
      </c>
      <c r="L152" s="16">
        <v>-2296931236.9899998</v>
      </c>
      <c r="M152" s="16">
        <v>-2294706323.5599999</v>
      </c>
      <c r="N152" s="17">
        <v>-2246218769.1699901</v>
      </c>
      <c r="O152" s="17">
        <f t="shared" si="2"/>
        <v>-2239027809.2287483</v>
      </c>
    </row>
    <row r="153" spans="1:15">
      <c r="J153" s="17"/>
      <c r="K153" s="17"/>
      <c r="O153" s="17">
        <f t="shared" si="2"/>
        <v>0</v>
      </c>
    </row>
    <row r="154" spans="1:15">
      <c r="A154" s="15" t="s">
        <v>45</v>
      </c>
      <c r="B154" s="16">
        <v>-2250580486.3999901</v>
      </c>
      <c r="C154" s="16">
        <v>-2246832514.2600002</v>
      </c>
      <c r="D154" s="16">
        <v>-2253826998.4899998</v>
      </c>
      <c r="E154" s="16">
        <v>-2274615895.8799901</v>
      </c>
      <c r="F154" s="16">
        <v>-2286090091.27</v>
      </c>
      <c r="G154" s="16">
        <v>-2294268220.0900002</v>
      </c>
      <c r="H154" s="16">
        <v>-2316975559.0599999</v>
      </c>
      <c r="I154" s="16">
        <v>-2335774711.0599999</v>
      </c>
      <c r="J154" s="17">
        <v>-2343842056.3999901</v>
      </c>
      <c r="K154" s="17">
        <v>-2356123066.6999998</v>
      </c>
      <c r="L154" s="16">
        <v>-2366770216.5099902</v>
      </c>
      <c r="M154" s="16">
        <v>-2364776487.7799902</v>
      </c>
      <c r="N154" s="17">
        <v>-2247016131.3499899</v>
      </c>
      <c r="O154" s="17">
        <f t="shared" si="2"/>
        <v>-2307391177.1979127</v>
      </c>
    </row>
    <row r="155" spans="1:15">
      <c r="J155" s="17"/>
      <c r="K155" s="17"/>
      <c r="O155" s="17">
        <f t="shared" si="2"/>
        <v>0</v>
      </c>
    </row>
    <row r="156" spans="1:15">
      <c r="A156" s="15" t="s">
        <v>44</v>
      </c>
      <c r="J156" s="17"/>
      <c r="K156" s="17"/>
      <c r="O156" s="17">
        <f t="shared" si="2"/>
        <v>0</v>
      </c>
    </row>
    <row r="157" spans="1:15">
      <c r="A157" s="15" t="s">
        <v>43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7">
        <v>0</v>
      </c>
      <c r="K157" s="17">
        <v>0</v>
      </c>
      <c r="L157" s="16">
        <v>0</v>
      </c>
      <c r="M157" s="16">
        <v>0</v>
      </c>
      <c r="N157" s="17">
        <v>-619538.37</v>
      </c>
      <c r="O157" s="17">
        <f t="shared" si="2"/>
        <v>-25814.098750000001</v>
      </c>
    </row>
    <row r="158" spans="1:15">
      <c r="A158" s="15" t="s">
        <v>42</v>
      </c>
      <c r="B158" s="16">
        <v>-16260549.26</v>
      </c>
      <c r="C158" s="16">
        <v>-19708365.559999999</v>
      </c>
      <c r="D158" s="16">
        <v>-24609977.879999999</v>
      </c>
      <c r="E158" s="16">
        <v>-23155037.289999999</v>
      </c>
      <c r="F158" s="16">
        <v>-16918658.300000001</v>
      </c>
      <c r="G158" s="16">
        <v>-18495380.600000001</v>
      </c>
      <c r="H158" s="16">
        <v>-18236862.579999998</v>
      </c>
      <c r="I158" s="16">
        <v>-18090864.719999999</v>
      </c>
      <c r="J158" s="17">
        <v>-14337550.119999999</v>
      </c>
      <c r="K158" s="17">
        <v>-15578046.75</v>
      </c>
      <c r="L158" s="16">
        <v>-14037008.73</v>
      </c>
      <c r="M158" s="16">
        <v>-18346398.579999998</v>
      </c>
      <c r="N158" s="17">
        <v>-21235026.5</v>
      </c>
      <c r="O158" s="17">
        <f t="shared" si="2"/>
        <v>-18355161.5825</v>
      </c>
    </row>
    <row r="159" spans="1:15">
      <c r="A159" s="15" t="s">
        <v>41</v>
      </c>
      <c r="B159" s="16">
        <v>-425000</v>
      </c>
      <c r="C159" s="16">
        <v>-425000</v>
      </c>
      <c r="D159" s="16">
        <v>-425000</v>
      </c>
      <c r="E159" s="16">
        <v>-2020000</v>
      </c>
      <c r="F159" s="16">
        <v>-2020000</v>
      </c>
      <c r="G159" s="16">
        <v>-2020000</v>
      </c>
      <c r="H159" s="16">
        <v>-2360000</v>
      </c>
      <c r="I159" s="16">
        <v>-2360000</v>
      </c>
      <c r="J159" s="17">
        <v>-3360000</v>
      </c>
      <c r="K159" s="17">
        <v>-2579000</v>
      </c>
      <c r="L159" s="16">
        <v>-2579000</v>
      </c>
      <c r="M159" s="16">
        <v>-2429000</v>
      </c>
      <c r="N159" s="17">
        <v>-2290000</v>
      </c>
      <c r="O159" s="17">
        <f t="shared" si="2"/>
        <v>-1994541.6666666667</v>
      </c>
    </row>
    <row r="160" spans="1:15">
      <c r="A160" s="15" t="s">
        <v>40</v>
      </c>
      <c r="B160" s="16">
        <v>-91147184.219999999</v>
      </c>
      <c r="C160" s="16">
        <v>-89904018.879999995</v>
      </c>
      <c r="D160" s="16">
        <v>-90002454.780000001</v>
      </c>
      <c r="E160" s="16">
        <v>-81476496.030000001</v>
      </c>
      <c r="F160" s="16">
        <v>-81406371.530000001</v>
      </c>
      <c r="G160" s="16">
        <v>-81683650.109999999</v>
      </c>
      <c r="H160" s="16">
        <v>-72166079</v>
      </c>
      <c r="I160" s="16">
        <v>-72359152.259999901</v>
      </c>
      <c r="J160" s="17">
        <v>-72669808.310000002</v>
      </c>
      <c r="K160" s="17">
        <v>-72550571.349999994</v>
      </c>
      <c r="L160" s="16">
        <v>-72821530.069999993</v>
      </c>
      <c r="M160" s="16">
        <v>-72811418</v>
      </c>
      <c r="N160" s="17">
        <v>-58840022.159999996</v>
      </c>
      <c r="O160" s="17">
        <f t="shared" si="2"/>
        <v>-77903762.792500004</v>
      </c>
    </row>
    <row r="161" spans="1:15">
      <c r="A161" s="15" t="s">
        <v>39</v>
      </c>
      <c r="B161" s="16">
        <v>-281621010.91000003</v>
      </c>
      <c r="C161" s="16">
        <v>-257955621.78</v>
      </c>
      <c r="D161" s="16">
        <v>-257681481.53</v>
      </c>
      <c r="E161" s="16">
        <v>-256372020.65000001</v>
      </c>
      <c r="F161" s="16">
        <v>-256098039.15000001</v>
      </c>
      <c r="G161" s="16">
        <v>-255820456</v>
      </c>
      <c r="H161" s="16">
        <v>-254330284.38</v>
      </c>
      <c r="I161" s="16">
        <v>-254056969.38</v>
      </c>
      <c r="J161" s="17">
        <v>-253783654.38</v>
      </c>
      <c r="K161" s="17">
        <v>-252584059.68000001</v>
      </c>
      <c r="L161" s="16">
        <v>-252310744.68000001</v>
      </c>
      <c r="M161" s="16">
        <v>-253737429.68000001</v>
      </c>
      <c r="N161" s="17">
        <v>-160945986.27000001</v>
      </c>
      <c r="O161" s="17">
        <f t="shared" si="2"/>
        <v>-252167854.99000001</v>
      </c>
    </row>
    <row r="162" spans="1:15">
      <c r="A162" s="15" t="s">
        <v>38</v>
      </c>
      <c r="B162" s="16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7">
        <v>0</v>
      </c>
      <c r="K162" s="17">
        <v>0</v>
      </c>
      <c r="L162" s="16">
        <v>0</v>
      </c>
      <c r="M162" s="16">
        <v>0</v>
      </c>
      <c r="N162" s="17">
        <v>0</v>
      </c>
      <c r="O162" s="17">
        <f t="shared" si="2"/>
        <v>0</v>
      </c>
    </row>
    <row r="163" spans="1:15">
      <c r="A163" s="15" t="s">
        <v>37</v>
      </c>
      <c r="B163" s="16">
        <v>-200046393.18999901</v>
      </c>
      <c r="C163" s="16">
        <v>-200546852.049999</v>
      </c>
      <c r="D163" s="16">
        <v>-181130983.99999899</v>
      </c>
      <c r="E163" s="16">
        <v>-180524211.62999901</v>
      </c>
      <c r="F163" s="16">
        <v>-180972944.97999999</v>
      </c>
      <c r="G163" s="16">
        <v>-181422921.55999899</v>
      </c>
      <c r="H163" s="16">
        <v>-184327085.28999901</v>
      </c>
      <c r="I163" s="16">
        <v>-184785990.75999999</v>
      </c>
      <c r="J163" s="17">
        <v>-185329169.88</v>
      </c>
      <c r="K163" s="17">
        <v>-186129191.34999901</v>
      </c>
      <c r="L163" s="16">
        <v>-186593688.88</v>
      </c>
      <c r="M163" s="16">
        <v>-187301815.549999</v>
      </c>
      <c r="N163" s="17">
        <v>-188572019.21999899</v>
      </c>
      <c r="O163" s="17">
        <f t="shared" si="2"/>
        <v>-186114505.17791602</v>
      </c>
    </row>
    <row r="164" spans="1:15">
      <c r="A164" s="15" t="s">
        <v>36</v>
      </c>
      <c r="B164" s="16">
        <v>-82187304.819999993</v>
      </c>
      <c r="C164" s="16">
        <v>-84035705.579999998</v>
      </c>
      <c r="D164" s="16">
        <v>-85432569.609999999</v>
      </c>
      <c r="E164" s="16">
        <v>-86915229.129999995</v>
      </c>
      <c r="F164" s="16">
        <v>-88830562.019999996</v>
      </c>
      <c r="G164" s="16">
        <v>-89890842.769999996</v>
      </c>
      <c r="H164" s="16">
        <v>-91335678.980000004</v>
      </c>
      <c r="I164" s="16">
        <v>-92248485.659999996</v>
      </c>
      <c r="J164" s="17">
        <v>-93998385.019999996</v>
      </c>
      <c r="K164" s="17">
        <v>-95229095.539999902</v>
      </c>
      <c r="L164" s="16">
        <v>-96011067.299999893</v>
      </c>
      <c r="M164" s="16">
        <v>-97300964.450000003</v>
      </c>
      <c r="N164" s="17">
        <v>-88764091.569999993</v>
      </c>
      <c r="O164" s="17">
        <f t="shared" si="2"/>
        <v>-90558690.354583323</v>
      </c>
    </row>
    <row r="165" spans="1:15">
      <c r="A165" s="15" t="s">
        <v>35</v>
      </c>
      <c r="B165" s="16">
        <v>-398297337.98000002</v>
      </c>
      <c r="C165" s="16">
        <v>-400876852.62</v>
      </c>
      <c r="D165" s="16">
        <v>-403567989.93000001</v>
      </c>
      <c r="E165" s="16">
        <v>-378387642.109999</v>
      </c>
      <c r="F165" s="16">
        <v>-377226587.62999898</v>
      </c>
      <c r="G165" s="16">
        <v>-375355686.08999902</v>
      </c>
      <c r="H165" s="16">
        <v>-371900853.50999999</v>
      </c>
      <c r="I165" s="16">
        <v>-364954674.09999901</v>
      </c>
      <c r="J165" s="17">
        <v>-363800603.51999998</v>
      </c>
      <c r="K165" s="17">
        <v>-364368832.15999901</v>
      </c>
      <c r="L165" s="16">
        <v>-364314537.15999901</v>
      </c>
      <c r="M165" s="16">
        <v>-363638071.39999998</v>
      </c>
      <c r="N165" s="17">
        <v>-316010348.16000003</v>
      </c>
      <c r="O165" s="17">
        <f t="shared" si="2"/>
        <v>-373795514.44166613</v>
      </c>
    </row>
    <row r="166" spans="1:15">
      <c r="A166" s="15" t="s">
        <v>34</v>
      </c>
      <c r="B166" s="16">
        <v>-135698470.75</v>
      </c>
      <c r="C166" s="16">
        <v>-143195643.22999999</v>
      </c>
      <c r="D166" s="16">
        <v>-142208117.78</v>
      </c>
      <c r="E166" s="16">
        <v>-142073956.31</v>
      </c>
      <c r="F166" s="16">
        <v>-142138702.65000001</v>
      </c>
      <c r="G166" s="16">
        <v>-107409682.36</v>
      </c>
      <c r="H166" s="16">
        <v>-112496679.92</v>
      </c>
      <c r="I166" s="16">
        <v>-112066772.02</v>
      </c>
      <c r="J166" s="17">
        <v>-111832799.439999</v>
      </c>
      <c r="K166" s="17">
        <v>-115652920.84</v>
      </c>
      <c r="L166" s="16">
        <v>-114732570.45999999</v>
      </c>
      <c r="M166" s="16">
        <v>-116413239.36</v>
      </c>
      <c r="N166" s="17">
        <v>-1141625470.21</v>
      </c>
      <c r="O166" s="17">
        <f t="shared" si="2"/>
        <v>-166573587.90416658</v>
      </c>
    </row>
    <row r="167" spans="1:15">
      <c r="A167" s="15" t="s">
        <v>33</v>
      </c>
      <c r="B167" s="16">
        <v>-2882761.2899999898</v>
      </c>
      <c r="C167" s="16">
        <v>-2835823.84</v>
      </c>
      <c r="D167" s="16">
        <v>-2830437.96999999</v>
      </c>
      <c r="E167" s="16">
        <v>-2772785.73999999</v>
      </c>
      <c r="F167" s="16">
        <v>-2714881.01</v>
      </c>
      <c r="G167" s="16">
        <v>-2657237.23</v>
      </c>
      <c r="H167" s="16">
        <v>-2599332.5</v>
      </c>
      <c r="I167" s="16">
        <v>-2541427.77</v>
      </c>
      <c r="J167" s="17">
        <v>-2483523.04</v>
      </c>
      <c r="K167" s="17">
        <v>-2443774.25</v>
      </c>
      <c r="L167" s="16">
        <v>-2385713.16</v>
      </c>
      <c r="M167" s="16">
        <v>-2322754.6099999901</v>
      </c>
      <c r="N167" s="17">
        <v>-2277159.4499999899</v>
      </c>
      <c r="O167" s="17">
        <f t="shared" si="2"/>
        <v>-2597304.2908333298</v>
      </c>
    </row>
    <row r="168" spans="1:15" ht="14.4" thickBot="1">
      <c r="A168" s="19" t="s">
        <v>32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1">
        <v>0</v>
      </c>
      <c r="K168" s="21">
        <v>0</v>
      </c>
      <c r="L168" s="20">
        <v>0</v>
      </c>
      <c r="M168" s="20">
        <v>0</v>
      </c>
      <c r="N168" s="21">
        <v>0</v>
      </c>
      <c r="O168" s="21">
        <f t="shared" si="2"/>
        <v>0</v>
      </c>
    </row>
    <row r="169" spans="1:15">
      <c r="A169" s="15" t="s">
        <v>31</v>
      </c>
      <c r="B169" s="16">
        <v>-1208566012.4200001</v>
      </c>
      <c r="C169" s="16">
        <v>-1199483883.54</v>
      </c>
      <c r="D169" s="16">
        <v>-1187889013.48</v>
      </c>
      <c r="E169" s="16">
        <v>-1153697378.8899901</v>
      </c>
      <c r="F169" s="16">
        <v>-1148326747.27</v>
      </c>
      <c r="G169" s="16">
        <v>-1114755856.71999</v>
      </c>
      <c r="H169" s="16">
        <v>-1109752856.1599901</v>
      </c>
      <c r="I169" s="16">
        <v>-1103464336.6699901</v>
      </c>
      <c r="J169" s="17">
        <v>-1101595493.71</v>
      </c>
      <c r="K169" s="17">
        <v>-1107115491.9199901</v>
      </c>
      <c r="L169" s="16">
        <v>-1105785860.4400001</v>
      </c>
      <c r="M169" s="16">
        <v>-1114301091.6299901</v>
      </c>
      <c r="N169" s="17">
        <v>-1981179661.9100001</v>
      </c>
      <c r="O169" s="17">
        <f t="shared" si="2"/>
        <v>-1170086737.2995784</v>
      </c>
    </row>
    <row r="170" spans="1:15">
      <c r="J170" s="17"/>
      <c r="K170" s="17"/>
      <c r="O170" s="17">
        <f t="shared" si="2"/>
        <v>0</v>
      </c>
    </row>
    <row r="171" spans="1:15">
      <c r="A171" s="15" t="s">
        <v>30</v>
      </c>
      <c r="J171" s="17"/>
      <c r="K171" s="17"/>
      <c r="O171" s="17">
        <f t="shared" si="2"/>
        <v>0</v>
      </c>
    </row>
    <row r="172" spans="1:15">
      <c r="A172" s="15" t="s">
        <v>29</v>
      </c>
      <c r="J172" s="17"/>
      <c r="K172" s="17"/>
      <c r="O172" s="17">
        <f t="shared" si="2"/>
        <v>0</v>
      </c>
    </row>
    <row r="173" spans="1:15">
      <c r="A173" s="15" t="s">
        <v>28</v>
      </c>
      <c r="J173" s="17"/>
      <c r="K173" s="17"/>
      <c r="O173" s="17">
        <f t="shared" si="2"/>
        <v>0</v>
      </c>
    </row>
    <row r="174" spans="1:15">
      <c r="A174" s="15" t="s">
        <v>27</v>
      </c>
      <c r="B174" s="16">
        <v>-859037.91</v>
      </c>
      <c r="C174" s="16">
        <v>-859037.91</v>
      </c>
      <c r="D174" s="16">
        <v>-859037.91</v>
      </c>
      <c r="E174" s="16">
        <v>-859037.91</v>
      </c>
      <c r="F174" s="16">
        <v>-859037.91</v>
      </c>
      <c r="G174" s="16">
        <v>-859037.91</v>
      </c>
      <c r="H174" s="16">
        <v>-859037.91</v>
      </c>
      <c r="I174" s="16">
        <v>-859037.91</v>
      </c>
      <c r="J174" s="17">
        <v>-859037.91</v>
      </c>
      <c r="K174" s="17">
        <v>-859037.91</v>
      </c>
      <c r="L174" s="16">
        <v>-859037.91</v>
      </c>
      <c r="M174" s="16">
        <v>-859037.91</v>
      </c>
      <c r="N174" s="17">
        <v>-859037.91</v>
      </c>
      <c r="O174" s="17">
        <f t="shared" si="2"/>
        <v>-859037.91</v>
      </c>
    </row>
    <row r="175" spans="1:15">
      <c r="A175" s="15" t="s">
        <v>26</v>
      </c>
      <c r="B175" s="16">
        <v>-478145249.86999899</v>
      </c>
      <c r="C175" s="16">
        <v>-478145249.86999899</v>
      </c>
      <c r="D175" s="16">
        <v>-478145249.86999899</v>
      </c>
      <c r="E175" s="16">
        <v>-478145249.86999899</v>
      </c>
      <c r="F175" s="16">
        <v>-478145249.86999899</v>
      </c>
      <c r="G175" s="16">
        <v>-478145249.86999899</v>
      </c>
      <c r="H175" s="16">
        <v>-478145249.86999899</v>
      </c>
      <c r="I175" s="16">
        <v>-478145249.86999899</v>
      </c>
      <c r="J175" s="17">
        <v>-478145249.86999899</v>
      </c>
      <c r="K175" s="17">
        <v>-478145249.86999899</v>
      </c>
      <c r="L175" s="16">
        <v>-478145249.86999899</v>
      </c>
      <c r="M175" s="16">
        <v>-478145249.86999899</v>
      </c>
      <c r="N175" s="17">
        <v>-478145249.86999899</v>
      </c>
      <c r="O175" s="17">
        <f t="shared" si="2"/>
        <v>-478145249.86999899</v>
      </c>
    </row>
    <row r="176" spans="1:15">
      <c r="A176" s="15" t="s">
        <v>25</v>
      </c>
      <c r="B176" s="16">
        <v>-2804096691.4699998</v>
      </c>
      <c r="C176" s="16">
        <v>-2804096691.4699998</v>
      </c>
      <c r="D176" s="16">
        <v>-2804096691.4699998</v>
      </c>
      <c r="E176" s="16">
        <v>-2804096691.4699998</v>
      </c>
      <c r="F176" s="16">
        <v>-2804096691.4699998</v>
      </c>
      <c r="G176" s="16">
        <v>-2804096691.4699998</v>
      </c>
      <c r="H176" s="16">
        <v>-2804096691.4699998</v>
      </c>
      <c r="I176" s="16">
        <v>-2804096691.4699998</v>
      </c>
      <c r="J176" s="17">
        <v>-2804096691.4699998</v>
      </c>
      <c r="K176" s="17">
        <v>-2804096691.4699998</v>
      </c>
      <c r="L176" s="16">
        <v>-2804096691.4699998</v>
      </c>
      <c r="M176" s="16">
        <v>-2804096691.4699998</v>
      </c>
      <c r="N176" s="17">
        <v>-2804096691.4699998</v>
      </c>
      <c r="O176" s="17">
        <f t="shared" si="2"/>
        <v>-2804096691.4700003</v>
      </c>
    </row>
    <row r="177" spans="1:15">
      <c r="A177" s="15" t="s">
        <v>24</v>
      </c>
      <c r="B177" s="16">
        <v>7133879.4000000004</v>
      </c>
      <c r="C177" s="16">
        <v>7133879.4000000004</v>
      </c>
      <c r="D177" s="16">
        <v>7133879.4000000004</v>
      </c>
      <c r="E177" s="16">
        <v>7133879.4000000004</v>
      </c>
      <c r="F177" s="16">
        <v>7133879.4000000004</v>
      </c>
      <c r="G177" s="16">
        <v>7133879.4000000004</v>
      </c>
      <c r="H177" s="16">
        <v>7133879.4000000004</v>
      </c>
      <c r="I177" s="16">
        <v>7133879.4000000004</v>
      </c>
      <c r="J177" s="17">
        <v>7133879.4000000004</v>
      </c>
      <c r="K177" s="17">
        <v>7133879.4000000004</v>
      </c>
      <c r="L177" s="16">
        <v>7133879.4000000004</v>
      </c>
      <c r="M177" s="16">
        <v>7133879.4000000004</v>
      </c>
      <c r="N177" s="17">
        <v>7133879.4000000004</v>
      </c>
      <c r="O177" s="17">
        <f t="shared" si="2"/>
        <v>7133879.4000000013</v>
      </c>
    </row>
    <row r="178" spans="1:15">
      <c r="A178" s="15" t="s">
        <v>23</v>
      </c>
      <c r="B178" s="16">
        <v>-20239166</v>
      </c>
      <c r="C178" s="16">
        <v>-20239166</v>
      </c>
      <c r="D178" s="16">
        <v>-20239166</v>
      </c>
      <c r="E178" s="16">
        <v>-20239166</v>
      </c>
      <c r="F178" s="16">
        <v>-20239166</v>
      </c>
      <c r="G178" s="16">
        <v>-20239166</v>
      </c>
      <c r="H178" s="16">
        <v>-20239166</v>
      </c>
      <c r="I178" s="16">
        <v>-20239166</v>
      </c>
      <c r="J178" s="17">
        <v>-22554372</v>
      </c>
      <c r="K178" s="17">
        <v>-22554372</v>
      </c>
      <c r="L178" s="16">
        <v>-22554372</v>
      </c>
      <c r="M178" s="16">
        <v>-22554372</v>
      </c>
      <c r="N178" s="17">
        <v>-22554372</v>
      </c>
      <c r="O178" s="17">
        <f t="shared" si="2"/>
        <v>-21107368.25</v>
      </c>
    </row>
    <row r="179" spans="1:15">
      <c r="A179" s="15" t="s">
        <v>22</v>
      </c>
      <c r="B179" s="16">
        <v>-237152563.34999901</v>
      </c>
      <c r="C179" s="16">
        <v>-360369811.22999901</v>
      </c>
      <c r="D179" s="16">
        <v>-360369811.22999901</v>
      </c>
      <c r="E179" s="16">
        <v>-360494044.23000002</v>
      </c>
      <c r="F179" s="16">
        <v>-360494044.23000002</v>
      </c>
      <c r="G179" s="16">
        <v>-360494044.23000002</v>
      </c>
      <c r="H179" s="16">
        <v>-362644785.22999901</v>
      </c>
      <c r="I179" s="16">
        <v>-362644785.22999901</v>
      </c>
      <c r="J179" s="17">
        <v>-360329579.22999901</v>
      </c>
      <c r="K179" s="17">
        <v>-360226130.23000002</v>
      </c>
      <c r="L179" s="16">
        <v>-360226130.23000002</v>
      </c>
      <c r="M179" s="16">
        <v>-360226130.23000002</v>
      </c>
      <c r="N179" s="17">
        <v>-362300335</v>
      </c>
      <c r="O179" s="17">
        <f t="shared" si="2"/>
        <v>-355687145.39208293</v>
      </c>
    </row>
    <row r="180" spans="1:15">
      <c r="A180" s="15" t="s">
        <v>21</v>
      </c>
      <c r="B180" s="16">
        <v>14969706</v>
      </c>
      <c r="C180" s="16">
        <v>14969706</v>
      </c>
      <c r="D180" s="16">
        <v>14969706</v>
      </c>
      <c r="E180" s="16">
        <v>15093939</v>
      </c>
      <c r="F180" s="16">
        <v>15093939</v>
      </c>
      <c r="G180" s="16">
        <v>15093939</v>
      </c>
      <c r="H180" s="16">
        <v>17244680</v>
      </c>
      <c r="I180" s="16">
        <v>17244680</v>
      </c>
      <c r="J180" s="17">
        <v>17244680</v>
      </c>
      <c r="K180" s="17">
        <v>17141231</v>
      </c>
      <c r="L180" s="16">
        <v>17141231</v>
      </c>
      <c r="M180" s="16">
        <v>17141231</v>
      </c>
      <c r="N180" s="17">
        <v>19215436</v>
      </c>
      <c r="O180" s="17">
        <f t="shared" si="2"/>
        <v>16289294.416666666</v>
      </c>
    </row>
    <row r="181" spans="1:15">
      <c r="A181" s="15" t="s">
        <v>20</v>
      </c>
      <c r="B181" s="16">
        <v>145509910.59999999</v>
      </c>
      <c r="C181" s="16">
        <v>143682656.81</v>
      </c>
      <c r="D181" s="16">
        <v>142948738.78</v>
      </c>
      <c r="E181" s="16">
        <v>142214820.739999</v>
      </c>
      <c r="F181" s="16">
        <v>141480902.709999</v>
      </c>
      <c r="G181" s="16">
        <v>140746984.66999999</v>
      </c>
      <c r="H181" s="16">
        <v>140013066.63999999</v>
      </c>
      <c r="I181" s="16">
        <v>139279148.59999999</v>
      </c>
      <c r="J181" s="17">
        <v>138545230.56999901</v>
      </c>
      <c r="K181" s="17">
        <v>138190571.299999</v>
      </c>
      <c r="L181" s="16">
        <v>137490157.19</v>
      </c>
      <c r="M181" s="16">
        <v>136789743.079999</v>
      </c>
      <c r="N181" s="17">
        <v>126904052.019999</v>
      </c>
      <c r="O181" s="17">
        <f t="shared" si="2"/>
        <v>139799083.53333288</v>
      </c>
    </row>
    <row r="182" spans="1:15">
      <c r="A182" s="15" t="s">
        <v>19</v>
      </c>
      <c r="B182" s="16">
        <v>-380581212.87999803</v>
      </c>
      <c r="C182" s="16">
        <v>-38343919.480000101</v>
      </c>
      <c r="D182" s="16">
        <v>-79548019.570000201</v>
      </c>
      <c r="E182" s="16">
        <v>-143092078.03999999</v>
      </c>
      <c r="F182" s="16">
        <v>-177862586.40999901</v>
      </c>
      <c r="G182" s="16">
        <v>-190149682.36999899</v>
      </c>
      <c r="H182" s="16">
        <v>-193746413.21000001</v>
      </c>
      <c r="I182" s="16">
        <v>-205221183.86999899</v>
      </c>
      <c r="J182" s="17">
        <v>-218669888</v>
      </c>
      <c r="K182" s="17">
        <v>-222846476</v>
      </c>
      <c r="L182" s="16">
        <v>-257784672.70000201</v>
      </c>
      <c r="M182" s="16">
        <v>-289607636.98999798</v>
      </c>
      <c r="N182" s="17">
        <v>-320054044</v>
      </c>
      <c r="O182" s="17">
        <f t="shared" si="2"/>
        <v>-197265848.75666633</v>
      </c>
    </row>
    <row r="183" spans="1:15">
      <c r="A183" s="15" t="s">
        <v>18</v>
      </c>
      <c r="B183" s="16">
        <v>257363965</v>
      </c>
      <c r="C183" s="16">
        <v>13093154</v>
      </c>
      <c r="D183" s="16">
        <v>13093154</v>
      </c>
      <c r="E183" s="16">
        <v>28712154</v>
      </c>
      <c r="F183" s="16">
        <v>28712154</v>
      </c>
      <c r="G183" s="16">
        <v>36395354</v>
      </c>
      <c r="H183" s="16">
        <v>51573654</v>
      </c>
      <c r="I183" s="16">
        <v>64757904</v>
      </c>
      <c r="J183" s="17">
        <v>64757904</v>
      </c>
      <c r="K183" s="17">
        <v>96545904</v>
      </c>
      <c r="L183" s="16">
        <v>99545904</v>
      </c>
      <c r="M183" s="16">
        <v>106845904</v>
      </c>
      <c r="N183" s="17">
        <v>227784248</v>
      </c>
      <c r="O183" s="17">
        <f t="shared" si="2"/>
        <v>70550604.208333328</v>
      </c>
    </row>
    <row r="184" spans="1:15" ht="14.4" thickBot="1">
      <c r="A184" s="19" t="s">
        <v>17</v>
      </c>
      <c r="B184" s="20">
        <v>5848610</v>
      </c>
      <c r="C184" s="20">
        <v>5848610</v>
      </c>
      <c r="D184" s="20">
        <v>5848610</v>
      </c>
      <c r="E184" s="20">
        <v>5848610</v>
      </c>
      <c r="F184" s="20">
        <v>5848610</v>
      </c>
      <c r="G184" s="20">
        <v>5848610</v>
      </c>
      <c r="H184" s="20">
        <v>5848610</v>
      </c>
      <c r="I184" s="20">
        <v>5848610</v>
      </c>
      <c r="J184" s="21">
        <v>5848610</v>
      </c>
      <c r="K184" s="21">
        <v>5848610</v>
      </c>
      <c r="L184" s="20">
        <v>5848610</v>
      </c>
      <c r="M184" s="20">
        <v>5848610</v>
      </c>
      <c r="N184" s="21">
        <v>5848610</v>
      </c>
      <c r="O184" s="21">
        <f t="shared" si="2"/>
        <v>5848610</v>
      </c>
    </row>
    <row r="185" spans="1:15">
      <c r="A185" s="15" t="s">
        <v>16</v>
      </c>
      <c r="B185" s="16">
        <v>-3490247850.47999</v>
      </c>
      <c r="C185" s="16">
        <v>-3517325869.75</v>
      </c>
      <c r="D185" s="16">
        <v>-3559263887.8699999</v>
      </c>
      <c r="E185" s="16">
        <v>-3607922864.3800001</v>
      </c>
      <c r="F185" s="16">
        <v>-3643427290.7799902</v>
      </c>
      <c r="G185" s="16">
        <v>-3648765104.7799902</v>
      </c>
      <c r="H185" s="16">
        <v>-3637917453.6500001</v>
      </c>
      <c r="I185" s="16">
        <v>-3636941892.3499899</v>
      </c>
      <c r="J185" s="17">
        <v>-3651124514.5099988</v>
      </c>
      <c r="K185" s="17">
        <v>-3623867761.7799997</v>
      </c>
      <c r="L185" s="16">
        <v>-3656506372.5900002</v>
      </c>
      <c r="M185" s="16">
        <v>-3681729750.9899902</v>
      </c>
      <c r="N185" s="17">
        <v>-3601123504.8299999</v>
      </c>
      <c r="O185" s="17">
        <f t="shared" si="2"/>
        <v>-3617539870.0904136</v>
      </c>
    </row>
    <row r="186" spans="1:15">
      <c r="J186" s="17"/>
      <c r="K186" s="17"/>
      <c r="O186" s="17">
        <f t="shared" si="2"/>
        <v>0</v>
      </c>
    </row>
    <row r="187" spans="1:15">
      <c r="A187" s="15" t="s">
        <v>15</v>
      </c>
      <c r="B187" s="16">
        <v>-3490247850.47999</v>
      </c>
      <c r="C187" s="16">
        <v>-3517325869.75</v>
      </c>
      <c r="D187" s="16">
        <v>-3559263887.8699999</v>
      </c>
      <c r="E187" s="16">
        <v>-3607922864.3800001</v>
      </c>
      <c r="F187" s="16">
        <v>-3643427290.7799902</v>
      </c>
      <c r="G187" s="16">
        <v>-3648765104.7799902</v>
      </c>
      <c r="H187" s="16">
        <v>-3637917453.6500001</v>
      </c>
      <c r="I187" s="16">
        <v>-3636941892.3499899</v>
      </c>
      <c r="J187" s="17">
        <v>-3651124514.5099988</v>
      </c>
      <c r="K187" s="17">
        <v>-3623867761.7799997</v>
      </c>
      <c r="L187" s="16">
        <v>-3656506372.5900002</v>
      </c>
      <c r="M187" s="16">
        <v>-3681729750.9899902</v>
      </c>
      <c r="N187" s="17">
        <v>-3601123504.8299999</v>
      </c>
      <c r="O187" s="17">
        <f t="shared" si="2"/>
        <v>-3617539870.0904136</v>
      </c>
    </row>
    <row r="188" spans="1:15">
      <c r="J188" s="17"/>
      <c r="K188" s="17"/>
      <c r="O188" s="17">
        <f t="shared" si="2"/>
        <v>0</v>
      </c>
    </row>
    <row r="189" spans="1:15">
      <c r="A189" s="15" t="s">
        <v>14</v>
      </c>
      <c r="J189" s="17"/>
      <c r="K189" s="17"/>
      <c r="O189" s="17">
        <f t="shared" si="2"/>
        <v>0</v>
      </c>
    </row>
    <row r="190" spans="1:15">
      <c r="A190" s="15" t="s">
        <v>13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7">
        <v>0</v>
      </c>
      <c r="K190" s="17">
        <v>0</v>
      </c>
      <c r="L190" s="16">
        <v>0</v>
      </c>
      <c r="M190" s="16">
        <v>0</v>
      </c>
      <c r="N190" s="17">
        <v>0</v>
      </c>
      <c r="O190" s="17">
        <f t="shared" si="2"/>
        <v>0</v>
      </c>
    </row>
    <row r="191" spans="1:15">
      <c r="A191" s="15" t="s">
        <v>12</v>
      </c>
      <c r="J191" s="17"/>
      <c r="K191" s="17"/>
      <c r="O191" s="17">
        <f t="shared" si="2"/>
        <v>0</v>
      </c>
    </row>
    <row r="192" spans="1:15">
      <c r="J192" s="17"/>
      <c r="K192" s="17"/>
      <c r="O192" s="17">
        <f t="shared" si="2"/>
        <v>0</v>
      </c>
    </row>
    <row r="193" spans="1:15">
      <c r="A193" s="15" t="s">
        <v>11</v>
      </c>
      <c r="J193" s="17"/>
      <c r="K193" s="17"/>
      <c r="O193" s="17">
        <f t="shared" si="2"/>
        <v>0</v>
      </c>
    </row>
    <row r="194" spans="1:15">
      <c r="A194" s="15" t="s">
        <v>10</v>
      </c>
      <c r="J194" s="17"/>
      <c r="K194" s="17"/>
      <c r="O194" s="17">
        <f t="shared" si="2"/>
        <v>0</v>
      </c>
    </row>
    <row r="195" spans="1:15">
      <c r="A195" s="15" t="s">
        <v>9</v>
      </c>
      <c r="J195" s="17"/>
      <c r="K195" s="17"/>
      <c r="O195" s="17">
        <f t="shared" si="2"/>
        <v>0</v>
      </c>
    </row>
    <row r="196" spans="1:15">
      <c r="J196" s="17"/>
      <c r="K196" s="17"/>
      <c r="O196" s="17">
        <f t="shared" si="2"/>
        <v>0</v>
      </c>
    </row>
    <row r="197" spans="1:15">
      <c r="A197" s="15" t="s">
        <v>8</v>
      </c>
      <c r="J197" s="17"/>
      <c r="K197" s="17"/>
      <c r="O197" s="17">
        <f t="shared" si="2"/>
        <v>0</v>
      </c>
    </row>
    <row r="198" spans="1:15">
      <c r="A198" s="15" t="s">
        <v>7</v>
      </c>
      <c r="B198" s="16">
        <v>-250000000</v>
      </c>
      <c r="C198" s="16">
        <v>-250000000</v>
      </c>
      <c r="D198" s="16">
        <v>-250000000</v>
      </c>
      <c r="E198" s="16">
        <v>-250000000</v>
      </c>
      <c r="F198" s="16">
        <v>-250000000</v>
      </c>
      <c r="G198" s="16">
        <v>-250000000</v>
      </c>
      <c r="H198" s="16">
        <v>-250000000</v>
      </c>
      <c r="I198" s="16">
        <v>-250000000</v>
      </c>
      <c r="J198" s="17">
        <v>-250000000</v>
      </c>
      <c r="K198" s="17">
        <v>-250000000</v>
      </c>
      <c r="L198" s="16">
        <v>-250000000</v>
      </c>
      <c r="M198" s="16">
        <v>-250000000</v>
      </c>
      <c r="N198" s="17">
        <v>-250000000</v>
      </c>
      <c r="O198" s="17">
        <f t="shared" si="2"/>
        <v>-250000000</v>
      </c>
    </row>
    <row r="199" spans="1:15">
      <c r="A199" s="15" t="s">
        <v>6</v>
      </c>
      <c r="B199" s="16">
        <v>-3523860000</v>
      </c>
      <c r="C199" s="16">
        <v>-3523860000</v>
      </c>
      <c r="D199" s="16">
        <v>-3523860000</v>
      </c>
      <c r="E199" s="16">
        <v>-3523860000</v>
      </c>
      <c r="F199" s="16">
        <v>-3523860000</v>
      </c>
      <c r="G199" s="16">
        <v>-3523860000</v>
      </c>
      <c r="H199" s="16">
        <v>-3523860000</v>
      </c>
      <c r="I199" s="16">
        <v>-3523860000</v>
      </c>
      <c r="J199" s="17">
        <v>-3523860000</v>
      </c>
      <c r="K199" s="17">
        <v>-3523860000</v>
      </c>
      <c r="L199" s="16">
        <v>-3523860000</v>
      </c>
      <c r="M199" s="16">
        <v>-3523860000</v>
      </c>
      <c r="N199" s="17">
        <v>-3523860000</v>
      </c>
      <c r="O199" s="17">
        <f t="shared" si="2"/>
        <v>-3523860000</v>
      </c>
    </row>
    <row r="200" spans="1:15" ht="14.4" thickBot="1">
      <c r="A200" s="19" t="s">
        <v>5</v>
      </c>
      <c r="B200" s="20">
        <v>1822812.2</v>
      </c>
      <c r="C200" s="20">
        <v>1817457.85</v>
      </c>
      <c r="D200" s="20">
        <v>1812103.5</v>
      </c>
      <c r="E200" s="20">
        <v>1806749.15</v>
      </c>
      <c r="F200" s="20">
        <v>1801394.8</v>
      </c>
      <c r="G200" s="20">
        <v>1796040.45</v>
      </c>
      <c r="H200" s="20">
        <v>1790686.1</v>
      </c>
      <c r="I200" s="20">
        <v>1785331.75</v>
      </c>
      <c r="J200" s="21">
        <v>1779977.4</v>
      </c>
      <c r="K200" s="21">
        <v>1774623.05</v>
      </c>
      <c r="L200" s="20">
        <v>1769268.7</v>
      </c>
      <c r="M200" s="20">
        <v>1763914.35</v>
      </c>
      <c r="N200" s="21">
        <v>1758560</v>
      </c>
      <c r="O200" s="21">
        <f t="shared" si="2"/>
        <v>1790686.1000000003</v>
      </c>
    </row>
    <row r="201" spans="1:15">
      <c r="A201" s="15" t="s">
        <v>4</v>
      </c>
      <c r="B201" s="16">
        <v>-3772037187.8000002</v>
      </c>
      <c r="C201" s="16">
        <v>-3772042542.1500001</v>
      </c>
      <c r="D201" s="16">
        <v>-3772047896.5</v>
      </c>
      <c r="E201" s="16">
        <v>-3772053250.8499999</v>
      </c>
      <c r="F201" s="16">
        <v>-3772058605.1999998</v>
      </c>
      <c r="G201" s="16">
        <v>-3772063959.5500002</v>
      </c>
      <c r="H201" s="16">
        <v>-3772069313.9000001</v>
      </c>
      <c r="I201" s="16">
        <v>-3772074668.25</v>
      </c>
      <c r="J201" s="17">
        <v>-3772080022.5999999</v>
      </c>
      <c r="K201" s="17">
        <v>-3772085376.9499998</v>
      </c>
      <c r="L201" s="16">
        <v>-3772090731.3000002</v>
      </c>
      <c r="M201" s="16">
        <v>-3772096085.6500001</v>
      </c>
      <c r="N201" s="17">
        <v>-3772101440</v>
      </c>
      <c r="O201" s="17">
        <f t="shared" ref="O201:O209" si="3">(B201+N201+SUM(C201:M201)*2)/24</f>
        <v>-3772069313.9000001</v>
      </c>
    </row>
    <row r="202" spans="1:15">
      <c r="J202" s="17"/>
      <c r="K202" s="17"/>
      <c r="O202" s="17">
        <f t="shared" si="3"/>
        <v>0</v>
      </c>
    </row>
    <row r="203" spans="1:15">
      <c r="A203" s="15" t="s">
        <v>3</v>
      </c>
      <c r="B203" s="16">
        <v>-3772037187.8000002</v>
      </c>
      <c r="C203" s="16">
        <v>-3772042542.1500001</v>
      </c>
      <c r="D203" s="16">
        <v>-3772047896.5</v>
      </c>
      <c r="E203" s="16">
        <v>-3772053250.8499999</v>
      </c>
      <c r="F203" s="16">
        <v>-3772058605.1999998</v>
      </c>
      <c r="G203" s="16">
        <v>-3772063959.5500002</v>
      </c>
      <c r="H203" s="16">
        <v>-3772069313.9000001</v>
      </c>
      <c r="I203" s="16">
        <v>-3772074668.25</v>
      </c>
      <c r="J203" s="16">
        <v>-3772080022.5999999</v>
      </c>
      <c r="K203" s="16">
        <v>-3772085376.9499998</v>
      </c>
      <c r="L203" s="16">
        <v>-3772090731.3000002</v>
      </c>
      <c r="M203" s="16">
        <v>-3772096085.6500001</v>
      </c>
      <c r="N203" s="17">
        <v>-3772101440</v>
      </c>
      <c r="O203" s="17">
        <f t="shared" si="3"/>
        <v>-3772069313.9000001</v>
      </c>
    </row>
    <row r="204" spans="1:15">
      <c r="O204" s="17">
        <f t="shared" si="3"/>
        <v>0</v>
      </c>
    </row>
    <row r="205" spans="1:15">
      <c r="A205" s="15" t="s">
        <v>2</v>
      </c>
      <c r="B205" s="16">
        <v>-3772037187.8000002</v>
      </c>
      <c r="C205" s="16">
        <v>-3772042542.1500001</v>
      </c>
      <c r="D205" s="16">
        <v>-3772047896.5</v>
      </c>
      <c r="E205" s="16">
        <v>-3772053250.8499999</v>
      </c>
      <c r="F205" s="16">
        <v>-3772058605.1999998</v>
      </c>
      <c r="G205" s="16">
        <v>-3772063959.5500002</v>
      </c>
      <c r="H205" s="16">
        <v>-3772069313.9000001</v>
      </c>
      <c r="I205" s="16">
        <v>-3772074668.25</v>
      </c>
      <c r="J205" s="16">
        <v>-3772080022.5999999</v>
      </c>
      <c r="K205" s="16">
        <v>-3772085376.9499998</v>
      </c>
      <c r="L205" s="16">
        <v>-3772090731.3000002</v>
      </c>
      <c r="M205" s="16">
        <v>-3772096085.6500001</v>
      </c>
      <c r="N205" s="17">
        <v>-3772101440</v>
      </c>
      <c r="O205" s="17">
        <f t="shared" si="3"/>
        <v>-3772069313.9000001</v>
      </c>
    </row>
    <row r="206" spans="1:15">
      <c r="O206" s="17">
        <f t="shared" si="3"/>
        <v>0</v>
      </c>
    </row>
    <row r="207" spans="1:15">
      <c r="A207" s="15" t="s">
        <v>1</v>
      </c>
      <c r="B207" s="16">
        <v>-7262285038.2799902</v>
      </c>
      <c r="C207" s="16">
        <v>-7289368411.8999996</v>
      </c>
      <c r="D207" s="16">
        <v>-7331311784.3699999</v>
      </c>
      <c r="E207" s="16">
        <v>-7379976115.2299995</v>
      </c>
      <c r="F207" s="16">
        <v>-7415485895.9799995</v>
      </c>
      <c r="G207" s="16">
        <v>-7420829064.3299904</v>
      </c>
      <c r="H207" s="16">
        <v>-7409986767.5500002</v>
      </c>
      <c r="I207" s="16">
        <v>-7409016560.5999899</v>
      </c>
      <c r="J207" s="16">
        <v>-7423204537.1099987</v>
      </c>
      <c r="K207" s="16">
        <v>-7395953138.7299995</v>
      </c>
      <c r="L207" s="16">
        <v>-7428597103.8900003</v>
      </c>
      <c r="M207" s="16">
        <v>-7453825836.6399899</v>
      </c>
      <c r="N207" s="17">
        <v>-7373224944.8299999</v>
      </c>
      <c r="O207" s="17">
        <f t="shared" si="3"/>
        <v>-7389609183.9904137</v>
      </c>
    </row>
    <row r="208" spans="1:15" ht="14.4" thickBot="1">
      <c r="O208" s="17">
        <f t="shared" si="3"/>
        <v>0</v>
      </c>
    </row>
    <row r="209" spans="1:15" ht="14.4" thickBot="1">
      <c r="A209" s="22" t="s">
        <v>0</v>
      </c>
      <c r="B209" s="23">
        <v>-11593971660.009899</v>
      </c>
      <c r="C209" s="23">
        <v>-11567262198.709999</v>
      </c>
      <c r="D209" s="23">
        <v>-11512725303.23</v>
      </c>
      <c r="E209" s="23">
        <v>-11425680772.579901</v>
      </c>
      <c r="F209" s="23">
        <v>-11398954684.639999</v>
      </c>
      <c r="G209" s="23">
        <v>-11372298347.389999</v>
      </c>
      <c r="H209" s="23">
        <v>-11394749750.969999</v>
      </c>
      <c r="I209" s="23">
        <v>-11468802141.549999</v>
      </c>
      <c r="J209" s="23">
        <v>-11514848529.519997</v>
      </c>
      <c r="K209" s="23">
        <v>-11573935106.599989</v>
      </c>
      <c r="L209" s="23">
        <v>-11659356883.190001</v>
      </c>
      <c r="M209" s="23">
        <v>-11783605749.5299</v>
      </c>
      <c r="N209" s="24">
        <v>-12625792219.05999</v>
      </c>
      <c r="O209" s="25">
        <f t="shared" si="3"/>
        <v>-11565175117.287062</v>
      </c>
    </row>
    <row r="211" spans="1:1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O211" s="17"/>
    </row>
    <row r="212" spans="1:15"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7">
        <v>0</v>
      </c>
    </row>
  </sheetData>
  <pageMargins left="0.75" right="0.75" top="1" bottom="1" header="0.5" footer="0.5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92B0A0575F0B46A92C0440BA54543C" ma:contentTypeVersion="76" ma:contentTypeDescription="" ma:contentTypeScope="" ma:versionID="af793b26c79ecf5bed84786b210ac4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2018-03-27T07:00:00+00:00</OpenedDate>
    <SignificantOrder xmlns="dc463f71-b30c-4ab2-9473-d307f9d35888">false</SignificantOrder>
    <Date1 xmlns="dc463f71-b30c-4ab2-9473-d307f9d35888">2018-06-28T07:00:00+00:00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180255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4132755-DC9D-4FAB-8A14-D2BDA2AF624B}"/>
</file>

<file path=customXml/itemProps2.xml><?xml version="1.0" encoding="utf-8"?>
<ds:datastoreItem xmlns:ds="http://schemas.openxmlformats.org/officeDocument/2006/customXml" ds:itemID="{66844F5F-492D-42C9-ADBB-F44613B4C9E7}"/>
</file>

<file path=customXml/itemProps3.xml><?xml version="1.0" encoding="utf-8"?>
<ds:datastoreItem xmlns:ds="http://schemas.openxmlformats.org/officeDocument/2006/customXml" ds:itemID="{70B01A99-F733-4100-A4D7-7D42A6FA9A15}"/>
</file>

<file path=customXml/itemProps4.xml><?xml version="1.0" encoding="utf-8"?>
<ds:datastoreItem xmlns:ds="http://schemas.openxmlformats.org/officeDocument/2006/customXml" ds:itemID="{D8DF8A29-C15F-4ECD-BC9B-37CE5ECC0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BS December 2017</vt:lpstr>
      <vt:lpstr>UI December 2017</vt:lpstr>
      <vt:lpstr>'Summary BS December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2018-06-28T17:56:32Z</cp:lastPrinted>
  <dcterms:created xsi:type="dcterms:W3CDTF">2017-08-23T22:09:03Z</dcterms:created>
  <dcterms:modified xsi:type="dcterms:W3CDTF">2018-06-28T19:52:36Z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0x0101006E56B4D1795A2E4DB2F0B01679ED314A006192B0A0575F0B46A92C0440BA54543C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