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comments1.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xl/comments2.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Regulatory_Affairs\PGA - WASHINGTON\2017\1- September Filing\Advice Filings\UG-_____- 17-10_PGA\"/>
    </mc:Choice>
  </mc:AlternateContent>
  <bookViews>
    <workbookView xWindow="0" yWindow="0" windowWidth="28800" windowHeight="11385" activeTab="2"/>
  </bookViews>
  <sheets>
    <sheet name="Temp. Increments" sheetId="1" r:id="rId1"/>
    <sheet name="Calc. of Increments" sheetId="2" r:id="rId2"/>
    <sheet name="Effcts on Avg. Bill" sheetId="3" r:id="rId3"/>
    <sheet name="Summary of Def. Accts." sheetId="4" r:id="rId4"/>
    <sheet name="191420" sheetId="5" r:id="rId5"/>
    <sheet name="191421" sheetId="6" r:id="rId6"/>
    <sheet name="191430" sheetId="7" r:id="rId7"/>
    <sheet name="191431" sheetId="8" r:id="rId8"/>
    <sheet name="254302" sheetId="9" r:id="rId9"/>
    <sheet name="Total Comm. Cost" sheetId="10" r:id="rId10"/>
    <sheet name="WACOG Calc." sheetId="11" r:id="rId11"/>
    <sheet name="Demand Charges" sheetId="12" r:id="rId12"/>
    <sheet name="Derivation of Demand" sheetId="13" r:id="rId13"/>
    <sheet name="Calc. of Winter WACOG" sheetId="14" r:id="rId14"/>
    <sheet name="Sch. 201 and 203 Eff. on Rev." sheetId="15" r:id="rId15"/>
  </sheets>
  <externalReferences>
    <externalReference r:id="rId16"/>
    <externalReference r:id="rId17"/>
  </externalReferences>
  <definedNames>
    <definedName name="re">'[1]General Inputs'!$D$10</definedName>
    <definedName name="revsens">[2]Inputs!$B$30</definedName>
    <definedName name="revsens1">'[1]General Inputs'!$D$10</definedName>
    <definedName name="wa_revsens">'[1]General Inputs'!$E$10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11" l="1"/>
  <c r="A4" i="11" s="1"/>
  <c r="A5" i="11" s="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G9" i="10"/>
  <c r="H9" i="10" s="1"/>
  <c r="I9" i="10" s="1"/>
  <c r="J9" i="10" s="1"/>
  <c r="K9" i="10" s="1"/>
  <c r="L9" i="10" s="1"/>
  <c r="M9" i="10" s="1"/>
  <c r="N9" i="10" s="1"/>
  <c r="O9" i="10" s="1"/>
  <c r="F9" i="10"/>
  <c r="E9" i="10"/>
  <c r="A8" i="10"/>
  <c r="A9" i="10" s="1"/>
  <c r="A10" i="10" s="1"/>
  <c r="A11" i="10" s="1"/>
  <c r="A12" i="10" s="1"/>
  <c r="A13" i="10" s="1"/>
  <c r="A14" i="10" s="1"/>
  <c r="A15" i="10" s="1"/>
  <c r="A16" i="10" s="1"/>
  <c r="A17" i="10" s="1"/>
  <c r="A2" i="10"/>
  <c r="A1" i="10"/>
  <c r="A85" i="3"/>
  <c r="A86" i="3" s="1"/>
  <c r="A87" i="3" s="1"/>
  <c r="I8" i="3"/>
  <c r="A8" i="3"/>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3" i="3"/>
  <c r="A2" i="3"/>
  <c r="A1" i="3"/>
  <c r="L9" i="2"/>
  <c r="I9" i="2"/>
  <c r="F9" i="2"/>
  <c r="L8" i="2"/>
  <c r="I8" i="2"/>
  <c r="I10" i="2" s="1"/>
  <c r="F8" i="2"/>
  <c r="A8" i="2"/>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L7" i="2"/>
  <c r="I7" i="2"/>
  <c r="F7" i="2"/>
  <c r="A3" i="2"/>
  <c r="A2" i="2"/>
  <c r="A1" i="2"/>
  <c r="H75" i="1"/>
  <c r="G75" i="1"/>
  <c r="F75" i="1"/>
  <c r="A11" i="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3" i="1"/>
  <c r="A2" i="1"/>
  <c r="A1" i="1"/>
  <c r="L10" i="2" l="1"/>
  <c r="F10" i="2"/>
  <c r="A62" i="11"/>
  <c r="A63" i="11" s="1"/>
  <c r="A64" i="11" s="1"/>
  <c r="A65" i="11" s="1"/>
  <c r="B63" i="11"/>
  <c r="A20" i="10"/>
  <c r="A21" i="10" s="1"/>
  <c r="A22" i="10" s="1"/>
  <c r="A23" i="10" s="1"/>
  <c r="A24" i="10" s="1"/>
  <c r="A25" i="10" s="1"/>
  <c r="A26" i="10" s="1"/>
  <c r="A27" i="10" s="1"/>
  <c r="A28" i="10" s="1"/>
  <c r="A29" i="10" s="1"/>
  <c r="A30" i="10" s="1"/>
  <c r="A31" i="10" s="1"/>
  <c r="A32" i="10" s="1"/>
  <c r="A33" i="10" s="1"/>
  <c r="A34" i="10" s="1"/>
  <c r="A35" i="10" s="1"/>
  <c r="A36" i="10" s="1"/>
  <c r="A37" i="10" s="1"/>
  <c r="A18" i="10"/>
  <c r="A19" i="10" s="1"/>
  <c r="M69" i="2"/>
  <c r="J69" i="2"/>
  <c r="K69" i="2" s="1"/>
  <c r="G69" i="2"/>
  <c r="D69" i="2"/>
  <c r="D70" i="2" s="1"/>
  <c r="N69" i="2" l="1"/>
  <c r="H69" i="2"/>
</calcChain>
</file>

<file path=xl/comments1.xml><?xml version="1.0" encoding="utf-8"?>
<comments xmlns="http://schemas.openxmlformats.org/spreadsheetml/2006/main">
  <authors>
    <author>Walker, Kyle T.</author>
  </authors>
  <commentList>
    <comment ref="B29" authorId="0" shapeId="0">
      <text>
        <r>
          <rPr>
            <b/>
            <sz val="9"/>
            <color indexed="81"/>
            <rFont val="Tahoma"/>
            <family val="2"/>
          </rPr>
          <t>Walker, Kyle T.:</t>
        </r>
        <r>
          <rPr>
            <sz val="9"/>
            <color indexed="81"/>
            <rFont val="Tahoma"/>
            <family val="2"/>
          </rPr>
          <t xml:space="preserve">
This still includes Rockies purchases made to cover gas reserves that are above and beyond the total volume of gas reserves (on a daily basis). </t>
        </r>
      </text>
    </comment>
  </commentList>
</comments>
</file>

<file path=xl/comments2.xml><?xml version="1.0" encoding="utf-8"?>
<comments xmlns="http://schemas.openxmlformats.org/spreadsheetml/2006/main">
  <authors>
    <author>Walker, Kyle T.</author>
  </authors>
  <commentList>
    <comment ref="D38" authorId="0" shapeId="0">
      <text>
        <r>
          <rPr>
            <b/>
            <sz val="9"/>
            <color indexed="81"/>
            <rFont val="Tahoma"/>
            <family val="2"/>
          </rPr>
          <t>Walker, Kyle T.:</t>
        </r>
        <r>
          <rPr>
            <sz val="9"/>
            <color indexed="81"/>
            <rFont val="Tahoma"/>
            <family val="2"/>
          </rPr>
          <t xml:space="preserve">
This factor was set using goal seek by forcing cell "F43" to zero by changing cell "D38". 7.15.16</t>
        </r>
      </text>
    </comment>
  </commentList>
</comments>
</file>

<file path=xl/sharedStrings.xml><?xml version="1.0" encoding="utf-8"?>
<sst xmlns="http://schemas.openxmlformats.org/spreadsheetml/2006/main" count="859" uniqueCount="357">
  <si>
    <t>Summary of TEMPORARY Increments</t>
  </si>
  <si>
    <t>REMOVE</t>
  </si>
  <si>
    <t>ADD</t>
  </si>
  <si>
    <t>Current Temporaries</t>
  </si>
  <si>
    <t>PGA Current Temporaries</t>
  </si>
  <si>
    <t>WACOG Deferral</t>
  </si>
  <si>
    <t>Demand Deferral FIRM</t>
  </si>
  <si>
    <t>Demand Deferral INTERR</t>
  </si>
  <si>
    <t>Total Proposed PGA Temporaries</t>
  </si>
  <si>
    <t>Net Effect of PGA Temps</t>
  </si>
  <si>
    <t>E = B+C+D</t>
  </si>
  <si>
    <t>F = E-A</t>
  </si>
  <si>
    <t>Schedule</t>
  </si>
  <si>
    <t>Block</t>
  </si>
  <si>
    <t>A</t>
  </si>
  <si>
    <t>B</t>
  </si>
  <si>
    <t>C</t>
  </si>
  <si>
    <t>D</t>
  </si>
  <si>
    <t>E</t>
  </si>
  <si>
    <t>F</t>
  </si>
  <si>
    <t>1R</t>
  </si>
  <si>
    <t>1C</t>
  </si>
  <si>
    <t>2R</t>
  </si>
  <si>
    <t>3 CFS</t>
  </si>
  <si>
    <t>3 IFS</t>
  </si>
  <si>
    <t>41C Firm Sales</t>
  </si>
  <si>
    <t>Block 1</t>
  </si>
  <si>
    <t>Block 2</t>
  </si>
  <si>
    <t>41C Interr Sales</t>
  </si>
  <si>
    <t>41 Firm Trans</t>
  </si>
  <si>
    <t>41I Firm Sales</t>
  </si>
  <si>
    <t>41I Interr Sales</t>
  </si>
  <si>
    <t>42C Firm Sales</t>
  </si>
  <si>
    <t>Block 3</t>
  </si>
  <si>
    <t>Block 4</t>
  </si>
  <si>
    <t>Block 5</t>
  </si>
  <si>
    <t>Block 6</t>
  </si>
  <si>
    <t>42I Firm Sales</t>
  </si>
  <si>
    <t>42 Firm Trans</t>
  </si>
  <si>
    <t>42C Interr Sales</t>
  </si>
  <si>
    <t>42I Interr Sales</t>
  </si>
  <si>
    <t>42 Inter Trans</t>
  </si>
  <si>
    <t>43 Firm Trans</t>
  </si>
  <si>
    <t>43 Interr Trans</t>
  </si>
  <si>
    <t>Intentionally blank</t>
  </si>
  <si>
    <t>Sources:</t>
  </si>
  <si>
    <t>Direct Inputs</t>
  </si>
  <si>
    <t>16-17 PGA</t>
  </si>
  <si>
    <t>Equal ¢ per therm</t>
  </si>
  <si>
    <t>Column D</t>
  </si>
  <si>
    <t>Column G</t>
  </si>
  <si>
    <t>Column J</t>
  </si>
  <si>
    <t>Equal % of margin</t>
  </si>
  <si>
    <t>Tariff Schedules:</t>
  </si>
  <si>
    <t>Schedule #</t>
  </si>
  <si>
    <t>Calculation of Increments Allocated on the EQUAL CENT PER THERM BASIS</t>
  </si>
  <si>
    <t>Washington</t>
  </si>
  <si>
    <t>PGA</t>
  </si>
  <si>
    <t>Proposed Amount:</t>
  </si>
  <si>
    <t>Temporary Increment</t>
  </si>
  <si>
    <t>Volumes page,</t>
  </si>
  <si>
    <t>Revenue Sensitive Multiplier:</t>
  </si>
  <si>
    <t>add revenue sensitive factor</t>
  </si>
  <si>
    <t>Column F</t>
  </si>
  <si>
    <t>Amount to Amortize:</t>
  </si>
  <si>
    <t>to all sales schedules</t>
  </si>
  <si>
    <t>to all firm sales</t>
  </si>
  <si>
    <t>to all Interruptible sales</t>
  </si>
  <si>
    <t>Multiplier</t>
  </si>
  <si>
    <t>Volumes</t>
  </si>
  <si>
    <t>Increment</t>
  </si>
  <si>
    <t>G</t>
  </si>
  <si>
    <t>H</t>
  </si>
  <si>
    <t>I</t>
  </si>
  <si>
    <t>J</t>
  </si>
  <si>
    <t>;</t>
  </si>
  <si>
    <t>Totals</t>
  </si>
  <si>
    <t>Sources for line 2 above:</t>
  </si>
  <si>
    <t>Inputs page</t>
  </si>
  <si>
    <t>Line 31</t>
  </si>
  <si>
    <t>Line 33</t>
  </si>
  <si>
    <t>Line 35</t>
  </si>
  <si>
    <t>Sched 201</t>
  </si>
  <si>
    <t>PGA Effects on Average Bill by Rate Schedule</t>
  </si>
  <si>
    <t>Calculation of Effect on Customer Average Bill by Rate Schedule [1]</t>
  </si>
  <si>
    <t>Normal</t>
  </si>
  <si>
    <t>Current</t>
  </si>
  <si>
    <t>Proposed</t>
  </si>
  <si>
    <t>PGA Normalized</t>
  </si>
  <si>
    <t>Therms</t>
  </si>
  <si>
    <t>Minimum</t>
  </si>
  <si>
    <t>Therms in</t>
  </si>
  <si>
    <t>Monthly</t>
  </si>
  <si>
    <t>Billing</t>
  </si>
  <si>
    <t>PGA Effects</t>
  </si>
  <si>
    <t>Average use</t>
  </si>
  <si>
    <t>Charge</t>
  </si>
  <si>
    <t>Rates</t>
  </si>
  <si>
    <t>Average Bill</t>
  </si>
  <si>
    <t>% Bill Change</t>
  </si>
  <si>
    <t>F=D+(C * E)</t>
  </si>
  <si>
    <t>O=D+(C*N)</t>
  </si>
  <si>
    <t>M</t>
  </si>
  <si>
    <t>N</t>
  </si>
  <si>
    <t>O</t>
  </si>
  <si>
    <t>N/A</t>
  </si>
  <si>
    <t>all additional</t>
  </si>
  <si>
    <t>TOTAL</t>
  </si>
  <si>
    <t>[1] Rate Schedule 41 and 42 customers may choose demand charges at a volumetric rate or based on MDDV.  For convenience of presentation, demand charges are not included in the calculations for those schedules.</t>
  </si>
  <si>
    <t xml:space="preserve">[2] Proposed rates include the effect of removing the current Schedule 215 adjustment and applying the proposed Schedule 215 adjustment.  The rate shown is for illustrative purposes only and assumes no other changes to rates occur November 1.   </t>
  </si>
  <si>
    <t>per Tariff</t>
  </si>
  <si>
    <t>Rates in summary</t>
  </si>
  <si>
    <t>Column A</t>
  </si>
  <si>
    <t>NW Natural</t>
  </si>
  <si>
    <t>Rates &amp; Regulatory Affairs</t>
  </si>
  <si>
    <t>2017-2018 PGA Filing - Washington: September Filing</t>
  </si>
  <si>
    <t>Summary of Deferred Accounts</t>
  </si>
  <si>
    <t>Total</t>
  </si>
  <si>
    <t>Estimated</t>
  </si>
  <si>
    <t>Sep-Oct</t>
  </si>
  <si>
    <t>Interest</t>
  </si>
  <si>
    <t>Amount for</t>
  </si>
  <si>
    <t>Amounts</t>
  </si>
  <si>
    <t>Balance</t>
  </si>
  <si>
    <t>During</t>
  </si>
  <si>
    <t>(Refund) or</t>
  </si>
  <si>
    <t>Excluded from</t>
  </si>
  <si>
    <t>Included in</t>
  </si>
  <si>
    <t>Account</t>
  </si>
  <si>
    <t>Activity</t>
  </si>
  <si>
    <t>Amortization</t>
  </si>
  <si>
    <t>Collection</t>
  </si>
  <si>
    <t>PGA Filing</t>
  </si>
  <si>
    <t>E = sum B thru D</t>
  </si>
  <si>
    <t>G = E + F</t>
  </si>
  <si>
    <t>Excl. Rev Sens</t>
  </si>
  <si>
    <t>Gas Cost Deferrals and Amortizations</t>
  </si>
  <si>
    <t>191420 WACOG - ACCRUAL WA</t>
  </si>
  <si>
    <t>191421 AMORT OF WACOG - WA</t>
  </si>
  <si>
    <t>Subtotal</t>
  </si>
  <si>
    <t>191430 DEMAND ACCRUAL -  WA</t>
  </si>
  <si>
    <t>191431 AMORT OF DEMAND WA</t>
  </si>
  <si>
    <t>254302 MARGIN SHARING - WA</t>
  </si>
  <si>
    <t>Company:</t>
  </si>
  <si>
    <t>Northwest Natural Gas Company</t>
  </si>
  <si>
    <t>State:</t>
  </si>
  <si>
    <t>Description:</t>
  </si>
  <si>
    <t>Washington WACOG Deferral</t>
  </si>
  <si>
    <t>Account Number:</t>
  </si>
  <si>
    <t>Program under Schedule P</t>
  </si>
  <si>
    <t>Temp Increment under Schedule 203</t>
  </si>
  <si>
    <t>Debit    (Credit)</t>
  </si>
  <si>
    <t xml:space="preserve">Month/Year </t>
  </si>
  <si>
    <t>Note</t>
  </si>
  <si>
    <t>Accumulation</t>
  </si>
  <si>
    <t>Transfers</t>
  </si>
  <si>
    <t>Interest Rate</t>
  </si>
  <si>
    <t>(a)</t>
  </si>
  <si>
    <t>(b)</t>
  </si>
  <si>
    <t>(c)</t>
  </si>
  <si>
    <t>(d)</t>
  </si>
  <si>
    <t>(e1)</t>
  </si>
  <si>
    <t>(e2)</t>
  </si>
  <si>
    <t>(f)</t>
  </si>
  <si>
    <t>(g)</t>
  </si>
  <si>
    <t>Beginning Balance</t>
  </si>
  <si>
    <t>a</t>
  </si>
  <si>
    <t>History truncated for ease of viewing</t>
  </si>
  <si>
    <t>Notes</t>
  </si>
  <si>
    <t>1 - Transferred authorized balance to account 191421 for amortization.</t>
  </si>
  <si>
    <t>2 - Transfer represents a true-up of the balance to the General Ledger.</t>
  </si>
  <si>
    <t>3 - Transfer represents an early WACOG refund approved by the WUTC.  Amount was transferred to account 191421 for amortization.</t>
  </si>
  <si>
    <t>Washington Amortization of WACOG</t>
  </si>
  <si>
    <t>old rates \a</t>
  </si>
  <si>
    <t>new rates</t>
  </si>
  <si>
    <t>old rate</t>
  </si>
  <si>
    <t>old</t>
  </si>
  <si>
    <t>Forecasted</t>
  </si>
  <si>
    <t>new rate (1)</t>
  </si>
  <si>
    <t>new (1)</t>
  </si>
  <si>
    <t>1 - Transfer in amounts from account 191420 approved for amortization.</t>
  </si>
  <si>
    <t>2 - Transfer represents an early WACOG refund approved by the WUTC.  Amount was transferred in from account 191420 for amortization.</t>
  </si>
  <si>
    <t>Washington Demand Accrual</t>
  </si>
  <si>
    <t>\a</t>
  </si>
  <si>
    <t>\b</t>
  </si>
  <si>
    <t>1 - Transferred authorized balance to account 191431 for amortization.</t>
  </si>
  <si>
    <t>Washington Amortization of Demand</t>
  </si>
  <si>
    <t>(e)</t>
  </si>
  <si>
    <t>(h)</t>
  </si>
  <si>
    <t>1 - Transfer in amounts from account 191430 approved for amortization.</t>
  </si>
  <si>
    <t>2 - Transfer in from account 254302 (storage and optimization revenue sharing).</t>
  </si>
  <si>
    <t>Washington Storage Sharing</t>
  </si>
  <si>
    <t>254302</t>
  </si>
  <si>
    <t>Temp Increment under Schedule 220</t>
  </si>
  <si>
    <t>1 - Transfer December balance to account 191431 for amortization.</t>
  </si>
  <si>
    <t>Summary of Total Commodity Cost</t>
  </si>
  <si>
    <t>ALL VOLUMES IN THERMS</t>
  </si>
  <si>
    <t>SYSTEM COSTS</t>
  </si>
  <si>
    <t>(i)</t>
  </si>
  <si>
    <t>(j)</t>
  </si>
  <si>
    <t>(k)</t>
  </si>
  <si>
    <t>(l)</t>
  </si>
  <si>
    <t>(m)</t>
  </si>
  <si>
    <t>(n)</t>
  </si>
  <si>
    <t>(o)</t>
  </si>
  <si>
    <t>November</t>
  </si>
  <si>
    <t>December</t>
  </si>
  <si>
    <t>January</t>
  </si>
  <si>
    <t>February</t>
  </si>
  <si>
    <t>March</t>
  </si>
  <si>
    <t>April</t>
  </si>
  <si>
    <t>May</t>
  </si>
  <si>
    <t>June</t>
  </si>
  <si>
    <t>July</t>
  </si>
  <si>
    <t>August</t>
  </si>
  <si>
    <t>September</t>
  </si>
  <si>
    <t>October</t>
  </si>
  <si>
    <t>COSTS</t>
  </si>
  <si>
    <t>Commodity Cost from Supply</t>
  </si>
  <si>
    <t>tab commodity cost from supply, column cd, lines 93-104 plus</t>
  </si>
  <si>
    <t>tab commodity cost from gas reserve, column q, lines 59-70</t>
  </si>
  <si>
    <t>Volumetric Pipeline Chgs</t>
  </si>
  <si>
    <t>tab commodity cost from vol pipe, column e, line 78-89</t>
  </si>
  <si>
    <t>Commodity Cost from Storage</t>
  </si>
  <si>
    <t>tab Commodity Cost from Storage, column k, line 61-72</t>
  </si>
  <si>
    <t>Other Costs &amp; Miscellaneous Changes</t>
  </si>
  <si>
    <t>Commodity Cost from Gas Reserves</t>
  </si>
  <si>
    <t>tab Commodity Cost from Gas Reserve, column p, line 59-70</t>
  </si>
  <si>
    <t>Total Commodity Cost</t>
  </si>
  <si>
    <t>VOLUMES</t>
  </si>
  <si>
    <t>Commodity Volumes at Receipt Points</t>
  </si>
  <si>
    <t>Pipeline Fuel Use</t>
  </si>
  <si>
    <t>Gas Arriving at City Gate</t>
  </si>
  <si>
    <t>Storage Gas Withdrawals</t>
  </si>
  <si>
    <t>Pipeline Fuel Use for Off-site Storage</t>
  </si>
  <si>
    <t>Storage Gas Deliveries at City Gate</t>
  </si>
  <si>
    <t>Total Gas At City Gate (Storage and Commodity)</t>
  </si>
  <si>
    <t>Unaccounted for Gas</t>
  </si>
  <si>
    <t>Load Served</t>
  </si>
  <si>
    <t>WACOG Calculations</t>
  </si>
  <si>
    <t>Gas Reserves Supply:</t>
  </si>
  <si>
    <r>
      <rPr>
        <sz val="10"/>
        <rFont val="Tahoma"/>
        <family val="2"/>
      </rPr>
      <t>Total cost</t>
    </r>
    <r>
      <rPr>
        <sz val="9"/>
        <rFont val="Tahoma"/>
        <family val="2"/>
      </rPr>
      <t xml:space="preserve"> </t>
    </r>
    <r>
      <rPr>
        <sz val="8"/>
        <rFont val="Tahoma"/>
        <family val="2"/>
      </rPr>
      <t>(line 12 above)</t>
    </r>
  </si>
  <si>
    <t>Load served by gas reserves</t>
  </si>
  <si>
    <t>Total Load Served</t>
  </si>
  <si>
    <t>Oregon</t>
  </si>
  <si>
    <t>Washingon</t>
  </si>
  <si>
    <r>
      <t xml:space="preserve">Total </t>
    </r>
    <r>
      <rPr>
        <sz val="8"/>
        <rFont val="Tahoma"/>
        <family val="2"/>
      </rPr>
      <t>(same as line 25 +/- rounding)</t>
    </r>
  </si>
  <si>
    <t>Washington WACOG Calculation</t>
  </si>
  <si>
    <t>Hedged Rockies supply excluding Gas Reserves</t>
  </si>
  <si>
    <t>Hedged Rockies supply volumes</t>
  </si>
  <si>
    <t>Hedged Rockies supply cost</t>
  </si>
  <si>
    <t>Hedged Rockies supply price per therm</t>
  </si>
  <si>
    <t>Gas Reserves cost</t>
  </si>
  <si>
    <t>Gas Reserves price per therm</t>
  </si>
  <si>
    <r>
      <t xml:space="preserve">Washington percentage of total load </t>
    </r>
    <r>
      <rPr>
        <sz val="8"/>
        <rFont val="Tahoma"/>
        <family val="2"/>
      </rPr>
      <t>(line 36 ÷ line 37)</t>
    </r>
  </si>
  <si>
    <r>
      <t xml:space="preserve">Total System Commodity Cost </t>
    </r>
    <r>
      <rPr>
        <sz val="8"/>
        <rFont val="Tahoma"/>
        <family val="2"/>
      </rPr>
      <t>(line 14 above)</t>
    </r>
  </si>
  <si>
    <r>
      <t xml:space="preserve">Less: Commodity Cost of Rockies Hedged Supplies </t>
    </r>
    <r>
      <rPr>
        <sz val="8"/>
        <rFont val="Tahoma"/>
        <family val="2"/>
      </rPr>
      <t>(from line 43)</t>
    </r>
  </si>
  <si>
    <r>
      <t xml:space="preserve">Less: Commodity Cost of Gas Reserves </t>
    </r>
    <r>
      <rPr>
        <sz val="8"/>
        <rFont val="Tahoma"/>
        <family val="2"/>
      </rPr>
      <t>(from line 12)</t>
    </r>
  </si>
  <si>
    <t>Less: Cost of Index Adder for Gas Reserves Allocated to Baseload</t>
  </si>
  <si>
    <t>Total System Commodity Cost excluding Rockies hedged &amp; Gas Reserves</t>
  </si>
  <si>
    <r>
      <t xml:space="preserve">Total System Load Served </t>
    </r>
    <r>
      <rPr>
        <sz val="8"/>
        <rFont val="Tahoma"/>
        <family val="2"/>
      </rPr>
      <t>(from line 29)</t>
    </r>
  </si>
  <si>
    <r>
      <t xml:space="preserve">Less: load from Rockies hedged supplies </t>
    </r>
    <r>
      <rPr>
        <sz val="8"/>
        <rFont val="Tahoma"/>
        <family val="2"/>
      </rPr>
      <t>(from line 42)</t>
    </r>
  </si>
  <si>
    <r>
      <t xml:space="preserve">Less: load served by gas reserves </t>
    </r>
    <r>
      <rPr>
        <sz val="8"/>
        <rFont val="Tahoma"/>
        <family val="2"/>
      </rPr>
      <t>(from line 32)</t>
    </r>
  </si>
  <si>
    <t>Total System load excluding Rockies hedged &amp; Gas Reserves</t>
  </si>
  <si>
    <r>
      <t>System price excluding Rockies hedged &amp; Gas Reserves</t>
    </r>
    <r>
      <rPr>
        <sz val="8"/>
        <rFont val="Tahoma"/>
        <family val="2"/>
      </rPr>
      <t xml:space="preserve"> (line 56 ÷ line 61)</t>
    </r>
  </si>
  <si>
    <t>Washington allocation of Rockies hedged supply</t>
  </si>
  <si>
    <r>
      <t>Rockies hedged supply needed for Washington</t>
    </r>
    <r>
      <rPr>
        <sz val="8"/>
        <rFont val="Tahoma"/>
        <family val="2"/>
      </rPr>
      <t xml:space="preserve"> (line 50 * (line 42 + line 46))</t>
    </r>
  </si>
  <si>
    <r>
      <t>Cost of Rockies hedged supply allocated to Washington</t>
    </r>
    <r>
      <rPr>
        <sz val="8"/>
        <rFont val="Tahoma"/>
        <family val="2"/>
      </rPr>
      <t xml:space="preserve"> (line 66 * line 44)</t>
    </r>
  </si>
  <si>
    <t>Washington portfolio</t>
  </si>
  <si>
    <t>Total Washington load</t>
  </si>
  <si>
    <t>Washington load met by Rockies hedged supply</t>
  </si>
  <si>
    <t>Remaining Washington load</t>
  </si>
  <si>
    <t>Cost</t>
  </si>
  <si>
    <r>
      <t xml:space="preserve">Cost of Rockies hedged supply allocated to Washington </t>
    </r>
    <r>
      <rPr>
        <sz val="8"/>
        <rFont val="Tahoma"/>
        <family val="2"/>
      </rPr>
      <t>(line 67)</t>
    </r>
  </si>
  <si>
    <r>
      <t xml:space="preserve">Cost of remaining Washington load </t>
    </r>
    <r>
      <rPr>
        <sz val="8"/>
        <rFont val="Tahoma"/>
        <family val="2"/>
      </rPr>
      <t>(line 73 * line 63)</t>
    </r>
  </si>
  <si>
    <t>Total cost of Washington portfolio</t>
  </si>
  <si>
    <r>
      <t xml:space="preserve">Washington Sales WACOG </t>
    </r>
    <r>
      <rPr>
        <sz val="8"/>
        <rFont val="Tahoma"/>
        <family val="2"/>
      </rPr>
      <t>(line 78 ÷ line 71)</t>
    </r>
  </si>
  <si>
    <t>WASHINGTON BILLING WACOG</t>
  </si>
  <si>
    <t>Oregon WACOG Calculation</t>
  </si>
  <si>
    <t>Total system commodity cost</t>
  </si>
  <si>
    <t>Commodity cost allocated to Washington portfolio</t>
  </si>
  <si>
    <t>Total commodity cost for Oregon</t>
  </si>
  <si>
    <t>OREGON BILLING WACOG</t>
  </si>
  <si>
    <t>Summary of Total Demand Charges</t>
  </si>
  <si>
    <t>Transport charges by transporter:</t>
  </si>
  <si>
    <t>Northwest Pipeline</t>
  </si>
  <si>
    <t>Alberta: NOVA</t>
  </si>
  <si>
    <t>Alberta: Foothills</t>
  </si>
  <si>
    <t>Alberta: GTN</t>
  </si>
  <si>
    <t>BC: Southern Crossing</t>
  </si>
  <si>
    <t>BC: Spectra (Westcoast)</t>
  </si>
  <si>
    <t>KB Pipeline</t>
  </si>
  <si>
    <t>Total System Demand</t>
  </si>
  <si>
    <t>Detail in file "Capacity Contract Monthly Summary for 2017-18 PGA Year.xls"</t>
  </si>
  <si>
    <t>2017-2018 PGA - SYSTEM: September Filing</t>
  </si>
  <si>
    <t>Derivation of Washington per therm Non-Commodity Charges</t>
  </si>
  <si>
    <t>Washington Derivation of Demand Increments</t>
  </si>
  <si>
    <t>Without</t>
  </si>
  <si>
    <t>WITH</t>
  </si>
  <si>
    <t>Revenue Sensitive</t>
  </si>
  <si>
    <t>System Demand</t>
  </si>
  <si>
    <t>Washington Allocation Factor 1/</t>
  </si>
  <si>
    <t>Washington Demand</t>
  </si>
  <si>
    <t>Washington Firm Sales Normal Volumes</t>
  </si>
  <si>
    <t>Washington Interruptible Sales Normal Volumes</t>
  </si>
  <si>
    <t>Proposed Firm Demand Per Therm 2/</t>
  </si>
  <si>
    <t>Proposed Interruptible Demand 2/</t>
  </si>
  <si>
    <t>Proposed MDDV Demand Charge</t>
  </si>
  <si>
    <t>Current Firm Demand Per Therm</t>
  </si>
  <si>
    <t>Current Interruptible Demand</t>
  </si>
  <si>
    <t>Current MDDV Demand Charge</t>
  </si>
  <si>
    <t>Percent Change in Firm Demand</t>
  </si>
  <si>
    <t>1/Allocation Factor: 2017-18 PGA forecast firm sales volumes:</t>
  </si>
  <si>
    <t>System</t>
  </si>
  <si>
    <t>Firm Sales</t>
  </si>
  <si>
    <t>2/Calculation of Proposed Demand Rates:</t>
  </si>
  <si>
    <t>Demand change factor</t>
  </si>
  <si>
    <t>Firm Demand (line 16 * line 30)</t>
  </si>
  <si>
    <t>Interruptible Demand (line 17 * line 30)</t>
  </si>
  <si>
    <t>Calculation of Winter WACOG</t>
  </si>
  <si>
    <t>Prices are per therm</t>
  </si>
  <si>
    <t>Forecast price for AECO gas:</t>
  </si>
  <si>
    <t>AECO/NIT</t>
  </si>
  <si>
    <t>Average price, November-March</t>
  </si>
  <si>
    <t>average lines 5-9</t>
  </si>
  <si>
    <t>Annual average price, November-October</t>
  </si>
  <si>
    <t>average lines 5-16</t>
  </si>
  <si>
    <t>Ratio of winter to annual</t>
  </si>
  <si>
    <t>line 19 ÷ line 21</t>
  </si>
  <si>
    <t>Without Rev</t>
  </si>
  <si>
    <t>WITH Rev</t>
  </si>
  <si>
    <t>Sensitive</t>
  </si>
  <si>
    <t>OR</t>
  </si>
  <si>
    <t>Oregon Annual WACOG</t>
  </si>
  <si>
    <t>Oregon Winter WACOG</t>
  </si>
  <si>
    <t>WA</t>
  </si>
  <si>
    <t>Washington Annual WACOG</t>
  </si>
  <si>
    <t>Washington Winter WACOG</t>
  </si>
  <si>
    <t>line 23 * $0.2837</t>
  </si>
  <si>
    <t>line 23 * $0.25856</t>
  </si>
  <si>
    <t>2017-18 Washington: September Filing Updating Energy Efficiency Schedules 201 &amp; 203</t>
  </si>
  <si>
    <t>Tariff Advice 17-10: Schedules 201 &amp; 203 Effects on Revenue</t>
  </si>
  <si>
    <t>Amount</t>
  </si>
  <si>
    <t>Reference</t>
  </si>
  <si>
    <t>Temporary Increments</t>
  </si>
  <si>
    <t>Removal of Current Temporary Increments</t>
  </si>
  <si>
    <t>Amortization of Annual PGA and Deferred Gas Costs</t>
  </si>
  <si>
    <t>NWN 2016-17 Washington PGA rate development file September.xlsx</t>
  </si>
  <si>
    <t>Addition of Proposed Temporary Increments</t>
  </si>
  <si>
    <t>NWN 2017-18 Washington PGA rate development file September.xlsx</t>
  </si>
  <si>
    <t>Permanent Rate Adjustments</t>
  </si>
  <si>
    <t>TOTAL OF ALL COMPONENTS OF RATE CHANGES</t>
  </si>
  <si>
    <t xml:space="preserve">Effect of this filing, as a percentage change </t>
  </si>
  <si>
    <t>2016 Washington CBR Normalized Total Revenues</t>
  </si>
  <si>
    <t>NWN's Advice 17-10 / UG-___</t>
  </si>
  <si>
    <t>Exhibit A / Supporting Materials</t>
  </si>
  <si>
    <t>NWN's Advice 17-10 / UG-____</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</si>
</sst>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5" formatCode="&quot;$&quot;#,##0_);\(&quot;$&quot;#,##0\)"/>
    <numFmt numFmtId="7" formatCode="&quot;$&quot;#,##0.00_);\(&quot;$&quot;#,##0.00\)"/>
    <numFmt numFmtId="44" formatCode="_(&quot;$&quot;* #,##0.00_);_(&quot;$&quot;* \(#,##0.00\);_(&quot;$&quot;* &quot;-&quot;??_);_(@_)"/>
    <numFmt numFmtId="43" formatCode="_(* #,##0.00_);_(* \(#,##0.00\);_(* &quot;-&quot;??_);_(@_)"/>
    <numFmt numFmtId="164" formatCode="#,##0.00000_);\(#,##0.00000\)"/>
    <numFmt numFmtId="165" formatCode="0.00_);\(0.00\)"/>
    <numFmt numFmtId="166" formatCode="&quot;$&quot;#,##0.00000_);\(&quot;$&quot;#,##0.00000\)"/>
    <numFmt numFmtId="167" formatCode="0.000%"/>
    <numFmt numFmtId="168" formatCode="#,##0.0_);\(#,##0.0\)"/>
    <numFmt numFmtId="169" formatCode="_(* #,##0_);_(* \(#,##0\);_(* &quot;-&quot;??_);_(@_)"/>
    <numFmt numFmtId="170" formatCode="0.0%"/>
    <numFmt numFmtId="171" formatCode="[$-409]mmm\-yy;@"/>
    <numFmt numFmtId="172" formatCode="General_)"/>
    <numFmt numFmtId="173" formatCode="0_)"/>
    <numFmt numFmtId="174" formatCode="mm/dd/yy"/>
    <numFmt numFmtId="175" formatCode="&quot;$&quot;#,##0.00000"/>
    <numFmt numFmtId="176" formatCode="0.000"/>
    <numFmt numFmtId="177" formatCode="&quot;$&quot;#,##0.00000;[Red]&quot;$&quot;#,##0.00000"/>
    <numFmt numFmtId="178" formatCode="&quot;$&quot;#,##0.00000_);[Red]\(&quot;$&quot;#,##0.00000\)"/>
  </numFmts>
  <fonts count="23" x14ac:knownFonts="1">
    <font>
      <sz val="11"/>
      <color theme="1"/>
      <name val="Calibri"/>
      <family val="2"/>
      <scheme val="minor"/>
    </font>
    <font>
      <sz val="11"/>
      <color theme="1"/>
      <name val="Calibri"/>
      <family val="2"/>
      <scheme val="minor"/>
    </font>
    <font>
      <b/>
      <sz val="11"/>
      <name val="Tahoma"/>
      <family val="2"/>
    </font>
    <font>
      <sz val="10"/>
      <name val="Tahoma"/>
      <family val="2"/>
    </font>
    <font>
      <sz val="8"/>
      <name val="Tahoma"/>
      <family val="2"/>
    </font>
    <font>
      <b/>
      <sz val="10"/>
      <name val="Tahoma"/>
      <family val="2"/>
    </font>
    <font>
      <sz val="9"/>
      <name val="Tahoma"/>
      <family val="2"/>
    </font>
    <font>
      <b/>
      <u/>
      <sz val="10"/>
      <name val="Tahoma"/>
      <family val="2"/>
    </font>
    <font>
      <sz val="10"/>
      <name val="Times New Roman"/>
      <family val="1"/>
    </font>
    <font>
      <sz val="11"/>
      <name val="Calibri"/>
      <family val="2"/>
      <scheme val="minor"/>
    </font>
    <font>
      <sz val="11"/>
      <name val="Tahoma"/>
      <family val="2"/>
    </font>
    <font>
      <b/>
      <sz val="9"/>
      <name val="Tahoma"/>
      <family val="2"/>
    </font>
    <font>
      <b/>
      <sz val="8"/>
      <name val="Tahoma"/>
      <family val="2"/>
    </font>
    <font>
      <sz val="8"/>
      <name val="Times New Roman"/>
      <family val="1"/>
    </font>
    <font>
      <sz val="10"/>
      <name val="Arial"/>
      <family val="2"/>
    </font>
    <font>
      <sz val="10"/>
      <name val="MS Sans Serif"/>
      <family val="2"/>
    </font>
    <font>
      <i/>
      <sz val="10"/>
      <name val="Tahoma"/>
      <family val="2"/>
    </font>
    <font>
      <u/>
      <sz val="10"/>
      <name val="Tahoma"/>
      <family val="2"/>
    </font>
    <font>
      <sz val="10"/>
      <name val="Helv"/>
    </font>
    <font>
      <sz val="6"/>
      <name val="Tahoma"/>
      <family val="2"/>
    </font>
    <font>
      <b/>
      <u/>
      <sz val="9"/>
      <name val="Tahoma"/>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indexed="22"/>
        <bgColor indexed="64"/>
      </patternFill>
    </fill>
  </fills>
  <borders count="35">
    <border>
      <left/>
      <right/>
      <top/>
      <bottom/>
      <diagonal/>
    </border>
    <border>
      <left/>
      <right/>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71" fontId="14" fillId="0" borderId="0"/>
    <xf numFmtId="171" fontId="14" fillId="0" borderId="0">
      <alignment vertical="top"/>
    </xf>
    <xf numFmtId="171" fontId="15" fillId="0" borderId="0"/>
    <xf numFmtId="43" fontId="15" fillId="0" borderId="0" applyFont="0" applyFill="0" applyBorder="0" applyAlignment="0" applyProtection="0"/>
    <xf numFmtId="0" fontId="15" fillId="0" borderId="0"/>
    <xf numFmtId="171" fontId="15" fillId="0" borderId="0"/>
    <xf numFmtId="43" fontId="14" fillId="0" borderId="0" applyFont="0" applyFill="0" applyBorder="0" applyAlignment="0" applyProtection="0"/>
    <xf numFmtId="43" fontId="14" fillId="0" borderId="0" applyFont="0" applyFill="0" applyBorder="0" applyAlignment="0" applyProtection="0"/>
    <xf numFmtId="171" fontId="15" fillId="0" borderId="0"/>
    <xf numFmtId="43" fontId="14" fillId="0" borderId="0" applyFont="0" applyFill="0" applyBorder="0" applyAlignment="0" applyProtection="0"/>
    <xf numFmtId="9" fontId="8" fillId="0" borderId="0" applyFont="0" applyFill="0" applyBorder="0" applyAlignment="0" applyProtection="0"/>
    <xf numFmtId="0" fontId="15" fillId="0" borderId="0"/>
    <xf numFmtId="171" fontId="14" fillId="0" borderId="0"/>
    <xf numFmtId="172" fontId="18" fillId="0" borderId="0"/>
  </cellStyleXfs>
  <cellXfs count="366">
    <xf numFmtId="0" fontId="0" fillId="0" borderId="0" xfId="0"/>
    <xf numFmtId="0" fontId="2" fillId="0" borderId="0" xfId="0" applyFont="1" applyBorder="1"/>
    <xf numFmtId="0" fontId="3" fillId="0" borderId="0" xfId="0" applyFont="1"/>
    <xf numFmtId="0" fontId="3" fillId="0" borderId="0" xfId="0" applyFont="1" applyFill="1"/>
    <xf numFmtId="164" fontId="3" fillId="0" borderId="0" xfId="0" applyNumberFormat="1" applyFont="1" applyFill="1"/>
    <xf numFmtId="0" fontId="3" fillId="0" borderId="0" xfId="0" applyFont="1" applyBorder="1"/>
    <xf numFmtId="0" fontId="4" fillId="0" borderId="0" xfId="0" applyFont="1" applyBorder="1" applyAlignment="1">
      <alignment horizontal="center"/>
    </xf>
    <xf numFmtId="14" fontId="5" fillId="0" borderId="0" xfId="0" applyNumberFormat="1" applyFont="1" applyAlignment="1">
      <alignment horizontal="center"/>
    </xf>
    <xf numFmtId="14" fontId="5" fillId="0" borderId="0" xfId="0" applyNumberFormat="1" applyFont="1" applyFill="1" applyAlignment="1">
      <alignment horizontal="center"/>
    </xf>
    <xf numFmtId="0" fontId="5" fillId="0" borderId="0" xfId="0" applyFont="1" applyAlignment="1">
      <alignment horizontal="center"/>
    </xf>
    <xf numFmtId="0" fontId="5" fillId="0" borderId="0" xfId="0" applyFont="1" applyFill="1" applyAlignment="1">
      <alignment horizontal="center"/>
    </xf>
    <xf numFmtId="0" fontId="5" fillId="0" borderId="1" xfId="0" applyFont="1" applyBorder="1" applyAlignment="1">
      <alignment horizontal="center" wrapText="1"/>
    </xf>
    <xf numFmtId="0" fontId="5" fillId="0" borderId="1" xfId="0" applyFont="1" applyFill="1" applyBorder="1" applyAlignment="1">
      <alignment horizontal="center" wrapText="1"/>
    </xf>
    <xf numFmtId="0" fontId="5" fillId="0" borderId="0" xfId="0" applyFont="1" applyAlignment="1">
      <alignment horizontal="right"/>
    </xf>
    <xf numFmtId="0" fontId="5" fillId="0" borderId="0" xfId="0" applyFont="1" applyFill="1" applyAlignment="1">
      <alignment horizontal="right"/>
    </xf>
    <xf numFmtId="0" fontId="5" fillId="0" borderId="0" xfId="0" applyFont="1" applyFill="1" applyBorder="1" applyAlignment="1">
      <alignment horizontal="center"/>
    </xf>
    <xf numFmtId="0" fontId="6" fillId="0" borderId="2" xfId="0" applyFont="1" applyFill="1" applyBorder="1" applyAlignment="1">
      <alignment horizontal="center"/>
    </xf>
    <xf numFmtId="0" fontId="5" fillId="0" borderId="3" xfId="0" applyFont="1" applyBorder="1" applyAlignment="1">
      <alignment horizontal="center"/>
    </xf>
    <xf numFmtId="0" fontId="5" fillId="0" borderId="3" xfId="0" applyFont="1" applyFill="1" applyBorder="1" applyAlignment="1">
      <alignment horizontal="center"/>
    </xf>
    <xf numFmtId="0" fontId="3" fillId="0" borderId="4" xfId="0" applyFont="1" applyFill="1" applyBorder="1" applyAlignment="1">
      <alignment horizontal="center"/>
    </xf>
    <xf numFmtId="0" fontId="6" fillId="0" borderId="4" xfId="0" applyFont="1" applyFill="1" applyBorder="1" applyAlignment="1">
      <alignment horizontal="center"/>
    </xf>
    <xf numFmtId="0" fontId="3" fillId="0" borderId="3" xfId="0" applyFont="1" applyFill="1" applyBorder="1" applyAlignment="1">
      <alignment horizontal="center"/>
    </xf>
    <xf numFmtId="0" fontId="6" fillId="0" borderId="3" xfId="0" applyFont="1" applyFill="1" applyBorder="1" applyAlignment="1">
      <alignment horizontal="center"/>
    </xf>
    <xf numFmtId="0" fontId="3" fillId="0" borderId="0" xfId="0" applyFont="1" applyFill="1" applyBorder="1" applyAlignment="1">
      <alignment horizontal="center"/>
    </xf>
    <xf numFmtId="165" fontId="6" fillId="0" borderId="0" xfId="0" applyNumberFormat="1" applyFont="1" applyFill="1" applyBorder="1" applyAlignment="1">
      <alignment horizontal="center"/>
    </xf>
    <xf numFmtId="165" fontId="6" fillId="0" borderId="3" xfId="0" applyNumberFormat="1" applyFont="1" applyFill="1" applyBorder="1" applyAlignment="1">
      <alignment horizontal="center"/>
    </xf>
    <xf numFmtId="0" fontId="4" fillId="0" borderId="4" xfId="0" applyFont="1" applyFill="1" applyBorder="1" applyAlignment="1">
      <alignment horizontal="center"/>
    </xf>
    <xf numFmtId="166" fontId="3" fillId="0" borderId="3" xfId="0" applyNumberFormat="1" applyFont="1" applyFill="1" applyBorder="1" applyAlignment="1"/>
    <xf numFmtId="0" fontId="7" fillId="0" borderId="0" xfId="0" applyFont="1"/>
    <xf numFmtId="0" fontId="5" fillId="0" borderId="5" xfId="0" applyFont="1" applyBorder="1"/>
    <xf numFmtId="0" fontId="3" fillId="0" borderId="6" xfId="0" applyFont="1" applyBorder="1"/>
    <xf numFmtId="0" fontId="3" fillId="0" borderId="6" xfId="0" applyFont="1" applyFill="1" applyBorder="1"/>
    <xf numFmtId="0" fontId="3" fillId="2" borderId="6" xfId="0" applyFont="1" applyFill="1" applyBorder="1"/>
    <xf numFmtId="0" fontId="3" fillId="0" borderId="6" xfId="0" applyFont="1" applyFill="1" applyBorder="1" applyAlignment="1">
      <alignment horizontal="center"/>
    </xf>
    <xf numFmtId="0" fontId="4" fillId="0" borderId="0" xfId="0" applyFont="1" applyFill="1" applyBorder="1" applyAlignment="1">
      <alignment horizontal="center"/>
    </xf>
    <xf numFmtId="0" fontId="7" fillId="0" borderId="0" xfId="0" applyFont="1" applyFill="1"/>
    <xf numFmtId="0" fontId="3" fillId="0" borderId="0" xfId="0" applyFont="1" applyFill="1" applyBorder="1"/>
    <xf numFmtId="37" fontId="3" fillId="0" borderId="0" xfId="0" applyNumberFormat="1" applyFont="1"/>
    <xf numFmtId="0" fontId="6" fillId="0" borderId="0" xfId="0" applyFont="1" applyBorder="1" applyAlignment="1">
      <alignment horizontal="center"/>
    </xf>
    <xf numFmtId="0" fontId="3" fillId="0" borderId="0" xfId="0" applyFont="1" applyAlignment="1">
      <alignment horizontal="center"/>
    </xf>
    <xf numFmtId="0" fontId="5" fillId="0" borderId="0" xfId="0" applyFont="1"/>
    <xf numFmtId="37" fontId="5" fillId="0" borderId="7" xfId="0" applyNumberFormat="1" applyFont="1" applyBorder="1" applyAlignment="1">
      <alignment horizontal="centerContinuous"/>
    </xf>
    <xf numFmtId="0" fontId="5" fillId="0" borderId="8" xfId="0" applyNumberFormat="1" applyFont="1" applyBorder="1" applyAlignment="1">
      <alignment horizontal="centerContinuous"/>
    </xf>
    <xf numFmtId="0" fontId="3" fillId="0" borderId="9" xfId="0" applyFont="1" applyBorder="1" applyAlignment="1">
      <alignment horizontal="centerContinuous"/>
    </xf>
    <xf numFmtId="0" fontId="3" fillId="0" borderId="10" xfId="0" applyFont="1" applyBorder="1"/>
    <xf numFmtId="37" fontId="3" fillId="0" borderId="11" xfId="0" applyNumberFormat="1" applyFont="1" applyBorder="1"/>
    <xf numFmtId="0" fontId="3" fillId="0" borderId="12" xfId="0" applyFont="1" applyBorder="1"/>
    <xf numFmtId="167" fontId="3" fillId="0" borderId="11" xfId="3" applyNumberFormat="1" applyFont="1" applyBorder="1"/>
    <xf numFmtId="0" fontId="3" fillId="0" borderId="1" xfId="0" applyFont="1" applyBorder="1" applyAlignment="1">
      <alignment horizontal="center"/>
    </xf>
    <xf numFmtId="0" fontId="3" fillId="0" borderId="13" xfId="0" applyFont="1" applyBorder="1"/>
    <xf numFmtId="37" fontId="3" fillId="0" borderId="14" xfId="0" applyNumberFormat="1" applyFont="1" applyBorder="1"/>
    <xf numFmtId="37" fontId="3" fillId="0" borderId="15" xfId="0" applyNumberFormat="1" applyFont="1" applyBorder="1"/>
    <xf numFmtId="37" fontId="3" fillId="0" borderId="16" xfId="0" applyNumberFormat="1" applyFont="1" applyBorder="1"/>
    <xf numFmtId="0" fontId="5" fillId="2" borderId="17" xfId="0" applyFont="1" applyFill="1" applyBorder="1" applyAlignment="1">
      <alignment horizontal="right"/>
    </xf>
    <xf numFmtId="0" fontId="5" fillId="0" borderId="18" xfId="0" applyFont="1" applyBorder="1" applyAlignment="1">
      <alignment horizontal="center"/>
    </xf>
    <xf numFmtId="0" fontId="5" fillId="0" borderId="0" xfId="0" applyFont="1" applyBorder="1" applyAlignment="1">
      <alignment horizontal="center"/>
    </xf>
    <xf numFmtId="0" fontId="5" fillId="0" borderId="19" xfId="0" applyFont="1" applyBorder="1" applyAlignment="1">
      <alignment horizontal="center"/>
    </xf>
    <xf numFmtId="0" fontId="3" fillId="0" borderId="2" xfId="0" applyFont="1" applyFill="1" applyBorder="1" applyAlignment="1">
      <alignment horizontal="center"/>
    </xf>
    <xf numFmtId="0" fontId="5" fillId="2" borderId="20" xfId="0" applyFont="1" applyFill="1" applyBorder="1" applyAlignment="1">
      <alignment horizontal="center"/>
    </xf>
    <xf numFmtId="0" fontId="5" fillId="0" borderId="21" xfId="0" applyFont="1" applyBorder="1" applyAlignment="1">
      <alignment horizontal="center"/>
    </xf>
    <xf numFmtId="0" fontId="5" fillId="0" borderId="22" xfId="0" applyFont="1" applyBorder="1" applyAlignment="1">
      <alignment horizontal="center"/>
    </xf>
    <xf numFmtId="37" fontId="3" fillId="0" borderId="3" xfId="0" applyNumberFormat="1" applyFont="1" applyBorder="1"/>
    <xf numFmtId="37" fontId="3" fillId="2" borderId="20" xfId="0" applyNumberFormat="1" applyFont="1" applyFill="1" applyBorder="1"/>
    <xf numFmtId="166" fontId="3" fillId="0" borderId="22" xfId="0" applyNumberFormat="1" applyFont="1" applyBorder="1"/>
    <xf numFmtId="37" fontId="3" fillId="0" borderId="0" xfId="0" applyNumberFormat="1" applyFont="1" applyBorder="1"/>
    <xf numFmtId="37" fontId="3" fillId="2" borderId="23" xfId="0" applyNumberFormat="1" applyFont="1" applyFill="1" applyBorder="1"/>
    <xf numFmtId="166" fontId="3" fillId="0" borderId="19" xfId="0" applyNumberFormat="1" applyFont="1" applyBorder="1"/>
    <xf numFmtId="166" fontId="3" fillId="0" borderId="0" xfId="0" applyNumberFormat="1" applyFont="1"/>
    <xf numFmtId="0" fontId="5" fillId="0" borderId="5" xfId="0" applyFont="1" applyFill="1" applyBorder="1"/>
    <xf numFmtId="168" fontId="3" fillId="0" borderId="6" xfId="0" applyNumberFormat="1" applyFont="1" applyFill="1" applyBorder="1" applyAlignment="1">
      <alignment horizontal="center"/>
    </xf>
    <xf numFmtId="0" fontId="9" fillId="0" borderId="0" xfId="0" applyFont="1"/>
    <xf numFmtId="0" fontId="5" fillId="0" borderId="0" xfId="0" applyFont="1" applyFill="1" applyBorder="1"/>
    <xf numFmtId="0" fontId="5" fillId="0" borderId="0" xfId="0" applyFont="1" applyFill="1"/>
    <xf numFmtId="168" fontId="3" fillId="0" borderId="21" xfId="0" applyNumberFormat="1" applyFont="1" applyBorder="1" applyAlignment="1">
      <alignment horizontal="center"/>
    </xf>
    <xf numFmtId="168" fontId="3" fillId="0" borderId="18" xfId="0" applyNumberFormat="1" applyFont="1" applyBorder="1" applyAlignment="1">
      <alignment horizontal="center"/>
    </xf>
    <xf numFmtId="168" fontId="3" fillId="0" borderId="0" xfId="0" applyNumberFormat="1" applyFont="1" applyAlignment="1">
      <alignment horizontal="center"/>
    </xf>
    <xf numFmtId="169" fontId="3" fillId="0" borderId="0" xfId="1" applyNumberFormat="1" applyFont="1"/>
    <xf numFmtId="164" fontId="3" fillId="0" borderId="3" xfId="0" applyNumberFormat="1" applyFont="1" applyBorder="1" applyAlignment="1"/>
    <xf numFmtId="0" fontId="3" fillId="0" borderId="0" xfId="0" applyFont="1" applyFill="1" applyAlignment="1">
      <alignment horizontal="center"/>
    </xf>
    <xf numFmtId="0" fontId="3" fillId="2" borderId="6" xfId="0" applyFont="1" applyFill="1" applyBorder="1" applyAlignment="1">
      <alignment horizontal="center"/>
    </xf>
    <xf numFmtId="164" fontId="3" fillId="0" borderId="3" xfId="0" applyNumberFormat="1" applyFont="1" applyFill="1" applyBorder="1" applyAlignment="1">
      <alignment horizontal="center"/>
    </xf>
    <xf numFmtId="164" fontId="3" fillId="0" borderId="0" xfId="0" applyNumberFormat="1" applyFont="1" applyFill="1" applyBorder="1" applyAlignment="1">
      <alignment horizontal="center"/>
    </xf>
    <xf numFmtId="164" fontId="3" fillId="0" borderId="4" xfId="0" applyNumberFormat="1" applyFont="1" applyFill="1" applyBorder="1" applyAlignment="1">
      <alignment horizontal="center"/>
    </xf>
    <xf numFmtId="164" fontId="3" fillId="0" borderId="3" xfId="0" applyNumberFormat="1" applyFont="1" applyBorder="1" applyAlignment="1">
      <alignment horizontal="center"/>
    </xf>
    <xf numFmtId="166" fontId="3" fillId="0" borderId="3" xfId="0" applyNumberFormat="1" applyFont="1" applyFill="1" applyBorder="1" applyAlignment="1">
      <alignment horizontal="center"/>
    </xf>
    <xf numFmtId="39" fontId="3" fillId="0" borderId="0" xfId="0" applyNumberFormat="1" applyFont="1"/>
    <xf numFmtId="39" fontId="3" fillId="0" borderId="0" xfId="0" applyNumberFormat="1" applyFont="1" applyFill="1"/>
    <xf numFmtId="7" fontId="3" fillId="0" borderId="0" xfId="0" applyNumberFormat="1" applyFont="1" applyFill="1"/>
    <xf numFmtId="166" fontId="3" fillId="0" borderId="0" xfId="0" applyNumberFormat="1" applyFont="1" applyFill="1"/>
    <xf numFmtId="0" fontId="2" fillId="0" borderId="0" xfId="0" applyFont="1" applyBorder="1" applyAlignment="1">
      <alignment horizontal="left"/>
    </xf>
    <xf numFmtId="0" fontId="2" fillId="0" borderId="0" xfId="0" applyFont="1" applyBorder="1" applyAlignment="1">
      <alignment horizontal="centerContinuous"/>
    </xf>
    <xf numFmtId="7" fontId="2" fillId="0" borderId="0" xfId="0" applyNumberFormat="1" applyFont="1" applyBorder="1" applyAlignment="1">
      <alignment horizontal="center"/>
    </xf>
    <xf numFmtId="0" fontId="10" fillId="0" borderId="0" xfId="0" applyFont="1" applyBorder="1"/>
    <xf numFmtId="0" fontId="10" fillId="0" borderId="0" xfId="0" applyFont="1"/>
    <xf numFmtId="0" fontId="3" fillId="0" borderId="0" xfId="0" applyFont="1" applyBorder="1" applyAlignment="1">
      <alignment horizontal="center"/>
    </xf>
    <xf numFmtId="14" fontId="3" fillId="0" borderId="0" xfId="0" applyNumberFormat="1" applyFont="1" applyAlignment="1">
      <alignment horizontal="center"/>
    </xf>
    <xf numFmtId="14" fontId="3" fillId="0" borderId="24" xfId="0" applyNumberFormat="1" applyFont="1" applyBorder="1" applyAlignment="1">
      <alignment horizontal="center"/>
    </xf>
    <xf numFmtId="14" fontId="3" fillId="0" borderId="25" xfId="0" applyNumberFormat="1" applyFont="1" applyBorder="1" applyAlignment="1">
      <alignment horizontal="center"/>
    </xf>
    <xf numFmtId="0" fontId="5" fillId="0" borderId="25" xfId="0" applyFont="1" applyBorder="1" applyAlignment="1">
      <alignment horizontal="center"/>
    </xf>
    <xf numFmtId="0" fontId="5" fillId="0" borderId="1" xfId="0" applyFont="1" applyBorder="1" applyAlignment="1">
      <alignment horizontal="center"/>
    </xf>
    <xf numFmtId="0" fontId="5" fillId="0" borderId="26" xfId="0" applyFont="1" applyBorder="1" applyAlignment="1">
      <alignment horizontal="center"/>
    </xf>
    <xf numFmtId="0" fontId="5" fillId="0" borderId="25" xfId="0" applyFont="1" applyFill="1" applyBorder="1" applyAlignment="1">
      <alignment horizontal="center"/>
    </xf>
    <xf numFmtId="0" fontId="5" fillId="0" borderId="27" xfId="0" applyFont="1" applyFill="1" applyBorder="1" applyAlignment="1">
      <alignment horizontal="center"/>
    </xf>
    <xf numFmtId="168" fontId="3" fillId="0" borderId="3" xfId="0" applyNumberFormat="1" applyFont="1" applyBorder="1"/>
    <xf numFmtId="166" fontId="3" fillId="0" borderId="3" xfId="0" applyNumberFormat="1" applyFont="1" applyBorder="1"/>
    <xf numFmtId="7" fontId="3" fillId="0" borderId="3" xfId="0" applyNumberFormat="1" applyFont="1" applyBorder="1"/>
    <xf numFmtId="170" fontId="3" fillId="0" borderId="27" xfId="3" applyNumberFormat="1" applyFont="1" applyBorder="1"/>
    <xf numFmtId="166" fontId="3" fillId="0" borderId="3" xfId="0" applyNumberFormat="1" applyFont="1" applyFill="1" applyBorder="1"/>
    <xf numFmtId="37" fontId="3" fillId="0" borderId="0" xfId="0" applyNumberFormat="1" applyFont="1" applyBorder="1" applyAlignment="1">
      <alignment horizontal="center"/>
    </xf>
    <xf numFmtId="168" fontId="3" fillId="0" borderId="0" xfId="0" applyNumberFormat="1" applyFont="1" applyBorder="1"/>
    <xf numFmtId="166" fontId="3" fillId="0" borderId="0" xfId="0" applyNumberFormat="1" applyFont="1" applyBorder="1"/>
    <xf numFmtId="7" fontId="3" fillId="0" borderId="0" xfId="0" applyNumberFormat="1" applyFont="1" applyBorder="1"/>
    <xf numFmtId="170" fontId="3" fillId="0" borderId="25" xfId="3" applyNumberFormat="1" applyFont="1" applyBorder="1"/>
    <xf numFmtId="166" fontId="3" fillId="0" borderId="0" xfId="0" applyNumberFormat="1" applyFont="1" applyFill="1" applyBorder="1"/>
    <xf numFmtId="165" fontId="11" fillId="0" borderId="3" xfId="0" applyNumberFormat="1" applyFont="1" applyFill="1" applyBorder="1" applyAlignment="1">
      <alignment horizontal="center"/>
    </xf>
    <xf numFmtId="37" fontId="5" fillId="0" borderId="3" xfId="0" applyNumberFormat="1" applyFont="1" applyBorder="1"/>
    <xf numFmtId="37" fontId="5" fillId="0" borderId="3" xfId="0" applyNumberFormat="1" applyFont="1" applyBorder="1" applyAlignment="1">
      <alignment horizontal="center"/>
    </xf>
    <xf numFmtId="168" fontId="5" fillId="0" borderId="3" xfId="0" applyNumberFormat="1" applyFont="1" applyBorder="1"/>
    <xf numFmtId="166" fontId="5" fillId="0" borderId="3" xfId="0" applyNumberFormat="1" applyFont="1" applyBorder="1"/>
    <xf numFmtId="7" fontId="5" fillId="0" borderId="3" xfId="0" applyNumberFormat="1" applyFont="1" applyBorder="1"/>
    <xf numFmtId="170" fontId="5" fillId="0" borderId="27" xfId="3" applyNumberFormat="1" applyFont="1" applyBorder="1"/>
    <xf numFmtId="166" fontId="5" fillId="0" borderId="3" xfId="0" applyNumberFormat="1" applyFont="1" applyFill="1" applyBorder="1"/>
    <xf numFmtId="168" fontId="5" fillId="0" borderId="0" xfId="0" applyNumberFormat="1" applyFont="1" applyBorder="1"/>
    <xf numFmtId="37" fontId="3" fillId="0" borderId="0" xfId="0" applyNumberFormat="1" applyFont="1" applyBorder="1" applyAlignment="1"/>
    <xf numFmtId="168" fontId="3" fillId="0" borderId="0" xfId="0" applyNumberFormat="1" applyFont="1" applyBorder="1" applyAlignment="1"/>
    <xf numFmtId="166" fontId="3" fillId="0" borderId="0" xfId="0" applyNumberFormat="1" applyFont="1" applyBorder="1" applyAlignment="1"/>
    <xf numFmtId="37" fontId="3" fillId="0" borderId="0" xfId="0" applyNumberFormat="1" applyFont="1" applyFill="1" applyBorder="1" applyAlignment="1"/>
    <xf numFmtId="168" fontId="3" fillId="0" borderId="0" xfId="0" applyNumberFormat="1" applyFont="1" applyFill="1" applyBorder="1" applyAlignment="1"/>
    <xf numFmtId="166" fontId="3" fillId="0" borderId="0" xfId="0" applyNumberFormat="1" applyFont="1" applyFill="1" applyBorder="1" applyAlignment="1"/>
    <xf numFmtId="170" fontId="5" fillId="0" borderId="25" xfId="3" applyNumberFormat="1" applyFont="1" applyBorder="1"/>
    <xf numFmtId="166" fontId="5" fillId="0" borderId="0" xfId="0" applyNumberFormat="1" applyFont="1" applyFill="1" applyBorder="1"/>
    <xf numFmtId="37" fontId="3" fillId="0" borderId="4" xfId="0" applyNumberFormat="1" applyFont="1" applyFill="1" applyBorder="1" applyAlignment="1"/>
    <xf numFmtId="168" fontId="3" fillId="0" borderId="4" xfId="0" applyNumberFormat="1" applyFont="1" applyFill="1" applyBorder="1" applyAlignment="1"/>
    <xf numFmtId="166" fontId="3" fillId="0" borderId="4" xfId="0" applyNumberFormat="1" applyFont="1" applyFill="1" applyBorder="1" applyAlignment="1"/>
    <xf numFmtId="170" fontId="3" fillId="0" borderId="28" xfId="3" applyNumberFormat="1" applyFont="1" applyBorder="1"/>
    <xf numFmtId="166" fontId="3" fillId="0" borderId="4" xfId="0" applyNumberFormat="1" applyFont="1" applyFill="1" applyBorder="1"/>
    <xf numFmtId="37" fontId="3" fillId="0" borderId="3" xfId="0" applyNumberFormat="1" applyFont="1" applyFill="1" applyBorder="1" applyAlignment="1"/>
    <xf numFmtId="168" fontId="3" fillId="0" borderId="3" xfId="0" applyNumberFormat="1" applyFont="1" applyFill="1" applyBorder="1" applyAlignment="1"/>
    <xf numFmtId="37" fontId="3" fillId="0" borderId="3" xfId="0" applyNumberFormat="1" applyFont="1" applyBorder="1" applyAlignment="1"/>
    <xf numFmtId="168" fontId="3" fillId="0" borderId="3" xfId="0" applyNumberFormat="1" applyFont="1" applyBorder="1" applyAlignment="1"/>
    <xf numFmtId="39" fontId="3" fillId="0" borderId="3" xfId="0" applyNumberFormat="1" applyFont="1" applyBorder="1"/>
    <xf numFmtId="39" fontId="3" fillId="0" borderId="26" xfId="0" applyNumberFormat="1" applyFont="1" applyBorder="1"/>
    <xf numFmtId="39" fontId="3" fillId="0" borderId="3" xfId="0" applyNumberFormat="1" applyFont="1" applyFill="1" applyBorder="1"/>
    <xf numFmtId="0" fontId="3" fillId="0" borderId="5" xfId="0" applyFont="1" applyBorder="1"/>
    <xf numFmtId="14" fontId="3" fillId="0" borderId="0" xfId="0" applyNumberFormat="1" applyFont="1" applyFill="1" applyAlignment="1">
      <alignment horizontal="center"/>
    </xf>
    <xf numFmtId="7" fontId="5" fillId="0" borderId="0" xfId="0" applyNumberFormat="1" applyFont="1" applyBorder="1"/>
    <xf numFmtId="7" fontId="3" fillId="0" borderId="0" xfId="0" applyNumberFormat="1" applyFont="1" applyFill="1" applyBorder="1" applyAlignment="1"/>
    <xf numFmtId="7" fontId="3" fillId="0" borderId="4" xfId="0" applyNumberFormat="1" applyFont="1" applyFill="1" applyBorder="1" applyAlignment="1"/>
    <xf numFmtId="39" fontId="3" fillId="0" borderId="3" xfId="0" applyNumberFormat="1" applyFont="1" applyBorder="1" applyAlignment="1"/>
    <xf numFmtId="0" fontId="4" fillId="2" borderId="6" xfId="0" applyFont="1" applyFill="1" applyBorder="1" applyAlignment="1">
      <alignment horizontal="center"/>
    </xf>
    <xf numFmtId="171" fontId="5" fillId="0" borderId="0" xfId="4" applyFont="1" applyFill="1"/>
    <xf numFmtId="171" fontId="3" fillId="0" borderId="0" xfId="4" applyFont="1" applyFill="1"/>
    <xf numFmtId="10" fontId="3" fillId="0" borderId="0" xfId="4" applyNumberFormat="1" applyFont="1" applyFill="1" applyAlignment="1">
      <alignment horizontal="center"/>
    </xf>
    <xf numFmtId="171" fontId="5" fillId="0" borderId="0" xfId="4" applyFont="1" applyFill="1" applyAlignment="1">
      <alignment horizontal="center"/>
    </xf>
    <xf numFmtId="171" fontId="5" fillId="0" borderId="0" xfId="4" applyFont="1" applyFill="1" applyBorder="1"/>
    <xf numFmtId="171" fontId="5" fillId="0" borderId="0" xfId="4" applyFont="1" applyFill="1" applyBorder="1" applyAlignment="1">
      <alignment horizontal="center"/>
    </xf>
    <xf numFmtId="171" fontId="5" fillId="0" borderId="0" xfId="4" quotePrefix="1" applyFont="1" applyFill="1" applyBorder="1" applyAlignment="1">
      <alignment horizontal="center"/>
    </xf>
    <xf numFmtId="171" fontId="5" fillId="0" borderId="0" xfId="4" applyNumberFormat="1" applyFont="1" applyFill="1" applyAlignment="1">
      <alignment horizontal="center"/>
    </xf>
    <xf numFmtId="14" fontId="5" fillId="0" borderId="3" xfId="4" quotePrefix="1" applyNumberFormat="1" applyFont="1" applyFill="1" applyBorder="1" applyAlignment="1">
      <alignment horizontal="center"/>
    </xf>
    <xf numFmtId="171" fontId="5" fillId="0" borderId="3" xfId="4" applyFont="1" applyFill="1" applyBorder="1" applyAlignment="1">
      <alignment horizontal="center"/>
    </xf>
    <xf numFmtId="14" fontId="5" fillId="0" borderId="3" xfId="4" applyNumberFormat="1" applyFont="1" applyFill="1" applyBorder="1" applyAlignment="1">
      <alignment horizontal="center"/>
    </xf>
    <xf numFmtId="171" fontId="5" fillId="0" borderId="3" xfId="4" applyNumberFormat="1" applyFont="1" applyFill="1" applyBorder="1" applyAlignment="1">
      <alignment horizontal="center"/>
    </xf>
    <xf numFmtId="14" fontId="5" fillId="0" borderId="0" xfId="4" applyNumberFormat="1" applyFont="1" applyFill="1" applyBorder="1" applyAlignment="1">
      <alignment horizontal="center"/>
    </xf>
    <xf numFmtId="171" fontId="3" fillId="0" borderId="0" xfId="4" applyFont="1" applyFill="1" applyBorder="1"/>
    <xf numFmtId="171" fontId="4" fillId="0" borderId="0" xfId="4" applyFont="1" applyFill="1" applyAlignment="1">
      <alignment horizontal="center"/>
    </xf>
    <xf numFmtId="37" fontId="3" fillId="0" borderId="0" xfId="4" applyNumberFormat="1" applyFont="1" applyFill="1" applyBorder="1"/>
    <xf numFmtId="37" fontId="3" fillId="0" borderId="3" xfId="4" applyNumberFormat="1" applyFont="1" applyFill="1" applyBorder="1"/>
    <xf numFmtId="37" fontId="3" fillId="0" borderId="0" xfId="4" quotePrefix="1" applyNumberFormat="1" applyFont="1" applyFill="1" applyBorder="1"/>
    <xf numFmtId="37" fontId="3" fillId="0" borderId="0" xfId="5" applyNumberFormat="1" applyFont="1" applyFill="1" applyBorder="1">
      <alignment vertical="top"/>
    </xf>
    <xf numFmtId="37" fontId="3" fillId="0" borderId="0" xfId="4" applyNumberFormat="1" applyFont="1" applyFill="1"/>
    <xf numFmtId="37" fontId="3" fillId="0" borderId="3" xfId="4" quotePrefix="1" applyNumberFormat="1" applyFont="1" applyFill="1" applyBorder="1"/>
    <xf numFmtId="37" fontId="4" fillId="0" borderId="0" xfId="4" applyNumberFormat="1" applyFont="1" applyFill="1" applyBorder="1" applyAlignment="1">
      <alignment horizontal="center"/>
    </xf>
    <xf numFmtId="171" fontId="2" fillId="0" borderId="0" xfId="4" applyFont="1" applyFill="1" applyBorder="1"/>
    <xf numFmtId="0" fontId="9" fillId="0" borderId="0" xfId="0" applyFont="1" applyFill="1"/>
    <xf numFmtId="15" fontId="5" fillId="0" borderId="0" xfId="4" applyNumberFormat="1" applyFont="1" applyFill="1"/>
    <xf numFmtId="15" fontId="5" fillId="0" borderId="0" xfId="4" quotePrefix="1" applyNumberFormat="1" applyFont="1" applyFill="1"/>
    <xf numFmtId="15" fontId="5" fillId="0" borderId="0" xfId="4" quotePrefix="1" applyNumberFormat="1" applyFont="1" applyFill="1" applyBorder="1"/>
    <xf numFmtId="10" fontId="12" fillId="0" borderId="29" xfId="3" applyNumberFormat="1" applyFont="1" applyFill="1" applyBorder="1" applyAlignment="1">
      <alignment horizontal="center"/>
    </xf>
    <xf numFmtId="171" fontId="5" fillId="0" borderId="4" xfId="4" applyFont="1" applyFill="1" applyBorder="1" applyAlignment="1">
      <alignment horizontal="left" indent="1"/>
    </xf>
    <xf numFmtId="171" fontId="3" fillId="0" borderId="0" xfId="4" applyFont="1" applyFill="1" applyBorder="1" applyAlignment="1">
      <alignment horizontal="left" indent="1"/>
    </xf>
    <xf numFmtId="37" fontId="3" fillId="0" borderId="0" xfId="5" applyNumberFormat="1" applyFont="1" applyFill="1" applyBorder="1" applyAlignment="1">
      <alignment horizontal="right" vertical="top"/>
    </xf>
    <xf numFmtId="171" fontId="5" fillId="0" borderId="0" xfId="4" quotePrefix="1" applyFont="1" applyFill="1" applyBorder="1" applyAlignment="1">
      <alignment horizontal="left" indent="1"/>
    </xf>
    <xf numFmtId="37" fontId="5" fillId="0" borderId="0" xfId="4" applyNumberFormat="1" applyFont="1" applyFill="1" applyBorder="1"/>
    <xf numFmtId="37" fontId="5" fillId="0" borderId="0" xfId="4" applyNumberFormat="1" applyFont="1" applyFill="1"/>
    <xf numFmtId="37" fontId="4" fillId="0" borderId="0" xfId="6" applyNumberFormat="1" applyFont="1"/>
    <xf numFmtId="171" fontId="3" fillId="0" borderId="0" xfId="6" applyFont="1"/>
    <xf numFmtId="39" fontId="3" fillId="0" borderId="0" xfId="6" applyNumberFormat="1" applyFont="1"/>
    <xf numFmtId="39" fontId="3" fillId="0" borderId="0" xfId="6" applyNumberFormat="1" applyFont="1" applyAlignment="1">
      <alignment horizontal="left"/>
    </xf>
    <xf numFmtId="0" fontId="3" fillId="0" borderId="0" xfId="6" applyNumberFormat="1" applyFont="1" applyFill="1" applyAlignment="1">
      <alignment horizontal="left"/>
    </xf>
    <xf numFmtId="39" fontId="3" fillId="0" borderId="0" xfId="6" applyNumberFormat="1" applyFont="1" applyFill="1"/>
    <xf numFmtId="171" fontId="3" fillId="0" borderId="0" xfId="6" applyFont="1" applyFill="1"/>
    <xf numFmtId="37" fontId="4" fillId="0" borderId="0" xfId="6" applyNumberFormat="1" applyFont="1" applyAlignment="1">
      <alignment horizontal="center"/>
    </xf>
    <xf numFmtId="39" fontId="3" fillId="0" borderId="0" xfId="6" applyNumberFormat="1" applyFont="1" applyFill="1" applyAlignment="1">
      <alignment horizontal="center"/>
    </xf>
    <xf numFmtId="171" fontId="3" fillId="0" borderId="0" xfId="6" applyFont="1" applyAlignment="1">
      <alignment horizontal="center"/>
    </xf>
    <xf numFmtId="171" fontId="3" fillId="0" borderId="3" xfId="6" applyFont="1" applyBorder="1" applyAlignment="1">
      <alignment horizontal="center"/>
    </xf>
    <xf numFmtId="39" fontId="3" fillId="0" borderId="3" xfId="6" applyNumberFormat="1" applyFont="1" applyFill="1" applyBorder="1" applyAlignment="1">
      <alignment horizontal="center"/>
    </xf>
    <xf numFmtId="39" fontId="3" fillId="0" borderId="0" xfId="6" applyNumberFormat="1" applyFont="1" applyAlignment="1">
      <alignment horizontal="center"/>
    </xf>
    <xf numFmtId="171" fontId="3" fillId="0" borderId="0" xfId="6" applyFont="1" applyAlignment="1">
      <alignment horizontal="left"/>
    </xf>
    <xf numFmtId="171" fontId="3" fillId="0" borderId="0" xfId="6" applyNumberFormat="1" applyFont="1"/>
    <xf numFmtId="39" fontId="3" fillId="0" borderId="0" xfId="1" applyNumberFormat="1" applyFont="1" applyFill="1"/>
    <xf numFmtId="39" fontId="3" fillId="0" borderId="0" xfId="6" applyNumberFormat="1" applyFont="1" applyFill="1" applyBorder="1"/>
    <xf numFmtId="39" fontId="3" fillId="0" borderId="0" xfId="1" applyNumberFormat="1" applyFont="1" applyFill="1" applyBorder="1"/>
    <xf numFmtId="10" fontId="3" fillId="0" borderId="0" xfId="6" applyNumberFormat="1" applyFont="1" applyFill="1"/>
    <xf numFmtId="3" fontId="5" fillId="0" borderId="0" xfId="6" applyNumberFormat="1" applyFont="1" applyAlignment="1">
      <alignment horizontal="center"/>
    </xf>
    <xf numFmtId="171" fontId="3" fillId="0" borderId="0" xfId="6" applyFont="1" applyBorder="1"/>
    <xf numFmtId="171" fontId="3" fillId="0" borderId="0" xfId="6" applyFont="1" applyFill="1" applyBorder="1"/>
    <xf numFmtId="3" fontId="5" fillId="0" borderId="0" xfId="6" applyNumberFormat="1" applyFont="1" applyBorder="1" applyAlignment="1">
      <alignment horizontal="center"/>
    </xf>
    <xf numFmtId="43" fontId="3" fillId="0" borderId="0" xfId="1" applyFont="1" applyFill="1" applyBorder="1"/>
    <xf numFmtId="0" fontId="16" fillId="0" borderId="0" xfId="8" applyFont="1"/>
    <xf numFmtId="4" fontId="3" fillId="0" borderId="0" xfId="6" applyNumberFormat="1" applyFont="1" applyFill="1" applyBorder="1"/>
    <xf numFmtId="3" fontId="3" fillId="0" borderId="0" xfId="6" applyNumberFormat="1" applyFont="1" applyFill="1" applyBorder="1"/>
    <xf numFmtId="171" fontId="3" fillId="0" borderId="0" xfId="8" applyNumberFormat="1" applyFont="1"/>
    <xf numFmtId="171" fontId="3" fillId="0" borderId="0" xfId="6" applyNumberFormat="1" applyFont="1" applyFill="1"/>
    <xf numFmtId="3" fontId="5" fillId="0" borderId="0" xfId="6" applyNumberFormat="1" applyFont="1" applyFill="1" applyBorder="1" applyAlignment="1">
      <alignment horizontal="center"/>
    </xf>
    <xf numFmtId="171" fontId="5" fillId="0" borderId="0" xfId="6" applyNumberFormat="1" applyFont="1"/>
    <xf numFmtId="171" fontId="17" fillId="0" borderId="0" xfId="6" applyFont="1"/>
    <xf numFmtId="171" fontId="7" fillId="0" borderId="0" xfId="6" applyFont="1"/>
    <xf numFmtId="171" fontId="3" fillId="0" borderId="0" xfId="9" applyFont="1"/>
    <xf numFmtId="171" fontId="3" fillId="0" borderId="0" xfId="9" applyFont="1" applyFill="1"/>
    <xf numFmtId="43" fontId="14" fillId="0" borderId="0" xfId="7" applyNumberFormat="1" applyFont="1" applyFill="1" applyProtection="1">
      <protection locked="0"/>
    </xf>
    <xf numFmtId="171" fontId="3" fillId="0" borderId="0" xfId="6" applyFont="1" applyFill="1" applyAlignment="1">
      <alignment horizontal="center"/>
    </xf>
    <xf numFmtId="171" fontId="3" fillId="0" borderId="3" xfId="6" applyFont="1" applyFill="1" applyBorder="1" applyAlignment="1">
      <alignment horizontal="center"/>
    </xf>
    <xf numFmtId="39" fontId="3" fillId="0" borderId="0" xfId="10" applyNumberFormat="1" applyFont="1" applyFill="1" applyBorder="1"/>
    <xf numFmtId="171" fontId="3" fillId="0" borderId="0" xfId="12" applyNumberFormat="1" applyFont="1"/>
    <xf numFmtId="171" fontId="3" fillId="0" borderId="0" xfId="12" applyNumberFormat="1" applyFont="1" applyProtection="1">
      <protection locked="0"/>
    </xf>
    <xf numFmtId="10" fontId="3" fillId="0" borderId="0" xfId="6" applyNumberFormat="1" applyFont="1"/>
    <xf numFmtId="39" fontId="3" fillId="0" borderId="0" xfId="1" applyNumberFormat="1" applyFont="1" applyBorder="1"/>
    <xf numFmtId="39" fontId="3" fillId="0" borderId="0" xfId="6" applyNumberFormat="1" applyFont="1" applyBorder="1"/>
    <xf numFmtId="39" fontId="3" fillId="0" borderId="0" xfId="1" applyNumberFormat="1" applyFont="1"/>
    <xf numFmtId="43" fontId="3" fillId="0" borderId="0" xfId="1" applyFont="1"/>
    <xf numFmtId="43" fontId="3" fillId="0" borderId="0" xfId="13" applyFont="1" applyFill="1"/>
    <xf numFmtId="10" fontId="3" fillId="0" borderId="0" xfId="14" applyNumberFormat="1" applyFont="1" applyFill="1" applyBorder="1"/>
    <xf numFmtId="39" fontId="3" fillId="0" borderId="0" xfId="13" applyNumberFormat="1" applyFont="1" applyFill="1" applyBorder="1"/>
    <xf numFmtId="39" fontId="3" fillId="0" borderId="0" xfId="8" applyNumberFormat="1" applyFont="1" applyFill="1" applyBorder="1"/>
    <xf numFmtId="39" fontId="3" fillId="0" borderId="0" xfId="13" applyNumberFormat="1" applyFont="1" applyFill="1"/>
    <xf numFmtId="171" fontId="3" fillId="0" borderId="0" xfId="8" applyNumberFormat="1" applyFont="1" applyFill="1"/>
    <xf numFmtId="0" fontId="3" fillId="0" borderId="0" xfId="8" applyFont="1" applyFill="1"/>
    <xf numFmtId="0" fontId="16" fillId="0" borderId="0" xfId="8" applyFont="1" applyFill="1"/>
    <xf numFmtId="171" fontId="5" fillId="0" borderId="0" xfId="6" applyNumberFormat="1" applyFont="1" applyAlignment="1">
      <alignment horizontal="left"/>
    </xf>
    <xf numFmtId="4" fontId="3" fillId="0" borderId="0" xfId="6" applyNumberFormat="1" applyFont="1"/>
    <xf numFmtId="171" fontId="5" fillId="0" borderId="0" xfId="6" applyFont="1" applyFill="1"/>
    <xf numFmtId="43" fontId="3" fillId="0" borderId="0" xfId="11" applyFont="1" applyFill="1"/>
    <xf numFmtId="43" fontId="3" fillId="0" borderId="0" xfId="13" quotePrefix="1" applyFont="1" applyFill="1"/>
    <xf numFmtId="4" fontId="3" fillId="0" borderId="0" xfId="6" applyNumberFormat="1" applyFont="1" applyFill="1"/>
    <xf numFmtId="43" fontId="3" fillId="0" borderId="0" xfId="1" applyNumberFormat="1" applyFont="1" applyFill="1"/>
    <xf numFmtId="43" fontId="3" fillId="0" borderId="0" xfId="1" applyFont="1" applyFill="1"/>
    <xf numFmtId="0" fontId="3" fillId="0" borderId="0" xfId="6" applyNumberFormat="1" applyFont="1" applyAlignment="1">
      <alignment horizontal="left"/>
    </xf>
    <xf numFmtId="39" fontId="3" fillId="0" borderId="0" xfId="6" quotePrefix="1" applyNumberFormat="1" applyFont="1" applyFill="1"/>
    <xf numFmtId="43" fontId="3" fillId="0" borderId="0" xfId="6" applyNumberFormat="1" applyFont="1" applyFill="1"/>
    <xf numFmtId="3" fontId="5" fillId="0" borderId="0" xfId="6" applyNumberFormat="1" applyFont="1" applyFill="1" applyAlignment="1">
      <alignment horizontal="center"/>
    </xf>
    <xf numFmtId="39" fontId="3" fillId="0" borderId="0" xfId="8" applyNumberFormat="1" applyFont="1" applyFill="1"/>
    <xf numFmtId="39" fontId="3" fillId="0" borderId="0" xfId="15" applyNumberFormat="1" applyFont="1" applyFill="1"/>
    <xf numFmtId="39" fontId="3" fillId="0" borderId="0" xfId="6" applyNumberFormat="1" applyFont="1" applyFill="1" applyAlignment="1">
      <alignment horizontal="left"/>
    </xf>
    <xf numFmtId="39" fontId="3" fillId="0" borderId="0" xfId="0" quotePrefix="1" applyNumberFormat="1" applyFont="1"/>
    <xf numFmtId="39" fontId="3" fillId="0" borderId="0" xfId="6" quotePrefix="1" applyNumberFormat="1" applyFont="1"/>
    <xf numFmtId="39" fontId="3" fillId="0" borderId="0" xfId="0" quotePrefix="1" applyNumberFormat="1" applyFont="1" applyFill="1"/>
    <xf numFmtId="37" fontId="3" fillId="0" borderId="0" xfId="0" applyNumberFormat="1" applyFont="1" applyFill="1"/>
    <xf numFmtId="39" fontId="3" fillId="0" borderId="0" xfId="16" applyNumberFormat="1" applyFont="1" applyFill="1" applyAlignment="1">
      <alignment horizontal="right"/>
    </xf>
    <xf numFmtId="0" fontId="6" fillId="0" borderId="0" xfId="0" applyFont="1" applyBorder="1"/>
    <xf numFmtId="9" fontId="3" fillId="0" borderId="0" xfId="3" applyFont="1" applyBorder="1"/>
    <xf numFmtId="9" fontId="3" fillId="0" borderId="0" xfId="3" applyNumberFormat="1" applyFont="1" applyBorder="1"/>
    <xf numFmtId="0" fontId="6" fillId="0" borderId="6" xfId="0" applyFont="1" applyBorder="1"/>
    <xf numFmtId="0" fontId="3" fillId="0" borderId="30" xfId="0" applyFont="1" applyBorder="1"/>
    <xf numFmtId="172" fontId="3" fillId="0" borderId="0" xfId="17" applyFont="1" applyBorder="1" applyAlignment="1"/>
    <xf numFmtId="0" fontId="3" fillId="0" borderId="0" xfId="0" applyFont="1" applyBorder="1" applyAlignment="1"/>
    <xf numFmtId="0" fontId="3" fillId="0" borderId="3" xfId="0" applyFont="1" applyBorder="1" applyAlignment="1">
      <alignment horizontal="center"/>
    </xf>
    <xf numFmtId="0" fontId="4" fillId="0" borderId="0" xfId="0" applyFont="1" applyBorder="1"/>
    <xf numFmtId="172" fontId="7" fillId="0" borderId="0" xfId="17" applyFont="1" applyBorder="1" applyAlignment="1"/>
    <xf numFmtId="172" fontId="5" fillId="0" borderId="0" xfId="17" applyFont="1" applyBorder="1" applyAlignment="1"/>
    <xf numFmtId="172" fontId="4" fillId="0" borderId="0" xfId="17" applyFont="1" applyBorder="1" applyAlignment="1"/>
    <xf numFmtId="5" fontId="3" fillId="0" borderId="0" xfId="17" applyNumberFormat="1" applyFont="1" applyBorder="1" applyAlignment="1"/>
    <xf numFmtId="172" fontId="3" fillId="0" borderId="0" xfId="17" applyNumberFormat="1" applyFont="1" applyBorder="1" applyAlignment="1" applyProtection="1"/>
    <xf numFmtId="5" fontId="3" fillId="0" borderId="0" xfId="17" applyNumberFormat="1" applyFont="1" applyBorder="1" applyAlignment="1" applyProtection="1"/>
    <xf numFmtId="5" fontId="3" fillId="0" borderId="0" xfId="0" applyNumberFormat="1" applyFont="1" applyBorder="1" applyAlignment="1" applyProtection="1"/>
    <xf numFmtId="5" fontId="3" fillId="0" borderId="0" xfId="0" applyNumberFormat="1" applyFont="1" applyBorder="1" applyAlignment="1"/>
    <xf numFmtId="172" fontId="19" fillId="0" borderId="0" xfId="17" applyFont="1" applyBorder="1" applyAlignment="1"/>
    <xf numFmtId="5" fontId="3" fillId="0" borderId="31" xfId="17" applyNumberFormat="1" applyFont="1" applyBorder="1" applyAlignment="1"/>
    <xf numFmtId="173" fontId="3" fillId="0" borderId="0" xfId="17" applyNumberFormat="1" applyFont="1" applyBorder="1" applyAlignment="1" applyProtection="1"/>
    <xf numFmtId="37" fontId="3" fillId="0" borderId="0" xfId="17" applyNumberFormat="1" applyFont="1" applyFill="1" applyBorder="1" applyAlignment="1"/>
    <xf numFmtId="37" fontId="3" fillId="0" borderId="0" xfId="17" applyNumberFormat="1" applyFont="1" applyBorder="1" applyAlignment="1"/>
    <xf numFmtId="37" fontId="3" fillId="0" borderId="3" xfId="17" applyNumberFormat="1" applyFont="1" applyBorder="1" applyAlignment="1"/>
    <xf numFmtId="37" fontId="3" fillId="0" borderId="3" xfId="17" applyNumberFormat="1" applyFont="1" applyFill="1" applyBorder="1" applyAlignment="1"/>
    <xf numFmtId="174" fontId="3" fillId="0" borderId="0" xfId="17" applyNumberFormat="1" applyFont="1" applyBorder="1" applyAlignment="1"/>
    <xf numFmtId="167" fontId="3" fillId="0" borderId="0" xfId="3" applyNumberFormat="1" applyFont="1" applyBorder="1" applyAlignment="1"/>
    <xf numFmtId="167" fontId="3" fillId="0" borderId="0" xfId="3" applyNumberFormat="1" applyFont="1" applyFill="1" applyBorder="1" applyAlignment="1"/>
    <xf numFmtId="37" fontId="3" fillId="0" borderId="32" xfId="17" applyNumberFormat="1" applyFont="1" applyBorder="1" applyAlignment="1"/>
    <xf numFmtId="0" fontId="3" fillId="0" borderId="0" xfId="0" quotePrefix="1" applyFont="1"/>
    <xf numFmtId="0" fontId="6" fillId="0" borderId="0" xfId="0" quotePrefix="1" applyFont="1" applyAlignment="1">
      <alignment horizontal="center"/>
    </xf>
    <xf numFmtId="0" fontId="6" fillId="0" borderId="0" xfId="0" quotePrefix="1" applyFont="1" applyBorder="1" applyAlignment="1">
      <alignment horizontal="center"/>
    </xf>
    <xf numFmtId="0" fontId="9" fillId="0" borderId="0" xfId="0" applyFont="1" applyBorder="1" applyAlignment="1"/>
    <xf numFmtId="0" fontId="9" fillId="0" borderId="0" xfId="0" applyFont="1" applyBorder="1"/>
    <xf numFmtId="0" fontId="5" fillId="0" borderId="0" xfId="0" quotePrefix="1" applyFont="1"/>
    <xf numFmtId="0" fontId="5" fillId="0" borderId="0" xfId="0" applyFont="1" applyBorder="1"/>
    <xf numFmtId="172" fontId="3" fillId="0" borderId="0" xfId="17" applyFont="1" applyFill="1" applyBorder="1" applyAlignment="1"/>
    <xf numFmtId="175" fontId="3" fillId="0" borderId="0" xfId="17" applyNumberFormat="1" applyFont="1" applyBorder="1" applyAlignment="1" applyProtection="1"/>
    <xf numFmtId="0" fontId="11" fillId="0" borderId="0" xfId="0" applyFont="1" applyBorder="1"/>
    <xf numFmtId="37" fontId="3" fillId="0" borderId="0" xfId="17" applyNumberFormat="1" applyFont="1" applyFill="1" applyBorder="1" applyAlignment="1" applyProtection="1"/>
    <xf numFmtId="37" fontId="3" fillId="0" borderId="3" xfId="17" applyNumberFormat="1" applyFont="1" applyFill="1" applyBorder="1" applyAlignment="1" applyProtection="1"/>
    <xf numFmtId="0" fontId="6" fillId="0" borderId="6" xfId="0" applyFont="1" applyFill="1" applyBorder="1"/>
    <xf numFmtId="0" fontId="3" fillId="0" borderId="30" xfId="0" applyFont="1" applyFill="1" applyBorder="1"/>
    <xf numFmtId="0" fontId="6" fillId="0" borderId="0" xfId="0" applyFont="1" applyFill="1" applyBorder="1"/>
    <xf numFmtId="0" fontId="20" fillId="0" borderId="0" xfId="0" applyFont="1" applyFill="1" applyBorder="1"/>
    <xf numFmtId="5" fontId="3" fillId="0" borderId="0" xfId="17" applyNumberFormat="1" applyFont="1" applyFill="1" applyBorder="1" applyAlignment="1"/>
    <xf numFmtId="172" fontId="5" fillId="0" borderId="33" xfId="17" applyFont="1" applyFill="1" applyBorder="1" applyAlignment="1"/>
    <xf numFmtId="172" fontId="3" fillId="0" borderId="34" xfId="17" applyFont="1" applyFill="1" applyBorder="1" applyAlignment="1"/>
    <xf numFmtId="172" fontId="5" fillId="0" borderId="0" xfId="17" applyFont="1" applyFill="1" applyBorder="1" applyAlignment="1"/>
    <xf numFmtId="37" fontId="3" fillId="0" borderId="0" xfId="17" quotePrefix="1" applyNumberFormat="1" applyFont="1" applyFill="1" applyBorder="1" applyAlignment="1"/>
    <xf numFmtId="166" fontId="3" fillId="0" borderId="0" xfId="17" applyNumberFormat="1" applyFont="1" applyFill="1" applyBorder="1" applyAlignment="1"/>
    <xf numFmtId="170" fontId="3" fillId="0" borderId="0" xfId="3" applyNumberFormat="1" applyFont="1" applyFill="1" applyBorder="1" applyAlignment="1"/>
    <xf numFmtId="5" fontId="3" fillId="0" borderId="3" xfId="17" applyNumberFormat="1" applyFont="1" applyFill="1" applyBorder="1" applyAlignment="1"/>
    <xf numFmtId="172" fontId="6" fillId="0" borderId="0" xfId="17" applyFont="1" applyFill="1" applyBorder="1" applyAlignment="1"/>
    <xf numFmtId="37" fontId="3" fillId="0" borderId="2" xfId="17" applyNumberFormat="1" applyFont="1" applyFill="1" applyBorder="1" applyAlignment="1"/>
    <xf numFmtId="172" fontId="17" fillId="0" borderId="0" xfId="17" applyFont="1" applyFill="1" applyBorder="1" applyAlignment="1"/>
    <xf numFmtId="5" fontId="3" fillId="0" borderId="0" xfId="0" applyNumberFormat="1" applyFont="1" applyFill="1" applyBorder="1"/>
    <xf numFmtId="175" fontId="3" fillId="0" borderId="0" xfId="17" applyNumberFormat="1" applyFont="1" applyFill="1" applyBorder="1" applyAlignment="1" applyProtection="1"/>
    <xf numFmtId="172" fontId="4" fillId="0" borderId="0" xfId="17" applyFont="1" applyFill="1" applyBorder="1" applyAlignment="1"/>
    <xf numFmtId="0" fontId="11" fillId="0" borderId="0" xfId="0" applyFont="1" applyFill="1" applyBorder="1"/>
    <xf numFmtId="167" fontId="3" fillId="0" borderId="0" xfId="17" applyNumberFormat="1" applyFont="1" applyFill="1" applyBorder="1" applyAlignment="1" applyProtection="1"/>
    <xf numFmtId="175" fontId="3" fillId="0" borderId="32" xfId="17" applyNumberFormat="1" applyFont="1" applyFill="1" applyBorder="1" applyAlignment="1" applyProtection="1"/>
    <xf numFmtId="167" fontId="3" fillId="0" borderId="34" xfId="17" applyNumberFormat="1" applyFont="1" applyFill="1" applyBorder="1" applyAlignment="1" applyProtection="1"/>
    <xf numFmtId="0" fontId="9" fillId="0" borderId="0" xfId="0" applyFont="1" applyFill="1" applyBorder="1"/>
    <xf numFmtId="0" fontId="3" fillId="0" borderId="0" xfId="0" quotePrefix="1" applyFont="1" applyBorder="1" applyAlignment="1">
      <alignment horizontal="center"/>
    </xf>
    <xf numFmtId="0" fontId="14" fillId="0" borderId="0" xfId="0" applyFont="1"/>
    <xf numFmtId="4" fontId="3" fillId="0" borderId="0" xfId="17" applyNumberFormat="1" applyFont="1" applyBorder="1" applyAlignment="1" applyProtection="1"/>
    <xf numFmtId="173" fontId="3" fillId="0" borderId="0" xfId="17" applyNumberFormat="1" applyFont="1" applyFill="1" applyBorder="1" applyAlignment="1" applyProtection="1"/>
    <xf numFmtId="0" fontId="17" fillId="0" borderId="0" xfId="0" applyFont="1" applyBorder="1" applyAlignment="1">
      <alignment horizontal="center"/>
    </xf>
    <xf numFmtId="0" fontId="9" fillId="0" borderId="0" xfId="0" applyFont="1" applyBorder="1" applyAlignment="1">
      <alignment horizontal="center"/>
    </xf>
    <xf numFmtId="0" fontId="9" fillId="0" borderId="1" xfId="0" applyFont="1" applyBorder="1" applyAlignment="1">
      <alignment horizontal="center"/>
    </xf>
    <xf numFmtId="5" fontId="9" fillId="0" borderId="0" xfId="0" applyNumberFormat="1" applyFont="1" applyBorder="1"/>
    <xf numFmtId="10" fontId="9" fillId="0" borderId="0" xfId="0" applyNumberFormat="1" applyFont="1" applyBorder="1"/>
    <xf numFmtId="37" fontId="9" fillId="0" borderId="0" xfId="0" applyNumberFormat="1" applyFont="1" applyBorder="1"/>
    <xf numFmtId="166" fontId="9" fillId="0" borderId="0" xfId="0" applyNumberFormat="1" applyFont="1" applyBorder="1"/>
    <xf numFmtId="7" fontId="9" fillId="0" borderId="0" xfId="0" applyNumberFormat="1" applyFont="1" applyBorder="1"/>
    <xf numFmtId="10" fontId="9" fillId="0" borderId="0" xfId="3" applyNumberFormat="1" applyFont="1" applyBorder="1"/>
    <xf numFmtId="176" fontId="3" fillId="0" borderId="0" xfId="0" applyNumberFormat="1" applyFont="1" applyFill="1" applyBorder="1"/>
    <xf numFmtId="0" fontId="5" fillId="0" borderId="0" xfId="0" quotePrefix="1" applyFont="1" applyBorder="1"/>
    <xf numFmtId="0" fontId="5" fillId="0" borderId="6" xfId="0" applyFont="1" applyBorder="1"/>
    <xf numFmtId="5" fontId="9" fillId="0" borderId="3" xfId="0" applyNumberFormat="1" applyFont="1" applyBorder="1"/>
    <xf numFmtId="0" fontId="4" fillId="0" borderId="0" xfId="0" applyFont="1" applyAlignment="1">
      <alignment horizontal="center"/>
    </xf>
    <xf numFmtId="177" fontId="3" fillId="0" borderId="0" xfId="0" applyNumberFormat="1" applyFont="1" applyAlignment="1">
      <alignment horizontal="center"/>
    </xf>
    <xf numFmtId="0" fontId="4" fillId="0" borderId="0" xfId="0" applyFont="1"/>
    <xf numFmtId="0" fontId="17" fillId="0" borderId="0" xfId="0" applyFont="1" applyAlignment="1">
      <alignment horizontal="center"/>
    </xf>
    <xf numFmtId="167" fontId="9" fillId="0" borderId="0" xfId="0" applyNumberFormat="1" applyFont="1" applyAlignment="1" applyProtection="1">
      <alignment horizontal="center"/>
    </xf>
    <xf numFmtId="0" fontId="9" fillId="0" borderId="3" xfId="0" applyFont="1" applyBorder="1" applyAlignment="1">
      <alignment horizontal="center"/>
    </xf>
    <xf numFmtId="0" fontId="9" fillId="0" borderId="0" xfId="0" applyFont="1" applyAlignment="1">
      <alignment horizontal="right"/>
    </xf>
    <xf numFmtId="177" fontId="9" fillId="0" borderId="0" xfId="0" applyNumberFormat="1" applyFont="1" applyAlignment="1">
      <alignment horizontal="center"/>
    </xf>
    <xf numFmtId="0" fontId="9" fillId="0" borderId="0" xfId="0" applyFont="1" applyAlignment="1">
      <alignment horizontal="center"/>
    </xf>
    <xf numFmtId="177" fontId="9" fillId="0" borderId="0" xfId="0" applyNumberFormat="1" applyFont="1"/>
    <xf numFmtId="178" fontId="9" fillId="0" borderId="0" xfId="0" applyNumberFormat="1" applyFont="1"/>
    <xf numFmtId="0" fontId="7" fillId="0" borderId="0" xfId="0" applyFont="1" applyAlignment="1">
      <alignment horizontal="center"/>
    </xf>
    <xf numFmtId="0" fontId="17" fillId="0" borderId="0" xfId="0" applyFont="1"/>
    <xf numFmtId="0" fontId="4" fillId="0" borderId="0" xfId="0" applyFont="1" applyFill="1"/>
    <xf numFmtId="5" fontId="5" fillId="0" borderId="32" xfId="0" applyNumberFormat="1" applyFont="1" applyBorder="1"/>
    <xf numFmtId="5" fontId="5" fillId="0" borderId="0" xfId="2" applyNumberFormat="1" applyFont="1"/>
    <xf numFmtId="37" fontId="5" fillId="0" borderId="0" xfId="0" applyNumberFormat="1" applyFont="1"/>
    <xf numFmtId="10" fontId="5" fillId="0" borderId="0" xfId="14" applyNumberFormat="1" applyFont="1"/>
    <xf numFmtId="0" fontId="2" fillId="0" borderId="0" xfId="0" applyFont="1" applyFill="1" applyBorder="1"/>
    <xf numFmtId="37" fontId="3" fillId="0" borderId="3" xfId="0" applyNumberFormat="1" applyFont="1" applyFill="1" applyBorder="1"/>
    <xf numFmtId="37" fontId="3" fillId="0" borderId="0" xfId="0" applyNumberFormat="1" applyFont="1" applyFill="1" applyBorder="1"/>
    <xf numFmtId="37" fontId="12" fillId="0" borderId="0" xfId="0" applyNumberFormat="1" applyFont="1" applyAlignment="1" applyProtection="1">
      <alignment horizontal="left" wrapText="1"/>
    </xf>
    <xf numFmtId="0" fontId="9" fillId="0" borderId="0" xfId="0" applyFont="1" applyAlignment="1">
      <alignment wrapText="1"/>
    </xf>
    <xf numFmtId="0" fontId="12" fillId="0" borderId="0" xfId="0" applyFont="1" applyBorder="1" applyAlignment="1">
      <alignment wrapText="1"/>
    </xf>
    <xf numFmtId="0" fontId="13" fillId="0" borderId="0" xfId="0" applyFont="1" applyAlignment="1">
      <alignment wrapText="1"/>
    </xf>
    <xf numFmtId="0" fontId="5" fillId="0" borderId="0" xfId="0" applyFont="1" applyFill="1" applyBorder="1" applyAlignment="1">
      <alignment horizontal="center"/>
    </xf>
    <xf numFmtId="37" fontId="3" fillId="0" borderId="0" xfId="0" applyNumberFormat="1" applyFont="1" applyFill="1" applyBorder="1" applyAlignment="1">
      <alignment horizontal="center"/>
    </xf>
    <xf numFmtId="0" fontId="3" fillId="0" borderId="0" xfId="0" applyFont="1" applyFill="1" applyBorder="1" applyAlignment="1">
      <alignment horizontal="center"/>
    </xf>
  </cellXfs>
  <cellStyles count="18">
    <cellStyle name="Comma" xfId="1" builtinId="3"/>
    <cellStyle name="Comma 10 2" xfId="13"/>
    <cellStyle name="Comma 11" xfId="11"/>
    <cellStyle name="Comma 2 2" xfId="10"/>
    <cellStyle name="Comma 3" xfId="7"/>
    <cellStyle name="Currency" xfId="2" builtinId="4"/>
    <cellStyle name="Normal" xfId="0" builtinId="0"/>
    <cellStyle name="Normal_186302" xfId="16"/>
    <cellStyle name="Normal_2007-08 Flowing dispatch" xfId="17"/>
    <cellStyle name="Normal_4qtr e-workpapers Gas Cost Deferral section pgs1-6" xfId="9"/>
    <cellStyle name="Normal_4th quarter corrections with staff expanded" xfId="6"/>
    <cellStyle name="Normal_4th quarter corrections with staff expanded 2" xfId="12"/>
    <cellStyle name="Normal_4th quarter corrections with staff expanded 2 3" xfId="8"/>
    <cellStyle name="Normal_4th quarter corrections with staff expanded 3" xfId="15"/>
    <cellStyle name="Normal_Deferred Accounts Summary 02qtr06" xfId="4"/>
    <cellStyle name="Normal_oregon technical incr for August 2002 filing" xfId="5"/>
    <cellStyle name="Percent" xfId="3" builtinId="5"/>
    <cellStyle name="Percent 3" xfId="14"/>
  </cellStyles>
  <dxfs count="4">
    <dxf>
      <fill>
        <patternFill>
          <bgColor rgb="FF00B050"/>
        </patternFill>
      </fill>
    </dxf>
    <dxf>
      <fill>
        <patternFill>
          <bgColor rgb="FFFF0000"/>
        </patternFill>
      </fill>
    </dxf>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gulatory_Affairs/PGA%20-%20WASHINGTON/2017/Gas%20Cost%20Development/NWN%202017-18%20PGA%20gas%20cost%20development%20file%20September%20fil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gulatory_Affairs/PGA%20-%20WASHINGTON/2017/Rate%20Development/NWN%202017-18%20Washington%20PGA%20rate%20development%20file%20September%20fil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to current WA"/>
      <sheetName val="Comparison to current OR"/>
      <sheetName val="Winter WACOG OR&amp;WA"/>
      <sheetName val="Derivation of Demand rates WA"/>
      <sheetName val="Derivation of Demand rates OR"/>
      <sheetName val="Demand Charges"/>
      <sheetName val="Total Commodity Summary"/>
      <sheetName val="Commodity Cost from Vol Pipe"/>
      <sheetName val="Hedged Spot Dispatch &amp; Cost"/>
      <sheetName val="Commodity Cost from Supply"/>
      <sheetName val="Commodity Supply Dispatch"/>
      <sheetName val="download for JV28A"/>
      <sheetName val="Commodity Cost from Supply VERT"/>
      <sheetName val="Commodity Cost from Gas Reserve"/>
      <sheetName val="Gas Reserves Dispatch"/>
      <sheetName val="Commodity Cost from Storage"/>
      <sheetName val="Storage Dispatch"/>
      <sheetName val="Index Prices"/>
      <sheetName val="Line loss"/>
      <sheetName val="Fuel factors"/>
      <sheetName val="General Inputs"/>
      <sheetName val="Gas Reserve Data"/>
      <sheetName val="Spot contracts"/>
      <sheetName val="Supply Contrac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0">
          <cell r="D10">
            <v>2.7949999999999999E-2</v>
          </cell>
          <cell r="E10">
            <v>4.3720000000000002E-2</v>
          </cell>
        </row>
      </sheetData>
      <sheetData sheetId="21"/>
      <sheetData sheetId="22"/>
      <sheetData sheetId="23">
        <row r="1">
          <cell r="A1" t="str">
            <v>NW Natural</v>
          </cell>
        </row>
        <row r="2">
          <cell r="A2" t="str">
            <v>2017-2018 PGA - SYSTEM: September Filing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amp; Documentation"/>
      <sheetName val="Inputs"/>
      <sheetName val="Washington volumes"/>
      <sheetName val="Avg Bill by RS"/>
      <sheetName val="Rates in summary"/>
      <sheetName val="Rates in detail"/>
      <sheetName val="Temporaries"/>
      <sheetName val="Allocation equal ¢ per therm"/>
      <sheetName val="Allocation = % of margin"/>
      <sheetName val="Inputs for FCST MGN"/>
      <sheetName val="Amortization"/>
      <sheetName val="Rates for MAS GS"/>
      <sheetName val="Cover"/>
      <sheetName val="WA Index"/>
      <sheetName val="F Goldenrod"/>
      <sheetName val="Statement of Rates"/>
      <sheetName val="Summary of Sales Rates"/>
      <sheetName val="Summary of Transportation Rates"/>
      <sheetName val="Summary of Changes in Rate"/>
      <sheetName val="Adjs. to Residential Rates"/>
      <sheetName val="Rate Case History"/>
      <sheetName val="Annual WACOG History"/>
      <sheetName val="Winter WACOG History"/>
      <sheetName val="RS 1 BR History"/>
      <sheetName val="RS 2 BR History"/>
      <sheetName val="RS 3 BR History"/>
      <sheetName val="RS 19 BR History"/>
      <sheetName val="RS 27 BR History"/>
      <sheetName val="RS 41 Firm BR History"/>
      <sheetName val="RS 41 Intp BR History"/>
      <sheetName val="RS 42 FS BR History"/>
      <sheetName val="RS42 IS BR History"/>
      <sheetName val="RS 41T BR History"/>
      <sheetName val="RS 42T BR History"/>
      <sheetName val="RS 43T BR History"/>
      <sheetName val="BREAK"/>
      <sheetName val="RS 1 PR History"/>
      <sheetName val="RS 2 PR History"/>
      <sheetName val="RS 3 PR History"/>
      <sheetName val="RS 21 BR History"/>
      <sheetName val="RS 54 BR History"/>
      <sheetName val="wacog purch history 1988-2007"/>
      <sheetName val="Chgs in Rates by RS 1995-2004"/>
      <sheetName val="RS 3T BR History"/>
    </sheetNames>
    <sheetDataSet>
      <sheetData sheetId="0"/>
      <sheetData sheetId="1">
        <row r="30">
          <cell r="B30">
            <v>4.3720000000000002E-2</v>
          </cell>
        </row>
        <row r="36">
          <cell r="B36">
            <v>-275001</v>
          </cell>
          <cell r="C36" t="str">
            <v>WACOG Deferral</v>
          </cell>
        </row>
        <row r="38">
          <cell r="B38">
            <v>-2452812</v>
          </cell>
          <cell r="C38" t="str">
            <v>Demand Deferral - FIRM</v>
          </cell>
        </row>
        <row r="40">
          <cell r="B40">
            <v>-15746</v>
          </cell>
          <cell r="C40" t="str">
            <v>Demand Deferral - INTERRUPTIBLE</v>
          </cell>
        </row>
      </sheetData>
      <sheetData sheetId="2">
        <row r="1">
          <cell r="A1" t="str">
            <v>NW Natural</v>
          </cell>
        </row>
        <row r="2">
          <cell r="A2" t="str">
            <v>Rates &amp; Regulatory Affairs</v>
          </cell>
        </row>
        <row r="3">
          <cell r="A3" t="str">
            <v>2017-2018 PGA Filing - Washington: September Filing</v>
          </cell>
        </row>
        <row r="68">
          <cell r="J68">
            <v>89789697.100000009</v>
          </cell>
        </row>
      </sheetData>
      <sheetData sheetId="3"/>
      <sheetData sheetId="4"/>
      <sheetData sheetId="5"/>
      <sheetData sheetId="6"/>
      <sheetData sheetId="7">
        <row r="74">
          <cell r="F74" t="str">
            <v>Sched 201</v>
          </cell>
          <cell r="I74" t="str">
            <v>Sched 201</v>
          </cell>
          <cell r="L74" t="str">
            <v>Sched 201</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5"/>
  <sheetViews>
    <sheetView showGridLines="0" workbookViewId="0">
      <selection activeCell="L67" sqref="L66:L67"/>
    </sheetView>
  </sheetViews>
  <sheetFormatPr defaultColWidth="9.140625" defaultRowHeight="15" x14ac:dyDescent="0.25"/>
  <cols>
    <col min="1" max="1" width="9.140625" style="70"/>
    <col min="2" max="2" width="17" style="70" customWidth="1"/>
    <col min="3" max="3" width="9.140625" style="70"/>
    <col min="4" max="10" width="13.28515625" style="70" customWidth="1"/>
    <col min="11" max="16384" width="9.140625" style="70"/>
  </cols>
  <sheetData>
    <row r="1" spans="1:11" x14ac:dyDescent="0.25">
      <c r="A1" s="1" t="str">
        <f>+'[2]Washington volumes'!A1</f>
        <v>NW Natural</v>
      </c>
      <c r="B1" s="2"/>
      <c r="C1" s="2"/>
      <c r="D1" s="2"/>
      <c r="E1" s="3"/>
      <c r="F1" s="3"/>
      <c r="G1" s="3"/>
      <c r="H1" s="3"/>
      <c r="I1" s="3" t="s">
        <v>356</v>
      </c>
      <c r="J1" s="186"/>
      <c r="K1" s="186"/>
    </row>
    <row r="2" spans="1:11" x14ac:dyDescent="0.25">
      <c r="A2" s="1" t="str">
        <f>+'[2]Washington volumes'!A2</f>
        <v>Rates &amp; Regulatory Affairs</v>
      </c>
      <c r="B2" s="2"/>
      <c r="C2" s="2"/>
      <c r="D2" s="2"/>
      <c r="E2" s="3"/>
      <c r="F2" s="3"/>
      <c r="G2" s="3"/>
      <c r="H2" s="3"/>
      <c r="I2" s="3" t="s">
        <v>355</v>
      </c>
      <c r="J2" s="186"/>
      <c r="K2" s="186"/>
    </row>
    <row r="3" spans="1:11" x14ac:dyDescent="0.25">
      <c r="A3" s="1" t="str">
        <f>+'[2]Washington volumes'!A3</f>
        <v>2017-2018 PGA Filing - Washington: September Filing</v>
      </c>
      <c r="B3" s="2"/>
      <c r="C3" s="2"/>
      <c r="D3" s="2"/>
      <c r="E3" s="3"/>
      <c r="F3" s="3"/>
      <c r="G3" s="3"/>
      <c r="H3" s="3"/>
      <c r="I3" s="3"/>
      <c r="J3" s="3"/>
    </row>
    <row r="4" spans="1:11" x14ac:dyDescent="0.25">
      <c r="A4" s="1" t="s">
        <v>0</v>
      </c>
      <c r="B4" s="2"/>
      <c r="C4" s="2"/>
      <c r="D4" s="2"/>
      <c r="E4" s="3"/>
      <c r="F4" s="3"/>
      <c r="G4" s="3"/>
      <c r="H4" s="3"/>
      <c r="I4" s="4"/>
      <c r="J4" s="3"/>
    </row>
    <row r="5" spans="1:11" x14ac:dyDescent="0.25">
      <c r="A5" s="5"/>
      <c r="B5" s="2"/>
      <c r="C5" s="2"/>
      <c r="D5" s="2"/>
      <c r="E5" s="3"/>
      <c r="F5" s="3"/>
      <c r="G5" s="3"/>
      <c r="H5" s="3"/>
      <c r="I5" s="3"/>
      <c r="J5" s="3"/>
    </row>
    <row r="6" spans="1:11" x14ac:dyDescent="0.25">
      <c r="A6" s="71"/>
      <c r="B6" s="72"/>
      <c r="C6" s="72"/>
      <c r="D6" s="72"/>
      <c r="E6" s="72"/>
      <c r="F6" s="4"/>
      <c r="G6" s="3"/>
      <c r="H6" s="3"/>
      <c r="I6" s="3"/>
      <c r="J6" s="3"/>
    </row>
    <row r="7" spans="1:11" x14ac:dyDescent="0.25">
      <c r="A7" s="6"/>
      <c r="B7" s="2"/>
      <c r="C7" s="2"/>
      <c r="D7" s="2"/>
      <c r="E7" s="3"/>
      <c r="F7" s="4"/>
      <c r="G7" s="3"/>
      <c r="H7" s="3"/>
      <c r="I7" s="3"/>
      <c r="J7" s="3"/>
    </row>
    <row r="8" spans="1:11" x14ac:dyDescent="0.25">
      <c r="A8" s="6"/>
      <c r="B8" s="2"/>
      <c r="C8" s="2"/>
      <c r="D8" s="7"/>
      <c r="E8" s="8"/>
      <c r="F8" s="4"/>
      <c r="G8" s="3"/>
      <c r="H8" s="3"/>
      <c r="I8" s="3"/>
      <c r="J8" s="3"/>
    </row>
    <row r="9" spans="1:11" x14ac:dyDescent="0.25">
      <c r="A9" s="6"/>
      <c r="B9" s="2"/>
      <c r="C9" s="2"/>
      <c r="D9" s="9" t="s">
        <v>1</v>
      </c>
      <c r="E9" s="10" t="s">
        <v>1</v>
      </c>
      <c r="F9" s="10" t="s">
        <v>2</v>
      </c>
      <c r="G9" s="10" t="s">
        <v>2</v>
      </c>
      <c r="H9" s="10" t="s">
        <v>2</v>
      </c>
      <c r="I9" s="10"/>
      <c r="J9" s="10"/>
    </row>
    <row r="10" spans="1:11" ht="52.5" thickBot="1" x14ac:dyDescent="0.3">
      <c r="A10" s="6">
        <v>1</v>
      </c>
      <c r="B10" s="2"/>
      <c r="C10" s="2"/>
      <c r="D10" s="11" t="s">
        <v>3</v>
      </c>
      <c r="E10" s="12" t="s">
        <v>4</v>
      </c>
      <c r="F10" s="12" t="s">
        <v>5</v>
      </c>
      <c r="G10" s="12" t="s">
        <v>6</v>
      </c>
      <c r="H10" s="12" t="s">
        <v>7</v>
      </c>
      <c r="I10" s="12" t="s">
        <v>8</v>
      </c>
      <c r="J10" s="12" t="s">
        <v>9</v>
      </c>
    </row>
    <row r="11" spans="1:11" x14ac:dyDescent="0.25">
      <c r="A11" s="6">
        <f t="shared" ref="A11:A71" si="0">+A10+1</f>
        <v>2</v>
      </c>
      <c r="B11" s="2"/>
      <c r="C11" s="2"/>
      <c r="D11" s="13"/>
      <c r="E11" s="14"/>
      <c r="F11" s="14"/>
      <c r="G11" s="14"/>
      <c r="H11" s="15"/>
      <c r="I11" s="15" t="s">
        <v>10</v>
      </c>
      <c r="J11" s="15" t="s">
        <v>11</v>
      </c>
    </row>
    <row r="12" spans="1:11" x14ac:dyDescent="0.25">
      <c r="A12" s="6">
        <f t="shared" si="0"/>
        <v>3</v>
      </c>
      <c r="B12" s="16" t="s">
        <v>12</v>
      </c>
      <c r="C12" s="16" t="s">
        <v>13</v>
      </c>
      <c r="D12" s="17" t="s">
        <v>14</v>
      </c>
      <c r="E12" s="18"/>
      <c r="F12" s="18" t="s">
        <v>15</v>
      </c>
      <c r="G12" s="18" t="s">
        <v>16</v>
      </c>
      <c r="H12" s="18" t="s">
        <v>17</v>
      </c>
      <c r="I12" s="18" t="s">
        <v>18</v>
      </c>
      <c r="J12" s="18" t="s">
        <v>19</v>
      </c>
    </row>
    <row r="13" spans="1:11" x14ac:dyDescent="0.25">
      <c r="A13" s="6">
        <f t="shared" si="0"/>
        <v>4</v>
      </c>
      <c r="B13" s="19" t="s">
        <v>20</v>
      </c>
      <c r="C13" s="20"/>
      <c r="D13" s="80">
        <v>2.1409999999999998E-2</v>
      </c>
      <c r="E13" s="80">
        <v>0</v>
      </c>
      <c r="F13" s="80">
        <v>-3.9699999999999996E-3</v>
      </c>
      <c r="G13" s="80">
        <v>-3.6020000000000003E-2</v>
      </c>
      <c r="H13" s="80">
        <v>0</v>
      </c>
      <c r="I13" s="80">
        <v>-3.9990000000000005E-2</v>
      </c>
      <c r="J13" s="80">
        <v>-4.5500000000000054E-3</v>
      </c>
    </row>
    <row r="14" spans="1:11" x14ac:dyDescent="0.25">
      <c r="A14" s="6">
        <f t="shared" si="0"/>
        <v>5</v>
      </c>
      <c r="B14" s="19" t="s">
        <v>21</v>
      </c>
      <c r="C14" s="20"/>
      <c r="D14" s="80">
        <v>1.3260000000000001E-2</v>
      </c>
      <c r="E14" s="80">
        <v>0</v>
      </c>
      <c r="F14" s="80">
        <v>-3.9699999999999996E-3</v>
      </c>
      <c r="G14" s="80">
        <v>-3.6020000000000003E-2</v>
      </c>
      <c r="H14" s="80">
        <v>0</v>
      </c>
      <c r="I14" s="80">
        <v>-3.9990000000000005E-2</v>
      </c>
      <c r="J14" s="80">
        <v>-4.5500000000000054E-3</v>
      </c>
    </row>
    <row r="15" spans="1:11" x14ac:dyDescent="0.25">
      <c r="A15" s="6">
        <f t="shared" si="0"/>
        <v>6</v>
      </c>
      <c r="B15" s="19" t="s">
        <v>22</v>
      </c>
      <c r="C15" s="20"/>
      <c r="D15" s="80">
        <v>3.4000000000000002E-4</v>
      </c>
      <c r="E15" s="80">
        <v>0</v>
      </c>
      <c r="F15" s="80">
        <v>-3.9699999999999996E-3</v>
      </c>
      <c r="G15" s="80">
        <v>-3.6020000000000003E-2</v>
      </c>
      <c r="H15" s="80">
        <v>0</v>
      </c>
      <c r="I15" s="80">
        <v>-3.9990000000000005E-2</v>
      </c>
      <c r="J15" s="80">
        <v>-4.5500000000000054E-3</v>
      </c>
    </row>
    <row r="16" spans="1:11" x14ac:dyDescent="0.25">
      <c r="A16" s="6">
        <f t="shared" si="0"/>
        <v>7</v>
      </c>
      <c r="B16" s="19" t="s">
        <v>23</v>
      </c>
      <c r="C16" s="20"/>
      <c r="D16" s="80">
        <v>-4.0099999999999997E-3</v>
      </c>
      <c r="E16" s="80">
        <v>0</v>
      </c>
      <c r="F16" s="80">
        <v>-3.9699999999999996E-3</v>
      </c>
      <c r="G16" s="80">
        <v>-3.6020000000000003E-2</v>
      </c>
      <c r="H16" s="80">
        <v>0</v>
      </c>
      <c r="I16" s="80">
        <v>-3.9990000000000005E-2</v>
      </c>
      <c r="J16" s="80">
        <v>-4.5500000000000054E-3</v>
      </c>
    </row>
    <row r="17" spans="1:10" x14ac:dyDescent="0.25">
      <c r="A17" s="6">
        <f t="shared" si="0"/>
        <v>8</v>
      </c>
      <c r="B17" s="19" t="s">
        <v>24</v>
      </c>
      <c r="C17" s="20"/>
      <c r="D17" s="80">
        <v>-2.93E-2</v>
      </c>
      <c r="E17" s="80">
        <v>0</v>
      </c>
      <c r="F17" s="80">
        <v>-3.9699999999999996E-3</v>
      </c>
      <c r="G17" s="80">
        <v>-3.6020000000000003E-2</v>
      </c>
      <c r="H17" s="80">
        <v>0</v>
      </c>
      <c r="I17" s="80">
        <v>-3.9990000000000005E-2</v>
      </c>
      <c r="J17" s="80">
        <v>-4.5500000000000054E-3</v>
      </c>
    </row>
    <row r="18" spans="1:10" x14ac:dyDescent="0.25">
      <c r="A18" s="6">
        <f t="shared" si="0"/>
        <v>9</v>
      </c>
      <c r="B18" s="21">
        <v>27</v>
      </c>
      <c r="C18" s="22"/>
      <c r="D18" s="80">
        <v>-1.0100000000000001E-2</v>
      </c>
      <c r="E18" s="80">
        <v>0</v>
      </c>
      <c r="F18" s="80">
        <v>-3.9699999999999996E-3</v>
      </c>
      <c r="G18" s="80">
        <v>-3.6020000000000003E-2</v>
      </c>
      <c r="H18" s="80">
        <v>0</v>
      </c>
      <c r="I18" s="80">
        <v>-3.9990000000000005E-2</v>
      </c>
      <c r="J18" s="80">
        <v>-4.5500000000000054E-3</v>
      </c>
    </row>
    <row r="19" spans="1:10" x14ac:dyDescent="0.25">
      <c r="A19" s="6">
        <f t="shared" si="0"/>
        <v>10</v>
      </c>
      <c r="B19" s="23" t="s">
        <v>25</v>
      </c>
      <c r="C19" s="24" t="s">
        <v>26</v>
      </c>
      <c r="D19" s="81">
        <v>-1.0939999999999998E-2</v>
      </c>
      <c r="E19" s="81">
        <v>0</v>
      </c>
      <c r="F19" s="81">
        <v>-3.9699999999999996E-3</v>
      </c>
      <c r="G19" s="81">
        <v>-3.6020000000000003E-2</v>
      </c>
      <c r="H19" s="81">
        <v>0</v>
      </c>
      <c r="I19" s="81">
        <v>-3.9990000000000005E-2</v>
      </c>
      <c r="J19" s="81">
        <v>-4.5500000000000054E-3</v>
      </c>
    </row>
    <row r="20" spans="1:10" x14ac:dyDescent="0.25">
      <c r="A20" s="6">
        <f t="shared" si="0"/>
        <v>11</v>
      </c>
      <c r="B20" s="21"/>
      <c r="C20" s="25" t="s">
        <v>27</v>
      </c>
      <c r="D20" s="80">
        <v>-1.3849999999999998E-2</v>
      </c>
      <c r="E20" s="80">
        <v>0</v>
      </c>
      <c r="F20" s="80">
        <v>-3.9699999999999996E-3</v>
      </c>
      <c r="G20" s="80">
        <v>-3.6020000000000003E-2</v>
      </c>
      <c r="H20" s="80">
        <v>0</v>
      </c>
      <c r="I20" s="80">
        <v>-3.9990000000000005E-2</v>
      </c>
      <c r="J20" s="80">
        <v>-4.5500000000000054E-3</v>
      </c>
    </row>
    <row r="21" spans="1:10" x14ac:dyDescent="0.25">
      <c r="A21" s="6">
        <f t="shared" si="0"/>
        <v>12</v>
      </c>
      <c r="B21" s="23" t="s">
        <v>28</v>
      </c>
      <c r="C21" s="24" t="s">
        <v>26</v>
      </c>
      <c r="D21" s="81">
        <v>-3.0600000000000002E-3</v>
      </c>
      <c r="E21" s="81">
        <v>0</v>
      </c>
      <c r="F21" s="81">
        <v>-3.9699999999999996E-3</v>
      </c>
      <c r="G21" s="81">
        <v>0</v>
      </c>
      <c r="H21" s="81">
        <v>-1.259E-2</v>
      </c>
      <c r="I21" s="81">
        <v>-1.6559999999999998E-2</v>
      </c>
      <c r="J21" s="81">
        <v>1.0010000000000002E-2</v>
      </c>
    </row>
    <row r="22" spans="1:10" x14ac:dyDescent="0.25">
      <c r="A22" s="6">
        <f t="shared" si="0"/>
        <v>13</v>
      </c>
      <c r="B22" s="21"/>
      <c r="C22" s="25" t="s">
        <v>27</v>
      </c>
      <c r="D22" s="80">
        <v>-5.8600000000000006E-3</v>
      </c>
      <c r="E22" s="80">
        <v>0</v>
      </c>
      <c r="F22" s="80">
        <v>-3.9699999999999996E-3</v>
      </c>
      <c r="G22" s="80">
        <v>0</v>
      </c>
      <c r="H22" s="80">
        <v>-1.259E-2</v>
      </c>
      <c r="I22" s="80">
        <v>-1.6559999999999998E-2</v>
      </c>
      <c r="J22" s="80">
        <v>1.0010000000000002E-2</v>
      </c>
    </row>
    <row r="23" spans="1:10" x14ac:dyDescent="0.25">
      <c r="A23" s="6">
        <f t="shared" si="0"/>
        <v>14</v>
      </c>
      <c r="B23" s="23" t="s">
        <v>29</v>
      </c>
      <c r="C23" s="24" t="s">
        <v>26</v>
      </c>
      <c r="D23" s="81">
        <v>0</v>
      </c>
      <c r="E23" s="81">
        <v>0</v>
      </c>
      <c r="F23" s="81">
        <v>0</v>
      </c>
      <c r="G23" s="81">
        <v>0</v>
      </c>
      <c r="H23" s="81">
        <v>0</v>
      </c>
      <c r="I23" s="81">
        <v>0</v>
      </c>
      <c r="J23" s="81">
        <v>0</v>
      </c>
    </row>
    <row r="24" spans="1:10" x14ac:dyDescent="0.25">
      <c r="A24" s="6">
        <f t="shared" si="0"/>
        <v>15</v>
      </c>
      <c r="B24" s="21"/>
      <c r="C24" s="25" t="s">
        <v>27</v>
      </c>
      <c r="D24" s="80">
        <v>0</v>
      </c>
      <c r="E24" s="80">
        <v>0</v>
      </c>
      <c r="F24" s="80">
        <v>0</v>
      </c>
      <c r="G24" s="80">
        <v>0</v>
      </c>
      <c r="H24" s="80">
        <v>0</v>
      </c>
      <c r="I24" s="80">
        <v>0</v>
      </c>
      <c r="J24" s="80">
        <v>0</v>
      </c>
    </row>
    <row r="25" spans="1:10" x14ac:dyDescent="0.25">
      <c r="A25" s="6">
        <f t="shared" si="0"/>
        <v>16</v>
      </c>
      <c r="B25" s="23" t="s">
        <v>30</v>
      </c>
      <c r="C25" s="24" t="s">
        <v>26</v>
      </c>
      <c r="D25" s="81">
        <v>-3.0089999999999999E-2</v>
      </c>
      <c r="E25" s="81">
        <v>0</v>
      </c>
      <c r="F25" s="81">
        <v>-3.9699999999999996E-3</v>
      </c>
      <c r="G25" s="81">
        <v>-3.6020000000000003E-2</v>
      </c>
      <c r="H25" s="81">
        <v>0</v>
      </c>
      <c r="I25" s="81">
        <v>-3.9990000000000005E-2</v>
      </c>
      <c r="J25" s="81">
        <v>-4.5500000000000054E-3</v>
      </c>
    </row>
    <row r="26" spans="1:10" x14ac:dyDescent="0.25">
      <c r="A26" s="6">
        <f t="shared" si="0"/>
        <v>17</v>
      </c>
      <c r="B26" s="21"/>
      <c r="C26" s="25" t="s">
        <v>27</v>
      </c>
      <c r="D26" s="80">
        <v>-3.073E-2</v>
      </c>
      <c r="E26" s="80">
        <v>0</v>
      </c>
      <c r="F26" s="80">
        <v>-3.9699999999999996E-3</v>
      </c>
      <c r="G26" s="80">
        <v>-3.6020000000000003E-2</v>
      </c>
      <c r="H26" s="80">
        <v>0</v>
      </c>
      <c r="I26" s="80">
        <v>-3.9990000000000005E-2</v>
      </c>
      <c r="J26" s="80">
        <v>-4.5500000000000054E-3</v>
      </c>
    </row>
    <row r="27" spans="1:10" x14ac:dyDescent="0.25">
      <c r="A27" s="6">
        <f t="shared" si="0"/>
        <v>18</v>
      </c>
      <c r="B27" s="23" t="s">
        <v>31</v>
      </c>
      <c r="C27" s="24" t="s">
        <v>26</v>
      </c>
      <c r="D27" s="81">
        <v>-2.1319999999999999E-2</v>
      </c>
      <c r="E27" s="81">
        <v>0</v>
      </c>
      <c r="F27" s="81">
        <v>-3.9699999999999996E-3</v>
      </c>
      <c r="G27" s="81">
        <v>0</v>
      </c>
      <c r="H27" s="81">
        <v>-1.259E-2</v>
      </c>
      <c r="I27" s="81">
        <v>-1.6559999999999998E-2</v>
      </c>
      <c r="J27" s="81">
        <v>1.0010000000000002E-2</v>
      </c>
    </row>
    <row r="28" spans="1:10" x14ac:dyDescent="0.25">
      <c r="A28" s="6">
        <f t="shared" si="0"/>
        <v>19</v>
      </c>
      <c r="B28" s="21"/>
      <c r="C28" s="25" t="s">
        <v>27</v>
      </c>
      <c r="D28" s="80">
        <v>-2.1949999999999997E-2</v>
      </c>
      <c r="E28" s="80">
        <v>0</v>
      </c>
      <c r="F28" s="80">
        <v>-3.9699999999999996E-3</v>
      </c>
      <c r="G28" s="80">
        <v>0</v>
      </c>
      <c r="H28" s="80">
        <v>-1.259E-2</v>
      </c>
      <c r="I28" s="80">
        <v>-1.6559999999999998E-2</v>
      </c>
      <c r="J28" s="80">
        <v>1.0010000000000002E-2</v>
      </c>
    </row>
    <row r="29" spans="1:10" x14ac:dyDescent="0.25">
      <c r="A29" s="6">
        <f t="shared" si="0"/>
        <v>20</v>
      </c>
      <c r="B29" s="23" t="s">
        <v>32</v>
      </c>
      <c r="C29" s="24" t="s">
        <v>26</v>
      </c>
      <c r="D29" s="81">
        <v>-2.2019999999999998E-2</v>
      </c>
      <c r="E29" s="81">
        <v>0</v>
      </c>
      <c r="F29" s="81">
        <v>-3.9699999999999996E-3</v>
      </c>
      <c r="G29" s="81">
        <v>-3.6020000000000003E-2</v>
      </c>
      <c r="H29" s="81">
        <v>0</v>
      </c>
      <c r="I29" s="81">
        <v>-3.9990000000000005E-2</v>
      </c>
      <c r="J29" s="81">
        <v>-4.5500000000000054E-3</v>
      </c>
    </row>
    <row r="30" spans="1:10" x14ac:dyDescent="0.25">
      <c r="A30" s="6">
        <f t="shared" si="0"/>
        <v>21</v>
      </c>
      <c r="B30" s="23"/>
      <c r="C30" s="24" t="s">
        <v>27</v>
      </c>
      <c r="D30" s="81">
        <v>-2.342E-2</v>
      </c>
      <c r="E30" s="81">
        <v>0</v>
      </c>
      <c r="F30" s="81">
        <v>-3.9699999999999996E-3</v>
      </c>
      <c r="G30" s="81">
        <v>-3.6020000000000003E-2</v>
      </c>
      <c r="H30" s="81">
        <v>0</v>
      </c>
      <c r="I30" s="81">
        <v>-3.9990000000000005E-2</v>
      </c>
      <c r="J30" s="81">
        <v>-4.5500000000000054E-3</v>
      </c>
    </row>
    <row r="31" spans="1:10" x14ac:dyDescent="0.25">
      <c r="A31" s="6">
        <f t="shared" si="0"/>
        <v>22</v>
      </c>
      <c r="B31" s="23"/>
      <c r="C31" s="24" t="s">
        <v>33</v>
      </c>
      <c r="D31" s="81">
        <v>-2.623E-2</v>
      </c>
      <c r="E31" s="81">
        <v>0</v>
      </c>
      <c r="F31" s="81">
        <v>-3.9699999999999996E-3</v>
      </c>
      <c r="G31" s="81">
        <v>-3.6020000000000003E-2</v>
      </c>
      <c r="H31" s="81">
        <v>0</v>
      </c>
      <c r="I31" s="81">
        <v>-3.9990000000000005E-2</v>
      </c>
      <c r="J31" s="81">
        <v>-4.5500000000000054E-3</v>
      </c>
    </row>
    <row r="32" spans="1:10" x14ac:dyDescent="0.25">
      <c r="A32" s="6">
        <f t="shared" si="0"/>
        <v>23</v>
      </c>
      <c r="B32" s="23"/>
      <c r="C32" s="24" t="s">
        <v>34</v>
      </c>
      <c r="D32" s="81">
        <v>-2.8069999999999998E-2</v>
      </c>
      <c r="E32" s="81">
        <v>0</v>
      </c>
      <c r="F32" s="81">
        <v>-3.9699999999999996E-3</v>
      </c>
      <c r="G32" s="81">
        <v>-3.6020000000000003E-2</v>
      </c>
      <c r="H32" s="81">
        <v>0</v>
      </c>
      <c r="I32" s="81">
        <v>-3.9990000000000005E-2</v>
      </c>
      <c r="J32" s="81">
        <v>-4.5500000000000054E-3</v>
      </c>
    </row>
    <row r="33" spans="1:10" x14ac:dyDescent="0.25">
      <c r="A33" s="6">
        <f t="shared" si="0"/>
        <v>24</v>
      </c>
      <c r="B33" s="23"/>
      <c r="C33" s="24" t="s">
        <v>35</v>
      </c>
      <c r="D33" s="81">
        <v>-3.0519999999999999E-2</v>
      </c>
      <c r="E33" s="81">
        <v>0</v>
      </c>
      <c r="F33" s="81">
        <v>-3.9699999999999996E-3</v>
      </c>
      <c r="G33" s="81">
        <v>-3.6020000000000003E-2</v>
      </c>
      <c r="H33" s="81">
        <v>0</v>
      </c>
      <c r="I33" s="81">
        <v>-3.9990000000000005E-2</v>
      </c>
      <c r="J33" s="81">
        <v>-4.5500000000000054E-3</v>
      </c>
    </row>
    <row r="34" spans="1:10" x14ac:dyDescent="0.25">
      <c r="A34" s="6">
        <f t="shared" si="0"/>
        <v>25</v>
      </c>
      <c r="B34" s="21"/>
      <c r="C34" s="25" t="s">
        <v>36</v>
      </c>
      <c r="D34" s="80">
        <v>-3.3599999999999998E-2</v>
      </c>
      <c r="E34" s="80">
        <v>0</v>
      </c>
      <c r="F34" s="80">
        <v>-3.9699999999999996E-3</v>
      </c>
      <c r="G34" s="80">
        <v>-3.6020000000000003E-2</v>
      </c>
      <c r="H34" s="80">
        <v>0</v>
      </c>
      <c r="I34" s="80">
        <v>-3.9990000000000005E-2</v>
      </c>
      <c r="J34" s="80">
        <v>-4.5500000000000054E-3</v>
      </c>
    </row>
    <row r="35" spans="1:10" x14ac:dyDescent="0.25">
      <c r="A35" s="6">
        <f t="shared" si="0"/>
        <v>26</v>
      </c>
      <c r="B35" s="23" t="s">
        <v>37</v>
      </c>
      <c r="C35" s="24" t="s">
        <v>26</v>
      </c>
      <c r="D35" s="81">
        <v>-3.2640000000000002E-2</v>
      </c>
      <c r="E35" s="81">
        <v>0</v>
      </c>
      <c r="F35" s="81">
        <v>-3.9699999999999996E-3</v>
      </c>
      <c r="G35" s="81">
        <v>-3.6020000000000003E-2</v>
      </c>
      <c r="H35" s="81">
        <v>0</v>
      </c>
      <c r="I35" s="81">
        <v>-3.9990000000000005E-2</v>
      </c>
      <c r="J35" s="81">
        <v>-4.5500000000000054E-3</v>
      </c>
    </row>
    <row r="36" spans="1:10" x14ac:dyDescent="0.25">
      <c r="A36" s="6">
        <f t="shared" si="0"/>
        <v>27</v>
      </c>
      <c r="B36" s="23"/>
      <c r="C36" s="24" t="s">
        <v>27</v>
      </c>
      <c r="D36" s="81">
        <v>-3.2930000000000001E-2</v>
      </c>
      <c r="E36" s="81">
        <v>0</v>
      </c>
      <c r="F36" s="81">
        <v>-3.9699999999999996E-3</v>
      </c>
      <c r="G36" s="81">
        <v>-3.6020000000000003E-2</v>
      </c>
      <c r="H36" s="81">
        <v>0</v>
      </c>
      <c r="I36" s="81">
        <v>-3.9990000000000005E-2</v>
      </c>
      <c r="J36" s="81">
        <v>-4.5500000000000054E-3</v>
      </c>
    </row>
    <row r="37" spans="1:10" x14ac:dyDescent="0.25">
      <c r="A37" s="6">
        <f t="shared" si="0"/>
        <v>28</v>
      </c>
      <c r="B37" s="23"/>
      <c r="C37" s="24" t="s">
        <v>33</v>
      </c>
      <c r="D37" s="81">
        <v>-3.3520000000000001E-2</v>
      </c>
      <c r="E37" s="81">
        <v>0</v>
      </c>
      <c r="F37" s="81">
        <v>-3.9699999999999996E-3</v>
      </c>
      <c r="G37" s="81">
        <v>-3.6020000000000003E-2</v>
      </c>
      <c r="H37" s="81">
        <v>0</v>
      </c>
      <c r="I37" s="81">
        <v>-3.9990000000000005E-2</v>
      </c>
      <c r="J37" s="81">
        <v>-4.5500000000000054E-3</v>
      </c>
    </row>
    <row r="38" spans="1:10" x14ac:dyDescent="0.25">
      <c r="A38" s="6">
        <f t="shared" si="0"/>
        <v>29</v>
      </c>
      <c r="B38" s="23"/>
      <c r="C38" s="24" t="s">
        <v>34</v>
      </c>
      <c r="D38" s="81">
        <v>-3.39E-2</v>
      </c>
      <c r="E38" s="81">
        <v>0</v>
      </c>
      <c r="F38" s="81">
        <v>-3.9699999999999996E-3</v>
      </c>
      <c r="G38" s="81">
        <v>-3.6020000000000003E-2</v>
      </c>
      <c r="H38" s="81">
        <v>0</v>
      </c>
      <c r="I38" s="81">
        <v>-3.9990000000000005E-2</v>
      </c>
      <c r="J38" s="81">
        <v>-4.5500000000000054E-3</v>
      </c>
    </row>
    <row r="39" spans="1:10" x14ac:dyDescent="0.25">
      <c r="A39" s="6">
        <f t="shared" si="0"/>
        <v>30</v>
      </c>
      <c r="B39" s="23"/>
      <c r="C39" s="24" t="s">
        <v>35</v>
      </c>
      <c r="D39" s="81">
        <v>-3.4419999999999999E-2</v>
      </c>
      <c r="E39" s="81">
        <v>0</v>
      </c>
      <c r="F39" s="81">
        <v>-3.9699999999999996E-3</v>
      </c>
      <c r="G39" s="81">
        <v>-3.6020000000000003E-2</v>
      </c>
      <c r="H39" s="81">
        <v>0</v>
      </c>
      <c r="I39" s="81">
        <v>-3.9990000000000005E-2</v>
      </c>
      <c r="J39" s="81">
        <v>-4.5500000000000054E-3</v>
      </c>
    </row>
    <row r="40" spans="1:10" x14ac:dyDescent="0.25">
      <c r="A40" s="6">
        <f t="shared" si="0"/>
        <v>31</v>
      </c>
      <c r="B40" s="21"/>
      <c r="C40" s="25" t="s">
        <v>36</v>
      </c>
      <c r="D40" s="80">
        <v>-3.5060000000000001E-2</v>
      </c>
      <c r="E40" s="80">
        <v>0</v>
      </c>
      <c r="F40" s="80">
        <v>-3.9699999999999996E-3</v>
      </c>
      <c r="G40" s="80">
        <v>-3.6020000000000003E-2</v>
      </c>
      <c r="H40" s="80">
        <v>0</v>
      </c>
      <c r="I40" s="80">
        <v>-3.9990000000000005E-2</v>
      </c>
      <c r="J40" s="80">
        <v>-4.5500000000000054E-3</v>
      </c>
    </row>
    <row r="41" spans="1:10" x14ac:dyDescent="0.25">
      <c r="A41" s="6">
        <f t="shared" si="0"/>
        <v>32</v>
      </c>
      <c r="B41" s="23" t="s">
        <v>38</v>
      </c>
      <c r="C41" s="24" t="s">
        <v>26</v>
      </c>
      <c r="D41" s="81">
        <v>0</v>
      </c>
      <c r="E41" s="81">
        <v>0</v>
      </c>
      <c r="F41" s="81">
        <v>0</v>
      </c>
      <c r="G41" s="81">
        <v>0</v>
      </c>
      <c r="H41" s="81">
        <v>0</v>
      </c>
      <c r="I41" s="81">
        <v>0</v>
      </c>
      <c r="J41" s="81">
        <v>0</v>
      </c>
    </row>
    <row r="42" spans="1:10" x14ac:dyDescent="0.25">
      <c r="A42" s="6">
        <f t="shared" si="0"/>
        <v>33</v>
      </c>
      <c r="B42" s="23"/>
      <c r="C42" s="24" t="s">
        <v>27</v>
      </c>
      <c r="D42" s="81">
        <v>0</v>
      </c>
      <c r="E42" s="81">
        <v>0</v>
      </c>
      <c r="F42" s="81">
        <v>0</v>
      </c>
      <c r="G42" s="81">
        <v>0</v>
      </c>
      <c r="H42" s="81">
        <v>0</v>
      </c>
      <c r="I42" s="81">
        <v>0</v>
      </c>
      <c r="J42" s="81">
        <v>0</v>
      </c>
    </row>
    <row r="43" spans="1:10" x14ac:dyDescent="0.25">
      <c r="A43" s="6">
        <f t="shared" si="0"/>
        <v>34</v>
      </c>
      <c r="B43" s="23"/>
      <c r="C43" s="24" t="s">
        <v>33</v>
      </c>
      <c r="D43" s="81">
        <v>0</v>
      </c>
      <c r="E43" s="81">
        <v>0</v>
      </c>
      <c r="F43" s="81">
        <v>0</v>
      </c>
      <c r="G43" s="81">
        <v>0</v>
      </c>
      <c r="H43" s="81">
        <v>0</v>
      </c>
      <c r="I43" s="81">
        <v>0</v>
      </c>
      <c r="J43" s="81">
        <v>0</v>
      </c>
    </row>
    <row r="44" spans="1:10" x14ac:dyDescent="0.25">
      <c r="A44" s="6">
        <f t="shared" si="0"/>
        <v>35</v>
      </c>
      <c r="B44" s="23"/>
      <c r="C44" s="24" t="s">
        <v>34</v>
      </c>
      <c r="D44" s="81">
        <v>0</v>
      </c>
      <c r="E44" s="81">
        <v>0</v>
      </c>
      <c r="F44" s="81">
        <v>0</v>
      </c>
      <c r="G44" s="81">
        <v>0</v>
      </c>
      <c r="H44" s="81">
        <v>0</v>
      </c>
      <c r="I44" s="81">
        <v>0</v>
      </c>
      <c r="J44" s="81">
        <v>0</v>
      </c>
    </row>
    <row r="45" spans="1:10" x14ac:dyDescent="0.25">
      <c r="A45" s="6">
        <f t="shared" si="0"/>
        <v>36</v>
      </c>
      <c r="B45" s="23"/>
      <c r="C45" s="24" t="s">
        <v>35</v>
      </c>
      <c r="D45" s="81">
        <v>0</v>
      </c>
      <c r="E45" s="81">
        <v>0</v>
      </c>
      <c r="F45" s="81">
        <v>0</v>
      </c>
      <c r="G45" s="81">
        <v>0</v>
      </c>
      <c r="H45" s="81">
        <v>0</v>
      </c>
      <c r="I45" s="81">
        <v>0</v>
      </c>
      <c r="J45" s="81">
        <v>0</v>
      </c>
    </row>
    <row r="46" spans="1:10" x14ac:dyDescent="0.25">
      <c r="A46" s="6">
        <f t="shared" si="0"/>
        <v>37</v>
      </c>
      <c r="B46" s="21"/>
      <c r="C46" s="25" t="s">
        <v>36</v>
      </c>
      <c r="D46" s="80">
        <v>0</v>
      </c>
      <c r="E46" s="80">
        <v>0</v>
      </c>
      <c r="F46" s="80">
        <v>0</v>
      </c>
      <c r="G46" s="80">
        <v>0</v>
      </c>
      <c r="H46" s="80">
        <v>0</v>
      </c>
      <c r="I46" s="80">
        <v>0</v>
      </c>
      <c r="J46" s="80">
        <v>0</v>
      </c>
    </row>
    <row r="47" spans="1:10" x14ac:dyDescent="0.25">
      <c r="A47" s="6">
        <f t="shared" si="0"/>
        <v>38</v>
      </c>
      <c r="B47" s="23" t="s">
        <v>39</v>
      </c>
      <c r="C47" s="24" t="s">
        <v>26</v>
      </c>
      <c r="D47" s="81">
        <v>-1.6209999999999999E-2</v>
      </c>
      <c r="E47" s="81">
        <v>0</v>
      </c>
      <c r="F47" s="81">
        <v>-3.9699999999999996E-3</v>
      </c>
      <c r="G47" s="81">
        <v>0</v>
      </c>
      <c r="H47" s="81">
        <v>-1.259E-2</v>
      </c>
      <c r="I47" s="81">
        <v>-1.6559999999999998E-2</v>
      </c>
      <c r="J47" s="81">
        <v>1.0010000000000002E-2</v>
      </c>
    </row>
    <row r="48" spans="1:10" x14ac:dyDescent="0.25">
      <c r="A48" s="6">
        <f t="shared" si="0"/>
        <v>39</v>
      </c>
      <c r="B48" s="23"/>
      <c r="C48" s="24" t="s">
        <v>27</v>
      </c>
      <c r="D48" s="81">
        <v>-1.7300000000000003E-2</v>
      </c>
      <c r="E48" s="81">
        <v>0</v>
      </c>
      <c r="F48" s="81">
        <v>-3.9699999999999996E-3</v>
      </c>
      <c r="G48" s="81">
        <v>0</v>
      </c>
      <c r="H48" s="81">
        <v>-1.259E-2</v>
      </c>
      <c r="I48" s="81">
        <v>-1.6559999999999998E-2</v>
      </c>
      <c r="J48" s="81">
        <v>1.0010000000000002E-2</v>
      </c>
    </row>
    <row r="49" spans="1:10" x14ac:dyDescent="0.25">
      <c r="A49" s="6">
        <f t="shared" si="0"/>
        <v>40</v>
      </c>
      <c r="B49" s="23"/>
      <c r="C49" s="24" t="s">
        <v>33</v>
      </c>
      <c r="D49" s="81">
        <v>-1.9459999999999998E-2</v>
      </c>
      <c r="E49" s="81">
        <v>0</v>
      </c>
      <c r="F49" s="81">
        <v>-3.9699999999999996E-3</v>
      </c>
      <c r="G49" s="81">
        <v>0</v>
      </c>
      <c r="H49" s="81">
        <v>-1.259E-2</v>
      </c>
      <c r="I49" s="81">
        <v>-1.6559999999999998E-2</v>
      </c>
      <c r="J49" s="81">
        <v>1.0010000000000002E-2</v>
      </c>
    </row>
    <row r="50" spans="1:10" x14ac:dyDescent="0.25">
      <c r="A50" s="6">
        <f t="shared" si="0"/>
        <v>41</v>
      </c>
      <c r="B50" s="23"/>
      <c r="C50" s="24" t="s">
        <v>34</v>
      </c>
      <c r="D50" s="81">
        <v>-2.0879999999999999E-2</v>
      </c>
      <c r="E50" s="81">
        <v>0</v>
      </c>
      <c r="F50" s="81">
        <v>-3.9699999999999996E-3</v>
      </c>
      <c r="G50" s="81">
        <v>0</v>
      </c>
      <c r="H50" s="81">
        <v>-1.259E-2</v>
      </c>
      <c r="I50" s="81">
        <v>-1.6559999999999998E-2</v>
      </c>
      <c r="J50" s="81">
        <v>1.0010000000000002E-2</v>
      </c>
    </row>
    <row r="51" spans="1:10" x14ac:dyDescent="0.25">
      <c r="A51" s="6">
        <f t="shared" si="0"/>
        <v>42</v>
      </c>
      <c r="B51" s="23"/>
      <c r="C51" s="24" t="s">
        <v>35</v>
      </c>
      <c r="D51" s="81">
        <v>-2.2780000000000002E-2</v>
      </c>
      <c r="E51" s="81">
        <v>0</v>
      </c>
      <c r="F51" s="81">
        <v>-3.9699999999999996E-3</v>
      </c>
      <c r="G51" s="81">
        <v>0</v>
      </c>
      <c r="H51" s="81">
        <v>-1.259E-2</v>
      </c>
      <c r="I51" s="81">
        <v>-1.6559999999999998E-2</v>
      </c>
      <c r="J51" s="81">
        <v>1.0010000000000002E-2</v>
      </c>
    </row>
    <row r="52" spans="1:10" x14ac:dyDescent="0.25">
      <c r="A52" s="6">
        <f t="shared" si="0"/>
        <v>43</v>
      </c>
      <c r="B52" s="21"/>
      <c r="C52" s="25" t="s">
        <v>36</v>
      </c>
      <c r="D52" s="80">
        <v>-2.5149999999999999E-2</v>
      </c>
      <c r="E52" s="80">
        <v>0</v>
      </c>
      <c r="F52" s="80">
        <v>-3.9699999999999996E-3</v>
      </c>
      <c r="G52" s="80">
        <v>0</v>
      </c>
      <c r="H52" s="80">
        <v>-1.259E-2</v>
      </c>
      <c r="I52" s="80">
        <v>-1.6559999999999998E-2</v>
      </c>
      <c r="J52" s="80">
        <v>1.0010000000000002E-2</v>
      </c>
    </row>
    <row r="53" spans="1:10" x14ac:dyDescent="0.25">
      <c r="A53" s="6">
        <f t="shared" si="0"/>
        <v>44</v>
      </c>
      <c r="B53" s="23" t="s">
        <v>40</v>
      </c>
      <c r="C53" s="24" t="s">
        <v>26</v>
      </c>
      <c r="D53" s="81">
        <v>-2.2249999999999999E-2</v>
      </c>
      <c r="E53" s="81">
        <v>0</v>
      </c>
      <c r="F53" s="81">
        <v>-3.9699999999999996E-3</v>
      </c>
      <c r="G53" s="81">
        <v>0</v>
      </c>
      <c r="H53" s="81">
        <v>-1.259E-2</v>
      </c>
      <c r="I53" s="81">
        <v>-1.6559999999999998E-2</v>
      </c>
      <c r="J53" s="81">
        <v>1.0010000000000002E-2</v>
      </c>
    </row>
    <row r="54" spans="1:10" x14ac:dyDescent="0.25">
      <c r="A54" s="6">
        <f t="shared" si="0"/>
        <v>45</v>
      </c>
      <c r="B54" s="23"/>
      <c r="C54" s="24" t="s">
        <v>27</v>
      </c>
      <c r="D54" s="81">
        <v>-2.2699999999999998E-2</v>
      </c>
      <c r="E54" s="81">
        <v>0</v>
      </c>
      <c r="F54" s="81">
        <v>-3.9699999999999996E-3</v>
      </c>
      <c r="G54" s="81">
        <v>0</v>
      </c>
      <c r="H54" s="81">
        <v>-1.259E-2</v>
      </c>
      <c r="I54" s="81">
        <v>-1.6559999999999998E-2</v>
      </c>
      <c r="J54" s="81">
        <v>1.0010000000000002E-2</v>
      </c>
    </row>
    <row r="55" spans="1:10" x14ac:dyDescent="0.25">
      <c r="A55" s="6">
        <f t="shared" si="0"/>
        <v>46</v>
      </c>
      <c r="B55" s="23"/>
      <c r="C55" s="24" t="s">
        <v>33</v>
      </c>
      <c r="D55" s="81">
        <v>-2.3609999999999999E-2</v>
      </c>
      <c r="E55" s="81">
        <v>0</v>
      </c>
      <c r="F55" s="81">
        <v>-3.9699999999999996E-3</v>
      </c>
      <c r="G55" s="81">
        <v>0</v>
      </c>
      <c r="H55" s="81">
        <v>-1.259E-2</v>
      </c>
      <c r="I55" s="81">
        <v>-1.6559999999999998E-2</v>
      </c>
      <c r="J55" s="81">
        <v>1.0010000000000002E-2</v>
      </c>
    </row>
    <row r="56" spans="1:10" x14ac:dyDescent="0.25">
      <c r="A56" s="6">
        <f t="shared" si="0"/>
        <v>47</v>
      </c>
      <c r="B56" s="23"/>
      <c r="C56" s="24" t="s">
        <v>34</v>
      </c>
      <c r="D56" s="81">
        <v>-2.4199999999999999E-2</v>
      </c>
      <c r="E56" s="81">
        <v>0</v>
      </c>
      <c r="F56" s="81">
        <v>-3.9699999999999996E-3</v>
      </c>
      <c r="G56" s="81">
        <v>0</v>
      </c>
      <c r="H56" s="81">
        <v>-1.259E-2</v>
      </c>
      <c r="I56" s="81">
        <v>-1.6559999999999998E-2</v>
      </c>
      <c r="J56" s="81">
        <v>1.0010000000000002E-2</v>
      </c>
    </row>
    <row r="57" spans="1:10" x14ac:dyDescent="0.25">
      <c r="A57" s="6">
        <f t="shared" si="0"/>
        <v>48</v>
      </c>
      <c r="B57" s="23"/>
      <c r="C57" s="24" t="s">
        <v>35</v>
      </c>
      <c r="D57" s="81">
        <v>-2.4989999999999998E-2</v>
      </c>
      <c r="E57" s="81">
        <v>0</v>
      </c>
      <c r="F57" s="81">
        <v>-3.9699999999999996E-3</v>
      </c>
      <c r="G57" s="81">
        <v>0</v>
      </c>
      <c r="H57" s="81">
        <v>-1.259E-2</v>
      </c>
      <c r="I57" s="81">
        <v>-1.6559999999999998E-2</v>
      </c>
      <c r="J57" s="81">
        <v>1.0010000000000002E-2</v>
      </c>
    </row>
    <row r="58" spans="1:10" x14ac:dyDescent="0.25">
      <c r="A58" s="6">
        <f t="shared" si="0"/>
        <v>49</v>
      </c>
      <c r="B58" s="21"/>
      <c r="C58" s="25" t="s">
        <v>36</v>
      </c>
      <c r="D58" s="80">
        <v>-2.598E-2</v>
      </c>
      <c r="E58" s="80">
        <v>0</v>
      </c>
      <c r="F58" s="80">
        <v>-3.9699999999999996E-3</v>
      </c>
      <c r="G58" s="80">
        <v>0</v>
      </c>
      <c r="H58" s="80">
        <v>-1.259E-2</v>
      </c>
      <c r="I58" s="80">
        <v>-1.6559999999999998E-2</v>
      </c>
      <c r="J58" s="80">
        <v>1.0010000000000002E-2</v>
      </c>
    </row>
    <row r="59" spans="1:10" x14ac:dyDescent="0.25">
      <c r="A59" s="6">
        <f t="shared" si="0"/>
        <v>50</v>
      </c>
      <c r="B59" s="23" t="s">
        <v>41</v>
      </c>
      <c r="C59" s="24" t="s">
        <v>26</v>
      </c>
      <c r="D59" s="81">
        <v>0</v>
      </c>
      <c r="E59" s="81">
        <v>0</v>
      </c>
      <c r="F59" s="81">
        <v>0</v>
      </c>
      <c r="G59" s="81">
        <v>0</v>
      </c>
      <c r="H59" s="81">
        <v>0</v>
      </c>
      <c r="I59" s="81">
        <v>0</v>
      </c>
      <c r="J59" s="81">
        <v>0</v>
      </c>
    </row>
    <row r="60" spans="1:10" x14ac:dyDescent="0.25">
      <c r="A60" s="6">
        <f t="shared" si="0"/>
        <v>51</v>
      </c>
      <c r="B60" s="23"/>
      <c r="C60" s="24" t="s">
        <v>27</v>
      </c>
      <c r="D60" s="81">
        <v>0</v>
      </c>
      <c r="E60" s="81">
        <v>0</v>
      </c>
      <c r="F60" s="81">
        <v>0</v>
      </c>
      <c r="G60" s="81">
        <v>0</v>
      </c>
      <c r="H60" s="81">
        <v>0</v>
      </c>
      <c r="I60" s="81">
        <v>0</v>
      </c>
      <c r="J60" s="81">
        <v>0</v>
      </c>
    </row>
    <row r="61" spans="1:10" x14ac:dyDescent="0.25">
      <c r="A61" s="6">
        <f t="shared" si="0"/>
        <v>52</v>
      </c>
      <c r="B61" s="23"/>
      <c r="C61" s="24" t="s">
        <v>33</v>
      </c>
      <c r="D61" s="81">
        <v>0</v>
      </c>
      <c r="E61" s="81">
        <v>0</v>
      </c>
      <c r="F61" s="81">
        <v>0</v>
      </c>
      <c r="G61" s="81">
        <v>0</v>
      </c>
      <c r="H61" s="81">
        <v>0</v>
      </c>
      <c r="I61" s="81">
        <v>0</v>
      </c>
      <c r="J61" s="81">
        <v>0</v>
      </c>
    </row>
    <row r="62" spans="1:10" x14ac:dyDescent="0.25">
      <c r="A62" s="6">
        <f t="shared" si="0"/>
        <v>53</v>
      </c>
      <c r="B62" s="23"/>
      <c r="C62" s="24" t="s">
        <v>34</v>
      </c>
      <c r="D62" s="81">
        <v>0</v>
      </c>
      <c r="E62" s="81">
        <v>0</v>
      </c>
      <c r="F62" s="81">
        <v>0</v>
      </c>
      <c r="G62" s="81">
        <v>0</v>
      </c>
      <c r="H62" s="81">
        <v>0</v>
      </c>
      <c r="I62" s="81">
        <v>0</v>
      </c>
      <c r="J62" s="81">
        <v>0</v>
      </c>
    </row>
    <row r="63" spans="1:10" x14ac:dyDescent="0.25">
      <c r="A63" s="6">
        <f t="shared" si="0"/>
        <v>54</v>
      </c>
      <c r="B63" s="23"/>
      <c r="C63" s="24" t="s">
        <v>35</v>
      </c>
      <c r="D63" s="81">
        <v>0</v>
      </c>
      <c r="E63" s="81">
        <v>0</v>
      </c>
      <c r="F63" s="81">
        <v>0</v>
      </c>
      <c r="G63" s="81">
        <v>0</v>
      </c>
      <c r="H63" s="81">
        <v>0</v>
      </c>
      <c r="I63" s="81">
        <v>0</v>
      </c>
      <c r="J63" s="81">
        <v>0</v>
      </c>
    </row>
    <row r="64" spans="1:10" x14ac:dyDescent="0.25">
      <c r="A64" s="6">
        <f t="shared" si="0"/>
        <v>55</v>
      </c>
      <c r="B64" s="21"/>
      <c r="C64" s="25" t="s">
        <v>36</v>
      </c>
      <c r="D64" s="80">
        <v>0</v>
      </c>
      <c r="E64" s="80">
        <v>0</v>
      </c>
      <c r="F64" s="80">
        <v>0</v>
      </c>
      <c r="G64" s="80">
        <v>0</v>
      </c>
      <c r="H64" s="80">
        <v>0</v>
      </c>
      <c r="I64" s="80">
        <v>0</v>
      </c>
      <c r="J64" s="80">
        <v>0</v>
      </c>
    </row>
    <row r="65" spans="1:10" x14ac:dyDescent="0.25">
      <c r="A65" s="6">
        <f t="shared" si="0"/>
        <v>56</v>
      </c>
      <c r="B65" s="21" t="s">
        <v>42</v>
      </c>
      <c r="C65" s="22"/>
      <c r="D65" s="82">
        <v>0</v>
      </c>
      <c r="E65" s="82">
        <v>0</v>
      </c>
      <c r="F65" s="82">
        <v>0</v>
      </c>
      <c r="G65" s="82">
        <v>0</v>
      </c>
      <c r="H65" s="82">
        <v>0</v>
      </c>
      <c r="I65" s="82">
        <v>0</v>
      </c>
      <c r="J65" s="82">
        <v>0</v>
      </c>
    </row>
    <row r="66" spans="1:10" x14ac:dyDescent="0.25">
      <c r="A66" s="6">
        <f t="shared" si="0"/>
        <v>57</v>
      </c>
      <c r="B66" s="19" t="s">
        <v>43</v>
      </c>
      <c r="C66" s="20"/>
      <c r="D66" s="80">
        <v>0</v>
      </c>
      <c r="E66" s="80">
        <v>0</v>
      </c>
      <c r="F66" s="80">
        <v>0</v>
      </c>
      <c r="G66" s="80">
        <v>0</v>
      </c>
      <c r="H66" s="80">
        <v>0</v>
      </c>
      <c r="I66" s="80">
        <v>0</v>
      </c>
      <c r="J66" s="80">
        <v>0</v>
      </c>
    </row>
    <row r="67" spans="1:10" x14ac:dyDescent="0.25">
      <c r="A67" s="6">
        <f t="shared" si="0"/>
        <v>58</v>
      </c>
      <c r="B67" s="26" t="s">
        <v>44</v>
      </c>
      <c r="C67" s="20"/>
      <c r="D67" s="83"/>
      <c r="E67" s="80"/>
      <c r="F67" s="84"/>
      <c r="G67" s="84"/>
      <c r="H67" s="80"/>
      <c r="I67" s="80"/>
      <c r="J67" s="80"/>
    </row>
    <row r="68" spans="1:10" x14ac:dyDescent="0.25">
      <c r="A68" s="6">
        <f t="shared" si="0"/>
        <v>59</v>
      </c>
      <c r="B68" s="2"/>
      <c r="C68" s="2"/>
      <c r="D68" s="39"/>
      <c r="E68" s="78"/>
      <c r="F68" s="78"/>
      <c r="G68" s="78"/>
      <c r="H68" s="78"/>
      <c r="I68" s="78"/>
      <c r="J68" s="78"/>
    </row>
    <row r="69" spans="1:10" ht="15.75" thickBot="1" x14ac:dyDescent="0.3">
      <c r="A69" s="6">
        <f t="shared" si="0"/>
        <v>60</v>
      </c>
      <c r="B69" s="28" t="s">
        <v>45</v>
      </c>
      <c r="C69" s="2"/>
      <c r="D69" s="39"/>
      <c r="E69" s="78"/>
      <c r="F69" s="78"/>
      <c r="G69" s="78"/>
      <c r="H69" s="78"/>
      <c r="I69" s="78"/>
      <c r="J69" s="78"/>
    </row>
    <row r="70" spans="1:10" ht="15.75" thickBot="1" x14ac:dyDescent="0.3">
      <c r="A70" s="6">
        <f t="shared" si="0"/>
        <v>61</v>
      </c>
      <c r="B70" s="29" t="s">
        <v>46</v>
      </c>
      <c r="C70" s="30"/>
      <c r="D70" s="33" t="s">
        <v>47</v>
      </c>
      <c r="E70" s="33"/>
      <c r="F70" s="33"/>
      <c r="G70" s="33"/>
      <c r="H70" s="33"/>
      <c r="I70" s="33"/>
      <c r="J70" s="33"/>
    </row>
    <row r="71" spans="1:10" ht="15.75" thickBot="1" x14ac:dyDescent="0.3">
      <c r="A71" s="6">
        <f t="shared" si="0"/>
        <v>62</v>
      </c>
      <c r="B71" s="2"/>
      <c r="C71" s="2"/>
      <c r="D71" s="39"/>
      <c r="E71" s="78"/>
      <c r="F71" s="78"/>
      <c r="G71" s="78"/>
      <c r="H71" s="78"/>
      <c r="I71" s="78"/>
      <c r="J71" s="78"/>
    </row>
    <row r="72" spans="1:10" ht="15.75" thickBot="1" x14ac:dyDescent="0.3">
      <c r="A72" s="6">
        <f t="shared" ref="A72:A75" si="1">+A71+1</f>
        <v>63</v>
      </c>
      <c r="B72" s="29" t="s">
        <v>48</v>
      </c>
      <c r="C72" s="30"/>
      <c r="D72" s="79"/>
      <c r="E72" s="33"/>
      <c r="F72" s="33" t="s">
        <v>49</v>
      </c>
      <c r="G72" s="33" t="s">
        <v>50</v>
      </c>
      <c r="H72" s="33" t="s">
        <v>51</v>
      </c>
      <c r="I72" s="33"/>
      <c r="J72" s="33"/>
    </row>
    <row r="73" spans="1:10" ht="15.75" thickBot="1" x14ac:dyDescent="0.3">
      <c r="A73" s="6">
        <f t="shared" si="1"/>
        <v>64</v>
      </c>
      <c r="B73" s="29" t="s">
        <v>52</v>
      </c>
      <c r="C73" s="30"/>
      <c r="D73" s="79"/>
      <c r="E73" s="33"/>
      <c r="F73" s="33"/>
      <c r="G73" s="33"/>
      <c r="H73" s="33"/>
      <c r="I73" s="33"/>
      <c r="J73" s="33"/>
    </row>
    <row r="74" spans="1:10" ht="15.75" thickBot="1" x14ac:dyDescent="0.3">
      <c r="A74" s="34">
        <f t="shared" si="1"/>
        <v>65</v>
      </c>
      <c r="B74" s="35" t="s">
        <v>53</v>
      </c>
      <c r="C74" s="36"/>
      <c r="D74" s="23"/>
      <c r="E74" s="23"/>
      <c r="F74" s="23"/>
      <c r="G74" s="23"/>
      <c r="H74" s="23"/>
      <c r="I74" s="23"/>
      <c r="J74" s="23"/>
    </row>
    <row r="75" spans="1:10" ht="15.75" thickBot="1" x14ac:dyDescent="0.3">
      <c r="A75" s="6">
        <f t="shared" si="1"/>
        <v>66</v>
      </c>
      <c r="B75" s="29" t="s">
        <v>54</v>
      </c>
      <c r="C75" s="30"/>
      <c r="D75" s="79"/>
      <c r="E75" s="33"/>
      <c r="F75" s="33" t="str">
        <f>+'[2]Allocation equal ¢ per therm'!F74</f>
        <v>Sched 201</v>
      </c>
      <c r="G75" s="33" t="str">
        <f>+'[2]Allocation equal ¢ per therm'!I74</f>
        <v>Sched 201</v>
      </c>
      <c r="H75" s="33" t="str">
        <f>+'[2]Allocation equal ¢ per therm'!L74</f>
        <v>Sched 201</v>
      </c>
      <c r="I75" s="33"/>
      <c r="J75" s="33"/>
    </row>
  </sheetData>
  <pageMargins left="0.7" right="0.7" top="0.75" bottom="0.75" header="0.3" footer="0.3"/>
  <pageSetup scale="60"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
  <sheetViews>
    <sheetView showGridLines="0" topLeftCell="C1" zoomScaleNormal="100" workbookViewId="0">
      <selection activeCell="O1" sqref="O1:P2"/>
    </sheetView>
  </sheetViews>
  <sheetFormatPr defaultColWidth="9.140625" defaultRowHeight="15" x14ac:dyDescent="0.25"/>
  <cols>
    <col min="1" max="1" width="9.140625" style="70"/>
    <col min="2" max="2" width="34.5703125" style="70" customWidth="1"/>
    <col min="3" max="3" width="9.140625" style="70"/>
    <col min="4" max="10" width="11.85546875" style="70" bestFit="1" customWidth="1"/>
    <col min="11" max="14" width="10.85546875" style="70" bestFit="1" customWidth="1"/>
    <col min="15" max="15" width="11.85546875" style="70" bestFit="1" customWidth="1"/>
    <col min="16" max="16" width="15.5703125" style="70" customWidth="1"/>
    <col min="17" max="16384" width="9.140625" style="70"/>
  </cols>
  <sheetData>
    <row r="1" spans="1:16" x14ac:dyDescent="0.25">
      <c r="A1" s="1" t="str">
        <f>+'[1]Supply Contracts'!A1</f>
        <v>NW Natural</v>
      </c>
      <c r="B1" s="258"/>
      <c r="C1" s="5"/>
      <c r="D1" s="259"/>
      <c r="E1" s="5"/>
      <c r="F1" s="260"/>
      <c r="G1" s="5"/>
      <c r="H1" s="5"/>
      <c r="I1" s="5"/>
      <c r="J1" s="5"/>
      <c r="K1" s="5"/>
      <c r="L1" s="5"/>
      <c r="M1" s="5"/>
      <c r="N1" s="5"/>
      <c r="O1" s="186" t="s">
        <v>354</v>
      </c>
      <c r="P1" s="185"/>
    </row>
    <row r="2" spans="1:16" x14ac:dyDescent="0.25">
      <c r="A2" s="1" t="str">
        <f>+'[1]Supply Contracts'!A2</f>
        <v>2017-2018 PGA - SYSTEM: September Filing</v>
      </c>
      <c r="B2" s="258"/>
      <c r="C2" s="5"/>
      <c r="D2" s="259"/>
      <c r="E2" s="36"/>
      <c r="F2" s="363"/>
      <c r="G2" s="363"/>
      <c r="H2" s="363"/>
      <c r="I2" s="36"/>
      <c r="J2" s="363"/>
      <c r="K2" s="363"/>
      <c r="L2" s="36"/>
      <c r="M2" s="36"/>
      <c r="N2" s="36"/>
      <c r="O2" s="186" t="s">
        <v>355</v>
      </c>
      <c r="P2" s="185"/>
    </row>
    <row r="3" spans="1:16" x14ac:dyDescent="0.25">
      <c r="A3" s="1" t="s">
        <v>195</v>
      </c>
      <c r="B3" s="258"/>
      <c r="C3" s="5"/>
      <c r="D3" s="259"/>
      <c r="E3" s="36"/>
      <c r="F3" s="364"/>
      <c r="G3" s="365"/>
      <c r="H3" s="365"/>
      <c r="I3" s="36"/>
      <c r="J3" s="364"/>
      <c r="K3" s="365"/>
      <c r="L3" s="36"/>
      <c r="M3" s="36"/>
      <c r="N3" s="36"/>
      <c r="O3" s="5"/>
      <c r="P3" s="5"/>
    </row>
    <row r="4" spans="1:16" x14ac:dyDescent="0.25">
      <c r="A4" s="291" t="s">
        <v>196</v>
      </c>
      <c r="B4" s="258"/>
      <c r="C4" s="5"/>
      <c r="D4" s="5"/>
      <c r="E4" s="36"/>
      <c r="F4" s="36"/>
      <c r="G4" s="36"/>
      <c r="H4" s="36"/>
      <c r="I4" s="36"/>
      <c r="J4" s="36"/>
      <c r="K4" s="36"/>
      <c r="L4" s="36"/>
      <c r="M4" s="36"/>
      <c r="N4" s="36"/>
      <c r="O4" s="5"/>
      <c r="P4" s="5"/>
    </row>
    <row r="5" spans="1:16" ht="15.75" thickBot="1" x14ac:dyDescent="0.3">
      <c r="A5" s="5"/>
      <c r="B5" s="258"/>
      <c r="C5" s="5"/>
      <c r="D5" s="5"/>
      <c r="E5" s="36"/>
      <c r="F5" s="36"/>
      <c r="G5" s="36"/>
      <c r="H5" s="36"/>
      <c r="I5" s="36"/>
      <c r="J5" s="36"/>
      <c r="K5" s="36"/>
      <c r="L5" s="36"/>
      <c r="M5" s="36"/>
      <c r="N5" s="36"/>
      <c r="O5" s="5"/>
      <c r="P5" s="5"/>
    </row>
    <row r="6" spans="1:16" ht="15.75" thickBot="1" x14ac:dyDescent="0.3">
      <c r="A6" s="29" t="s">
        <v>197</v>
      </c>
      <c r="B6" s="261"/>
      <c r="C6" s="262"/>
      <c r="D6" s="5"/>
      <c r="E6" s="5"/>
      <c r="F6" s="5"/>
      <c r="G6" s="5"/>
      <c r="H6" s="5"/>
      <c r="I6" s="5"/>
      <c r="J6" s="5"/>
      <c r="K6" s="5"/>
      <c r="L6" s="5"/>
      <c r="M6" s="5"/>
      <c r="N6" s="5"/>
      <c r="O6" s="5"/>
      <c r="P6" s="5"/>
    </row>
    <row r="7" spans="1:16" x14ac:dyDescent="0.25">
      <c r="A7" s="6">
        <v>1</v>
      </c>
      <c r="B7" s="287" t="s">
        <v>157</v>
      </c>
      <c r="C7" s="287" t="s">
        <v>158</v>
      </c>
      <c r="D7" s="287" t="s">
        <v>159</v>
      </c>
      <c r="E7" s="287" t="s">
        <v>160</v>
      </c>
      <c r="F7" s="287" t="s">
        <v>187</v>
      </c>
      <c r="G7" s="288" t="s">
        <v>163</v>
      </c>
      <c r="H7" s="288" t="s">
        <v>164</v>
      </c>
      <c r="I7" s="288" t="s">
        <v>188</v>
      </c>
      <c r="J7" s="287" t="s">
        <v>198</v>
      </c>
      <c r="K7" s="287" t="s">
        <v>199</v>
      </c>
      <c r="L7" s="287" t="s">
        <v>200</v>
      </c>
      <c r="M7" s="287" t="s">
        <v>201</v>
      </c>
      <c r="N7" s="287" t="s">
        <v>202</v>
      </c>
      <c r="O7" s="287" t="s">
        <v>203</v>
      </c>
      <c r="P7" s="287" t="s">
        <v>204</v>
      </c>
    </row>
    <row r="8" spans="1:16" x14ac:dyDescent="0.25">
      <c r="A8" s="6">
        <f>+A7+1</f>
        <v>2</v>
      </c>
      <c r="B8" s="263"/>
      <c r="C8" s="264"/>
      <c r="D8" s="265" t="s">
        <v>205</v>
      </c>
      <c r="E8" s="265" t="s">
        <v>206</v>
      </c>
      <c r="F8" s="265" t="s">
        <v>207</v>
      </c>
      <c r="G8" s="265" t="s">
        <v>208</v>
      </c>
      <c r="H8" s="265" t="s">
        <v>209</v>
      </c>
      <c r="I8" s="265" t="s">
        <v>210</v>
      </c>
      <c r="J8" s="265" t="s">
        <v>211</v>
      </c>
      <c r="K8" s="265" t="s">
        <v>212</v>
      </c>
      <c r="L8" s="265" t="s">
        <v>213</v>
      </c>
      <c r="M8" s="265" t="s">
        <v>214</v>
      </c>
      <c r="N8" s="265" t="s">
        <v>215</v>
      </c>
      <c r="O8" s="265" t="s">
        <v>216</v>
      </c>
      <c r="P8" s="265" t="s">
        <v>107</v>
      </c>
    </row>
    <row r="9" spans="1:16" x14ac:dyDescent="0.25">
      <c r="A9" s="6">
        <f>+A8+1</f>
        <v>3</v>
      </c>
      <c r="B9" s="263"/>
      <c r="C9" s="264"/>
      <c r="D9" s="266">
        <v>1</v>
      </c>
      <c r="E9" s="266">
        <f>+D9+1</f>
        <v>2</v>
      </c>
      <c r="F9" s="266">
        <f t="shared" ref="F9:O9" si="0">+E9+1</f>
        <v>3</v>
      </c>
      <c r="G9" s="266">
        <f t="shared" si="0"/>
        <v>4</v>
      </c>
      <c r="H9" s="266">
        <f t="shared" si="0"/>
        <v>5</v>
      </c>
      <c r="I9" s="266">
        <f t="shared" si="0"/>
        <v>6</v>
      </c>
      <c r="J9" s="266">
        <f t="shared" si="0"/>
        <v>7</v>
      </c>
      <c r="K9" s="266">
        <f t="shared" si="0"/>
        <v>8</v>
      </c>
      <c r="L9" s="266">
        <f t="shared" si="0"/>
        <v>9</v>
      </c>
      <c r="M9" s="266">
        <f t="shared" si="0"/>
        <v>10</v>
      </c>
      <c r="N9" s="266">
        <f t="shared" si="0"/>
        <v>11</v>
      </c>
      <c r="O9" s="266">
        <f t="shared" si="0"/>
        <v>12</v>
      </c>
      <c r="P9" s="94"/>
    </row>
    <row r="10" spans="1:16" x14ac:dyDescent="0.25">
      <c r="A10" s="6">
        <f>+A9+1</f>
        <v>4</v>
      </c>
      <c r="B10" s="267" t="s">
        <v>217</v>
      </c>
      <c r="C10" s="264"/>
      <c r="D10" s="266"/>
      <c r="E10" s="266"/>
      <c r="F10" s="266"/>
      <c r="G10" s="266"/>
      <c r="H10" s="266"/>
      <c r="I10" s="266"/>
      <c r="J10" s="266"/>
      <c r="K10" s="266"/>
      <c r="L10" s="266"/>
      <c r="M10" s="266"/>
      <c r="N10" s="266"/>
      <c r="O10" s="266"/>
      <c r="P10" s="94"/>
    </row>
    <row r="11" spans="1:16" x14ac:dyDescent="0.25">
      <c r="A11" s="6">
        <f>+A10+1</f>
        <v>5</v>
      </c>
      <c r="B11" s="268" t="s">
        <v>218</v>
      </c>
      <c r="C11" s="269"/>
      <c r="D11" s="270">
        <v>18951067.038027272</v>
      </c>
      <c r="E11" s="270">
        <v>21159770.351789545</v>
      </c>
      <c r="F11" s="270">
        <v>19918131.327496365</v>
      </c>
      <c r="G11" s="270">
        <v>12423373.732439473</v>
      </c>
      <c r="H11" s="270">
        <v>14759883.651133982</v>
      </c>
      <c r="I11" s="270">
        <v>10604562.143020909</v>
      </c>
      <c r="J11" s="270">
        <v>7365529.1666525006</v>
      </c>
      <c r="K11" s="270">
        <v>5032648.4514436359</v>
      </c>
      <c r="L11" s="270">
        <v>4289157.5626854543</v>
      </c>
      <c r="M11" s="270">
        <v>3766933.8673381824</v>
      </c>
      <c r="N11" s="270">
        <v>4400050.9886009088</v>
      </c>
      <c r="O11" s="270">
        <v>9219336.9018818177</v>
      </c>
      <c r="P11" s="270">
        <v>131890445.18251006</v>
      </c>
    </row>
    <row r="12" spans="1:16" x14ac:dyDescent="0.25">
      <c r="A12" s="6">
        <f t="shared" ref="A12:A37" si="1">+A11+1</f>
        <v>6</v>
      </c>
      <c r="B12" s="269" t="s">
        <v>219</v>
      </c>
      <c r="C12" s="271"/>
      <c r="D12" s="272"/>
      <c r="E12" s="270"/>
      <c r="F12" s="273"/>
      <c r="G12" s="273"/>
      <c r="H12" s="273"/>
      <c r="I12" s="273"/>
      <c r="J12" s="273"/>
      <c r="K12" s="273"/>
      <c r="L12" s="273"/>
      <c r="M12" s="273"/>
      <c r="N12" s="273"/>
      <c r="O12" s="273"/>
      <c r="P12" s="273"/>
    </row>
    <row r="13" spans="1:16" x14ac:dyDescent="0.25">
      <c r="A13" s="6">
        <f t="shared" si="1"/>
        <v>7</v>
      </c>
      <c r="B13" s="269" t="s">
        <v>220</v>
      </c>
      <c r="C13" s="271"/>
      <c r="D13" s="272"/>
      <c r="E13" s="270"/>
      <c r="F13" s="273"/>
      <c r="G13" s="273"/>
      <c r="H13" s="273"/>
      <c r="I13" s="273"/>
      <c r="J13" s="273"/>
      <c r="K13" s="273"/>
      <c r="L13" s="273"/>
      <c r="M13" s="273"/>
      <c r="N13" s="273"/>
      <c r="O13" s="273"/>
      <c r="P13" s="273"/>
    </row>
    <row r="14" spans="1:16" x14ac:dyDescent="0.25">
      <c r="A14" s="6">
        <f t="shared" si="1"/>
        <v>8</v>
      </c>
      <c r="B14" s="268" t="s">
        <v>221</v>
      </c>
      <c r="C14" s="269"/>
      <c r="D14" s="270">
        <v>265780</v>
      </c>
      <c r="E14" s="270">
        <v>296008</v>
      </c>
      <c r="F14" s="270">
        <v>94112</v>
      </c>
      <c r="G14" s="270">
        <v>69218</v>
      </c>
      <c r="H14" s="270">
        <v>73605</v>
      </c>
      <c r="I14" s="270">
        <v>56734</v>
      </c>
      <c r="J14" s="270">
        <v>40750</v>
      </c>
      <c r="K14" s="270">
        <v>29526</v>
      </c>
      <c r="L14" s="270">
        <v>26177</v>
      </c>
      <c r="M14" s="270">
        <v>23615</v>
      </c>
      <c r="N14" s="270">
        <v>26313</v>
      </c>
      <c r="O14" s="270">
        <v>49331</v>
      </c>
      <c r="P14" s="270">
        <v>1051169</v>
      </c>
    </row>
    <row r="15" spans="1:16" x14ac:dyDescent="0.25">
      <c r="A15" s="6">
        <f t="shared" si="1"/>
        <v>9</v>
      </c>
      <c r="B15" s="269" t="s">
        <v>222</v>
      </c>
      <c r="C15" s="289"/>
      <c r="D15" s="272"/>
      <c r="E15" s="274"/>
      <c r="F15" s="274"/>
      <c r="G15" s="274"/>
      <c r="H15" s="274"/>
      <c r="I15" s="274"/>
      <c r="J15" s="274"/>
      <c r="K15" s="274"/>
      <c r="L15" s="274"/>
      <c r="M15" s="274"/>
      <c r="N15" s="274"/>
      <c r="O15" s="274"/>
      <c r="P15" s="274"/>
    </row>
    <row r="16" spans="1:16" x14ac:dyDescent="0.25">
      <c r="A16" s="6">
        <f t="shared" si="1"/>
        <v>10</v>
      </c>
      <c r="B16" s="268" t="s">
        <v>223</v>
      </c>
      <c r="C16" s="263"/>
      <c r="D16" s="270">
        <v>444641</v>
      </c>
      <c r="E16" s="270">
        <v>10868363</v>
      </c>
      <c r="F16" s="270">
        <v>10874850</v>
      </c>
      <c r="G16" s="270">
        <v>12391936</v>
      </c>
      <c r="H16" s="270">
        <v>5179554</v>
      </c>
      <c r="I16" s="270">
        <v>94546</v>
      </c>
      <c r="J16" s="270">
        <v>222956</v>
      </c>
      <c r="K16" s="270">
        <v>219804</v>
      </c>
      <c r="L16" s="270">
        <v>97697</v>
      </c>
      <c r="M16" s="270">
        <v>1080041</v>
      </c>
      <c r="N16" s="270">
        <v>1078984</v>
      </c>
      <c r="O16" s="270">
        <v>97697</v>
      </c>
      <c r="P16" s="270">
        <v>42651069</v>
      </c>
    </row>
    <row r="17" spans="1:16" x14ac:dyDescent="0.25">
      <c r="A17" s="6">
        <f t="shared" si="1"/>
        <v>11</v>
      </c>
      <c r="B17" s="269" t="s">
        <v>224</v>
      </c>
      <c r="C17" s="289"/>
      <c r="D17" s="272"/>
      <c r="E17" s="274"/>
      <c r="F17" s="274"/>
      <c r="G17" s="274"/>
      <c r="H17" s="274"/>
      <c r="I17" s="274"/>
      <c r="J17" s="274"/>
      <c r="K17" s="274"/>
      <c r="L17" s="274"/>
      <c r="M17" s="274"/>
      <c r="N17" s="274"/>
      <c r="O17" s="274"/>
      <c r="P17" s="274"/>
    </row>
    <row r="18" spans="1:16" x14ac:dyDescent="0.25">
      <c r="A18" s="6">
        <f t="shared" si="1"/>
        <v>12</v>
      </c>
      <c r="B18" s="263" t="s">
        <v>225</v>
      </c>
      <c r="C18" s="289"/>
      <c r="D18" s="272"/>
      <c r="E18" s="274"/>
      <c r="F18" s="274"/>
      <c r="G18" s="274"/>
      <c r="H18" s="274"/>
      <c r="I18" s="274"/>
      <c r="J18" s="274"/>
      <c r="K18" s="274"/>
      <c r="L18" s="274"/>
      <c r="M18" s="274"/>
      <c r="N18" s="274"/>
      <c r="O18" s="274"/>
      <c r="P18" s="274"/>
    </row>
    <row r="19" spans="1:16" x14ac:dyDescent="0.25">
      <c r="A19" s="6">
        <f t="shared" si="1"/>
        <v>13</v>
      </c>
      <c r="B19" s="275"/>
      <c r="C19" s="289"/>
      <c r="D19" s="272"/>
      <c r="E19" s="274"/>
      <c r="F19" s="274"/>
      <c r="G19" s="274"/>
      <c r="H19" s="274"/>
      <c r="I19" s="274"/>
      <c r="J19" s="274"/>
      <c r="K19" s="274"/>
      <c r="L19" s="274"/>
      <c r="M19" s="274"/>
      <c r="N19" s="274"/>
      <c r="O19" s="274"/>
      <c r="P19" s="274"/>
    </row>
    <row r="20" spans="1:16" x14ac:dyDescent="0.25">
      <c r="A20" s="6">
        <f>+A17+1</f>
        <v>12</v>
      </c>
      <c r="B20" s="268" t="s">
        <v>226</v>
      </c>
      <c r="C20" s="289"/>
      <c r="D20" s="270">
        <v>2563265.3902099999</v>
      </c>
      <c r="E20" s="270">
        <v>2749135.6667399998</v>
      </c>
      <c r="F20" s="270">
        <v>2561384.2037499999</v>
      </c>
      <c r="G20" s="270">
        <v>2368728.6469399999</v>
      </c>
      <c r="H20" s="270">
        <v>2498044.0355700003</v>
      </c>
      <c r="I20" s="270">
        <v>2414491.84632</v>
      </c>
      <c r="J20" s="270">
        <v>2471856.0209999997</v>
      </c>
      <c r="K20" s="270">
        <v>2371904.2840200001</v>
      </c>
      <c r="L20" s="270">
        <v>2365548.5265100002</v>
      </c>
      <c r="M20" s="270">
        <v>2340435.301</v>
      </c>
      <c r="N20" s="270">
        <v>2266758.4087499999</v>
      </c>
      <c r="O20" s="270">
        <v>2290794.4892699998</v>
      </c>
      <c r="P20" s="270">
        <v>29262346.820079997</v>
      </c>
    </row>
    <row r="21" spans="1:16" x14ac:dyDescent="0.25">
      <c r="A21" s="6">
        <f t="shared" si="1"/>
        <v>13</v>
      </c>
      <c r="B21" s="269" t="s">
        <v>227</v>
      </c>
      <c r="C21" s="289"/>
      <c r="D21" s="272"/>
      <c r="E21" s="274"/>
      <c r="F21" s="274"/>
      <c r="G21" s="274"/>
      <c r="H21" s="274"/>
      <c r="I21" s="274"/>
      <c r="J21" s="274"/>
      <c r="K21" s="274"/>
      <c r="L21" s="274"/>
      <c r="M21" s="274"/>
      <c r="N21" s="274"/>
      <c r="O21" s="274"/>
      <c r="P21" s="274"/>
    </row>
    <row r="22" spans="1:16" ht="15.75" thickBot="1" x14ac:dyDescent="0.3">
      <c r="A22" s="6">
        <f t="shared" si="1"/>
        <v>14</v>
      </c>
      <c r="B22" s="268" t="s">
        <v>228</v>
      </c>
      <c r="C22" s="263"/>
      <c r="D22" s="276">
        <v>22224753.428237271</v>
      </c>
      <c r="E22" s="276">
        <v>35073277.018529542</v>
      </c>
      <c r="F22" s="276">
        <v>33448477.531246364</v>
      </c>
      <c r="G22" s="276">
        <v>27253256.379379474</v>
      </c>
      <c r="H22" s="276">
        <v>22511086.686703984</v>
      </c>
      <c r="I22" s="276">
        <v>13170333.989340909</v>
      </c>
      <c r="J22" s="276">
        <v>10101091.1876525</v>
      </c>
      <c r="K22" s="276">
        <v>7653882.735463636</v>
      </c>
      <c r="L22" s="276">
        <v>6778580.0891954545</v>
      </c>
      <c r="M22" s="276">
        <v>7211025.1683381824</v>
      </c>
      <c r="N22" s="276">
        <v>7772106.3973509092</v>
      </c>
      <c r="O22" s="276">
        <v>11657159.391151818</v>
      </c>
      <c r="P22" s="276">
        <v>204855030.00259006</v>
      </c>
    </row>
    <row r="23" spans="1:16" ht="15.75" thickTop="1" x14ac:dyDescent="0.25">
      <c r="A23" s="6">
        <f t="shared" si="1"/>
        <v>15</v>
      </c>
      <c r="B23" s="264"/>
      <c r="C23" s="289"/>
      <c r="D23" s="277"/>
      <c r="E23" s="123"/>
      <c r="F23" s="123"/>
      <c r="G23" s="123"/>
      <c r="H23" s="123"/>
      <c r="I23" s="123"/>
      <c r="J23" s="123"/>
      <c r="K23" s="123"/>
      <c r="L23" s="123"/>
      <c r="M23" s="123"/>
      <c r="N23" s="123"/>
      <c r="O23" s="123"/>
      <c r="P23" s="123"/>
    </row>
    <row r="24" spans="1:16" x14ac:dyDescent="0.25">
      <c r="A24" s="6">
        <f t="shared" si="1"/>
        <v>16</v>
      </c>
      <c r="B24" s="267" t="s">
        <v>229</v>
      </c>
      <c r="C24" s="289"/>
      <c r="D24" s="277"/>
      <c r="E24" s="123"/>
      <c r="F24" s="123"/>
      <c r="G24" s="123"/>
      <c r="H24" s="123"/>
      <c r="I24" s="123"/>
      <c r="J24" s="123"/>
      <c r="K24" s="123"/>
      <c r="L24" s="123"/>
      <c r="M24" s="123"/>
      <c r="N24" s="123"/>
      <c r="O24" s="123"/>
      <c r="P24" s="278"/>
    </row>
    <row r="25" spans="1:16" x14ac:dyDescent="0.25">
      <c r="A25" s="6">
        <f t="shared" si="1"/>
        <v>17</v>
      </c>
      <c r="B25" s="263" t="s">
        <v>230</v>
      </c>
      <c r="C25" s="263"/>
      <c r="D25" s="279">
        <v>82125185.200000003</v>
      </c>
      <c r="E25" s="279">
        <v>85151833.039999992</v>
      </c>
      <c r="F25" s="279">
        <v>80702673.039999992</v>
      </c>
      <c r="G25" s="279">
        <v>52532039.492071301</v>
      </c>
      <c r="H25" s="279">
        <v>63414222.269010723</v>
      </c>
      <c r="I25" s="279">
        <v>58162663.200000003</v>
      </c>
      <c r="J25" s="279">
        <v>40852525.039999999</v>
      </c>
      <c r="K25" s="279">
        <v>28902022.199999999</v>
      </c>
      <c r="L25" s="279">
        <v>25215445.039999999</v>
      </c>
      <c r="M25" s="279">
        <v>22465941.039999999</v>
      </c>
      <c r="N25" s="279">
        <v>25454256.199999999</v>
      </c>
      <c r="O25" s="279">
        <v>50128685.039999999</v>
      </c>
      <c r="P25" s="278">
        <v>615107490.80108202</v>
      </c>
    </row>
    <row r="26" spans="1:16" x14ac:dyDescent="0.25">
      <c r="A26" s="6">
        <f t="shared" si="1"/>
        <v>18</v>
      </c>
      <c r="B26" s="263" t="s">
        <v>231</v>
      </c>
      <c r="C26" s="263"/>
      <c r="D26" s="280">
        <v>2201838.6690029055</v>
      </c>
      <c r="E26" s="280">
        <v>2284263.8146430701</v>
      </c>
      <c r="F26" s="280">
        <v>2145315.8595852256</v>
      </c>
      <c r="G26" s="280">
        <v>1291929.4091575295</v>
      </c>
      <c r="H26" s="280">
        <v>1604560.9296300709</v>
      </c>
      <c r="I26" s="280">
        <v>1768774.4147663563</v>
      </c>
      <c r="J26" s="280">
        <v>1159909.7827030346</v>
      </c>
      <c r="K26" s="280">
        <v>790434.17920222506</v>
      </c>
      <c r="L26" s="280">
        <v>671563.45255731046</v>
      </c>
      <c r="M26" s="280">
        <v>585697.07657751814</v>
      </c>
      <c r="N26" s="280">
        <v>682760.38980167359</v>
      </c>
      <c r="O26" s="280">
        <v>1516284.7936986163</v>
      </c>
      <c r="P26" s="281">
        <v>16703332.771325536</v>
      </c>
    </row>
    <row r="27" spans="1:16" x14ac:dyDescent="0.25">
      <c r="A27" s="6">
        <f t="shared" si="1"/>
        <v>19</v>
      </c>
      <c r="B27" s="263" t="s">
        <v>232</v>
      </c>
      <c r="C27" s="263"/>
      <c r="D27" s="279">
        <v>79923346.530997097</v>
      </c>
      <c r="E27" s="279">
        <v>82867569.225356922</v>
      </c>
      <c r="F27" s="279">
        <v>78557357.180414766</v>
      </c>
      <c r="G27" s="279">
        <v>51240110.082913771</v>
      </c>
      <c r="H27" s="279">
        <v>61809661.339380652</v>
      </c>
      <c r="I27" s="279">
        <v>56393888.785233647</v>
      </c>
      <c r="J27" s="279">
        <v>39692615.257296965</v>
      </c>
      <c r="K27" s="279">
        <v>28111588.020797774</v>
      </c>
      <c r="L27" s="279">
        <v>24543881.587442689</v>
      </c>
      <c r="M27" s="279">
        <v>21880243.963422481</v>
      </c>
      <c r="N27" s="279">
        <v>24771495.810198326</v>
      </c>
      <c r="O27" s="279">
        <v>48612400.246301383</v>
      </c>
      <c r="P27" s="278">
        <v>598404158.02975655</v>
      </c>
    </row>
    <row r="28" spans="1:16" x14ac:dyDescent="0.25">
      <c r="A28" s="6">
        <f t="shared" si="1"/>
        <v>20</v>
      </c>
      <c r="B28" s="263"/>
      <c r="C28" s="263"/>
      <c r="D28" s="279"/>
      <c r="E28" s="279"/>
      <c r="F28" s="279"/>
      <c r="G28" s="279"/>
      <c r="H28" s="279"/>
      <c r="I28" s="279"/>
      <c r="J28" s="279"/>
      <c r="K28" s="279"/>
      <c r="L28" s="279"/>
      <c r="M28" s="279"/>
      <c r="N28" s="279"/>
      <c r="O28" s="279"/>
      <c r="P28" s="278"/>
    </row>
    <row r="29" spans="1:16" x14ac:dyDescent="0.25">
      <c r="A29" s="6">
        <f t="shared" si="1"/>
        <v>21</v>
      </c>
      <c r="B29" s="263" t="s">
        <v>233</v>
      </c>
      <c r="C29" s="263"/>
      <c r="D29" s="279">
        <v>1760583.6912136076</v>
      </c>
      <c r="E29" s="279">
        <v>35319635.455012321</v>
      </c>
      <c r="F29" s="279">
        <v>34868597.312569618</v>
      </c>
      <c r="G29" s="279">
        <v>40193590.381145477</v>
      </c>
      <c r="H29" s="279">
        <v>16461752.685904503</v>
      </c>
      <c r="I29" s="279">
        <v>240000.00357627869</v>
      </c>
      <c r="J29" s="279">
        <v>561000</v>
      </c>
      <c r="K29" s="279">
        <v>553000</v>
      </c>
      <c r="L29" s="279">
        <v>248000</v>
      </c>
      <c r="M29" s="279">
        <v>2593000</v>
      </c>
      <c r="N29" s="279">
        <v>2590000</v>
      </c>
      <c r="O29" s="279">
        <v>248000</v>
      </c>
      <c r="P29" s="278">
        <v>135637159.52942181</v>
      </c>
    </row>
    <row r="30" spans="1:16" x14ac:dyDescent="0.25">
      <c r="A30" s="6">
        <f t="shared" si="1"/>
        <v>22</v>
      </c>
      <c r="B30" s="263" t="s">
        <v>234</v>
      </c>
      <c r="C30" s="263"/>
      <c r="D30" s="280">
        <v>61958.574399999954</v>
      </c>
      <c r="E30" s="280">
        <v>248900.35092529282</v>
      </c>
      <c r="F30" s="280">
        <v>214478.93990905723</v>
      </c>
      <c r="G30" s="280">
        <v>227334.10972656216</v>
      </c>
      <c r="H30" s="280">
        <v>88588.49170288071</v>
      </c>
      <c r="I30" s="280">
        <v>0</v>
      </c>
      <c r="J30" s="280">
        <v>0</v>
      </c>
      <c r="K30" s="280">
        <v>0</v>
      </c>
      <c r="L30" s="280">
        <v>0</v>
      </c>
      <c r="M30" s="280">
        <v>0</v>
      </c>
      <c r="N30" s="280">
        <v>0</v>
      </c>
      <c r="O30" s="280">
        <v>0</v>
      </c>
      <c r="P30" s="281">
        <v>841260.46666379285</v>
      </c>
    </row>
    <row r="31" spans="1:16" x14ac:dyDescent="0.25">
      <c r="A31" s="6">
        <f t="shared" si="1"/>
        <v>23</v>
      </c>
      <c r="B31" s="263" t="s">
        <v>235</v>
      </c>
      <c r="C31" s="263"/>
      <c r="D31" s="279">
        <v>1698625.1168136075</v>
      </c>
      <c r="E31" s="279">
        <v>35070735.104087025</v>
      </c>
      <c r="F31" s="279">
        <v>34654118.372660562</v>
      </c>
      <c r="G31" s="279">
        <v>39966256.271418914</v>
      </c>
      <c r="H31" s="279">
        <v>16373164.194201622</v>
      </c>
      <c r="I31" s="279">
        <v>240000.00357627869</v>
      </c>
      <c r="J31" s="279">
        <v>561000</v>
      </c>
      <c r="K31" s="279">
        <v>553000</v>
      </c>
      <c r="L31" s="279">
        <v>248000</v>
      </c>
      <c r="M31" s="279">
        <v>2593000</v>
      </c>
      <c r="N31" s="279">
        <v>2590000</v>
      </c>
      <c r="O31" s="279">
        <v>248000</v>
      </c>
      <c r="P31" s="278">
        <v>134795899.06275803</v>
      </c>
    </row>
    <row r="32" spans="1:16" x14ac:dyDescent="0.25">
      <c r="A32" s="6">
        <f t="shared" si="1"/>
        <v>24</v>
      </c>
      <c r="B32" s="263"/>
      <c r="C32" s="263"/>
      <c r="D32" s="279"/>
      <c r="E32" s="279"/>
      <c r="F32" s="279"/>
      <c r="G32" s="279"/>
      <c r="H32" s="279"/>
      <c r="I32" s="279"/>
      <c r="J32" s="279"/>
      <c r="K32" s="279"/>
      <c r="L32" s="279"/>
      <c r="M32" s="279"/>
      <c r="N32" s="279"/>
      <c r="O32" s="279"/>
      <c r="P32" s="278"/>
    </row>
    <row r="33" spans="1:16" x14ac:dyDescent="0.25">
      <c r="A33" s="6">
        <f t="shared" si="1"/>
        <v>25</v>
      </c>
      <c r="B33" s="263" t="s">
        <v>236</v>
      </c>
      <c r="C33" s="263"/>
      <c r="D33" s="279">
        <v>81621971.647810698</v>
      </c>
      <c r="E33" s="279">
        <v>117938304.32944395</v>
      </c>
      <c r="F33" s="279">
        <v>113211475.55307533</v>
      </c>
      <c r="G33" s="279">
        <v>91206366.354332685</v>
      </c>
      <c r="H33" s="279">
        <v>78182825.53358227</v>
      </c>
      <c r="I33" s="279">
        <v>56633888.788809925</v>
      </c>
      <c r="J33" s="279">
        <v>40253615.257296965</v>
      </c>
      <c r="K33" s="279">
        <v>28664588.020797774</v>
      </c>
      <c r="L33" s="279">
        <v>24791881.587442689</v>
      </c>
      <c r="M33" s="279">
        <v>24473243.963422481</v>
      </c>
      <c r="N33" s="279">
        <v>27361495.810198326</v>
      </c>
      <c r="O33" s="279">
        <v>48860400.246301383</v>
      </c>
      <c r="P33" s="278">
        <v>733200057.0925144</v>
      </c>
    </row>
    <row r="34" spans="1:16" x14ac:dyDescent="0.25">
      <c r="A34" s="6">
        <f t="shared" si="1"/>
        <v>26</v>
      </c>
      <c r="B34" s="290"/>
      <c r="C34" s="290"/>
      <c r="D34" s="277"/>
      <c r="E34" s="123"/>
      <c r="F34" s="123"/>
      <c r="G34" s="123"/>
      <c r="H34" s="123"/>
      <c r="I34" s="123"/>
      <c r="J34" s="123"/>
      <c r="K34" s="123"/>
      <c r="L34" s="123"/>
      <c r="M34" s="123"/>
      <c r="N34" s="123"/>
      <c r="O34" s="123"/>
      <c r="P34" s="278"/>
    </row>
    <row r="35" spans="1:16" x14ac:dyDescent="0.25">
      <c r="A35" s="6">
        <f t="shared" si="1"/>
        <v>27</v>
      </c>
      <c r="B35" s="263" t="s">
        <v>237</v>
      </c>
      <c r="C35" s="263"/>
      <c r="D35" s="279">
        <v>626731.49793599546</v>
      </c>
      <c r="E35" s="279">
        <v>649819.0834736973</v>
      </c>
      <c r="F35" s="279">
        <v>616019.87750199437</v>
      </c>
      <c r="G35" s="279">
        <v>401807.38595843315</v>
      </c>
      <c r="H35" s="279">
        <v>484690.18527799845</v>
      </c>
      <c r="I35" s="279">
        <v>442221.55261101574</v>
      </c>
      <c r="J35" s="279">
        <v>311255.88825982064</v>
      </c>
      <c r="K35" s="279">
        <v>220441.440884877</v>
      </c>
      <c r="L35" s="279">
        <v>192464.70950131863</v>
      </c>
      <c r="M35" s="279">
        <v>171577.37594336644</v>
      </c>
      <c r="N35" s="279">
        <v>194249.58224465325</v>
      </c>
      <c r="O35" s="279">
        <v>381201.78579875082</v>
      </c>
      <c r="P35" s="278">
        <v>4692480.37</v>
      </c>
    </row>
    <row r="36" spans="1:16" x14ac:dyDescent="0.25">
      <c r="A36" s="6">
        <f t="shared" si="1"/>
        <v>28</v>
      </c>
      <c r="B36" s="282"/>
      <c r="C36" s="277"/>
      <c r="D36" s="283"/>
      <c r="E36" s="283"/>
      <c r="F36" s="283"/>
      <c r="G36" s="283"/>
      <c r="H36" s="283"/>
      <c r="I36" s="283"/>
      <c r="J36" s="283"/>
      <c r="K36" s="283"/>
      <c r="L36" s="283"/>
      <c r="M36" s="283"/>
      <c r="N36" s="283"/>
      <c r="O36" s="283"/>
      <c r="P36" s="284"/>
    </row>
    <row r="37" spans="1:16" ht="15.75" thickBot="1" x14ac:dyDescent="0.3">
      <c r="A37" s="6">
        <f t="shared" si="1"/>
        <v>29</v>
      </c>
      <c r="B37" s="263" t="s">
        <v>238</v>
      </c>
      <c r="C37" s="263"/>
      <c r="D37" s="285">
        <v>80995240.149874702</v>
      </c>
      <c r="E37" s="285">
        <v>117288485.24597025</v>
      </c>
      <c r="F37" s="285">
        <v>112595455.67557333</v>
      </c>
      <c r="G37" s="285">
        <v>90804558.968374252</v>
      </c>
      <c r="H37" s="285">
        <v>77698135.348304272</v>
      </c>
      <c r="I37" s="285">
        <v>56191667.23619891</v>
      </c>
      <c r="J37" s="285">
        <v>39942359.369037144</v>
      </c>
      <c r="K37" s="285">
        <v>28444146.579912897</v>
      </c>
      <c r="L37" s="285">
        <v>24599416.87794137</v>
      </c>
      <c r="M37" s="285">
        <v>24301666.587479115</v>
      </c>
      <c r="N37" s="285">
        <v>27167246.227953672</v>
      </c>
      <c r="O37" s="285">
        <v>48479198.460502632</v>
      </c>
      <c r="P37" s="285">
        <v>728507576.72712255</v>
      </c>
    </row>
    <row r="38" spans="1:16" ht="15.75" thickTop="1" x14ac:dyDescent="0.25"/>
  </sheetData>
  <mergeCells count="4">
    <mergeCell ref="F2:H2"/>
    <mergeCell ref="J2:K2"/>
    <mergeCell ref="F3:H3"/>
    <mergeCell ref="J3:K3"/>
  </mergeCells>
  <conditionalFormatting sqref="F3:H3">
    <cfRule type="cellIs" dxfId="3" priority="3" operator="equal">
      <formula>"ERROR"</formula>
    </cfRule>
    <cfRule type="cellIs" dxfId="2" priority="4" operator="equal">
      <formula>"GOOD"</formula>
    </cfRule>
  </conditionalFormatting>
  <conditionalFormatting sqref="J3:K3">
    <cfRule type="cellIs" dxfId="1" priority="1" operator="equal">
      <formula>"ERROR"</formula>
    </cfRule>
    <cfRule type="cellIs" dxfId="0" priority="2" operator="equal">
      <formula>"GOOD"</formula>
    </cfRule>
  </conditionalFormatting>
  <pageMargins left="0.7" right="0.7" top="0.75" bottom="0.75" header="0.3" footer="0.3"/>
  <pageSetup scale="59" orientation="landscape" horizontalDpi="1200" verticalDpi="1200"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66"/>
  <sheetViews>
    <sheetView showGridLines="0" topLeftCell="C1" zoomScaleNormal="100" workbookViewId="0">
      <selection activeCell="O1" sqref="O1:P2"/>
    </sheetView>
  </sheetViews>
  <sheetFormatPr defaultColWidth="9.140625" defaultRowHeight="15" x14ac:dyDescent="0.25"/>
  <cols>
    <col min="1" max="1" width="9.140625" style="173"/>
    <col min="2" max="2" width="51" style="173" customWidth="1"/>
    <col min="3" max="3" width="9.140625" style="173"/>
    <col min="4" max="10" width="11.85546875" style="173" bestFit="1" customWidth="1"/>
    <col min="11" max="14" width="10.85546875" style="173" bestFit="1" customWidth="1"/>
    <col min="15" max="15" width="11.85546875" style="173" bestFit="1" customWidth="1"/>
    <col min="16" max="16" width="14.5703125" style="173" customWidth="1"/>
    <col min="17" max="16384" width="9.140625" style="173"/>
  </cols>
  <sheetData>
    <row r="1" spans="1:16" ht="15.75" thickBot="1" x14ac:dyDescent="0.3">
      <c r="A1" s="68" t="s">
        <v>239</v>
      </c>
      <c r="B1" s="298"/>
      <c r="C1" s="299"/>
      <c r="D1" s="278"/>
      <c r="E1" s="278"/>
      <c r="F1" s="278"/>
      <c r="G1" s="278"/>
      <c r="H1" s="278"/>
      <c r="I1" s="278"/>
      <c r="J1" s="278"/>
      <c r="K1" s="278"/>
      <c r="L1" s="278"/>
      <c r="M1" s="278"/>
      <c r="N1" s="278"/>
      <c r="O1" s="186" t="s">
        <v>354</v>
      </c>
      <c r="P1" s="185"/>
    </row>
    <row r="2" spans="1:16" x14ac:dyDescent="0.25">
      <c r="A2" s="71"/>
      <c r="B2" s="300"/>
      <c r="C2" s="36"/>
      <c r="D2" s="278"/>
      <c r="E2" s="278"/>
      <c r="F2" s="278"/>
      <c r="G2" s="278"/>
      <c r="H2" s="278"/>
      <c r="I2" s="278"/>
      <c r="J2" s="278"/>
      <c r="K2" s="278"/>
      <c r="L2" s="278"/>
      <c r="M2" s="278"/>
      <c r="N2" s="278"/>
      <c r="O2" s="186" t="s">
        <v>355</v>
      </c>
      <c r="P2" s="185"/>
    </row>
    <row r="3" spans="1:16" x14ac:dyDescent="0.25">
      <c r="A3" s="34">
        <f>1</f>
        <v>1</v>
      </c>
      <c r="B3" s="301" t="s">
        <v>240</v>
      </c>
      <c r="C3" s="36"/>
      <c r="D3" s="278"/>
      <c r="E3" s="278"/>
      <c r="F3" s="278"/>
      <c r="G3" s="278"/>
      <c r="H3" s="278"/>
      <c r="I3" s="278"/>
      <c r="J3" s="278"/>
      <c r="K3" s="278"/>
      <c r="L3" s="278"/>
      <c r="M3" s="278"/>
      <c r="N3" s="278"/>
      <c r="O3" s="278"/>
      <c r="P3" s="278"/>
    </row>
    <row r="4" spans="1:16" x14ac:dyDescent="0.25">
      <c r="A4" s="34">
        <f>+A3+1</f>
        <v>2</v>
      </c>
      <c r="B4" s="300" t="s">
        <v>241</v>
      </c>
      <c r="C4" s="36"/>
      <c r="D4" s="302">
        <v>2563265.3902099999</v>
      </c>
      <c r="E4" s="302">
        <v>2749135.6667399998</v>
      </c>
      <c r="F4" s="302">
        <v>2561384.2037499999</v>
      </c>
      <c r="G4" s="302">
        <v>2368728.6469399999</v>
      </c>
      <c r="H4" s="302">
        <v>2498044.0355700003</v>
      </c>
      <c r="I4" s="302">
        <v>2414491.84632</v>
      </c>
      <c r="J4" s="302">
        <v>2471856.0209999997</v>
      </c>
      <c r="K4" s="302">
        <v>2371904.2840200001</v>
      </c>
      <c r="L4" s="302">
        <v>2365548.5265100002</v>
      </c>
      <c r="M4" s="302">
        <v>2340435.301</v>
      </c>
      <c r="N4" s="302">
        <v>2266758.4087499999</v>
      </c>
      <c r="O4" s="302">
        <v>2290794.4892699998</v>
      </c>
      <c r="P4" s="302">
        <v>29262346.820079997</v>
      </c>
    </row>
    <row r="5" spans="1:16" x14ac:dyDescent="0.25">
      <c r="A5" s="34">
        <f t="shared" ref="A5:A65" si="0">+A4+1</f>
        <v>3</v>
      </c>
      <c r="B5" s="293" t="s">
        <v>242</v>
      </c>
      <c r="C5" s="293"/>
      <c r="D5" s="278">
        <v>4010901.7904000003</v>
      </c>
      <c r="E5" s="278">
        <v>4087389.0592</v>
      </c>
      <c r="F5" s="278">
        <v>4018925.7519999999</v>
      </c>
      <c r="G5" s="278">
        <v>3582570.5184000004</v>
      </c>
      <c r="H5" s="278">
        <v>3910633.8607999999</v>
      </c>
      <c r="I5" s="278">
        <v>3731794.6831999999</v>
      </c>
      <c r="J5" s="278">
        <v>3809096.392</v>
      </c>
      <c r="K5" s="278">
        <v>3642083.8703999994</v>
      </c>
      <c r="L5" s="278">
        <v>3719247.3711999999</v>
      </c>
      <c r="M5" s="278">
        <v>3676283.4399999995</v>
      </c>
      <c r="N5" s="278">
        <v>3517270.1999999993</v>
      </c>
      <c r="O5" s="278">
        <v>3593859.1503999997</v>
      </c>
      <c r="P5" s="278">
        <v>45300056.088</v>
      </c>
    </row>
    <row r="6" spans="1:16" x14ac:dyDescent="0.25">
      <c r="A6" s="34">
        <f t="shared" si="0"/>
        <v>4</v>
      </c>
      <c r="B6" s="293"/>
      <c r="C6" s="293"/>
      <c r="D6" s="278"/>
      <c r="E6" s="278"/>
      <c r="F6" s="278"/>
      <c r="G6" s="278"/>
      <c r="H6" s="278"/>
      <c r="I6" s="278"/>
      <c r="J6" s="278"/>
      <c r="K6" s="278"/>
      <c r="L6" s="278"/>
      <c r="M6" s="278"/>
      <c r="N6" s="278"/>
      <c r="O6" s="278"/>
      <c r="P6" s="278"/>
    </row>
    <row r="7" spans="1:16" x14ac:dyDescent="0.25">
      <c r="A7" s="34">
        <f t="shared" si="0"/>
        <v>5</v>
      </c>
      <c r="B7" s="301" t="s">
        <v>243</v>
      </c>
      <c r="C7" s="293"/>
      <c r="D7" s="278"/>
      <c r="E7" s="278"/>
      <c r="F7" s="278"/>
      <c r="G7" s="278"/>
      <c r="H7" s="278"/>
      <c r="I7" s="278"/>
      <c r="J7" s="278"/>
      <c r="K7" s="278"/>
      <c r="L7" s="278"/>
      <c r="M7" s="278"/>
      <c r="N7" s="278"/>
      <c r="O7" s="278"/>
      <c r="P7" s="278"/>
    </row>
    <row r="8" spans="1:16" x14ac:dyDescent="0.25">
      <c r="A8" s="34">
        <f t="shared" si="0"/>
        <v>6</v>
      </c>
      <c r="B8" s="293" t="s">
        <v>244</v>
      </c>
      <c r="C8" s="293"/>
      <c r="D8" s="296">
        <v>72942638.092089653</v>
      </c>
      <c r="E8" s="296">
        <v>105319474.91454744</v>
      </c>
      <c r="F8" s="296">
        <v>101167397.2484808</v>
      </c>
      <c r="G8" s="296">
        <v>81586485.073922634</v>
      </c>
      <c r="H8" s="296">
        <v>70085840.847178936</v>
      </c>
      <c r="I8" s="296">
        <v>50864343.370370865</v>
      </c>
      <c r="J8" s="296">
        <v>36007557.508622646</v>
      </c>
      <c r="K8" s="296">
        <v>25640906.165321589</v>
      </c>
      <c r="L8" s="296">
        <v>22262113.538116217</v>
      </c>
      <c r="M8" s="296">
        <v>21973745.058325052</v>
      </c>
      <c r="N8" s="296">
        <v>24498317.410198927</v>
      </c>
      <c r="O8" s="296">
        <v>43648390.156657219</v>
      </c>
      <c r="P8" s="296">
        <v>655997209.38383198</v>
      </c>
    </row>
    <row r="9" spans="1:16" x14ac:dyDescent="0.25">
      <c r="A9" s="34">
        <f t="shared" si="0"/>
        <v>7</v>
      </c>
      <c r="B9" s="293" t="s">
        <v>245</v>
      </c>
      <c r="C9" s="293"/>
      <c r="D9" s="297">
        <v>8052602.0577850342</v>
      </c>
      <c r="E9" s="297">
        <v>11969010.331422806</v>
      </c>
      <c r="F9" s="297">
        <v>11428058.427092552</v>
      </c>
      <c r="G9" s="297">
        <v>9218073.8944516182</v>
      </c>
      <c r="H9" s="297">
        <v>7612294.5011253357</v>
      </c>
      <c r="I9" s="297">
        <v>5327323.8658280373</v>
      </c>
      <c r="J9" s="297">
        <v>3934801.860414505</v>
      </c>
      <c r="K9" s="297">
        <v>2803240.4145913124</v>
      </c>
      <c r="L9" s="297">
        <v>2337303.3398251534</v>
      </c>
      <c r="M9" s="297">
        <v>2327921.5291540623</v>
      </c>
      <c r="N9" s="297">
        <v>2668928.8177547455</v>
      </c>
      <c r="O9" s="297">
        <v>4830808.3038454056</v>
      </c>
      <c r="P9" s="297">
        <v>72510367.343290567</v>
      </c>
    </row>
    <row r="10" spans="1:16" x14ac:dyDescent="0.25">
      <c r="A10" s="34">
        <f t="shared" si="0"/>
        <v>8</v>
      </c>
      <c r="B10" s="293" t="s">
        <v>246</v>
      </c>
      <c r="C10" s="293"/>
      <c r="D10" s="278">
        <v>80995240.149874687</v>
      </c>
      <c r="E10" s="278">
        <v>117288485.24597025</v>
      </c>
      <c r="F10" s="278">
        <v>112595455.67557335</v>
      </c>
      <c r="G10" s="278">
        <v>90804558.968374252</v>
      </c>
      <c r="H10" s="278">
        <v>77698135.348304272</v>
      </c>
      <c r="I10" s="278">
        <v>56191667.236198902</v>
      </c>
      <c r="J10" s="278">
        <v>39942359.369037151</v>
      </c>
      <c r="K10" s="278">
        <v>28444146.579912901</v>
      </c>
      <c r="L10" s="278">
        <v>24599416.87794137</v>
      </c>
      <c r="M10" s="278">
        <v>24301666.587479115</v>
      </c>
      <c r="N10" s="278">
        <v>27167246.227953672</v>
      </c>
      <c r="O10" s="278">
        <v>48479198.460502625</v>
      </c>
      <c r="P10" s="296">
        <v>728507577</v>
      </c>
    </row>
    <row r="11" spans="1:16" x14ac:dyDescent="0.25">
      <c r="A11" s="34">
        <f t="shared" si="0"/>
        <v>9</v>
      </c>
      <c r="B11" s="293"/>
      <c r="C11" s="293"/>
      <c r="D11" s="278"/>
      <c r="E11" s="278"/>
      <c r="F11" s="278"/>
      <c r="G11" s="278"/>
      <c r="H11" s="278"/>
      <c r="I11" s="278"/>
      <c r="J11" s="278"/>
      <c r="K11" s="278"/>
      <c r="L11" s="278"/>
      <c r="M11" s="278"/>
      <c r="N11" s="278"/>
      <c r="O11" s="278"/>
      <c r="P11" s="296"/>
    </row>
    <row r="12" spans="1:16" x14ac:dyDescent="0.25">
      <c r="A12" s="34">
        <f t="shared" si="0"/>
        <v>10</v>
      </c>
      <c r="B12" s="303" t="s">
        <v>247</v>
      </c>
      <c r="C12" s="304"/>
      <c r="D12" s="278"/>
      <c r="E12" s="278"/>
      <c r="F12" s="278"/>
      <c r="G12" s="278"/>
      <c r="H12" s="278"/>
      <c r="I12" s="278"/>
      <c r="J12" s="278"/>
      <c r="K12" s="278"/>
      <c r="L12" s="278"/>
      <c r="M12" s="278"/>
      <c r="N12" s="278"/>
      <c r="O12" s="278"/>
      <c r="P12" s="278"/>
    </row>
    <row r="13" spans="1:16" x14ac:dyDescent="0.25">
      <c r="A13" s="34">
        <f t="shared" si="0"/>
        <v>11</v>
      </c>
      <c r="B13" s="305"/>
      <c r="C13" s="293"/>
      <c r="D13" s="278"/>
      <c r="E13" s="278"/>
      <c r="F13" s="278"/>
      <c r="G13" s="278"/>
      <c r="H13" s="278"/>
      <c r="I13" s="278"/>
      <c r="J13" s="278"/>
      <c r="K13" s="278"/>
      <c r="L13" s="278"/>
      <c r="M13" s="278"/>
      <c r="N13" s="278"/>
      <c r="O13" s="278"/>
      <c r="P13" s="278"/>
    </row>
    <row r="14" spans="1:16" x14ac:dyDescent="0.25">
      <c r="A14" s="34">
        <f t="shared" si="0"/>
        <v>12</v>
      </c>
      <c r="B14" s="305" t="s">
        <v>248</v>
      </c>
      <c r="C14" s="293"/>
      <c r="D14" s="278"/>
      <c r="E14" s="278"/>
      <c r="F14" s="278"/>
      <c r="G14" s="278"/>
      <c r="H14" s="278"/>
      <c r="I14" s="278"/>
      <c r="J14" s="278"/>
      <c r="K14" s="278"/>
      <c r="L14" s="278"/>
      <c r="M14" s="278"/>
      <c r="N14" s="278"/>
      <c r="O14" s="278"/>
      <c r="P14" s="278"/>
    </row>
    <row r="15" spans="1:16" x14ac:dyDescent="0.25">
      <c r="A15" s="34">
        <f t="shared" si="0"/>
        <v>13</v>
      </c>
      <c r="B15" s="293" t="s">
        <v>249</v>
      </c>
      <c r="C15" s="293"/>
      <c r="D15" s="306">
        <v>14067600</v>
      </c>
      <c r="E15" s="306">
        <v>14536520</v>
      </c>
      <c r="F15" s="306">
        <v>14536520</v>
      </c>
      <c r="G15" s="306">
        <v>8983520</v>
      </c>
      <c r="H15" s="306">
        <v>9946040</v>
      </c>
      <c r="I15" s="306">
        <v>4442400</v>
      </c>
      <c r="J15" s="306">
        <v>4590480</v>
      </c>
      <c r="K15" s="306">
        <v>4442400</v>
      </c>
      <c r="L15" s="306">
        <v>3060320</v>
      </c>
      <c r="M15" s="306">
        <v>3060320</v>
      </c>
      <c r="N15" s="306">
        <v>2961600</v>
      </c>
      <c r="O15" s="306">
        <v>4590480</v>
      </c>
      <c r="P15" s="296">
        <v>89218200</v>
      </c>
    </row>
    <row r="16" spans="1:16" x14ac:dyDescent="0.25">
      <c r="A16" s="34">
        <f>+A15+1</f>
        <v>14</v>
      </c>
      <c r="B16" s="293" t="s">
        <v>250</v>
      </c>
      <c r="C16" s="293"/>
      <c r="D16" s="302">
        <v>4287750</v>
      </c>
      <c r="E16" s="302">
        <v>4430675</v>
      </c>
      <c r="F16" s="302">
        <v>4430675</v>
      </c>
      <c r="G16" s="302">
        <v>2766820</v>
      </c>
      <c r="H16" s="302">
        <v>3063265</v>
      </c>
      <c r="I16" s="302">
        <v>1088100</v>
      </c>
      <c r="J16" s="302">
        <v>1124370</v>
      </c>
      <c r="K16" s="302">
        <v>1088100</v>
      </c>
      <c r="L16" s="302">
        <v>764770</v>
      </c>
      <c r="M16" s="302">
        <v>764770</v>
      </c>
      <c r="N16" s="302">
        <v>740100</v>
      </c>
      <c r="O16" s="302">
        <v>1142970</v>
      </c>
      <c r="P16" s="302">
        <v>25692365</v>
      </c>
    </row>
    <row r="17" spans="1:16" x14ac:dyDescent="0.25">
      <c r="A17" s="34">
        <f t="shared" si="0"/>
        <v>15</v>
      </c>
      <c r="B17" s="293" t="s">
        <v>251</v>
      </c>
      <c r="C17" s="293"/>
      <c r="D17" s="307">
        <v>0.30480000000000002</v>
      </c>
      <c r="E17" s="307">
        <v>0.30480000000000002</v>
      </c>
      <c r="F17" s="307">
        <v>0.30480000000000002</v>
      </c>
      <c r="G17" s="307">
        <v>0.30798999999999999</v>
      </c>
      <c r="H17" s="307">
        <v>0.30798999999999999</v>
      </c>
      <c r="I17" s="307">
        <v>0.24493999999999999</v>
      </c>
      <c r="J17" s="307">
        <v>0.24493999999999999</v>
      </c>
      <c r="K17" s="307">
        <v>0.24493999999999999</v>
      </c>
      <c r="L17" s="307">
        <v>0.24990000000000001</v>
      </c>
      <c r="M17" s="307">
        <v>0.24990000000000001</v>
      </c>
      <c r="N17" s="307">
        <v>0.24990000000000001</v>
      </c>
      <c r="O17" s="307">
        <v>0.24898999999999999</v>
      </c>
      <c r="P17" s="307">
        <v>0.28797</v>
      </c>
    </row>
    <row r="18" spans="1:16" x14ac:dyDescent="0.25">
      <c r="A18" s="34">
        <f t="shared" si="0"/>
        <v>16</v>
      </c>
      <c r="B18" s="293"/>
      <c r="C18" s="293"/>
      <c r="D18" s="306"/>
      <c r="E18" s="306"/>
      <c r="F18" s="306"/>
      <c r="G18" s="306"/>
      <c r="H18" s="306"/>
      <c r="I18" s="306"/>
      <c r="J18" s="306"/>
      <c r="K18" s="306"/>
      <c r="L18" s="306"/>
      <c r="M18" s="306"/>
      <c r="N18" s="306"/>
      <c r="O18" s="306"/>
      <c r="P18" s="296"/>
    </row>
    <row r="19" spans="1:16" x14ac:dyDescent="0.25">
      <c r="A19" s="34">
        <f t="shared" si="0"/>
        <v>17</v>
      </c>
      <c r="B19" s="293" t="s">
        <v>242</v>
      </c>
      <c r="C19" s="293"/>
      <c r="D19" s="278">
        <v>4010901.7904000003</v>
      </c>
      <c r="E19" s="278">
        <v>4087389.0592</v>
      </c>
      <c r="F19" s="278">
        <v>4018925.7519999999</v>
      </c>
      <c r="G19" s="278">
        <v>3582570.5184000004</v>
      </c>
      <c r="H19" s="278">
        <v>3910633.8607999999</v>
      </c>
      <c r="I19" s="278">
        <v>3731794.6831999999</v>
      </c>
      <c r="J19" s="278">
        <v>3809096.392</v>
      </c>
      <c r="K19" s="278">
        <v>3642083.8703999994</v>
      </c>
      <c r="L19" s="278">
        <v>3719247.3711999999</v>
      </c>
      <c r="M19" s="278">
        <v>3676283.4399999995</v>
      </c>
      <c r="N19" s="278">
        <v>3517270.1999999993</v>
      </c>
      <c r="O19" s="278">
        <v>3593859.1503999997</v>
      </c>
      <c r="P19" s="296">
        <v>45300056.088</v>
      </c>
    </row>
    <row r="20" spans="1:16" x14ac:dyDescent="0.25">
      <c r="A20" s="34">
        <f t="shared" si="0"/>
        <v>18</v>
      </c>
      <c r="B20" s="293" t="s">
        <v>252</v>
      </c>
      <c r="C20" s="293"/>
      <c r="D20" s="302">
        <v>2563265.3902099999</v>
      </c>
      <c r="E20" s="302">
        <v>2749135.6667399998</v>
      </c>
      <c r="F20" s="302">
        <v>2561384.2037499999</v>
      </c>
      <c r="G20" s="302">
        <v>2368728.6469399999</v>
      </c>
      <c r="H20" s="302">
        <v>2498044.0355700003</v>
      </c>
      <c r="I20" s="302">
        <v>2414491.84632</v>
      </c>
      <c r="J20" s="302">
        <v>2471856.0209999997</v>
      </c>
      <c r="K20" s="302">
        <v>2371904.2840200001</v>
      </c>
      <c r="L20" s="302">
        <v>2365548.5265100002</v>
      </c>
      <c r="M20" s="302">
        <v>2340435.301</v>
      </c>
      <c r="N20" s="302">
        <v>2266758.4087499999</v>
      </c>
      <c r="O20" s="302">
        <v>2290794.4892699998</v>
      </c>
      <c r="P20" s="302">
        <v>29262346.820079997</v>
      </c>
    </row>
    <row r="21" spans="1:16" x14ac:dyDescent="0.25">
      <c r="A21" s="34">
        <f t="shared" si="0"/>
        <v>19</v>
      </c>
      <c r="B21" s="293" t="s">
        <v>253</v>
      </c>
      <c r="C21" s="293"/>
      <c r="D21" s="307">
        <v>0.63907000000000003</v>
      </c>
      <c r="E21" s="307">
        <v>0.67259000000000002</v>
      </c>
      <c r="F21" s="307">
        <v>0.63732999999999995</v>
      </c>
      <c r="G21" s="307">
        <v>0.66117999999999999</v>
      </c>
      <c r="H21" s="307">
        <v>0.63878000000000001</v>
      </c>
      <c r="I21" s="307">
        <v>0.64700999999999997</v>
      </c>
      <c r="J21" s="307">
        <v>0.64893999999999996</v>
      </c>
      <c r="K21" s="307">
        <v>0.65125</v>
      </c>
      <c r="L21" s="307">
        <v>0.63602999999999998</v>
      </c>
      <c r="M21" s="307">
        <v>0.63663000000000003</v>
      </c>
      <c r="N21" s="307">
        <v>0.64446999999999999</v>
      </c>
      <c r="O21" s="307">
        <v>0.63741999999999999</v>
      </c>
      <c r="P21" s="307">
        <v>0.64597000000000004</v>
      </c>
    </row>
    <row r="22" spans="1:16" x14ac:dyDescent="0.25">
      <c r="A22" s="34">
        <f t="shared" si="0"/>
        <v>20</v>
      </c>
      <c r="B22" s="293"/>
      <c r="C22" s="293"/>
      <c r="D22" s="302"/>
      <c r="E22" s="302"/>
      <c r="F22" s="302"/>
      <c r="G22" s="302"/>
      <c r="H22" s="302"/>
      <c r="I22" s="302"/>
      <c r="J22" s="302"/>
      <c r="K22" s="302"/>
      <c r="L22" s="302"/>
      <c r="M22" s="302"/>
      <c r="N22" s="302"/>
      <c r="O22" s="302"/>
      <c r="P22" s="302"/>
    </row>
    <row r="23" spans="1:16" x14ac:dyDescent="0.25">
      <c r="A23" s="34">
        <f t="shared" si="0"/>
        <v>21</v>
      </c>
      <c r="B23" s="293" t="s">
        <v>254</v>
      </c>
      <c r="C23" s="293"/>
      <c r="D23" s="308">
        <v>9.9000000000000005E-2</v>
      </c>
      <c r="E23" s="308">
        <v>0.10199999999999999</v>
      </c>
      <c r="F23" s="308">
        <v>0.10100000000000001</v>
      </c>
      <c r="G23" s="308">
        <v>0.10199999999999999</v>
      </c>
      <c r="H23" s="308">
        <v>9.8000000000000004E-2</v>
      </c>
      <c r="I23" s="308">
        <v>9.5000000000000001E-2</v>
      </c>
      <c r="J23" s="308">
        <v>9.9000000000000005E-2</v>
      </c>
      <c r="K23" s="308">
        <v>9.9000000000000005E-2</v>
      </c>
      <c r="L23" s="308">
        <v>9.5000000000000001E-2</v>
      </c>
      <c r="M23" s="308">
        <v>9.6000000000000002E-2</v>
      </c>
      <c r="N23" s="308">
        <v>9.8000000000000004E-2</v>
      </c>
      <c r="O23" s="308">
        <v>0.1</v>
      </c>
      <c r="P23" s="308">
        <v>0.1</v>
      </c>
    </row>
    <row r="24" spans="1:16" x14ac:dyDescent="0.25">
      <c r="A24" s="34">
        <f t="shared" si="0"/>
        <v>22</v>
      </c>
      <c r="B24" s="305"/>
      <c r="C24" s="293"/>
      <c r="D24" s="278"/>
      <c r="E24" s="278"/>
      <c r="F24" s="278"/>
      <c r="G24" s="278"/>
      <c r="H24" s="278"/>
      <c r="I24" s="278"/>
      <c r="J24" s="278"/>
      <c r="K24" s="278"/>
      <c r="L24" s="278"/>
      <c r="M24" s="278"/>
      <c r="N24" s="278"/>
      <c r="O24" s="278"/>
      <c r="P24" s="278"/>
    </row>
    <row r="25" spans="1:16" x14ac:dyDescent="0.25">
      <c r="A25" s="34">
        <f t="shared" si="0"/>
        <v>23</v>
      </c>
      <c r="B25" s="293" t="s">
        <v>255</v>
      </c>
      <c r="C25" s="293"/>
      <c r="D25" s="302">
        <v>22224753.428237271</v>
      </c>
      <c r="E25" s="302">
        <v>35073277.018529542</v>
      </c>
      <c r="F25" s="302">
        <v>33448477.531246364</v>
      </c>
      <c r="G25" s="302">
        <v>27253256.379379474</v>
      </c>
      <c r="H25" s="302">
        <v>22511086.686703984</v>
      </c>
      <c r="I25" s="302">
        <v>13170333.989340909</v>
      </c>
      <c r="J25" s="302">
        <v>10101091.1876525</v>
      </c>
      <c r="K25" s="302">
        <v>7653882.735463636</v>
      </c>
      <c r="L25" s="302">
        <v>6778580.0891954545</v>
      </c>
      <c r="M25" s="302">
        <v>7211025.1683381824</v>
      </c>
      <c r="N25" s="302">
        <v>7772106.3973509092</v>
      </c>
      <c r="O25" s="302">
        <v>11657159.391151818</v>
      </c>
      <c r="P25" s="302">
        <v>204855030.00259003</v>
      </c>
    </row>
    <row r="26" spans="1:16" x14ac:dyDescent="0.25">
      <c r="A26" s="34">
        <f t="shared" si="0"/>
        <v>24</v>
      </c>
      <c r="B26" s="293" t="s">
        <v>256</v>
      </c>
      <c r="C26" s="293"/>
      <c r="D26" s="302">
        <v>4287750</v>
      </c>
      <c r="E26" s="302">
        <v>4430675</v>
      </c>
      <c r="F26" s="302">
        <v>4430675</v>
      </c>
      <c r="G26" s="302">
        <v>2766820</v>
      </c>
      <c r="H26" s="302">
        <v>3063265</v>
      </c>
      <c r="I26" s="302">
        <v>1088100</v>
      </c>
      <c r="J26" s="302">
        <v>1124370</v>
      </c>
      <c r="K26" s="302">
        <v>1088100</v>
      </c>
      <c r="L26" s="302">
        <v>764770</v>
      </c>
      <c r="M26" s="302">
        <v>764770</v>
      </c>
      <c r="N26" s="302">
        <v>740100</v>
      </c>
      <c r="O26" s="302">
        <v>1142970</v>
      </c>
      <c r="P26" s="302">
        <v>25692365</v>
      </c>
    </row>
    <row r="27" spans="1:16" x14ac:dyDescent="0.25">
      <c r="A27" s="34">
        <f t="shared" si="0"/>
        <v>25</v>
      </c>
      <c r="B27" s="293" t="s">
        <v>257</v>
      </c>
      <c r="C27" s="293"/>
      <c r="D27" s="302">
        <v>2563265.3902099999</v>
      </c>
      <c r="E27" s="302">
        <v>2749135.6667399998</v>
      </c>
      <c r="F27" s="302">
        <v>2561384.2037499999</v>
      </c>
      <c r="G27" s="302">
        <v>2368728.6469399999</v>
      </c>
      <c r="H27" s="302">
        <v>2498044.0355700003</v>
      </c>
      <c r="I27" s="302">
        <v>2414491.84632</v>
      </c>
      <c r="J27" s="302">
        <v>2471856.0209999997</v>
      </c>
      <c r="K27" s="302">
        <v>2371904.2840200001</v>
      </c>
      <c r="L27" s="302">
        <v>2365548.5265100002</v>
      </c>
      <c r="M27" s="302">
        <v>2340435.301</v>
      </c>
      <c r="N27" s="302">
        <v>2266758.4087499999</v>
      </c>
      <c r="O27" s="302">
        <v>2290794.4892699998</v>
      </c>
      <c r="P27" s="302">
        <v>29262346.820079997</v>
      </c>
    </row>
    <row r="28" spans="1:16" x14ac:dyDescent="0.25">
      <c r="A28" s="34">
        <f t="shared" si="0"/>
        <v>26</v>
      </c>
      <c r="B28" s="293" t="s">
        <v>258</v>
      </c>
      <c r="C28" s="293"/>
      <c r="D28" s="309">
        <v>0</v>
      </c>
      <c r="E28" s="309">
        <v>0</v>
      </c>
      <c r="F28" s="309">
        <v>0</v>
      </c>
      <c r="G28" s="309">
        <v>0</v>
      </c>
      <c r="H28" s="309">
        <v>0</v>
      </c>
      <c r="I28" s="309">
        <v>0</v>
      </c>
      <c r="J28" s="309">
        <v>0</v>
      </c>
      <c r="K28" s="309">
        <v>0</v>
      </c>
      <c r="L28" s="309">
        <v>0</v>
      </c>
      <c r="M28" s="309">
        <v>0</v>
      </c>
      <c r="N28" s="309">
        <v>0</v>
      </c>
      <c r="O28" s="309">
        <v>0</v>
      </c>
      <c r="P28" s="309">
        <v>0</v>
      </c>
    </row>
    <row r="29" spans="1:16" x14ac:dyDescent="0.25">
      <c r="A29" s="34">
        <f t="shared" si="0"/>
        <v>27</v>
      </c>
      <c r="B29" s="310" t="s">
        <v>259</v>
      </c>
      <c r="C29" s="293"/>
      <c r="D29" s="302">
        <v>15373738.038027272</v>
      </c>
      <c r="E29" s="302">
        <v>27893466.351789542</v>
      </c>
      <c r="F29" s="302">
        <v>26456418.327496365</v>
      </c>
      <c r="G29" s="302">
        <v>22117707.732439473</v>
      </c>
      <c r="H29" s="302">
        <v>16949777.651133984</v>
      </c>
      <c r="I29" s="302">
        <v>9667742.1430209093</v>
      </c>
      <c r="J29" s="302">
        <v>6504865.1666525006</v>
      </c>
      <c r="K29" s="302">
        <v>4193878.4514436359</v>
      </c>
      <c r="L29" s="302">
        <v>3648261.5626854543</v>
      </c>
      <c r="M29" s="302">
        <v>4105819.8673381824</v>
      </c>
      <c r="N29" s="302">
        <v>4765247.9886009097</v>
      </c>
      <c r="O29" s="302">
        <v>8223394.9018818177</v>
      </c>
      <c r="P29" s="302">
        <v>149900318.18251002</v>
      </c>
    </row>
    <row r="30" spans="1:16" x14ac:dyDescent="0.25">
      <c r="A30" s="34">
        <f>+A29+1</f>
        <v>28</v>
      </c>
      <c r="B30" s="293"/>
      <c r="C30" s="293"/>
      <c r="D30" s="302"/>
      <c r="E30" s="302"/>
      <c r="F30" s="302"/>
      <c r="G30" s="302"/>
      <c r="H30" s="302"/>
      <c r="I30" s="302"/>
      <c r="J30" s="302"/>
      <c r="K30" s="302"/>
      <c r="L30" s="302"/>
      <c r="M30" s="302"/>
      <c r="N30" s="302"/>
      <c r="O30" s="302"/>
      <c r="P30" s="302"/>
    </row>
    <row r="31" spans="1:16" x14ac:dyDescent="0.25">
      <c r="A31" s="34">
        <f t="shared" si="0"/>
        <v>29</v>
      </c>
      <c r="B31" s="293" t="s">
        <v>260</v>
      </c>
      <c r="C31" s="293"/>
      <c r="D31" s="278">
        <v>80995240.149874702</v>
      </c>
      <c r="E31" s="278">
        <v>117288485.24597025</v>
      </c>
      <c r="F31" s="278">
        <v>112595455.67557333</v>
      </c>
      <c r="G31" s="278">
        <v>90804558.968374252</v>
      </c>
      <c r="H31" s="278">
        <v>77698135.348304272</v>
      </c>
      <c r="I31" s="278">
        <v>56191667.23619891</v>
      </c>
      <c r="J31" s="278">
        <v>39942359.369037144</v>
      </c>
      <c r="K31" s="278">
        <v>28444146.579912897</v>
      </c>
      <c r="L31" s="278">
        <v>24599416.87794137</v>
      </c>
      <c r="M31" s="278">
        <v>24301666.587479115</v>
      </c>
      <c r="N31" s="278">
        <v>27167246.227953672</v>
      </c>
      <c r="O31" s="278">
        <v>48479198.460502632</v>
      </c>
      <c r="P31" s="278">
        <v>728507576.72712255</v>
      </c>
    </row>
    <row r="32" spans="1:16" x14ac:dyDescent="0.25">
      <c r="A32" s="34">
        <f t="shared" si="0"/>
        <v>30</v>
      </c>
      <c r="B32" s="293" t="s">
        <v>261</v>
      </c>
      <c r="C32" s="293"/>
      <c r="D32" s="278">
        <v>14067600</v>
      </c>
      <c r="E32" s="278">
        <v>14536520</v>
      </c>
      <c r="F32" s="278">
        <v>14536520</v>
      </c>
      <c r="G32" s="278">
        <v>8983520</v>
      </c>
      <c r="H32" s="278">
        <v>9946040</v>
      </c>
      <c r="I32" s="278">
        <v>4442400</v>
      </c>
      <c r="J32" s="278">
        <v>4590480</v>
      </c>
      <c r="K32" s="278">
        <v>4442400</v>
      </c>
      <c r="L32" s="278">
        <v>3060320</v>
      </c>
      <c r="M32" s="278">
        <v>3060320</v>
      </c>
      <c r="N32" s="278">
        <v>2961600</v>
      </c>
      <c r="O32" s="278">
        <v>4590480</v>
      </c>
      <c r="P32" s="278">
        <v>89218200</v>
      </c>
    </row>
    <row r="33" spans="1:16" x14ac:dyDescent="0.25">
      <c r="A33" s="34">
        <f t="shared" si="0"/>
        <v>31</v>
      </c>
      <c r="B33" s="293" t="s">
        <v>262</v>
      </c>
      <c r="C33" s="293"/>
      <c r="D33" s="278">
        <v>4010901.7904000003</v>
      </c>
      <c r="E33" s="278">
        <v>4087389.0592</v>
      </c>
      <c r="F33" s="278">
        <v>4018925.7519999999</v>
      </c>
      <c r="G33" s="278">
        <v>3582570.5184000004</v>
      </c>
      <c r="H33" s="278">
        <v>3910633.8607999999</v>
      </c>
      <c r="I33" s="278">
        <v>3731794.6831999999</v>
      </c>
      <c r="J33" s="278">
        <v>3809096.392</v>
      </c>
      <c r="K33" s="278">
        <v>3642083.8703999994</v>
      </c>
      <c r="L33" s="278">
        <v>3719247.3711999999</v>
      </c>
      <c r="M33" s="278">
        <v>3676283.4399999995</v>
      </c>
      <c r="N33" s="278">
        <v>3517270.1999999993</v>
      </c>
      <c r="O33" s="278">
        <v>3593859.1503999997</v>
      </c>
      <c r="P33" s="278">
        <v>45300056.088</v>
      </c>
    </row>
    <row r="34" spans="1:16" x14ac:dyDescent="0.25">
      <c r="A34" s="34">
        <f>+A33+1</f>
        <v>32</v>
      </c>
      <c r="B34" s="293" t="s">
        <v>263</v>
      </c>
      <c r="C34" s="293"/>
      <c r="D34" s="311">
        <v>62916738.359474704</v>
      </c>
      <c r="E34" s="311">
        <v>98664576.186770245</v>
      </c>
      <c r="F34" s="311">
        <v>94040009.92357333</v>
      </c>
      <c r="G34" s="311">
        <v>78238468.449974254</v>
      </c>
      <c r="H34" s="311">
        <v>63841461.487504274</v>
      </c>
      <c r="I34" s="311">
        <v>48017472.552998908</v>
      </c>
      <c r="J34" s="311">
        <v>31542782.977037143</v>
      </c>
      <c r="K34" s="311">
        <v>20359662.709512897</v>
      </c>
      <c r="L34" s="311">
        <v>17819849.506741371</v>
      </c>
      <c r="M34" s="311">
        <v>17565063.147479117</v>
      </c>
      <c r="N34" s="311">
        <v>20688376.027953673</v>
      </c>
      <c r="O34" s="311">
        <v>40294859.310102634</v>
      </c>
      <c r="P34" s="311">
        <v>593989320.63912249</v>
      </c>
    </row>
    <row r="35" spans="1:16" x14ac:dyDescent="0.25">
      <c r="A35" s="34">
        <f t="shared" si="0"/>
        <v>33</v>
      </c>
      <c r="B35" s="293"/>
      <c r="C35" s="293"/>
      <c r="D35" s="302"/>
      <c r="E35" s="302"/>
      <c r="F35" s="302"/>
      <c r="G35" s="302"/>
      <c r="H35" s="302"/>
      <c r="I35" s="302"/>
      <c r="J35" s="302"/>
      <c r="K35" s="302"/>
      <c r="L35" s="302"/>
      <c r="M35" s="302"/>
      <c r="N35" s="302"/>
      <c r="O35" s="302"/>
      <c r="P35" s="302"/>
    </row>
    <row r="36" spans="1:16" x14ac:dyDescent="0.25">
      <c r="A36" s="34">
        <f t="shared" si="0"/>
        <v>34</v>
      </c>
      <c r="B36" s="310" t="s">
        <v>264</v>
      </c>
      <c r="C36" s="293"/>
      <c r="D36" s="307">
        <v>0.24435000000000001</v>
      </c>
      <c r="E36" s="307">
        <v>0.28271000000000002</v>
      </c>
      <c r="F36" s="307">
        <v>0.28133000000000002</v>
      </c>
      <c r="G36" s="307">
        <v>0.28270000000000001</v>
      </c>
      <c r="H36" s="307">
        <v>0.26550000000000001</v>
      </c>
      <c r="I36" s="307">
        <v>0.20133999999999999</v>
      </c>
      <c r="J36" s="307">
        <v>0.20621999999999999</v>
      </c>
      <c r="K36" s="307">
        <v>0.20599000000000001</v>
      </c>
      <c r="L36" s="307">
        <v>0.20473</v>
      </c>
      <c r="M36" s="307">
        <v>0.23375000000000001</v>
      </c>
      <c r="N36" s="307">
        <v>0.23033000000000001</v>
      </c>
      <c r="O36" s="307">
        <v>0.20408000000000001</v>
      </c>
      <c r="P36" s="307">
        <v>0.25235999999999997</v>
      </c>
    </row>
    <row r="37" spans="1:16" x14ac:dyDescent="0.25">
      <c r="A37" s="34">
        <f t="shared" si="0"/>
        <v>35</v>
      </c>
      <c r="B37" s="293"/>
      <c r="C37" s="293"/>
      <c r="D37" s="307"/>
      <c r="E37" s="307"/>
      <c r="F37" s="307"/>
      <c r="G37" s="307"/>
      <c r="H37" s="307"/>
      <c r="I37" s="307"/>
      <c r="J37" s="307"/>
      <c r="K37" s="307"/>
      <c r="L37" s="307"/>
      <c r="M37" s="307"/>
      <c r="N37" s="307"/>
      <c r="O37" s="307"/>
      <c r="P37" s="307"/>
    </row>
    <row r="38" spans="1:16" x14ac:dyDescent="0.25">
      <c r="A38" s="34">
        <f t="shared" si="0"/>
        <v>36</v>
      </c>
      <c r="B38" s="305" t="s">
        <v>265</v>
      </c>
      <c r="C38" s="293"/>
      <c r="D38" s="302"/>
      <c r="E38" s="302"/>
      <c r="F38" s="302"/>
      <c r="G38" s="302"/>
      <c r="H38" s="302"/>
      <c r="I38" s="302"/>
      <c r="J38" s="302"/>
      <c r="K38" s="302"/>
      <c r="L38" s="302"/>
      <c r="M38" s="302"/>
      <c r="N38" s="302"/>
      <c r="O38" s="302"/>
      <c r="P38" s="302"/>
    </row>
    <row r="39" spans="1:16" x14ac:dyDescent="0.25">
      <c r="A39" s="34">
        <f t="shared" si="0"/>
        <v>37</v>
      </c>
      <c r="B39" s="310" t="s">
        <v>266</v>
      </c>
      <c r="C39" s="293"/>
      <c r="D39" s="278">
        <v>1789772</v>
      </c>
      <c r="E39" s="278">
        <v>1899639</v>
      </c>
      <c r="F39" s="278">
        <v>1874100</v>
      </c>
      <c r="G39" s="278">
        <v>1281741</v>
      </c>
      <c r="H39" s="278">
        <v>1357954</v>
      </c>
      <c r="I39" s="278">
        <v>776548</v>
      </c>
      <c r="J39" s="278">
        <v>831558</v>
      </c>
      <c r="K39" s="278">
        <v>800364</v>
      </c>
      <c r="L39" s="278">
        <v>644059</v>
      </c>
      <c r="M39" s="278">
        <v>646714</v>
      </c>
      <c r="N39" s="278">
        <v>634929</v>
      </c>
      <c r="O39" s="278">
        <v>818434</v>
      </c>
      <c r="P39" s="278">
        <v>13355812</v>
      </c>
    </row>
    <row r="40" spans="1:16" x14ac:dyDescent="0.25">
      <c r="A40" s="34">
        <f t="shared" si="0"/>
        <v>38</v>
      </c>
      <c r="B40" s="310" t="s">
        <v>267</v>
      </c>
      <c r="C40" s="293"/>
      <c r="D40" s="302">
        <v>545522.50560000003</v>
      </c>
      <c r="E40" s="302">
        <v>579009.96720000007</v>
      </c>
      <c r="F40" s="302">
        <v>571225.68000000005</v>
      </c>
      <c r="G40" s="302">
        <v>394763.41058999998</v>
      </c>
      <c r="H40" s="302">
        <v>418236.25245999999</v>
      </c>
      <c r="I40" s="302">
        <v>190207.66712</v>
      </c>
      <c r="J40" s="302">
        <v>203681.81651999999</v>
      </c>
      <c r="K40" s="302">
        <v>196041.15815999999</v>
      </c>
      <c r="L40" s="302">
        <v>160950.34410000002</v>
      </c>
      <c r="M40" s="302">
        <v>161613.82860000001</v>
      </c>
      <c r="N40" s="302">
        <v>158668.75710000002</v>
      </c>
      <c r="O40" s="302">
        <v>203781.88165999998</v>
      </c>
      <c r="P40" s="302">
        <v>3783703.2691100002</v>
      </c>
    </row>
    <row r="41" spans="1:16" x14ac:dyDescent="0.25">
      <c r="A41" s="34">
        <f t="shared" si="0"/>
        <v>39</v>
      </c>
      <c r="B41" s="293"/>
      <c r="C41" s="293"/>
      <c r="D41" s="307"/>
      <c r="E41" s="307"/>
      <c r="F41" s="307"/>
      <c r="G41" s="307"/>
      <c r="H41" s="307"/>
      <c r="I41" s="307"/>
      <c r="J41" s="307"/>
      <c r="K41" s="307"/>
      <c r="L41" s="307"/>
      <c r="M41" s="307"/>
      <c r="N41" s="307"/>
      <c r="O41" s="307"/>
      <c r="P41" s="307"/>
    </row>
    <row r="42" spans="1:16" x14ac:dyDescent="0.25">
      <c r="A42" s="34">
        <f t="shared" si="0"/>
        <v>40</v>
      </c>
      <c r="B42" s="305" t="s">
        <v>268</v>
      </c>
      <c r="C42" s="293"/>
      <c r="D42" s="302"/>
      <c r="E42" s="302"/>
      <c r="F42" s="302"/>
      <c r="G42" s="302"/>
      <c r="H42" s="302"/>
      <c r="I42" s="302"/>
      <c r="J42" s="302"/>
      <c r="K42" s="302"/>
      <c r="L42" s="302"/>
      <c r="M42" s="302"/>
      <c r="N42" s="302"/>
      <c r="O42" s="302"/>
      <c r="P42" s="302"/>
    </row>
    <row r="43" spans="1:16" x14ac:dyDescent="0.25">
      <c r="A43" s="34">
        <f t="shared" si="0"/>
        <v>41</v>
      </c>
      <c r="B43" s="312" t="s">
        <v>69</v>
      </c>
      <c r="C43" s="293"/>
      <c r="D43" s="302"/>
      <c r="E43" s="302"/>
      <c r="F43" s="302"/>
      <c r="G43" s="302"/>
      <c r="H43" s="302"/>
      <c r="I43" s="302"/>
      <c r="J43" s="302"/>
      <c r="K43" s="302"/>
      <c r="L43" s="302"/>
      <c r="M43" s="302"/>
      <c r="N43" s="302"/>
      <c r="O43" s="302"/>
      <c r="P43" s="302"/>
    </row>
    <row r="44" spans="1:16" x14ac:dyDescent="0.25">
      <c r="A44" s="34">
        <f t="shared" si="0"/>
        <v>42</v>
      </c>
      <c r="B44" s="293" t="s">
        <v>269</v>
      </c>
      <c r="C44" s="293"/>
      <c r="D44" s="278">
        <v>8052602.0577850342</v>
      </c>
      <c r="E44" s="278">
        <v>11969010.331422806</v>
      </c>
      <c r="F44" s="278">
        <v>11428058.427092552</v>
      </c>
      <c r="G44" s="278">
        <v>9218073.8944516182</v>
      </c>
      <c r="H44" s="278">
        <v>7612294.5011253357</v>
      </c>
      <c r="I44" s="278">
        <v>5327323.8658280373</v>
      </c>
      <c r="J44" s="278">
        <v>3934801.860414505</v>
      </c>
      <c r="K44" s="278">
        <v>2803240.4145913124</v>
      </c>
      <c r="L44" s="278">
        <v>2337303.3398251534</v>
      </c>
      <c r="M44" s="278">
        <v>2327921.5291540623</v>
      </c>
      <c r="N44" s="278">
        <v>2668928.8177547455</v>
      </c>
      <c r="O44" s="278">
        <v>4830808.3038454056</v>
      </c>
      <c r="P44" s="278">
        <v>72510367.343290567</v>
      </c>
    </row>
    <row r="45" spans="1:16" x14ac:dyDescent="0.25">
      <c r="A45" s="34">
        <f t="shared" si="0"/>
        <v>43</v>
      </c>
      <c r="B45" s="293" t="s">
        <v>270</v>
      </c>
      <c r="C45" s="293"/>
      <c r="D45" s="281">
        <v>1789772</v>
      </c>
      <c r="E45" s="281">
        <v>1899639</v>
      </c>
      <c r="F45" s="281">
        <v>1874100</v>
      </c>
      <c r="G45" s="281">
        <v>1281741</v>
      </c>
      <c r="H45" s="281">
        <v>1357954</v>
      </c>
      <c r="I45" s="281">
        <v>776548</v>
      </c>
      <c r="J45" s="281">
        <v>831558</v>
      </c>
      <c r="K45" s="281">
        <v>800364</v>
      </c>
      <c r="L45" s="281">
        <v>644059</v>
      </c>
      <c r="M45" s="281">
        <v>646714</v>
      </c>
      <c r="N45" s="281">
        <v>634929</v>
      </c>
      <c r="O45" s="281">
        <v>818434</v>
      </c>
      <c r="P45" s="281">
        <v>13355812</v>
      </c>
    </row>
    <row r="46" spans="1:16" x14ac:dyDescent="0.25">
      <c r="A46" s="34">
        <f t="shared" si="0"/>
        <v>44</v>
      </c>
      <c r="B46" s="293" t="s">
        <v>271</v>
      </c>
      <c r="C46" s="293"/>
      <c r="D46" s="278">
        <v>6262830.0577850342</v>
      </c>
      <c r="E46" s="278">
        <v>10069371.331422806</v>
      </c>
      <c r="F46" s="278">
        <v>9553958.4270925522</v>
      </c>
      <c r="G46" s="278">
        <v>7936332.8944516182</v>
      </c>
      <c r="H46" s="278">
        <v>6254340.5011253357</v>
      </c>
      <c r="I46" s="278">
        <v>4550775.8658280373</v>
      </c>
      <c r="J46" s="278">
        <v>3103243.860414505</v>
      </c>
      <c r="K46" s="278">
        <v>2002876.4145913124</v>
      </c>
      <c r="L46" s="278">
        <v>1693244.3398251534</v>
      </c>
      <c r="M46" s="278">
        <v>1681207.5291540623</v>
      </c>
      <c r="N46" s="278">
        <v>2033999.8177547455</v>
      </c>
      <c r="O46" s="278">
        <v>4012374.3038454056</v>
      </c>
      <c r="P46" s="278">
        <v>59154555.343290567</v>
      </c>
    </row>
    <row r="47" spans="1:16" x14ac:dyDescent="0.25">
      <c r="A47" s="34">
        <f t="shared" si="0"/>
        <v>45</v>
      </c>
      <c r="B47" s="293"/>
      <c r="C47" s="293"/>
      <c r="D47" s="278"/>
      <c r="E47" s="278"/>
      <c r="F47" s="278"/>
      <c r="G47" s="278"/>
      <c r="H47" s="278"/>
      <c r="I47" s="278"/>
      <c r="J47" s="278"/>
      <c r="K47" s="278"/>
      <c r="L47" s="278"/>
      <c r="M47" s="278"/>
      <c r="N47" s="278"/>
      <c r="O47" s="278"/>
      <c r="P47" s="278"/>
    </row>
    <row r="48" spans="1:16" x14ac:dyDescent="0.25">
      <c r="A48" s="34">
        <f t="shared" si="0"/>
        <v>46</v>
      </c>
      <c r="B48" s="312" t="s">
        <v>272</v>
      </c>
      <c r="C48" s="293"/>
      <c r="D48" s="302"/>
      <c r="E48" s="302"/>
      <c r="F48" s="302"/>
      <c r="G48" s="302"/>
      <c r="H48" s="302"/>
      <c r="I48" s="302"/>
      <c r="J48" s="302"/>
      <c r="K48" s="302"/>
      <c r="L48" s="302"/>
      <c r="M48" s="302"/>
      <c r="N48" s="302"/>
      <c r="O48" s="302"/>
      <c r="P48" s="302"/>
    </row>
    <row r="49" spans="1:16" x14ac:dyDescent="0.25">
      <c r="A49" s="34">
        <f t="shared" si="0"/>
        <v>47</v>
      </c>
      <c r="B49" s="293" t="s">
        <v>273</v>
      </c>
      <c r="C49" s="293"/>
      <c r="D49" s="302">
        <v>545522.50560000003</v>
      </c>
      <c r="E49" s="302">
        <v>579009.96720000007</v>
      </c>
      <c r="F49" s="302">
        <v>571225.68000000005</v>
      </c>
      <c r="G49" s="302">
        <v>394763.41058999998</v>
      </c>
      <c r="H49" s="302">
        <v>418236.25245999999</v>
      </c>
      <c r="I49" s="302">
        <v>190207.66712</v>
      </c>
      <c r="J49" s="302">
        <v>203681.81651999999</v>
      </c>
      <c r="K49" s="302">
        <v>196041.15815999999</v>
      </c>
      <c r="L49" s="302">
        <v>160950.34410000002</v>
      </c>
      <c r="M49" s="302">
        <v>161613.82860000001</v>
      </c>
      <c r="N49" s="302">
        <v>158668.75710000002</v>
      </c>
      <c r="O49" s="302">
        <v>203781.88165999998</v>
      </c>
      <c r="P49" s="302">
        <v>3783703.2691100002</v>
      </c>
    </row>
    <row r="50" spans="1:16" x14ac:dyDescent="0.25">
      <c r="A50" s="34">
        <f t="shared" si="0"/>
        <v>48</v>
      </c>
      <c r="B50" s="293" t="s">
        <v>274</v>
      </c>
      <c r="C50" s="293"/>
      <c r="D50" s="309">
        <v>1530322.5246197733</v>
      </c>
      <c r="E50" s="309">
        <v>2846711.9691065415</v>
      </c>
      <c r="F50" s="309">
        <v>2687815.1242939481</v>
      </c>
      <c r="G50" s="309">
        <v>2243601.3092614724</v>
      </c>
      <c r="H50" s="309">
        <v>1660527.4030487768</v>
      </c>
      <c r="I50" s="309">
        <v>916253.21282581694</v>
      </c>
      <c r="J50" s="309">
        <v>639950.9488946792</v>
      </c>
      <c r="K50" s="309">
        <v>412572.51264166448</v>
      </c>
      <c r="L50" s="309">
        <v>346657.91369240364</v>
      </c>
      <c r="M50" s="309">
        <v>392982.25993976207</v>
      </c>
      <c r="N50" s="309">
        <v>468491.17802345054</v>
      </c>
      <c r="O50" s="309">
        <v>818845.34792877047</v>
      </c>
      <c r="P50" s="309">
        <v>14964731.704277057</v>
      </c>
    </row>
    <row r="51" spans="1:16" x14ac:dyDescent="0.25">
      <c r="A51" s="34">
        <f t="shared" si="0"/>
        <v>49</v>
      </c>
      <c r="B51" s="293" t="s">
        <v>275</v>
      </c>
      <c r="C51" s="36"/>
      <c r="D51" s="313">
        <v>2075845.0302197733</v>
      </c>
      <c r="E51" s="313">
        <v>3425721.9363065418</v>
      </c>
      <c r="F51" s="313">
        <v>3259040.8042939482</v>
      </c>
      <c r="G51" s="313">
        <v>2638364.7198514724</v>
      </c>
      <c r="H51" s="313">
        <v>2078763.6555087767</v>
      </c>
      <c r="I51" s="313">
        <v>1106460.8799458169</v>
      </c>
      <c r="J51" s="313">
        <v>843632.76541467919</v>
      </c>
      <c r="K51" s="313">
        <v>608613.67080166447</v>
      </c>
      <c r="L51" s="313">
        <v>507608.25779240369</v>
      </c>
      <c r="M51" s="313">
        <v>554596.08853976207</v>
      </c>
      <c r="N51" s="313">
        <v>627159.93512345059</v>
      </c>
      <c r="O51" s="313">
        <v>1022627.2295887704</v>
      </c>
      <c r="P51" s="302">
        <v>18748434.973387059</v>
      </c>
    </row>
    <row r="52" spans="1:16" x14ac:dyDescent="0.25">
      <c r="A52" s="34">
        <f t="shared" si="0"/>
        <v>50</v>
      </c>
      <c r="B52" s="36"/>
      <c r="C52" s="36"/>
      <c r="D52" s="36"/>
      <c r="E52" s="36"/>
      <c r="F52" s="36"/>
      <c r="G52" s="36"/>
      <c r="H52" s="36"/>
      <c r="I52" s="36"/>
      <c r="J52" s="36"/>
      <c r="K52" s="36"/>
      <c r="L52" s="36"/>
      <c r="M52" s="36"/>
      <c r="N52" s="36"/>
      <c r="O52" s="36"/>
      <c r="P52" s="36"/>
    </row>
    <row r="53" spans="1:16" x14ac:dyDescent="0.25">
      <c r="A53" s="34">
        <f t="shared" si="0"/>
        <v>51</v>
      </c>
      <c r="B53" s="305" t="s">
        <v>276</v>
      </c>
      <c r="C53" s="293"/>
      <c r="D53" s="314">
        <v>0.25779000000000002</v>
      </c>
      <c r="E53" s="314">
        <v>0.28621999999999997</v>
      </c>
      <c r="F53" s="314">
        <v>0.28517999999999999</v>
      </c>
      <c r="G53" s="314">
        <v>0.28621999999999997</v>
      </c>
      <c r="H53" s="314">
        <v>0.27307999999999999</v>
      </c>
      <c r="I53" s="314">
        <v>0.2077</v>
      </c>
      <c r="J53" s="314">
        <v>0.21440000000000001</v>
      </c>
      <c r="K53" s="314">
        <v>0.21711</v>
      </c>
      <c r="L53" s="314">
        <v>0.21718000000000001</v>
      </c>
      <c r="M53" s="314">
        <v>0.23824000000000001</v>
      </c>
      <c r="N53" s="314">
        <v>0.23499</v>
      </c>
      <c r="O53" s="314">
        <v>0.21168999999999999</v>
      </c>
      <c r="P53" s="314">
        <v>0.25856000000000001</v>
      </c>
    </row>
    <row r="54" spans="1:16" x14ac:dyDescent="0.25">
      <c r="A54" s="34">
        <f t="shared" si="0"/>
        <v>52</v>
      </c>
      <c r="B54" s="315"/>
      <c r="C54" s="293"/>
      <c r="D54" s="278"/>
      <c r="E54" s="278"/>
      <c r="F54" s="278"/>
      <c r="G54" s="278"/>
      <c r="H54" s="278"/>
      <c r="I54" s="278"/>
      <c r="J54" s="278"/>
      <c r="K54" s="278"/>
      <c r="L54" s="278"/>
      <c r="M54" s="278"/>
      <c r="N54" s="278"/>
      <c r="O54" s="278"/>
      <c r="P54" s="278"/>
    </row>
    <row r="55" spans="1:16" ht="15.75" thickBot="1" x14ac:dyDescent="0.3">
      <c r="A55" s="34">
        <f t="shared" si="0"/>
        <v>53</v>
      </c>
      <c r="B55" s="316" t="s">
        <v>277</v>
      </c>
      <c r="C55" s="317"/>
      <c r="D55" s="318">
        <v>0.26957999999999999</v>
      </c>
      <c r="E55" s="318">
        <v>0.29931000000000002</v>
      </c>
      <c r="F55" s="318">
        <v>0.29821999999999999</v>
      </c>
      <c r="G55" s="318">
        <v>0.29931000000000002</v>
      </c>
      <c r="H55" s="318">
        <v>0.28555999999999998</v>
      </c>
      <c r="I55" s="318">
        <v>0.2172</v>
      </c>
      <c r="J55" s="318">
        <v>0.22420000000000001</v>
      </c>
      <c r="K55" s="318">
        <v>0.22703999999999999</v>
      </c>
      <c r="L55" s="318">
        <v>0.22711000000000001</v>
      </c>
      <c r="M55" s="318">
        <v>0.24912999999999999</v>
      </c>
      <c r="N55" s="318">
        <v>0.24573</v>
      </c>
      <c r="O55" s="318">
        <v>0.22137000000000001</v>
      </c>
      <c r="P55" s="318">
        <v>0.27038000000000001</v>
      </c>
    </row>
    <row r="56" spans="1:16" ht="15.75" thickTop="1" x14ac:dyDescent="0.25">
      <c r="A56" s="34">
        <f t="shared" si="0"/>
        <v>54</v>
      </c>
      <c r="B56" s="316"/>
      <c r="C56" s="317"/>
      <c r="D56" s="314"/>
      <c r="E56" s="314"/>
      <c r="F56" s="314"/>
      <c r="G56" s="314"/>
      <c r="H56" s="314"/>
      <c r="I56" s="314"/>
      <c r="J56" s="314"/>
      <c r="K56" s="314"/>
      <c r="L56" s="314"/>
      <c r="M56" s="314"/>
      <c r="N56" s="314"/>
      <c r="O56" s="314"/>
      <c r="P56" s="314"/>
    </row>
    <row r="57" spans="1:16" x14ac:dyDescent="0.25">
      <c r="A57" s="34">
        <f t="shared" si="0"/>
        <v>55</v>
      </c>
      <c r="B57" s="303" t="s">
        <v>278</v>
      </c>
      <c r="C57" s="319"/>
      <c r="D57" s="314"/>
      <c r="E57" s="314"/>
      <c r="F57" s="314"/>
      <c r="G57" s="314"/>
      <c r="H57" s="314"/>
      <c r="I57" s="314"/>
      <c r="J57" s="314"/>
      <c r="K57" s="314"/>
      <c r="L57" s="314"/>
      <c r="M57" s="314"/>
      <c r="N57" s="314"/>
      <c r="O57" s="314"/>
      <c r="P57" s="314"/>
    </row>
    <row r="58" spans="1:16" x14ac:dyDescent="0.25">
      <c r="A58" s="34">
        <f t="shared" si="0"/>
        <v>56</v>
      </c>
      <c r="B58" s="316"/>
      <c r="C58" s="317"/>
      <c r="D58" s="314"/>
      <c r="E58" s="314"/>
      <c r="F58" s="314"/>
      <c r="G58" s="314"/>
      <c r="H58" s="314"/>
      <c r="I58" s="314"/>
      <c r="J58" s="314"/>
      <c r="K58" s="314"/>
      <c r="L58" s="314"/>
      <c r="M58" s="314"/>
      <c r="N58" s="314"/>
      <c r="O58" s="314"/>
      <c r="P58" s="314"/>
    </row>
    <row r="59" spans="1:16" x14ac:dyDescent="0.25">
      <c r="A59" s="34">
        <f t="shared" si="0"/>
        <v>57</v>
      </c>
      <c r="B59" s="36" t="s">
        <v>279</v>
      </c>
      <c r="C59" s="317"/>
      <c r="D59" s="302">
        <v>22224753.428237271</v>
      </c>
      <c r="E59" s="302">
        <v>35073277.018529542</v>
      </c>
      <c r="F59" s="302">
        <v>33448477.531246364</v>
      </c>
      <c r="G59" s="302">
        <v>27253256.379379474</v>
      </c>
      <c r="H59" s="302">
        <v>22511086.686703984</v>
      </c>
      <c r="I59" s="302">
        <v>13170333.989340909</v>
      </c>
      <c r="J59" s="302">
        <v>10101091.1876525</v>
      </c>
      <c r="K59" s="302">
        <v>7653882.735463636</v>
      </c>
      <c r="L59" s="302">
        <v>6778580.0891954545</v>
      </c>
      <c r="M59" s="302">
        <v>7211025.1683381824</v>
      </c>
      <c r="N59" s="302">
        <v>7772106.3973509092</v>
      </c>
      <c r="O59" s="302">
        <v>11657159.391151818</v>
      </c>
      <c r="P59" s="302">
        <v>204855030.00259003</v>
      </c>
    </row>
    <row r="60" spans="1:16" x14ac:dyDescent="0.25">
      <c r="A60" s="34">
        <f t="shared" si="0"/>
        <v>58</v>
      </c>
      <c r="B60" s="293" t="s">
        <v>280</v>
      </c>
      <c r="C60" s="317"/>
      <c r="D60" s="309">
        <v>2075845.0302197733</v>
      </c>
      <c r="E60" s="309">
        <v>3425721.9363065418</v>
      </c>
      <c r="F60" s="309">
        <v>3259040.8042939482</v>
      </c>
      <c r="G60" s="309">
        <v>2638364.7198514724</v>
      </c>
      <c r="H60" s="309">
        <v>2078763.6555087767</v>
      </c>
      <c r="I60" s="309">
        <v>1106460.8799458169</v>
      </c>
      <c r="J60" s="309">
        <v>843632.76541467919</v>
      </c>
      <c r="K60" s="309">
        <v>608613.67080166447</v>
      </c>
      <c r="L60" s="309">
        <v>507608.25779240369</v>
      </c>
      <c r="M60" s="309">
        <v>554596.08853976207</v>
      </c>
      <c r="N60" s="309">
        <v>627159.93512345059</v>
      </c>
      <c r="O60" s="309">
        <v>1022627.2295887704</v>
      </c>
      <c r="P60" s="309">
        <v>18748434.973387059</v>
      </c>
    </row>
    <row r="61" spans="1:16" x14ac:dyDescent="0.25">
      <c r="A61" s="34">
        <f t="shared" si="0"/>
        <v>59</v>
      </c>
      <c r="B61" s="36" t="s">
        <v>281</v>
      </c>
      <c r="C61" s="317"/>
      <c r="D61" s="302">
        <v>20148908.398017496</v>
      </c>
      <c r="E61" s="302">
        <v>31647555.082222998</v>
      </c>
      <c r="F61" s="302">
        <v>30189436.726952415</v>
      </c>
      <c r="G61" s="302">
        <v>24614891.659528002</v>
      </c>
      <c r="H61" s="302">
        <v>20432323.031195208</v>
      </c>
      <c r="I61" s="302">
        <v>12063873.109395092</v>
      </c>
      <c r="J61" s="302">
        <v>9257458.4222378209</v>
      </c>
      <c r="K61" s="302">
        <v>7045269.0646619713</v>
      </c>
      <c r="L61" s="302">
        <v>6270971.8314030506</v>
      </c>
      <c r="M61" s="302">
        <v>6656429.07979842</v>
      </c>
      <c r="N61" s="302">
        <v>7144946.4622274581</v>
      </c>
      <c r="O61" s="302">
        <v>10634532.161563046</v>
      </c>
      <c r="P61" s="302">
        <v>186106595.029203</v>
      </c>
    </row>
    <row r="62" spans="1:16" x14ac:dyDescent="0.25">
      <c r="A62" s="34">
        <f t="shared" si="0"/>
        <v>60</v>
      </c>
      <c r="B62" s="293"/>
      <c r="C62" s="293"/>
      <c r="D62" s="278"/>
      <c r="E62" s="278"/>
      <c r="F62" s="278"/>
      <c r="G62" s="278"/>
      <c r="H62" s="278"/>
      <c r="I62" s="278"/>
      <c r="J62" s="278"/>
      <c r="K62" s="278"/>
      <c r="L62" s="278"/>
      <c r="M62" s="278"/>
      <c r="N62" s="278"/>
      <c r="O62" s="278"/>
      <c r="P62" s="36"/>
    </row>
    <row r="63" spans="1:16" x14ac:dyDescent="0.25">
      <c r="A63" s="34">
        <f t="shared" si="0"/>
        <v>61</v>
      </c>
      <c r="B63" s="316" t="str">
        <f>CONCATENATE("Oregon Sales WACOG (line "&amp;A61&amp;" ÷ line "&amp;A8&amp;")")</f>
        <v>Oregon Sales WACOG (line 59 ÷ line 6)</v>
      </c>
      <c r="C63" s="320"/>
      <c r="D63" s="314">
        <v>0.27622999999999998</v>
      </c>
      <c r="E63" s="314">
        <v>0.30048999999999998</v>
      </c>
      <c r="F63" s="314">
        <v>0.29841000000000001</v>
      </c>
      <c r="G63" s="314">
        <v>0.30170000000000002</v>
      </c>
      <c r="H63" s="314">
        <v>0.29153000000000001</v>
      </c>
      <c r="I63" s="314">
        <v>0.23718</v>
      </c>
      <c r="J63" s="314">
        <v>0.2571</v>
      </c>
      <c r="K63" s="314">
        <v>0.27477000000000001</v>
      </c>
      <c r="L63" s="314">
        <v>0.28169</v>
      </c>
      <c r="M63" s="314">
        <v>0.30292999999999998</v>
      </c>
      <c r="N63" s="314">
        <v>0.29165000000000002</v>
      </c>
      <c r="O63" s="314">
        <v>0.24364</v>
      </c>
      <c r="P63" s="314">
        <v>0.28370000000000001</v>
      </c>
    </row>
    <row r="64" spans="1:16" x14ac:dyDescent="0.25">
      <c r="A64" s="34">
        <f t="shared" si="0"/>
        <v>62</v>
      </c>
      <c r="B64" s="316"/>
      <c r="C64" s="320"/>
      <c r="D64" s="314"/>
      <c r="E64" s="314"/>
      <c r="F64" s="314"/>
      <c r="G64" s="314"/>
      <c r="H64" s="314"/>
      <c r="I64" s="314"/>
      <c r="J64" s="314"/>
      <c r="K64" s="314"/>
      <c r="L64" s="314"/>
      <c r="M64" s="314"/>
      <c r="N64" s="314"/>
      <c r="O64" s="314"/>
      <c r="P64" s="314"/>
    </row>
    <row r="65" spans="1:16" ht="15.75" thickBot="1" x14ac:dyDescent="0.3">
      <c r="A65" s="34">
        <f t="shared" si="0"/>
        <v>63</v>
      </c>
      <c r="B65" s="316" t="s">
        <v>282</v>
      </c>
      <c r="C65" s="320"/>
      <c r="D65" s="318">
        <v>0.28416999999999998</v>
      </c>
      <c r="E65" s="318">
        <v>0.30913000000000002</v>
      </c>
      <c r="F65" s="318">
        <v>0.30698999999999999</v>
      </c>
      <c r="G65" s="318">
        <v>0.31036999999999998</v>
      </c>
      <c r="H65" s="318">
        <v>0.29991000000000001</v>
      </c>
      <c r="I65" s="318">
        <v>0.24399999999999999</v>
      </c>
      <c r="J65" s="318">
        <v>0.26449</v>
      </c>
      <c r="K65" s="318">
        <v>0.28266999999999998</v>
      </c>
      <c r="L65" s="318">
        <v>0.28978999999999999</v>
      </c>
      <c r="M65" s="318">
        <v>0.31163999999999997</v>
      </c>
      <c r="N65" s="318">
        <v>0.30003999999999997</v>
      </c>
      <c r="O65" s="318">
        <v>0.25064999999999998</v>
      </c>
      <c r="P65" s="318">
        <v>0.29186000000000001</v>
      </c>
    </row>
    <row r="66" spans="1:16" ht="15.75" thickTop="1" x14ac:dyDescent="0.25"/>
  </sheetData>
  <pageMargins left="0.7" right="0.7" top="0.75" bottom="0.75" header="0.3" footer="0.3"/>
  <pageSetup scale="53" orientation="landscape" horizontalDpi="1200" verticalDpi="1200"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showGridLines="0" topLeftCell="B1" zoomScaleNormal="100" workbookViewId="0">
      <selection activeCell="N1" sqref="N1:O2"/>
    </sheetView>
  </sheetViews>
  <sheetFormatPr defaultColWidth="9.140625" defaultRowHeight="15" x14ac:dyDescent="0.25"/>
  <cols>
    <col min="1" max="1" width="9.140625" style="70"/>
    <col min="2" max="2" width="26.85546875" style="70" customWidth="1"/>
    <col min="3" max="3" width="9.140625" style="70"/>
    <col min="4" max="15" width="10.85546875" style="70" bestFit="1" customWidth="1"/>
    <col min="16" max="16" width="11.85546875" style="70" bestFit="1" customWidth="1"/>
    <col min="17" max="16384" width="9.140625" style="70"/>
  </cols>
  <sheetData>
    <row r="1" spans="1:16" x14ac:dyDescent="0.25">
      <c r="A1" s="1" t="s">
        <v>113</v>
      </c>
      <c r="B1" s="258"/>
      <c r="C1" s="5"/>
      <c r="D1" s="5"/>
      <c r="E1" s="5"/>
      <c r="F1" s="5"/>
      <c r="G1" s="5"/>
      <c r="H1" s="5"/>
      <c r="I1" s="5"/>
      <c r="J1" s="5"/>
      <c r="K1" s="5"/>
      <c r="L1" s="5"/>
      <c r="M1" s="5"/>
      <c r="N1" s="186" t="s">
        <v>354</v>
      </c>
      <c r="O1" s="185"/>
      <c r="P1" s="5"/>
    </row>
    <row r="2" spans="1:16" x14ac:dyDescent="0.25">
      <c r="A2" s="1" t="s">
        <v>294</v>
      </c>
      <c r="B2" s="258"/>
      <c r="C2" s="5"/>
      <c r="D2" s="5"/>
      <c r="E2" s="5"/>
      <c r="F2" s="5"/>
      <c r="G2" s="5"/>
      <c r="H2" s="5"/>
      <c r="I2" s="5"/>
      <c r="J2" s="5"/>
      <c r="K2" s="5"/>
      <c r="L2" s="5"/>
      <c r="M2" s="5"/>
      <c r="N2" s="186" t="s">
        <v>355</v>
      </c>
      <c r="O2" s="185"/>
      <c r="P2" s="5"/>
    </row>
    <row r="3" spans="1:16" x14ac:dyDescent="0.25">
      <c r="A3" s="1" t="s">
        <v>283</v>
      </c>
      <c r="B3" s="258"/>
      <c r="C3" s="5"/>
      <c r="D3" s="5"/>
      <c r="E3" s="5"/>
      <c r="F3" s="5"/>
      <c r="G3" s="5"/>
      <c r="H3" s="5"/>
      <c r="I3" s="5"/>
      <c r="J3" s="5"/>
      <c r="K3" s="5"/>
      <c r="L3" s="5"/>
      <c r="M3" s="5"/>
      <c r="N3" s="5"/>
      <c r="O3" s="5"/>
      <c r="P3" s="5"/>
    </row>
    <row r="4" spans="1:16" x14ac:dyDescent="0.25">
      <c r="A4" s="5"/>
      <c r="B4" s="258"/>
      <c r="C4" s="5"/>
      <c r="D4" s="5"/>
      <c r="E4" s="5"/>
      <c r="F4" s="5"/>
      <c r="G4" s="5"/>
      <c r="H4" s="5"/>
      <c r="I4" s="5"/>
      <c r="J4" s="5"/>
      <c r="K4" s="5"/>
      <c r="L4" s="5"/>
      <c r="M4" s="5"/>
      <c r="N4" s="5"/>
      <c r="O4" s="5"/>
      <c r="P4" s="5"/>
    </row>
    <row r="5" spans="1:16" ht="15.75" thickBot="1" x14ac:dyDescent="0.3">
      <c r="A5" s="5"/>
      <c r="B5" s="258"/>
      <c r="C5" s="5"/>
      <c r="D5" s="5"/>
      <c r="E5" s="5"/>
      <c r="F5" s="5"/>
      <c r="G5" s="5"/>
      <c r="H5" s="5"/>
      <c r="I5" s="5"/>
      <c r="J5" s="5"/>
      <c r="K5" s="5"/>
      <c r="L5" s="5"/>
      <c r="M5" s="5"/>
      <c r="N5" s="5"/>
      <c r="O5" s="5"/>
      <c r="P5" s="5"/>
    </row>
    <row r="6" spans="1:16" ht="15.75" thickBot="1" x14ac:dyDescent="0.3">
      <c r="A6" s="29" t="s">
        <v>197</v>
      </c>
      <c r="B6" s="261"/>
      <c r="C6" s="262"/>
      <c r="D6" s="5"/>
      <c r="E6" s="5"/>
      <c r="F6" s="5"/>
      <c r="G6" s="5"/>
      <c r="H6" s="5"/>
      <c r="I6" s="5"/>
      <c r="J6" s="5"/>
      <c r="K6" s="5"/>
      <c r="L6" s="5"/>
      <c r="M6" s="5"/>
      <c r="N6" s="5"/>
      <c r="O6" s="5"/>
      <c r="P6" s="5"/>
    </row>
    <row r="7" spans="1:16" x14ac:dyDescent="0.25">
      <c r="B7" s="258"/>
      <c r="C7" s="5"/>
      <c r="D7" s="5"/>
      <c r="E7" s="5"/>
      <c r="F7" s="5"/>
      <c r="G7" s="5"/>
      <c r="H7" s="5"/>
      <c r="I7" s="5"/>
      <c r="J7" s="5"/>
      <c r="K7" s="5"/>
      <c r="L7" s="5"/>
      <c r="M7" s="5"/>
      <c r="N7" s="5"/>
      <c r="O7" s="5"/>
      <c r="P7" s="5"/>
    </row>
    <row r="8" spans="1:16" x14ac:dyDescent="0.25">
      <c r="A8" s="292"/>
      <c r="B8" s="258"/>
      <c r="C8" s="5"/>
      <c r="D8" s="5"/>
      <c r="E8" s="5"/>
      <c r="F8" s="287"/>
      <c r="G8" s="287"/>
      <c r="H8" s="287"/>
      <c r="I8" s="287"/>
      <c r="J8" s="287"/>
      <c r="K8" s="288"/>
      <c r="L8" s="288"/>
      <c r="M8" s="288"/>
      <c r="N8" s="287"/>
      <c r="O8" s="287"/>
      <c r="P8" s="287"/>
    </row>
    <row r="9" spans="1:16" x14ac:dyDescent="0.25">
      <c r="A9" s="6">
        <v>1</v>
      </c>
      <c r="B9" s="287" t="s">
        <v>157</v>
      </c>
      <c r="C9" s="287" t="s">
        <v>158</v>
      </c>
      <c r="D9" s="287" t="s">
        <v>159</v>
      </c>
      <c r="E9" s="287" t="s">
        <v>160</v>
      </c>
      <c r="F9" s="287" t="s">
        <v>187</v>
      </c>
      <c r="G9" s="288" t="s">
        <v>163</v>
      </c>
      <c r="H9" s="288" t="s">
        <v>164</v>
      </c>
      <c r="I9" s="288" t="s">
        <v>188</v>
      </c>
      <c r="J9" s="287" t="s">
        <v>198</v>
      </c>
      <c r="K9" s="287" t="s">
        <v>199</v>
      </c>
      <c r="L9" s="287" t="s">
        <v>200</v>
      </c>
      <c r="M9" s="287" t="s">
        <v>201</v>
      </c>
      <c r="N9" s="287" t="s">
        <v>202</v>
      </c>
      <c r="O9" s="287" t="s">
        <v>203</v>
      </c>
      <c r="P9" s="287" t="s">
        <v>204</v>
      </c>
    </row>
    <row r="10" spans="1:16" x14ac:dyDescent="0.25">
      <c r="A10" s="6">
        <v>2</v>
      </c>
      <c r="B10" s="263"/>
      <c r="C10" s="264"/>
      <c r="D10" s="265" t="s">
        <v>205</v>
      </c>
      <c r="E10" s="265" t="s">
        <v>206</v>
      </c>
      <c r="F10" s="265" t="s">
        <v>207</v>
      </c>
      <c r="G10" s="265" t="s">
        <v>208</v>
      </c>
      <c r="H10" s="265" t="s">
        <v>209</v>
      </c>
      <c r="I10" s="265" t="s">
        <v>210</v>
      </c>
      <c r="J10" s="265" t="s">
        <v>211</v>
      </c>
      <c r="K10" s="265" t="s">
        <v>212</v>
      </c>
      <c r="L10" s="265" t="s">
        <v>213</v>
      </c>
      <c r="M10" s="265" t="s">
        <v>214</v>
      </c>
      <c r="N10" s="265" t="s">
        <v>215</v>
      </c>
      <c r="O10" s="265" t="s">
        <v>216</v>
      </c>
      <c r="P10" s="265" t="s">
        <v>107</v>
      </c>
    </row>
    <row r="11" spans="1:16" x14ac:dyDescent="0.25">
      <c r="A11" s="6">
        <v>3</v>
      </c>
      <c r="B11" s="263"/>
      <c r="C11" s="264"/>
      <c r="D11" s="266">
        <v>30</v>
      </c>
      <c r="E11" s="266">
        <v>31</v>
      </c>
      <c r="F11" s="266">
        <v>31</v>
      </c>
      <c r="G11" s="266">
        <v>28</v>
      </c>
      <c r="H11" s="266">
        <v>31</v>
      </c>
      <c r="I11" s="266">
        <v>30</v>
      </c>
      <c r="J11" s="266">
        <v>31</v>
      </c>
      <c r="K11" s="266">
        <v>30</v>
      </c>
      <c r="L11" s="266">
        <v>31</v>
      </c>
      <c r="M11" s="266">
        <v>31</v>
      </c>
      <c r="N11" s="266">
        <v>30</v>
      </c>
      <c r="O11" s="266">
        <v>31</v>
      </c>
      <c r="P11" s="266">
        <v>365</v>
      </c>
    </row>
    <row r="12" spans="1:16" x14ac:dyDescent="0.25">
      <c r="A12" s="6">
        <v>4</v>
      </c>
      <c r="B12" s="267" t="s">
        <v>284</v>
      </c>
      <c r="C12" s="264"/>
      <c r="D12" s="266"/>
      <c r="E12" s="266"/>
      <c r="F12" s="266"/>
      <c r="G12" s="266"/>
      <c r="H12" s="266"/>
      <c r="I12" s="266"/>
      <c r="J12" s="266"/>
      <c r="K12" s="266"/>
      <c r="L12" s="266"/>
      <c r="M12" s="266"/>
      <c r="N12" s="266"/>
      <c r="O12" s="266"/>
      <c r="P12" s="321"/>
    </row>
    <row r="13" spans="1:16" x14ac:dyDescent="0.25">
      <c r="A13" s="6">
        <v>5</v>
      </c>
      <c r="B13" s="263"/>
      <c r="C13" s="263"/>
      <c r="D13" s="302"/>
      <c r="E13" s="302"/>
      <c r="F13" s="302"/>
      <c r="G13" s="302"/>
      <c r="H13" s="302"/>
      <c r="I13" s="302"/>
      <c r="J13" s="302"/>
      <c r="K13" s="302"/>
      <c r="L13" s="302"/>
      <c r="M13" s="302"/>
      <c r="N13" s="302"/>
      <c r="O13" s="302"/>
      <c r="P13" s="270"/>
    </row>
    <row r="14" spans="1:16" x14ac:dyDescent="0.25">
      <c r="A14" s="6">
        <v>6</v>
      </c>
      <c r="B14" s="271" t="s">
        <v>285</v>
      </c>
      <c r="D14" s="302">
        <v>4400117.5</v>
      </c>
      <c r="E14" s="302">
        <v>4546787.6500000004</v>
      </c>
      <c r="F14" s="302">
        <v>4359347.9511000002</v>
      </c>
      <c r="G14" s="302">
        <v>3937475.8267999999</v>
      </c>
      <c r="H14" s="302">
        <v>4359347.9511000002</v>
      </c>
      <c r="I14" s="302">
        <v>4123063</v>
      </c>
      <c r="J14" s="302">
        <v>4260498</v>
      </c>
      <c r="K14" s="302">
        <v>4123063</v>
      </c>
      <c r="L14" s="302">
        <v>4260498</v>
      </c>
      <c r="M14" s="302">
        <v>4260498</v>
      </c>
      <c r="N14" s="302">
        <v>4123063</v>
      </c>
      <c r="O14" s="302">
        <v>4232479</v>
      </c>
      <c r="P14" s="273">
        <v>50986238.879000001</v>
      </c>
    </row>
    <row r="15" spans="1:16" x14ac:dyDescent="0.25">
      <c r="A15" s="6">
        <v>7</v>
      </c>
      <c r="B15" s="263"/>
      <c r="D15" s="278"/>
      <c r="E15" s="278"/>
      <c r="F15" s="278"/>
      <c r="G15" s="278"/>
      <c r="H15" s="278"/>
      <c r="I15" s="278"/>
      <c r="J15" s="278"/>
      <c r="K15" s="278"/>
      <c r="L15" s="278"/>
      <c r="M15" s="278"/>
      <c r="N15" s="278"/>
      <c r="O15" s="278"/>
      <c r="P15" s="279"/>
    </row>
    <row r="16" spans="1:16" x14ac:dyDescent="0.25">
      <c r="A16" s="6">
        <v>8</v>
      </c>
      <c r="B16" s="322" t="s">
        <v>286</v>
      </c>
      <c r="C16" s="322"/>
      <c r="D16" s="278">
        <v>677289.25511396665</v>
      </c>
      <c r="E16" s="278">
        <v>677289.25511396665</v>
      </c>
      <c r="F16" s="278">
        <v>677289.25511396665</v>
      </c>
      <c r="G16" s="278">
        <v>677289.25511396665</v>
      </c>
      <c r="H16" s="278">
        <v>677289.25511396665</v>
      </c>
      <c r="I16" s="278">
        <v>677289.25511396665</v>
      </c>
      <c r="J16" s="278">
        <v>677289.25511396665</v>
      </c>
      <c r="K16" s="278">
        <v>677289.25511396665</v>
      </c>
      <c r="L16" s="278">
        <v>677289.25511396665</v>
      </c>
      <c r="M16" s="278">
        <v>677289.25511396665</v>
      </c>
      <c r="N16" s="278">
        <v>677289.25511396665</v>
      </c>
      <c r="O16" s="278">
        <v>677289.25511396665</v>
      </c>
      <c r="P16" s="279">
        <v>8127471.0613676002</v>
      </c>
    </row>
    <row r="17" spans="1:16" x14ac:dyDescent="0.25">
      <c r="A17" s="6">
        <v>9</v>
      </c>
      <c r="D17" s="278"/>
      <c r="E17" s="278"/>
      <c r="F17" s="278"/>
      <c r="G17" s="278"/>
      <c r="H17" s="278"/>
      <c r="I17" s="278"/>
      <c r="J17" s="278"/>
      <c r="K17" s="278"/>
      <c r="L17" s="278"/>
      <c r="M17" s="278"/>
      <c r="N17" s="278"/>
      <c r="O17" s="278"/>
      <c r="P17" s="279"/>
    </row>
    <row r="18" spans="1:16" x14ac:dyDescent="0.25">
      <c r="A18" s="6">
        <v>10</v>
      </c>
      <c r="B18" s="322" t="s">
        <v>287</v>
      </c>
      <c r="C18" s="322"/>
      <c r="D18" s="278">
        <v>275447.73904915911</v>
      </c>
      <c r="E18" s="278">
        <v>275447.73904915911</v>
      </c>
      <c r="F18" s="278">
        <v>275447.73904915911</v>
      </c>
      <c r="G18" s="278">
        <v>275447.73904915911</v>
      </c>
      <c r="H18" s="278">
        <v>275447.73904915911</v>
      </c>
      <c r="I18" s="278">
        <v>245859.89216327586</v>
      </c>
      <c r="J18" s="278">
        <v>245859.89216327586</v>
      </c>
      <c r="K18" s="278">
        <v>245859.89216327586</v>
      </c>
      <c r="L18" s="278">
        <v>245859.89216327586</v>
      </c>
      <c r="M18" s="278">
        <v>245859.89216327586</v>
      </c>
      <c r="N18" s="278">
        <v>245859.89216327586</v>
      </c>
      <c r="O18" s="278">
        <v>275447.73904915911</v>
      </c>
      <c r="P18" s="279">
        <v>3127845.7872746089</v>
      </c>
    </row>
    <row r="19" spans="1:16" x14ac:dyDescent="0.25">
      <c r="A19" s="6">
        <v>11</v>
      </c>
      <c r="D19" s="302"/>
      <c r="E19" s="302"/>
      <c r="F19" s="302"/>
      <c r="G19" s="302"/>
      <c r="H19" s="302"/>
      <c r="I19" s="302"/>
      <c r="J19" s="302"/>
      <c r="K19" s="302"/>
      <c r="L19" s="302"/>
      <c r="M19" s="302"/>
      <c r="N19" s="302"/>
      <c r="O19" s="302"/>
      <c r="P19" s="270"/>
    </row>
    <row r="20" spans="1:16" x14ac:dyDescent="0.25">
      <c r="A20" s="6">
        <v>12</v>
      </c>
      <c r="B20" s="322" t="s">
        <v>288</v>
      </c>
      <c r="C20" s="322"/>
      <c r="D20" s="278">
        <v>484979.4032154</v>
      </c>
      <c r="E20" s="278">
        <v>501145.38332258002</v>
      </c>
      <c r="F20" s="278">
        <v>501145.38332258002</v>
      </c>
      <c r="G20" s="278">
        <v>452647.44300103997</v>
      </c>
      <c r="H20" s="278">
        <v>501145.38332258002</v>
      </c>
      <c r="I20" s="278">
        <v>408139.95689279999</v>
      </c>
      <c r="J20" s="278">
        <v>421744.62212255999</v>
      </c>
      <c r="K20" s="278">
        <v>408139.95689279999</v>
      </c>
      <c r="L20" s="278">
        <v>421744.62212255999</v>
      </c>
      <c r="M20" s="278">
        <v>421744.62212255999</v>
      </c>
      <c r="N20" s="278">
        <v>408139.95689279999</v>
      </c>
      <c r="O20" s="278">
        <v>501145.38332258002</v>
      </c>
      <c r="P20" s="279">
        <v>5431862.11655284</v>
      </c>
    </row>
    <row r="21" spans="1:16" x14ac:dyDescent="0.25">
      <c r="A21" s="6">
        <v>13</v>
      </c>
      <c r="D21" s="126"/>
      <c r="E21" s="126"/>
      <c r="F21" s="126"/>
      <c r="G21" s="126"/>
      <c r="H21" s="126"/>
      <c r="I21" s="126"/>
      <c r="J21" s="126"/>
      <c r="K21" s="126"/>
      <c r="L21" s="126"/>
      <c r="M21" s="126"/>
      <c r="N21" s="126"/>
      <c r="O21" s="126"/>
      <c r="P21" s="279"/>
    </row>
    <row r="22" spans="1:16" x14ac:dyDescent="0.25">
      <c r="A22" s="6">
        <v>14</v>
      </c>
      <c r="B22" s="322" t="s">
        <v>289</v>
      </c>
      <c r="C22" s="322"/>
      <c r="D22" s="278">
        <v>621917</v>
      </c>
      <c r="E22" s="278">
        <v>640248</v>
      </c>
      <c r="F22" s="278">
        <v>640248</v>
      </c>
      <c r="G22" s="278">
        <v>585256</v>
      </c>
      <c r="H22" s="278">
        <v>640248</v>
      </c>
      <c r="I22" s="278">
        <v>621917</v>
      </c>
      <c r="J22" s="278">
        <v>640248</v>
      </c>
      <c r="K22" s="278">
        <v>621917</v>
      </c>
      <c r="L22" s="278">
        <v>640248</v>
      </c>
      <c r="M22" s="278">
        <v>640248</v>
      </c>
      <c r="N22" s="278">
        <v>621917</v>
      </c>
      <c r="O22" s="278">
        <v>640248</v>
      </c>
      <c r="P22" s="279">
        <v>7554660</v>
      </c>
    </row>
    <row r="23" spans="1:16" x14ac:dyDescent="0.25">
      <c r="A23" s="6">
        <v>15</v>
      </c>
      <c r="B23" s="322"/>
      <c r="C23" s="322"/>
      <c r="D23" s="278"/>
      <c r="E23" s="278"/>
      <c r="F23" s="278"/>
      <c r="G23" s="278"/>
      <c r="H23" s="278"/>
      <c r="I23" s="278"/>
      <c r="J23" s="278"/>
      <c r="K23" s="278"/>
      <c r="L23" s="278"/>
      <c r="M23" s="278"/>
      <c r="N23" s="278"/>
      <c r="O23" s="278"/>
      <c r="P23" s="279"/>
    </row>
    <row r="24" spans="1:16" x14ac:dyDescent="0.25">
      <c r="A24" s="6">
        <v>16</v>
      </c>
      <c r="B24" s="322" t="s">
        <v>290</v>
      </c>
      <c r="C24" s="322"/>
      <c r="D24" s="278">
        <v>313500</v>
      </c>
      <c r="E24" s="278">
        <v>323950</v>
      </c>
      <c r="F24" s="278">
        <v>323950</v>
      </c>
      <c r="G24" s="278">
        <v>292600</v>
      </c>
      <c r="H24" s="278">
        <v>323950</v>
      </c>
      <c r="I24" s="278">
        <v>313500</v>
      </c>
      <c r="J24" s="278">
        <v>323950</v>
      </c>
      <c r="K24" s="278">
        <v>313500</v>
      </c>
      <c r="L24" s="278">
        <v>323950</v>
      </c>
      <c r="M24" s="278">
        <v>323950</v>
      </c>
      <c r="N24" s="278">
        <v>313500</v>
      </c>
      <c r="O24" s="278">
        <v>323950</v>
      </c>
      <c r="P24" s="279">
        <v>3814250</v>
      </c>
    </row>
    <row r="25" spans="1:16" x14ac:dyDescent="0.25">
      <c r="A25" s="6">
        <v>17</v>
      </c>
      <c r="B25" s="263"/>
      <c r="C25" s="263"/>
      <c r="D25" s="278"/>
      <c r="E25" s="278"/>
      <c r="F25" s="278"/>
      <c r="G25" s="278"/>
      <c r="H25" s="278"/>
      <c r="I25" s="278"/>
      <c r="J25" s="278"/>
      <c r="K25" s="278"/>
      <c r="L25" s="278"/>
      <c r="M25" s="278"/>
      <c r="N25" s="278"/>
      <c r="O25" s="278"/>
      <c r="P25" s="279"/>
    </row>
    <row r="26" spans="1:16" x14ac:dyDescent="0.25">
      <c r="A26" s="6">
        <v>18</v>
      </c>
      <c r="B26" s="263" t="s">
        <v>291</v>
      </c>
      <c r="C26" s="263"/>
      <c r="D26" s="278">
        <v>18688.189999999999</v>
      </c>
      <c r="E26" s="278">
        <v>18688.189999999999</v>
      </c>
      <c r="F26" s="278">
        <v>18688.189999999999</v>
      </c>
      <c r="G26" s="278">
        <v>18688.189999999999</v>
      </c>
      <c r="H26" s="278">
        <v>18688.189999999999</v>
      </c>
      <c r="I26" s="278">
        <v>18688.189999999999</v>
      </c>
      <c r="J26" s="278">
        <v>18688.189999999999</v>
      </c>
      <c r="K26" s="278">
        <v>18688.189999999999</v>
      </c>
      <c r="L26" s="278">
        <v>18688.189999999999</v>
      </c>
      <c r="M26" s="278">
        <v>18688.189999999999</v>
      </c>
      <c r="N26" s="278">
        <v>18688.189999999999</v>
      </c>
      <c r="O26" s="278">
        <v>18688.189999999999</v>
      </c>
      <c r="P26" s="279">
        <v>224258.28</v>
      </c>
    </row>
    <row r="27" spans="1:16" x14ac:dyDescent="0.25">
      <c r="A27" s="6">
        <v>19</v>
      </c>
      <c r="B27" s="290"/>
      <c r="C27" s="290"/>
      <c r="D27" s="324"/>
      <c r="E27" s="126"/>
      <c r="F27" s="126"/>
      <c r="G27" s="126"/>
      <c r="H27" s="126"/>
      <c r="I27" s="126"/>
      <c r="J27" s="126"/>
      <c r="K27" s="126"/>
      <c r="L27" s="126"/>
      <c r="M27" s="126"/>
      <c r="N27" s="126"/>
      <c r="O27" s="126"/>
      <c r="P27" s="279"/>
    </row>
    <row r="28" spans="1:16" ht="15.75" thickBot="1" x14ac:dyDescent="0.3">
      <c r="A28" s="6">
        <v>20</v>
      </c>
      <c r="B28" s="263" t="s">
        <v>292</v>
      </c>
      <c r="C28" s="263"/>
      <c r="D28" s="276">
        <v>6791939.0873785261</v>
      </c>
      <c r="E28" s="276">
        <v>6983556.2174857063</v>
      </c>
      <c r="F28" s="276">
        <v>6796116.5185857061</v>
      </c>
      <c r="G28" s="276">
        <v>6239404.4539641663</v>
      </c>
      <c r="H28" s="276">
        <v>6796116.5185857061</v>
      </c>
      <c r="I28" s="276">
        <v>6408457.2941700425</v>
      </c>
      <c r="J28" s="276">
        <v>6588277.9593998026</v>
      </c>
      <c r="K28" s="276">
        <v>6408457.2941700425</v>
      </c>
      <c r="L28" s="276">
        <v>6588277.9593998026</v>
      </c>
      <c r="M28" s="276">
        <v>6588277.9593998026</v>
      </c>
      <c r="N28" s="276">
        <v>6408457.2941700425</v>
      </c>
      <c r="O28" s="276">
        <v>6669247.5674857059</v>
      </c>
      <c r="P28" s="276">
        <v>79266586.124195054</v>
      </c>
    </row>
    <row r="29" spans="1:16" ht="15.75" thickTop="1" x14ac:dyDescent="0.25">
      <c r="A29" s="6">
        <v>21</v>
      </c>
      <c r="B29" s="263"/>
      <c r="C29" s="263"/>
      <c r="D29" s="279"/>
      <c r="E29" s="279"/>
      <c r="F29" s="279"/>
      <c r="G29" s="279"/>
      <c r="H29" s="279"/>
      <c r="I29" s="279"/>
      <c r="J29" s="279"/>
      <c r="K29" s="279"/>
      <c r="L29" s="279"/>
      <c r="M29" s="279"/>
      <c r="N29" s="279"/>
      <c r="O29" s="279"/>
      <c r="P29" s="279"/>
    </row>
    <row r="30" spans="1:16" x14ac:dyDescent="0.25">
      <c r="A30" s="6">
        <v>22</v>
      </c>
      <c r="B30" s="295"/>
      <c r="C30" s="290"/>
      <c r="D30" s="294"/>
      <c r="E30" s="294"/>
      <c r="F30" s="294"/>
      <c r="G30" s="294"/>
      <c r="H30" s="294"/>
      <c r="I30" s="294"/>
      <c r="J30" s="294"/>
      <c r="K30" s="294"/>
      <c r="L30" s="294"/>
      <c r="M30" s="294"/>
      <c r="N30" s="294"/>
      <c r="O30" s="294"/>
      <c r="P30" s="323"/>
    </row>
    <row r="31" spans="1:16" x14ac:dyDescent="0.25">
      <c r="A31" s="6">
        <v>23</v>
      </c>
      <c r="B31" s="316" t="s">
        <v>293</v>
      </c>
      <c r="C31" s="320"/>
      <c r="D31" s="314"/>
      <c r="E31" s="314"/>
      <c r="F31" s="294"/>
      <c r="G31" s="294"/>
      <c r="H31" s="294"/>
      <c r="I31" s="294"/>
      <c r="J31" s="294"/>
      <c r="K31" s="294"/>
      <c r="L31" s="294"/>
      <c r="M31" s="294"/>
      <c r="N31" s="294"/>
      <c r="O31" s="294"/>
      <c r="P31" s="294"/>
    </row>
  </sheetData>
  <pageMargins left="0.7" right="0.7" top="0.75" bottom="0.75" header="0.3" footer="0.3"/>
  <pageSetup scale="65" orientation="landscape" horizontalDpi="1200" verticalDpi="1200"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42"/>
  <sheetViews>
    <sheetView showGridLines="0" zoomScaleNormal="100" workbookViewId="0">
      <selection activeCell="E1" sqref="E1:G2"/>
    </sheetView>
  </sheetViews>
  <sheetFormatPr defaultRowHeight="15" x14ac:dyDescent="0.25"/>
  <cols>
    <col min="1" max="1" width="9.28515625" bestFit="1" customWidth="1"/>
    <col min="2" max="2" width="40.140625" customWidth="1"/>
    <col min="3" max="3" width="10.85546875" bestFit="1" customWidth="1"/>
    <col min="4" max="4" width="11.85546875" bestFit="1" customWidth="1"/>
    <col min="6" max="6" width="11.85546875" bestFit="1" customWidth="1"/>
  </cols>
  <sheetData>
    <row r="1" spans="1:6" x14ac:dyDescent="0.25">
      <c r="A1" s="1" t="s">
        <v>113</v>
      </c>
      <c r="B1" s="290"/>
      <c r="C1" s="290"/>
      <c r="D1" s="290"/>
      <c r="E1" s="186" t="s">
        <v>354</v>
      </c>
      <c r="F1" s="185"/>
    </row>
    <row r="2" spans="1:6" x14ac:dyDescent="0.25">
      <c r="A2" s="1" t="s">
        <v>294</v>
      </c>
      <c r="B2" s="290"/>
      <c r="C2" s="290"/>
      <c r="D2" s="290"/>
      <c r="E2" s="186" t="s">
        <v>355</v>
      </c>
      <c r="F2" s="185"/>
    </row>
    <row r="3" spans="1:6" x14ac:dyDescent="0.25">
      <c r="A3" s="1" t="s">
        <v>295</v>
      </c>
      <c r="B3" s="290"/>
      <c r="C3" s="290"/>
      <c r="D3" s="290"/>
      <c r="E3" s="290"/>
      <c r="F3" s="290"/>
    </row>
    <row r="4" spans="1:6" x14ac:dyDescent="0.25">
      <c r="A4" s="335" t="s">
        <v>196</v>
      </c>
      <c r="B4" s="290"/>
      <c r="C4" s="290"/>
      <c r="D4" s="290"/>
      <c r="E4" s="290"/>
      <c r="F4" s="290"/>
    </row>
    <row r="5" spans="1:6" ht="15.75" thickBot="1" x14ac:dyDescent="0.3">
      <c r="A5" s="290"/>
      <c r="B5" s="290"/>
      <c r="C5" s="290"/>
      <c r="D5" s="290"/>
      <c r="E5" s="290"/>
      <c r="F5" s="290"/>
    </row>
    <row r="6" spans="1:6" ht="15.75" thickBot="1" x14ac:dyDescent="0.3">
      <c r="A6" s="336" t="s">
        <v>296</v>
      </c>
      <c r="B6" s="261"/>
      <c r="C6" s="262"/>
      <c r="D6" s="290"/>
      <c r="E6" s="290"/>
      <c r="F6" s="290"/>
    </row>
    <row r="7" spans="1:6" x14ac:dyDescent="0.25">
      <c r="A7" s="290"/>
      <c r="B7" s="258"/>
      <c r="C7" s="5"/>
      <c r="D7" s="290"/>
      <c r="E7" s="290"/>
      <c r="F7" s="290"/>
    </row>
    <row r="8" spans="1:6" x14ac:dyDescent="0.25">
      <c r="A8" s="292"/>
      <c r="B8" s="290"/>
      <c r="C8" s="290"/>
      <c r="D8" s="290"/>
      <c r="E8" s="290"/>
      <c r="F8" s="290"/>
    </row>
    <row r="9" spans="1:6" x14ac:dyDescent="0.25">
      <c r="A9" s="6">
        <v>1</v>
      </c>
      <c r="B9" s="290"/>
      <c r="C9" s="290"/>
      <c r="D9" s="326" t="s">
        <v>297</v>
      </c>
      <c r="E9" s="326"/>
      <c r="F9" s="326" t="s">
        <v>298</v>
      </c>
    </row>
    <row r="10" spans="1:6" ht="15.75" thickBot="1" x14ac:dyDescent="0.3">
      <c r="A10" s="6">
        <v>2</v>
      </c>
      <c r="B10" s="290"/>
      <c r="C10" s="290"/>
      <c r="D10" s="327" t="s">
        <v>299</v>
      </c>
      <c r="E10" s="326"/>
      <c r="F10" s="327" t="s">
        <v>299</v>
      </c>
    </row>
    <row r="11" spans="1:6" x14ac:dyDescent="0.25">
      <c r="A11" s="6">
        <v>3</v>
      </c>
      <c r="B11" s="288" t="s">
        <v>157</v>
      </c>
      <c r="C11" s="288" t="s">
        <v>158</v>
      </c>
      <c r="D11" s="288" t="s">
        <v>159</v>
      </c>
      <c r="E11" s="288"/>
      <c r="F11" s="288" t="s">
        <v>160</v>
      </c>
    </row>
    <row r="12" spans="1:6" x14ac:dyDescent="0.25">
      <c r="A12" s="6">
        <v>4</v>
      </c>
      <c r="B12" s="290" t="s">
        <v>300</v>
      </c>
      <c r="C12" s="290"/>
      <c r="D12" s="328">
        <v>79266586.124195054</v>
      </c>
      <c r="E12" s="290"/>
      <c r="F12" s="290"/>
    </row>
    <row r="13" spans="1:6" x14ac:dyDescent="0.25">
      <c r="A13" s="6">
        <v>5</v>
      </c>
      <c r="B13" s="290" t="s">
        <v>301</v>
      </c>
      <c r="C13" s="290"/>
      <c r="D13" s="329">
        <v>0.1051</v>
      </c>
      <c r="E13" s="290"/>
      <c r="F13" s="290"/>
    </row>
    <row r="14" spans="1:6" x14ac:dyDescent="0.25">
      <c r="A14" s="6">
        <v>6</v>
      </c>
      <c r="B14" s="290" t="s">
        <v>302</v>
      </c>
      <c r="C14" s="290"/>
      <c r="D14" s="328">
        <v>8330918</v>
      </c>
      <c r="E14" s="290"/>
      <c r="F14" s="290"/>
    </row>
    <row r="15" spans="1:6" x14ac:dyDescent="0.25">
      <c r="A15" s="6">
        <v>7</v>
      </c>
      <c r="B15" s="290"/>
      <c r="C15" s="290"/>
      <c r="D15" s="290"/>
      <c r="E15" s="290"/>
      <c r="F15" s="290"/>
    </row>
    <row r="16" spans="1:6" x14ac:dyDescent="0.25">
      <c r="A16" s="6">
        <v>8</v>
      </c>
      <c r="B16" s="290" t="s">
        <v>303</v>
      </c>
      <c r="C16" s="290"/>
      <c r="D16" s="330">
        <v>71202188.041288614</v>
      </c>
      <c r="E16" s="290"/>
      <c r="F16" s="290"/>
    </row>
    <row r="17" spans="1:6" x14ac:dyDescent="0.25">
      <c r="A17" s="6">
        <v>9</v>
      </c>
      <c r="B17" s="290" t="s">
        <v>304</v>
      </c>
      <c r="C17" s="290"/>
      <c r="D17" s="330">
        <v>1308179.3020019531</v>
      </c>
      <c r="E17" s="290"/>
      <c r="F17" s="290"/>
    </row>
    <row r="18" spans="1:6" x14ac:dyDescent="0.25">
      <c r="A18" s="6">
        <v>10</v>
      </c>
      <c r="B18" s="290"/>
      <c r="C18" s="290"/>
      <c r="D18" s="290"/>
      <c r="E18" s="290"/>
      <c r="F18" s="290"/>
    </row>
    <row r="19" spans="1:6" x14ac:dyDescent="0.25">
      <c r="A19" s="6">
        <v>11</v>
      </c>
      <c r="B19" s="290"/>
      <c r="C19" s="290"/>
      <c r="D19" s="290"/>
      <c r="E19" s="290"/>
      <c r="F19" s="290"/>
    </row>
    <row r="20" spans="1:6" x14ac:dyDescent="0.25">
      <c r="A20" s="6">
        <v>12</v>
      </c>
      <c r="B20" s="290" t="s">
        <v>305</v>
      </c>
      <c r="C20" s="290"/>
      <c r="D20" s="331">
        <v>0.11626</v>
      </c>
      <c r="E20" s="290"/>
      <c r="F20" s="331">
        <v>0.12157999999999999</v>
      </c>
    </row>
    <row r="21" spans="1:6" x14ac:dyDescent="0.25">
      <c r="A21" s="6">
        <v>13</v>
      </c>
      <c r="B21" s="290" t="s">
        <v>306</v>
      </c>
      <c r="C21" s="290"/>
      <c r="D21" s="331">
        <v>4.0620000000000003E-2</v>
      </c>
      <c r="E21" s="290"/>
      <c r="F21" s="331">
        <v>4.2479999999999997E-2</v>
      </c>
    </row>
    <row r="22" spans="1:6" x14ac:dyDescent="0.25">
      <c r="A22" s="6">
        <v>14</v>
      </c>
      <c r="B22" s="290" t="s">
        <v>307</v>
      </c>
      <c r="C22" s="290"/>
      <c r="D22" s="332">
        <v>1.74</v>
      </c>
      <c r="E22" s="290"/>
      <c r="F22" s="332">
        <v>1.82</v>
      </c>
    </row>
    <row r="23" spans="1:6" x14ac:dyDescent="0.25">
      <c r="A23" s="6">
        <v>15</v>
      </c>
      <c r="B23" s="290"/>
      <c r="C23" s="290"/>
      <c r="D23" s="290"/>
      <c r="E23" s="290"/>
      <c r="F23" s="290"/>
    </row>
    <row r="24" spans="1:6" x14ac:dyDescent="0.25">
      <c r="A24" s="6">
        <v>16</v>
      </c>
      <c r="B24" s="290" t="s">
        <v>308</v>
      </c>
      <c r="C24" s="290"/>
      <c r="D24" s="331">
        <v>0.11839</v>
      </c>
      <c r="E24" s="290"/>
      <c r="F24" s="331">
        <v>0.12379999999999999</v>
      </c>
    </row>
    <row r="25" spans="1:6" x14ac:dyDescent="0.25">
      <c r="A25" s="6">
        <v>17</v>
      </c>
      <c r="B25" s="290" t="s">
        <v>309</v>
      </c>
      <c r="C25" s="290"/>
      <c r="D25" s="331">
        <v>4.1360000000000001E-2</v>
      </c>
      <c r="E25" s="290"/>
      <c r="F25" s="331">
        <v>4.3249999999999997E-2</v>
      </c>
    </row>
    <row r="26" spans="1:6" x14ac:dyDescent="0.25">
      <c r="A26" s="6">
        <v>18</v>
      </c>
      <c r="B26" s="290" t="s">
        <v>310</v>
      </c>
      <c r="C26" s="290"/>
      <c r="D26" s="332">
        <v>1.77</v>
      </c>
      <c r="E26" s="332"/>
      <c r="F26" s="332">
        <v>1.85</v>
      </c>
    </row>
    <row r="27" spans="1:6" x14ac:dyDescent="0.25">
      <c r="A27" s="6">
        <v>19</v>
      </c>
      <c r="B27" s="290"/>
      <c r="C27" s="290"/>
      <c r="D27" s="290"/>
      <c r="E27" s="290"/>
      <c r="F27" s="290"/>
    </row>
    <row r="28" spans="1:6" x14ac:dyDescent="0.25">
      <c r="A28" s="6">
        <v>20</v>
      </c>
      <c r="B28" s="290" t="s">
        <v>311</v>
      </c>
      <c r="C28" s="290"/>
      <c r="D28" s="333">
        <v>-1.7999999999999999E-2</v>
      </c>
      <c r="E28" s="290"/>
      <c r="F28" s="333"/>
    </row>
    <row r="29" spans="1:6" x14ac:dyDescent="0.25">
      <c r="A29" s="6">
        <v>21</v>
      </c>
      <c r="B29" s="290"/>
      <c r="C29" s="290"/>
      <c r="D29" s="290"/>
      <c r="E29" s="290"/>
      <c r="F29" s="290"/>
    </row>
    <row r="30" spans="1:6" x14ac:dyDescent="0.25">
      <c r="A30" s="6">
        <v>22</v>
      </c>
      <c r="B30" s="290"/>
      <c r="C30" s="290"/>
      <c r="D30" s="290"/>
      <c r="E30" s="290"/>
      <c r="F30" s="290"/>
    </row>
    <row r="31" spans="1:6" x14ac:dyDescent="0.25">
      <c r="A31" s="6">
        <v>23</v>
      </c>
      <c r="B31" s="5" t="s">
        <v>312</v>
      </c>
      <c r="C31" s="290"/>
      <c r="D31" s="290"/>
      <c r="E31" s="290"/>
      <c r="F31" s="290"/>
    </row>
    <row r="32" spans="1:6" x14ac:dyDescent="0.25">
      <c r="A32" s="6">
        <v>24</v>
      </c>
      <c r="B32" s="290"/>
      <c r="C32" s="325" t="s">
        <v>56</v>
      </c>
      <c r="D32" s="325" t="s">
        <v>244</v>
      </c>
      <c r="E32" s="325"/>
      <c r="F32" s="325" t="s">
        <v>313</v>
      </c>
    </row>
    <row r="33" spans="1:6" x14ac:dyDescent="0.25">
      <c r="A33" s="6">
        <v>25</v>
      </c>
      <c r="B33" s="5" t="s">
        <v>314</v>
      </c>
      <c r="C33" s="330">
        <v>71202188.041288614</v>
      </c>
      <c r="D33" s="330">
        <v>606239574.79008198</v>
      </c>
      <c r="E33" s="290"/>
      <c r="F33" s="330">
        <v>677441762.83137059</v>
      </c>
    </row>
    <row r="34" spans="1:6" x14ac:dyDescent="0.25">
      <c r="A34" s="6">
        <v>26</v>
      </c>
      <c r="B34" s="290"/>
      <c r="C34" s="329">
        <v>0.1051</v>
      </c>
      <c r="D34" s="329">
        <v>0.89490000000000003</v>
      </c>
      <c r="E34" s="290"/>
      <c r="F34" s="329">
        <v>1</v>
      </c>
    </row>
    <row r="35" spans="1:6" x14ac:dyDescent="0.25">
      <c r="A35" s="6">
        <v>27</v>
      </c>
      <c r="B35" s="290"/>
      <c r="C35" s="329"/>
      <c r="D35" s="329"/>
      <c r="E35" s="290"/>
      <c r="F35" s="329"/>
    </row>
    <row r="36" spans="1:6" x14ac:dyDescent="0.25">
      <c r="A36" s="6">
        <v>28</v>
      </c>
      <c r="B36" s="290" t="s">
        <v>315</v>
      </c>
      <c r="C36" s="329"/>
      <c r="D36" s="329"/>
      <c r="E36" s="290"/>
      <c r="F36" s="329"/>
    </row>
    <row r="37" spans="1:6" x14ac:dyDescent="0.25">
      <c r="A37" s="6">
        <v>29</v>
      </c>
      <c r="B37" s="290"/>
      <c r="C37" s="290"/>
      <c r="D37" s="290"/>
      <c r="E37" s="290"/>
      <c r="F37" s="290"/>
    </row>
    <row r="38" spans="1:6" x14ac:dyDescent="0.25">
      <c r="A38" s="6">
        <v>30</v>
      </c>
      <c r="B38" s="290" t="s">
        <v>316</v>
      </c>
      <c r="C38" s="290"/>
      <c r="D38" s="334">
        <v>0.98198724019848549</v>
      </c>
      <c r="E38" s="290"/>
      <c r="F38" s="290"/>
    </row>
    <row r="39" spans="1:6" x14ac:dyDescent="0.25">
      <c r="A39" s="6">
        <v>31</v>
      </c>
      <c r="B39" s="290"/>
      <c r="C39" s="290"/>
      <c r="D39" s="290"/>
      <c r="E39" s="290"/>
      <c r="F39" s="290"/>
    </row>
    <row r="40" spans="1:6" x14ac:dyDescent="0.25">
      <c r="A40" s="6">
        <v>32</v>
      </c>
      <c r="B40" s="5" t="s">
        <v>317</v>
      </c>
      <c r="C40" s="290"/>
      <c r="D40" s="331">
        <v>0.11625746936709869</v>
      </c>
      <c r="E40" s="290"/>
      <c r="F40" s="328">
        <v>8277786</v>
      </c>
    </row>
    <row r="41" spans="1:6" x14ac:dyDescent="0.25">
      <c r="A41" s="6">
        <v>33</v>
      </c>
      <c r="B41" s="5" t="s">
        <v>318</v>
      </c>
      <c r="C41" s="290"/>
      <c r="D41" s="331">
        <v>4.0614999999999998E-2</v>
      </c>
      <c r="E41" s="290"/>
      <c r="F41" s="337">
        <v>53132</v>
      </c>
    </row>
    <row r="42" spans="1:6" x14ac:dyDescent="0.25">
      <c r="A42" s="6">
        <v>34</v>
      </c>
      <c r="B42" s="290"/>
      <c r="C42" s="290"/>
      <c r="D42" s="290"/>
      <c r="E42" s="290"/>
      <c r="F42" s="328">
        <v>8330918</v>
      </c>
    </row>
  </sheetData>
  <pageMargins left="0.7" right="0.7" top="0.75" bottom="0.75" header="0.3" footer="0.3"/>
  <pageSetup scale="89" orientation="portrait" horizontalDpi="1200" verticalDpi="1200"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showGridLines="0" topLeftCell="A13" zoomScaleNormal="100" workbookViewId="0">
      <selection activeCell="E13" sqref="E13:F14"/>
    </sheetView>
  </sheetViews>
  <sheetFormatPr defaultColWidth="9.140625" defaultRowHeight="15" x14ac:dyDescent="0.25"/>
  <cols>
    <col min="1" max="1" width="5.7109375" style="70" customWidth="1"/>
    <col min="2" max="3" width="18.7109375" style="70" customWidth="1"/>
    <col min="4" max="5" width="14.7109375" style="70" customWidth="1"/>
    <col min="6" max="22" width="13.7109375" style="70" customWidth="1"/>
    <col min="23" max="16384" width="9.140625" style="70"/>
  </cols>
  <sheetData>
    <row r="1" spans="1:7" x14ac:dyDescent="0.25">
      <c r="A1" s="1" t="s">
        <v>113</v>
      </c>
    </row>
    <row r="2" spans="1:7" x14ac:dyDescent="0.25">
      <c r="A2" s="1" t="s">
        <v>294</v>
      </c>
    </row>
    <row r="3" spans="1:7" x14ac:dyDescent="0.25">
      <c r="A3" s="1" t="s">
        <v>319</v>
      </c>
    </row>
    <row r="4" spans="1:7" x14ac:dyDescent="0.25">
      <c r="A4" s="2" t="s">
        <v>320</v>
      </c>
    </row>
    <row r="6" spans="1:7" x14ac:dyDescent="0.25">
      <c r="A6" s="338">
        <v>1</v>
      </c>
      <c r="B6" s="70" t="s">
        <v>321</v>
      </c>
    </row>
    <row r="7" spans="1:7" x14ac:dyDescent="0.25">
      <c r="A7" s="338">
        <v>2</v>
      </c>
      <c r="D7" s="342"/>
    </row>
    <row r="8" spans="1:7" x14ac:dyDescent="0.25">
      <c r="A8" s="338">
        <v>3</v>
      </c>
      <c r="C8" s="343" t="s">
        <v>322</v>
      </c>
    </row>
    <row r="9" spans="1:7" x14ac:dyDescent="0.25">
      <c r="A9" s="338">
        <v>4</v>
      </c>
      <c r="C9" s="344"/>
    </row>
    <row r="10" spans="1:7" x14ac:dyDescent="0.25">
      <c r="A10" s="338">
        <v>5</v>
      </c>
      <c r="B10" s="70" t="s">
        <v>205</v>
      </c>
      <c r="C10" s="339">
        <v>0.19711249999999994</v>
      </c>
    </row>
    <row r="11" spans="1:7" x14ac:dyDescent="0.25">
      <c r="A11" s="338">
        <v>6</v>
      </c>
      <c r="B11" s="70" t="s">
        <v>206</v>
      </c>
      <c r="C11" s="339">
        <v>0.20936249999999995</v>
      </c>
    </row>
    <row r="12" spans="1:7" x14ac:dyDescent="0.25">
      <c r="A12" s="338">
        <v>7</v>
      </c>
      <c r="B12" s="70" t="s">
        <v>207</v>
      </c>
      <c r="C12" s="339">
        <v>0.21528068181818191</v>
      </c>
    </row>
    <row r="13" spans="1:7" x14ac:dyDescent="0.25">
      <c r="A13" s="338">
        <v>8</v>
      </c>
      <c r="B13" s="70" t="s">
        <v>208</v>
      </c>
      <c r="C13" s="339">
        <v>0.21598863636363638</v>
      </c>
      <c r="E13" s="186" t="s">
        <v>354</v>
      </c>
      <c r="F13" s="185"/>
      <c r="G13"/>
    </row>
    <row r="14" spans="1:7" x14ac:dyDescent="0.25">
      <c r="A14" s="338">
        <v>9</v>
      </c>
      <c r="B14" s="70" t="s">
        <v>209</v>
      </c>
      <c r="C14" s="339">
        <v>0.2122397727272726</v>
      </c>
      <c r="E14" s="186" t="s">
        <v>355</v>
      </c>
      <c r="F14" s="185"/>
      <c r="G14"/>
    </row>
    <row r="15" spans="1:7" x14ac:dyDescent="0.25">
      <c r="A15" s="338">
        <v>10</v>
      </c>
      <c r="B15" s="70" t="s">
        <v>210</v>
      </c>
      <c r="C15" s="339">
        <v>0.18691136363636357</v>
      </c>
    </row>
    <row r="16" spans="1:7" x14ac:dyDescent="0.25">
      <c r="A16" s="338">
        <v>11</v>
      </c>
      <c r="B16" s="70" t="s">
        <v>211</v>
      </c>
      <c r="C16" s="339">
        <v>0.18613636363636354</v>
      </c>
    </row>
    <row r="17" spans="1:7" x14ac:dyDescent="0.25">
      <c r="A17" s="338">
        <v>12</v>
      </c>
      <c r="B17" s="70" t="s">
        <v>212</v>
      </c>
      <c r="C17" s="339">
        <v>0.18631022727272734</v>
      </c>
    </row>
    <row r="18" spans="1:7" x14ac:dyDescent="0.25">
      <c r="A18" s="338">
        <v>13</v>
      </c>
      <c r="B18" s="70" t="s">
        <v>213</v>
      </c>
      <c r="C18" s="339">
        <v>0.18783750000000005</v>
      </c>
    </row>
    <row r="19" spans="1:7" x14ac:dyDescent="0.25">
      <c r="A19" s="338">
        <v>14</v>
      </c>
      <c r="B19" s="70" t="s">
        <v>214</v>
      </c>
      <c r="C19" s="339">
        <v>0.18871250000000009</v>
      </c>
    </row>
    <row r="20" spans="1:7" x14ac:dyDescent="0.25">
      <c r="A20" s="338">
        <v>15</v>
      </c>
      <c r="B20" s="70" t="s">
        <v>215</v>
      </c>
      <c r="C20" s="339">
        <v>0.18735113636363637</v>
      </c>
    </row>
    <row r="21" spans="1:7" x14ac:dyDescent="0.25">
      <c r="A21" s="338">
        <v>16</v>
      </c>
      <c r="B21" s="70" t="s">
        <v>216</v>
      </c>
      <c r="C21" s="339">
        <v>0.19201477272727274</v>
      </c>
    </row>
    <row r="22" spans="1:7" x14ac:dyDescent="0.25">
      <c r="A22" s="338">
        <v>17</v>
      </c>
    </row>
    <row r="23" spans="1:7" x14ac:dyDescent="0.25">
      <c r="A23" s="338">
        <v>18</v>
      </c>
    </row>
    <row r="24" spans="1:7" x14ac:dyDescent="0.25">
      <c r="A24" s="338">
        <v>19</v>
      </c>
      <c r="B24" s="70" t="s">
        <v>323</v>
      </c>
      <c r="D24" s="345">
        <v>0.21</v>
      </c>
      <c r="E24" s="340" t="s">
        <v>324</v>
      </c>
    </row>
    <row r="25" spans="1:7" x14ac:dyDescent="0.25">
      <c r="A25" s="338">
        <v>20</v>
      </c>
      <c r="D25" s="346"/>
    </row>
    <row r="26" spans="1:7" x14ac:dyDescent="0.25">
      <c r="A26" s="338">
        <v>21</v>
      </c>
      <c r="B26" s="70" t="s">
        <v>325</v>
      </c>
      <c r="D26" s="345">
        <v>0.1971</v>
      </c>
      <c r="E26" s="340" t="s">
        <v>326</v>
      </c>
    </row>
    <row r="27" spans="1:7" x14ac:dyDescent="0.25">
      <c r="A27" s="338">
        <v>22</v>
      </c>
      <c r="D27" s="346"/>
    </row>
    <row r="28" spans="1:7" x14ac:dyDescent="0.25">
      <c r="A28" s="338">
        <v>23</v>
      </c>
      <c r="B28" s="70" t="s">
        <v>327</v>
      </c>
      <c r="D28" s="346">
        <v>1.06545</v>
      </c>
      <c r="E28" s="340" t="s">
        <v>328</v>
      </c>
    </row>
    <row r="29" spans="1:7" x14ac:dyDescent="0.25">
      <c r="A29" s="338">
        <v>24</v>
      </c>
    </row>
    <row r="30" spans="1:7" x14ac:dyDescent="0.25">
      <c r="A30" s="338">
        <v>25</v>
      </c>
      <c r="D30" s="346" t="s">
        <v>329</v>
      </c>
      <c r="E30" s="346" t="s">
        <v>330</v>
      </c>
    </row>
    <row r="31" spans="1:7" x14ac:dyDescent="0.25">
      <c r="A31" s="338">
        <v>26</v>
      </c>
      <c r="D31" s="341" t="s">
        <v>331</v>
      </c>
      <c r="E31" s="341" t="s">
        <v>331</v>
      </c>
    </row>
    <row r="32" spans="1:7" x14ac:dyDescent="0.25">
      <c r="A32" s="338" t="s">
        <v>332</v>
      </c>
      <c r="B32" s="70" t="s">
        <v>333</v>
      </c>
      <c r="D32" s="345">
        <v>0.28370000000000001</v>
      </c>
      <c r="E32" s="345">
        <v>0.29186000000000001</v>
      </c>
      <c r="G32" s="347"/>
    </row>
    <row r="33" spans="1:8" x14ac:dyDescent="0.25">
      <c r="A33" s="338" t="s">
        <v>332</v>
      </c>
      <c r="B33" s="70" t="s">
        <v>334</v>
      </c>
      <c r="D33" s="345">
        <v>0.30226999999999998</v>
      </c>
      <c r="E33" s="345">
        <v>0.31096000000000001</v>
      </c>
    </row>
    <row r="34" spans="1:8" x14ac:dyDescent="0.25">
      <c r="A34" s="338"/>
      <c r="D34" s="338" t="s">
        <v>338</v>
      </c>
      <c r="F34" s="2"/>
      <c r="G34" s="2"/>
    </row>
    <row r="35" spans="1:8" x14ac:dyDescent="0.25">
      <c r="A35" s="338" t="s">
        <v>335</v>
      </c>
      <c r="B35" s="70" t="s">
        <v>336</v>
      </c>
      <c r="D35" s="345">
        <v>0.25856000000000001</v>
      </c>
      <c r="E35" s="345">
        <v>0.27038000000000001</v>
      </c>
      <c r="F35" s="347"/>
      <c r="G35" s="348"/>
      <c r="H35" s="348"/>
    </row>
    <row r="36" spans="1:8" x14ac:dyDescent="0.25">
      <c r="A36" s="338" t="s">
        <v>335</v>
      </c>
      <c r="B36" s="70" t="s">
        <v>337</v>
      </c>
      <c r="D36" s="345">
        <v>0.27548</v>
      </c>
      <c r="E36" s="345">
        <v>0.28806999999999999</v>
      </c>
    </row>
    <row r="37" spans="1:8" x14ac:dyDescent="0.25">
      <c r="A37" s="338"/>
      <c r="D37" s="338" t="s">
        <v>339</v>
      </c>
    </row>
    <row r="38" spans="1:8" x14ac:dyDescent="0.25">
      <c r="A38" s="338"/>
    </row>
    <row r="39" spans="1:8" x14ac:dyDescent="0.25">
      <c r="A39" s="338"/>
    </row>
    <row r="40" spans="1:8" x14ac:dyDescent="0.25">
      <c r="A40" s="338"/>
    </row>
    <row r="41" spans="1:8" x14ac:dyDescent="0.25">
      <c r="A41" s="338"/>
    </row>
  </sheetData>
  <pageMargins left="0.7" right="0.7" top="0.75" bottom="0.75" header="0.3" footer="0.3"/>
  <pageSetup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showGridLines="0" zoomScaleNormal="100" workbookViewId="0">
      <selection activeCell="M10" sqref="M10"/>
    </sheetView>
  </sheetViews>
  <sheetFormatPr defaultColWidth="9.140625" defaultRowHeight="15" x14ac:dyDescent="0.25"/>
  <cols>
    <col min="1" max="1" width="9.28515625" style="70" bestFit="1" customWidth="1"/>
    <col min="2" max="2" width="25.5703125" style="70" customWidth="1"/>
    <col min="3" max="5" width="9.140625" style="70"/>
    <col min="6" max="6" width="15.7109375" style="70" bestFit="1" customWidth="1"/>
    <col min="7" max="16384" width="9.140625" style="70"/>
  </cols>
  <sheetData>
    <row r="1" spans="1:12" x14ac:dyDescent="0.25">
      <c r="A1" s="1" t="s">
        <v>113</v>
      </c>
      <c r="B1" s="2"/>
      <c r="C1" s="2"/>
      <c r="D1" s="2"/>
      <c r="E1" s="2"/>
      <c r="F1" s="2"/>
      <c r="G1" s="2"/>
      <c r="K1" s="186" t="s">
        <v>354</v>
      </c>
      <c r="L1" s="185"/>
    </row>
    <row r="2" spans="1:12" x14ac:dyDescent="0.25">
      <c r="A2" s="1" t="s">
        <v>114</v>
      </c>
      <c r="B2" s="2"/>
      <c r="C2" s="2"/>
      <c r="D2" s="2"/>
      <c r="E2" s="2"/>
      <c r="F2" s="2"/>
      <c r="G2" s="2"/>
      <c r="K2" s="186" t="s">
        <v>355</v>
      </c>
      <c r="L2" s="185"/>
    </row>
    <row r="3" spans="1:12" x14ac:dyDescent="0.25">
      <c r="A3" s="1" t="s">
        <v>340</v>
      </c>
      <c r="B3" s="2"/>
      <c r="C3" s="2"/>
      <c r="D3" s="2"/>
      <c r="E3" s="2"/>
      <c r="F3" s="2"/>
      <c r="G3" s="2"/>
    </row>
    <row r="4" spans="1:12" x14ac:dyDescent="0.25">
      <c r="A4" s="356" t="s">
        <v>341</v>
      </c>
      <c r="B4" s="2"/>
      <c r="C4" s="2"/>
      <c r="D4" s="2"/>
      <c r="E4" s="2"/>
      <c r="F4" s="2"/>
      <c r="G4" s="2"/>
    </row>
    <row r="5" spans="1:12" x14ac:dyDescent="0.25">
      <c r="A5" s="40"/>
      <c r="B5" s="2"/>
      <c r="C5" s="2"/>
      <c r="D5" s="2"/>
      <c r="E5" s="2"/>
      <c r="F5" s="2"/>
      <c r="G5" s="2"/>
    </row>
    <row r="6" spans="1:12" x14ac:dyDescent="0.25">
      <c r="A6" s="2"/>
      <c r="B6" s="2"/>
      <c r="C6" s="2"/>
      <c r="D6" s="2"/>
      <c r="E6" s="2"/>
      <c r="F6" s="2"/>
      <c r="G6" s="2"/>
    </row>
    <row r="7" spans="1:12" x14ac:dyDescent="0.25">
      <c r="A7" s="39">
        <v>1</v>
      </c>
      <c r="B7" s="2"/>
      <c r="C7" s="2"/>
      <c r="D7" s="2"/>
      <c r="E7" s="2"/>
      <c r="F7" s="349" t="s">
        <v>342</v>
      </c>
      <c r="G7" s="2"/>
      <c r="H7" s="349" t="s">
        <v>343</v>
      </c>
    </row>
    <row r="8" spans="1:12" x14ac:dyDescent="0.25">
      <c r="A8" s="39">
        <v>2</v>
      </c>
      <c r="B8" s="2"/>
      <c r="C8" s="2"/>
      <c r="D8" s="2"/>
      <c r="E8" s="2"/>
      <c r="F8" s="37"/>
      <c r="G8" s="2"/>
      <c r="H8" s="340"/>
    </row>
    <row r="9" spans="1:12" x14ac:dyDescent="0.25">
      <c r="A9" s="39">
        <v>3</v>
      </c>
      <c r="B9" s="28" t="s">
        <v>344</v>
      </c>
      <c r="C9" s="2"/>
      <c r="D9" s="2"/>
      <c r="E9" s="2"/>
      <c r="F9" s="37"/>
      <c r="G9" s="2"/>
      <c r="H9" s="340"/>
    </row>
    <row r="10" spans="1:12" x14ac:dyDescent="0.25">
      <c r="A10" s="39">
        <v>4</v>
      </c>
      <c r="B10" s="28"/>
      <c r="C10" s="2"/>
      <c r="D10" s="2"/>
      <c r="E10" s="2"/>
      <c r="F10" s="37"/>
      <c r="G10" s="2"/>
      <c r="H10" s="340"/>
    </row>
    <row r="11" spans="1:12" x14ac:dyDescent="0.25">
      <c r="A11" s="39">
        <v>5</v>
      </c>
      <c r="B11" s="350" t="s">
        <v>345</v>
      </c>
      <c r="C11" s="2"/>
      <c r="D11" s="2"/>
      <c r="E11" s="2"/>
      <c r="F11" s="2"/>
      <c r="G11" s="2"/>
      <c r="H11" s="340"/>
    </row>
    <row r="12" spans="1:12" x14ac:dyDescent="0.25">
      <c r="A12" s="39">
        <v>6</v>
      </c>
      <c r="B12" s="3" t="s">
        <v>346</v>
      </c>
      <c r="C12" s="2"/>
      <c r="D12" s="2"/>
      <c r="E12" s="2"/>
      <c r="F12" s="256">
        <v>2484604</v>
      </c>
      <c r="G12" s="2"/>
      <c r="H12" s="351" t="s">
        <v>347</v>
      </c>
    </row>
    <row r="13" spans="1:12" x14ac:dyDescent="0.25">
      <c r="A13" s="39">
        <v>7</v>
      </c>
      <c r="B13" s="2"/>
      <c r="C13" s="2"/>
      <c r="D13" s="2"/>
      <c r="E13" s="2"/>
      <c r="F13" s="37"/>
      <c r="G13" s="2"/>
      <c r="H13" s="351"/>
    </row>
    <row r="14" spans="1:12" x14ac:dyDescent="0.25">
      <c r="A14" s="39">
        <v>8</v>
      </c>
      <c r="B14" s="350" t="s">
        <v>348</v>
      </c>
      <c r="C14" s="2"/>
      <c r="D14" s="2"/>
      <c r="E14" s="2"/>
      <c r="F14" s="2"/>
      <c r="G14" s="2"/>
      <c r="H14" s="351"/>
    </row>
    <row r="15" spans="1:12" x14ac:dyDescent="0.25">
      <c r="A15" s="39">
        <v>9</v>
      </c>
      <c r="B15" s="3" t="s">
        <v>346</v>
      </c>
      <c r="C15" s="2"/>
      <c r="D15" s="2"/>
      <c r="E15" s="2"/>
      <c r="F15" s="357">
        <v>-2868992</v>
      </c>
      <c r="G15" s="2"/>
      <c r="H15" s="351" t="s">
        <v>349</v>
      </c>
    </row>
    <row r="16" spans="1:12" x14ac:dyDescent="0.25">
      <c r="A16" s="39">
        <v>10</v>
      </c>
      <c r="B16" s="2"/>
      <c r="C16" s="2"/>
      <c r="D16" s="2"/>
      <c r="E16" s="2"/>
      <c r="F16" s="37"/>
      <c r="G16" s="2"/>
    </row>
    <row r="17" spans="1:8" x14ac:dyDescent="0.25">
      <c r="A17" s="39">
        <v>11</v>
      </c>
      <c r="B17" s="28" t="s">
        <v>350</v>
      </c>
      <c r="C17" s="2"/>
      <c r="D17" s="2"/>
      <c r="E17" s="2"/>
      <c r="F17" s="64"/>
      <c r="G17" s="2"/>
    </row>
    <row r="18" spans="1:8" x14ac:dyDescent="0.25">
      <c r="A18" s="39">
        <v>12</v>
      </c>
      <c r="B18" s="28"/>
      <c r="C18" s="2"/>
      <c r="D18" s="2"/>
      <c r="E18" s="2"/>
      <c r="F18" s="64"/>
      <c r="G18" s="2"/>
    </row>
    <row r="19" spans="1:8" x14ac:dyDescent="0.25">
      <c r="A19" s="39">
        <v>13</v>
      </c>
      <c r="B19" s="2" t="s">
        <v>105</v>
      </c>
      <c r="C19" s="2"/>
      <c r="D19" s="2"/>
      <c r="E19" s="2"/>
      <c r="F19" s="357">
        <v>0</v>
      </c>
      <c r="G19" s="2"/>
      <c r="H19" s="351"/>
    </row>
    <row r="20" spans="1:8" x14ac:dyDescent="0.25">
      <c r="A20" s="39">
        <v>14</v>
      </c>
      <c r="B20" s="2"/>
      <c r="C20" s="2"/>
      <c r="D20" s="2"/>
      <c r="E20" s="2"/>
      <c r="F20" s="358"/>
      <c r="G20" s="2"/>
    </row>
    <row r="21" spans="1:8" ht="15.75" thickBot="1" x14ac:dyDescent="0.3">
      <c r="A21" s="39">
        <v>15</v>
      </c>
      <c r="B21" s="40" t="s">
        <v>351</v>
      </c>
      <c r="C21" s="2"/>
      <c r="D21" s="2"/>
      <c r="E21" s="2"/>
      <c r="F21" s="352">
        <v>-384388</v>
      </c>
      <c r="G21" s="2"/>
    </row>
    <row r="22" spans="1:8" ht="15.75" thickTop="1" x14ac:dyDescent="0.25">
      <c r="A22" s="39">
        <v>16</v>
      </c>
      <c r="B22" s="2"/>
      <c r="C22" s="2"/>
      <c r="D22" s="2"/>
      <c r="E22" s="2"/>
      <c r="F22" s="37"/>
      <c r="G22" s="2"/>
    </row>
    <row r="23" spans="1:8" x14ac:dyDescent="0.25">
      <c r="A23" s="39">
        <v>17</v>
      </c>
      <c r="B23" s="2"/>
      <c r="C23" s="2"/>
      <c r="D23" s="2"/>
      <c r="E23" s="2"/>
      <c r="F23" s="37"/>
      <c r="G23" s="2"/>
    </row>
    <row r="24" spans="1:8" x14ac:dyDescent="0.25">
      <c r="A24" s="39">
        <v>18</v>
      </c>
      <c r="B24" s="291" t="s">
        <v>353</v>
      </c>
      <c r="C24" s="286"/>
      <c r="D24" s="286"/>
      <c r="E24" s="2"/>
      <c r="F24" s="353">
        <v>65337329</v>
      </c>
      <c r="G24" s="2"/>
    </row>
    <row r="25" spans="1:8" x14ac:dyDescent="0.25">
      <c r="A25" s="39">
        <v>19</v>
      </c>
      <c r="B25" s="40"/>
      <c r="C25" s="2"/>
      <c r="D25" s="2"/>
      <c r="E25" s="2"/>
      <c r="F25" s="354"/>
      <c r="G25" s="2"/>
    </row>
    <row r="26" spans="1:8" x14ac:dyDescent="0.25">
      <c r="A26" s="39">
        <v>20</v>
      </c>
      <c r="B26" s="40" t="s">
        <v>352</v>
      </c>
      <c r="C26" s="2"/>
      <c r="D26" s="2"/>
      <c r="E26" s="2"/>
      <c r="F26" s="355">
        <v>-5.8999999999999999E-3</v>
      </c>
      <c r="G26" s="2"/>
    </row>
  </sheetData>
  <pageMargins left="0.7" right="0.7" top="0.75" bottom="0.75" header="0.3" footer="0.3"/>
  <pageSetup scale="87"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4"/>
  <sheetViews>
    <sheetView showGridLines="0" topLeftCell="B1" workbookViewId="0">
      <selection activeCell="M1" sqref="M1:M2"/>
    </sheetView>
  </sheetViews>
  <sheetFormatPr defaultColWidth="9.140625" defaultRowHeight="15" x14ac:dyDescent="0.25"/>
  <cols>
    <col min="1" max="1" width="9.140625" style="70"/>
    <col min="2" max="2" width="16.42578125" style="70" customWidth="1"/>
    <col min="3" max="3" width="9.140625" style="70"/>
    <col min="4" max="4" width="13.28515625" style="70" bestFit="1" customWidth="1"/>
    <col min="5" max="5" width="25" style="70" bestFit="1" customWidth="1"/>
    <col min="6" max="6" width="9.5703125" style="70" bestFit="1" customWidth="1"/>
    <col min="7" max="7" width="24.42578125" style="70" bestFit="1" customWidth="1"/>
    <col min="8" max="9" width="10.5703125" style="70" bestFit="1" customWidth="1"/>
    <col min="10" max="10" width="24.42578125" style="70" bestFit="1" customWidth="1"/>
    <col min="11" max="11" width="10.5703125" style="70" bestFit="1" customWidth="1"/>
    <col min="12" max="12" width="9.5703125" style="70" bestFit="1" customWidth="1"/>
    <col min="13" max="13" width="24.42578125" style="70" bestFit="1" customWidth="1"/>
    <col min="14" max="14" width="10.5703125" style="70" bestFit="1" customWidth="1"/>
    <col min="15" max="16384" width="9.140625" style="70"/>
  </cols>
  <sheetData>
    <row r="1" spans="1:14" x14ac:dyDescent="0.25">
      <c r="A1" s="1" t="str">
        <f>+'[2]Washington volumes'!A1</f>
        <v>NW Natural</v>
      </c>
      <c r="B1" s="2"/>
      <c r="C1" s="2"/>
      <c r="D1" s="2"/>
      <c r="E1" s="2"/>
      <c r="F1" s="2"/>
      <c r="G1" s="2"/>
      <c r="H1" s="2"/>
      <c r="I1" s="2"/>
      <c r="J1" s="2"/>
      <c r="K1" s="2"/>
      <c r="L1" s="2"/>
      <c r="M1" s="186" t="s">
        <v>354</v>
      </c>
      <c r="N1" s="185"/>
    </row>
    <row r="2" spans="1:14" x14ac:dyDescent="0.25">
      <c r="A2" s="1" t="str">
        <f>+'[2]Washington volumes'!A2</f>
        <v>Rates &amp; Regulatory Affairs</v>
      </c>
      <c r="B2" s="2"/>
      <c r="C2" s="2"/>
      <c r="D2" s="2"/>
      <c r="E2" s="2"/>
      <c r="F2" s="2"/>
      <c r="G2" s="2"/>
      <c r="H2" s="2"/>
      <c r="I2" s="2"/>
      <c r="J2" s="2"/>
      <c r="K2" s="2"/>
      <c r="L2" s="2"/>
      <c r="M2" s="186" t="s">
        <v>355</v>
      </c>
      <c r="N2" s="185"/>
    </row>
    <row r="3" spans="1:14" x14ac:dyDescent="0.25">
      <c r="A3" s="1" t="str">
        <f>+'[2]Washington volumes'!A3</f>
        <v>2017-2018 PGA Filing - Washington: September Filing</v>
      </c>
      <c r="B3" s="2"/>
      <c r="C3" s="2"/>
      <c r="D3" s="2"/>
      <c r="E3" s="2"/>
      <c r="F3" s="2"/>
      <c r="G3" s="2"/>
      <c r="H3" s="2"/>
      <c r="I3" s="2"/>
      <c r="J3" s="2"/>
      <c r="K3" s="2"/>
      <c r="L3" s="2"/>
      <c r="M3" s="2"/>
      <c r="N3" s="2"/>
    </row>
    <row r="4" spans="1:14" x14ac:dyDescent="0.25">
      <c r="A4" s="1" t="s">
        <v>55</v>
      </c>
      <c r="B4" s="2"/>
      <c r="C4" s="2"/>
      <c r="D4" s="2"/>
      <c r="E4" s="2"/>
      <c r="F4" s="2"/>
      <c r="G4" s="2"/>
      <c r="H4" s="2"/>
      <c r="I4" s="2"/>
      <c r="J4" s="2"/>
      <c r="K4" s="2"/>
      <c r="L4" s="2"/>
      <c r="M4" s="2"/>
      <c r="N4" s="2"/>
    </row>
    <row r="5" spans="1:14" x14ac:dyDescent="0.25">
      <c r="A5" s="71"/>
      <c r="B5" s="72"/>
      <c r="C5" s="72"/>
      <c r="D5" s="72"/>
      <c r="E5" s="3"/>
      <c r="F5" s="37"/>
      <c r="G5" s="2"/>
      <c r="H5" s="2"/>
      <c r="I5" s="2"/>
      <c r="J5" s="2"/>
      <c r="K5" s="37"/>
      <c r="L5" s="2"/>
      <c r="M5" s="2"/>
      <c r="N5" s="2"/>
    </row>
    <row r="6" spans="1:14" x14ac:dyDescent="0.25">
      <c r="A6" s="5"/>
      <c r="B6" s="2"/>
      <c r="C6" s="2"/>
      <c r="D6" s="2"/>
      <c r="E6" s="2"/>
      <c r="F6" s="39"/>
      <c r="G6" s="2"/>
      <c r="H6" s="2"/>
      <c r="I6" s="2"/>
      <c r="J6" s="2"/>
      <c r="K6" s="2"/>
      <c r="L6" s="2"/>
      <c r="M6" s="2"/>
      <c r="N6" s="2"/>
    </row>
    <row r="7" spans="1:14" ht="15.75" thickBot="1" x14ac:dyDescent="0.3">
      <c r="A7" s="38">
        <v>1</v>
      </c>
      <c r="B7" s="2"/>
      <c r="C7" s="2"/>
      <c r="D7" s="39" t="s">
        <v>56</v>
      </c>
      <c r="E7" s="40"/>
      <c r="F7" s="41" t="str">
        <f>+[2]Inputs!C36</f>
        <v>WACOG Deferral</v>
      </c>
      <c r="G7" s="42"/>
      <c r="H7" s="43"/>
      <c r="I7" s="41" t="str">
        <f>+[2]Inputs!C38</f>
        <v>Demand Deferral - FIRM</v>
      </c>
      <c r="J7" s="42"/>
      <c r="K7" s="43"/>
      <c r="L7" s="41" t="str">
        <f>+[2]Inputs!C40</f>
        <v>Demand Deferral - INTERRUPTIBLE</v>
      </c>
      <c r="M7" s="42"/>
      <c r="N7" s="43"/>
    </row>
    <row r="8" spans="1:14" ht="15.75" thickBot="1" x14ac:dyDescent="0.3">
      <c r="A8" s="38">
        <f t="shared" ref="A8:A71" si="0">+A7+1</f>
        <v>2</v>
      </c>
      <c r="B8" s="2"/>
      <c r="C8" s="2"/>
      <c r="D8" s="39" t="s">
        <v>57</v>
      </c>
      <c r="E8" s="44" t="s">
        <v>58</v>
      </c>
      <c r="F8" s="45">
        <f>+[2]Inputs!B36</f>
        <v>-275001</v>
      </c>
      <c r="G8" s="30" t="s">
        <v>59</v>
      </c>
      <c r="H8" s="46"/>
      <c r="I8" s="45">
        <f>+[2]Inputs!B38</f>
        <v>-2452812</v>
      </c>
      <c r="J8" s="30" t="s">
        <v>59</v>
      </c>
      <c r="K8" s="46"/>
      <c r="L8" s="45">
        <f>+[2]Inputs!B40</f>
        <v>-15746</v>
      </c>
      <c r="M8" s="30" t="s">
        <v>59</v>
      </c>
      <c r="N8" s="46"/>
    </row>
    <row r="9" spans="1:14" ht="15.75" thickBot="1" x14ac:dyDescent="0.3">
      <c r="A9" s="38">
        <f t="shared" si="0"/>
        <v>3</v>
      </c>
      <c r="B9" s="2"/>
      <c r="C9" s="2"/>
      <c r="D9" s="39" t="s">
        <v>60</v>
      </c>
      <c r="E9" s="44" t="s">
        <v>61</v>
      </c>
      <c r="F9" s="47">
        <f>+revsens</f>
        <v>4.3720000000000002E-2</v>
      </c>
      <c r="G9" s="30" t="s">
        <v>62</v>
      </c>
      <c r="H9" s="46"/>
      <c r="I9" s="47">
        <f>+revsens</f>
        <v>4.3720000000000002E-2</v>
      </c>
      <c r="J9" s="30" t="s">
        <v>62</v>
      </c>
      <c r="K9" s="46"/>
      <c r="L9" s="47">
        <f>+revsens</f>
        <v>4.3720000000000002E-2</v>
      </c>
      <c r="M9" s="30" t="s">
        <v>62</v>
      </c>
      <c r="N9" s="46"/>
    </row>
    <row r="10" spans="1:14" ht="15.75" thickBot="1" x14ac:dyDescent="0.3">
      <c r="A10" s="38">
        <f t="shared" si="0"/>
        <v>4</v>
      </c>
      <c r="B10" s="2"/>
      <c r="C10" s="2"/>
      <c r="D10" s="48" t="s">
        <v>63</v>
      </c>
      <c r="E10" s="49" t="s">
        <v>64</v>
      </c>
      <c r="F10" s="50">
        <f>ROUND(+F8/(1-F9),0)</f>
        <v>-287574</v>
      </c>
      <c r="G10" s="51" t="s">
        <v>65</v>
      </c>
      <c r="H10" s="52"/>
      <c r="I10" s="50">
        <f>ROUND(+I8/(1-I9),0)</f>
        <v>-2564952</v>
      </c>
      <c r="J10" s="51" t="s">
        <v>66</v>
      </c>
      <c r="K10" s="52"/>
      <c r="L10" s="50">
        <f>ROUND(+L8/(1-L9),0)</f>
        <v>-16466</v>
      </c>
      <c r="M10" s="51" t="s">
        <v>67</v>
      </c>
      <c r="N10" s="52"/>
    </row>
    <row r="11" spans="1:14" x14ac:dyDescent="0.25">
      <c r="A11" s="38">
        <f t="shared" si="0"/>
        <v>5</v>
      </c>
      <c r="B11" s="2"/>
      <c r="C11" s="2"/>
      <c r="D11" s="13"/>
      <c r="E11" s="53"/>
      <c r="F11" s="54" t="s">
        <v>68</v>
      </c>
      <c r="G11" s="55" t="s">
        <v>69</v>
      </c>
      <c r="H11" s="56" t="s">
        <v>70</v>
      </c>
      <c r="I11" s="54" t="s">
        <v>68</v>
      </c>
      <c r="J11" s="55" t="s">
        <v>69</v>
      </c>
      <c r="K11" s="56" t="s">
        <v>70</v>
      </c>
      <c r="L11" s="54" t="s">
        <v>68</v>
      </c>
      <c r="M11" s="55" t="s">
        <v>69</v>
      </c>
      <c r="N11" s="56" t="s">
        <v>70</v>
      </c>
    </row>
    <row r="12" spans="1:14" x14ac:dyDescent="0.25">
      <c r="A12" s="38">
        <f t="shared" si="0"/>
        <v>6</v>
      </c>
      <c r="B12" s="57" t="s">
        <v>12</v>
      </c>
      <c r="C12" s="57" t="s">
        <v>13</v>
      </c>
      <c r="D12" s="17" t="s">
        <v>14</v>
      </c>
      <c r="E12" s="58"/>
      <c r="F12" s="59" t="s">
        <v>15</v>
      </c>
      <c r="G12" s="17" t="s">
        <v>16</v>
      </c>
      <c r="H12" s="60" t="s">
        <v>17</v>
      </c>
      <c r="I12" s="59" t="s">
        <v>18</v>
      </c>
      <c r="J12" s="17" t="s">
        <v>19</v>
      </c>
      <c r="K12" s="60" t="s">
        <v>71</v>
      </c>
      <c r="L12" s="59" t="s">
        <v>72</v>
      </c>
      <c r="M12" s="17" t="s">
        <v>73</v>
      </c>
      <c r="N12" s="60" t="s">
        <v>74</v>
      </c>
    </row>
    <row r="13" spans="1:14" x14ac:dyDescent="0.25">
      <c r="A13" s="38">
        <f t="shared" si="0"/>
        <v>7</v>
      </c>
      <c r="B13" s="19" t="s">
        <v>20</v>
      </c>
      <c r="C13" s="20"/>
      <c r="D13" s="61">
        <v>185450.6</v>
      </c>
      <c r="E13" s="62"/>
      <c r="F13" s="73">
        <v>1</v>
      </c>
      <c r="G13" s="61">
        <v>185450.6</v>
      </c>
      <c r="H13" s="63">
        <v>-3.9699999999999996E-3</v>
      </c>
      <c r="I13" s="73">
        <v>1</v>
      </c>
      <c r="J13" s="61">
        <v>185450.6</v>
      </c>
      <c r="K13" s="63">
        <v>-3.6020000000000003E-2</v>
      </c>
      <c r="L13" s="73">
        <v>0</v>
      </c>
      <c r="M13" s="61">
        <v>0</v>
      </c>
      <c r="N13" s="63">
        <v>0</v>
      </c>
    </row>
    <row r="14" spans="1:14" x14ac:dyDescent="0.25">
      <c r="A14" s="38">
        <f t="shared" si="0"/>
        <v>8</v>
      </c>
      <c r="B14" s="19" t="s">
        <v>21</v>
      </c>
      <c r="C14" s="20"/>
      <c r="D14" s="61">
        <v>29900.799999999999</v>
      </c>
      <c r="E14" s="62"/>
      <c r="F14" s="73">
        <v>1</v>
      </c>
      <c r="G14" s="61">
        <v>29900.799999999999</v>
      </c>
      <c r="H14" s="63">
        <v>-3.9699999999999996E-3</v>
      </c>
      <c r="I14" s="73">
        <v>1</v>
      </c>
      <c r="J14" s="61">
        <v>29900.799999999999</v>
      </c>
      <c r="K14" s="63">
        <v>-3.6020000000000003E-2</v>
      </c>
      <c r="L14" s="73">
        <v>0</v>
      </c>
      <c r="M14" s="61">
        <v>0</v>
      </c>
      <c r="N14" s="63">
        <v>0</v>
      </c>
    </row>
    <row r="15" spans="1:14" x14ac:dyDescent="0.25">
      <c r="A15" s="38">
        <f t="shared" si="0"/>
        <v>9</v>
      </c>
      <c r="B15" s="19" t="s">
        <v>22</v>
      </c>
      <c r="C15" s="20"/>
      <c r="D15" s="61">
        <v>46288430.200000003</v>
      </c>
      <c r="E15" s="62"/>
      <c r="F15" s="73">
        <v>1</v>
      </c>
      <c r="G15" s="61">
        <v>46288430.200000003</v>
      </c>
      <c r="H15" s="63">
        <v>-3.9699999999999996E-3</v>
      </c>
      <c r="I15" s="73">
        <v>1</v>
      </c>
      <c r="J15" s="61">
        <v>46288430.200000003</v>
      </c>
      <c r="K15" s="63">
        <v>-3.6020000000000003E-2</v>
      </c>
      <c r="L15" s="73">
        <v>0</v>
      </c>
      <c r="M15" s="61">
        <v>0</v>
      </c>
      <c r="N15" s="63">
        <v>0</v>
      </c>
    </row>
    <row r="16" spans="1:14" x14ac:dyDescent="0.25">
      <c r="A16" s="38">
        <f t="shared" si="0"/>
        <v>10</v>
      </c>
      <c r="B16" s="19" t="s">
        <v>23</v>
      </c>
      <c r="C16" s="20"/>
      <c r="D16" s="61">
        <v>17409108</v>
      </c>
      <c r="E16" s="62"/>
      <c r="F16" s="73">
        <v>1</v>
      </c>
      <c r="G16" s="61">
        <v>17409108</v>
      </c>
      <c r="H16" s="63">
        <v>-3.9699999999999996E-3</v>
      </c>
      <c r="I16" s="73">
        <v>1</v>
      </c>
      <c r="J16" s="61">
        <v>17409108</v>
      </c>
      <c r="K16" s="63">
        <v>-3.6020000000000003E-2</v>
      </c>
      <c r="L16" s="73">
        <v>0</v>
      </c>
      <c r="M16" s="61">
        <v>0</v>
      </c>
      <c r="N16" s="63">
        <v>0</v>
      </c>
    </row>
    <row r="17" spans="1:14" x14ac:dyDescent="0.25">
      <c r="A17" s="38">
        <f t="shared" si="0"/>
        <v>11</v>
      </c>
      <c r="B17" s="19" t="s">
        <v>24</v>
      </c>
      <c r="C17" s="20"/>
      <c r="D17" s="61">
        <v>441901</v>
      </c>
      <c r="E17" s="62"/>
      <c r="F17" s="73">
        <v>1</v>
      </c>
      <c r="G17" s="61">
        <v>441901</v>
      </c>
      <c r="H17" s="63">
        <v>-3.9699999999999996E-3</v>
      </c>
      <c r="I17" s="73">
        <v>1</v>
      </c>
      <c r="J17" s="61">
        <v>441901</v>
      </c>
      <c r="K17" s="63">
        <v>-3.6020000000000003E-2</v>
      </c>
      <c r="L17" s="73">
        <v>0</v>
      </c>
      <c r="M17" s="61">
        <v>0</v>
      </c>
      <c r="N17" s="63">
        <v>0</v>
      </c>
    </row>
    <row r="18" spans="1:14" x14ac:dyDescent="0.25">
      <c r="A18" s="38">
        <f t="shared" si="0"/>
        <v>12</v>
      </c>
      <c r="B18" s="21">
        <v>27</v>
      </c>
      <c r="C18" s="22"/>
      <c r="D18" s="61">
        <v>421152.2</v>
      </c>
      <c r="E18" s="62"/>
      <c r="F18" s="73">
        <v>1</v>
      </c>
      <c r="G18" s="61">
        <v>421152.2</v>
      </c>
      <c r="H18" s="63">
        <v>-3.9699999999999996E-3</v>
      </c>
      <c r="I18" s="73">
        <v>1</v>
      </c>
      <c r="J18" s="61">
        <v>421152.2</v>
      </c>
      <c r="K18" s="63">
        <v>-3.6020000000000003E-2</v>
      </c>
      <c r="L18" s="73">
        <v>0</v>
      </c>
      <c r="M18" s="61">
        <v>0</v>
      </c>
      <c r="N18" s="63">
        <v>0</v>
      </c>
    </row>
    <row r="19" spans="1:14" x14ac:dyDescent="0.25">
      <c r="A19" s="38">
        <f t="shared" si="0"/>
        <v>13</v>
      </c>
      <c r="B19" s="23" t="s">
        <v>25</v>
      </c>
      <c r="C19" s="24" t="s">
        <v>26</v>
      </c>
      <c r="D19" s="64">
        <v>1686868.2</v>
      </c>
      <c r="E19" s="65"/>
      <c r="F19" s="74">
        <v>1</v>
      </c>
      <c r="G19" s="64">
        <v>1686868.2</v>
      </c>
      <c r="H19" s="66">
        <v>-3.9699999999999996E-3</v>
      </c>
      <c r="I19" s="74">
        <v>1</v>
      </c>
      <c r="J19" s="64">
        <v>1686868.2</v>
      </c>
      <c r="K19" s="66">
        <v>-3.6020000000000003E-2</v>
      </c>
      <c r="L19" s="74">
        <v>0</v>
      </c>
      <c r="M19" s="64">
        <v>0</v>
      </c>
      <c r="N19" s="66">
        <v>0</v>
      </c>
    </row>
    <row r="20" spans="1:14" x14ac:dyDescent="0.25">
      <c r="A20" s="38">
        <f t="shared" si="0"/>
        <v>14</v>
      </c>
      <c r="B20" s="21"/>
      <c r="C20" s="25" t="s">
        <v>27</v>
      </c>
      <c r="D20" s="61">
        <v>1700017.3</v>
      </c>
      <c r="E20" s="62"/>
      <c r="F20" s="73">
        <v>1</v>
      </c>
      <c r="G20" s="61">
        <v>1700017.3</v>
      </c>
      <c r="H20" s="63">
        <v>-3.9699999999999996E-3</v>
      </c>
      <c r="I20" s="73">
        <v>1</v>
      </c>
      <c r="J20" s="61">
        <v>1700017.3</v>
      </c>
      <c r="K20" s="63">
        <v>-3.6020000000000003E-2</v>
      </c>
      <c r="L20" s="73">
        <v>0</v>
      </c>
      <c r="M20" s="61">
        <v>0</v>
      </c>
      <c r="N20" s="63">
        <v>0</v>
      </c>
    </row>
    <row r="21" spans="1:14" x14ac:dyDescent="0.25">
      <c r="A21" s="38">
        <f t="shared" si="0"/>
        <v>15</v>
      </c>
      <c r="B21" s="23" t="s">
        <v>28</v>
      </c>
      <c r="C21" s="24" t="s">
        <v>26</v>
      </c>
      <c r="D21" s="64">
        <v>0</v>
      </c>
      <c r="E21" s="65"/>
      <c r="F21" s="74">
        <v>1</v>
      </c>
      <c r="G21" s="64">
        <v>0</v>
      </c>
      <c r="H21" s="66">
        <v>-3.9699999999999996E-3</v>
      </c>
      <c r="I21" s="74">
        <v>0</v>
      </c>
      <c r="J21" s="64">
        <v>0</v>
      </c>
      <c r="K21" s="66">
        <v>0</v>
      </c>
      <c r="L21" s="74">
        <v>1</v>
      </c>
      <c r="M21" s="64">
        <v>0</v>
      </c>
      <c r="N21" s="66">
        <v>-1.259E-2</v>
      </c>
    </row>
    <row r="22" spans="1:14" x14ac:dyDescent="0.25">
      <c r="A22" s="38">
        <f t="shared" si="0"/>
        <v>16</v>
      </c>
      <c r="B22" s="21"/>
      <c r="C22" s="25" t="s">
        <v>27</v>
      </c>
      <c r="D22" s="61">
        <v>0</v>
      </c>
      <c r="E22" s="62"/>
      <c r="F22" s="73">
        <v>1</v>
      </c>
      <c r="G22" s="61">
        <v>0</v>
      </c>
      <c r="H22" s="63">
        <v>-3.9699999999999996E-3</v>
      </c>
      <c r="I22" s="73">
        <v>0</v>
      </c>
      <c r="J22" s="61">
        <v>0</v>
      </c>
      <c r="K22" s="63">
        <v>0</v>
      </c>
      <c r="L22" s="73">
        <v>1</v>
      </c>
      <c r="M22" s="61">
        <v>0</v>
      </c>
      <c r="N22" s="63">
        <v>-1.259E-2</v>
      </c>
    </row>
    <row r="23" spans="1:14" x14ac:dyDescent="0.25">
      <c r="A23" s="38">
        <f t="shared" si="0"/>
        <v>17</v>
      </c>
      <c r="B23" s="23" t="s">
        <v>29</v>
      </c>
      <c r="C23" s="24" t="s">
        <v>26</v>
      </c>
      <c r="D23" s="64">
        <v>374368</v>
      </c>
      <c r="E23" s="65"/>
      <c r="F23" s="74">
        <v>0</v>
      </c>
      <c r="G23" s="64">
        <v>0</v>
      </c>
      <c r="H23" s="66">
        <v>0</v>
      </c>
      <c r="I23" s="74">
        <v>0</v>
      </c>
      <c r="J23" s="64">
        <v>0</v>
      </c>
      <c r="K23" s="66">
        <v>0</v>
      </c>
      <c r="L23" s="74">
        <v>0</v>
      </c>
      <c r="M23" s="64">
        <v>0</v>
      </c>
      <c r="N23" s="66">
        <v>0</v>
      </c>
    </row>
    <row r="24" spans="1:14" x14ac:dyDescent="0.25">
      <c r="A24" s="38">
        <f t="shared" si="0"/>
        <v>18</v>
      </c>
      <c r="B24" s="21"/>
      <c r="C24" s="25" t="s">
        <v>27</v>
      </c>
      <c r="D24" s="61">
        <v>600813</v>
      </c>
      <c r="E24" s="62"/>
      <c r="F24" s="73">
        <v>0</v>
      </c>
      <c r="G24" s="61">
        <v>0</v>
      </c>
      <c r="H24" s="63">
        <v>0</v>
      </c>
      <c r="I24" s="73">
        <v>0</v>
      </c>
      <c r="J24" s="61">
        <v>0</v>
      </c>
      <c r="K24" s="63">
        <v>0</v>
      </c>
      <c r="L24" s="73">
        <v>0</v>
      </c>
      <c r="M24" s="61">
        <v>0</v>
      </c>
      <c r="N24" s="63">
        <v>0</v>
      </c>
    </row>
    <row r="25" spans="1:14" x14ac:dyDescent="0.25">
      <c r="A25" s="38">
        <f t="shared" si="0"/>
        <v>19</v>
      </c>
      <c r="B25" s="23" t="s">
        <v>30</v>
      </c>
      <c r="C25" s="24" t="s">
        <v>26</v>
      </c>
      <c r="D25" s="64">
        <v>251387</v>
      </c>
      <c r="E25" s="65"/>
      <c r="F25" s="74">
        <v>1</v>
      </c>
      <c r="G25" s="64">
        <v>251387</v>
      </c>
      <c r="H25" s="66">
        <v>-3.9699999999999996E-3</v>
      </c>
      <c r="I25" s="74">
        <v>1</v>
      </c>
      <c r="J25" s="64">
        <v>251387</v>
      </c>
      <c r="K25" s="66">
        <v>-3.6020000000000003E-2</v>
      </c>
      <c r="L25" s="74">
        <v>0</v>
      </c>
      <c r="M25" s="64">
        <v>0</v>
      </c>
      <c r="N25" s="66">
        <v>0</v>
      </c>
    </row>
    <row r="26" spans="1:14" x14ac:dyDescent="0.25">
      <c r="A26" s="38">
        <f t="shared" si="0"/>
        <v>20</v>
      </c>
      <c r="B26" s="21"/>
      <c r="C26" s="25" t="s">
        <v>27</v>
      </c>
      <c r="D26" s="61">
        <v>291828</v>
      </c>
      <c r="E26" s="62"/>
      <c r="F26" s="73">
        <v>1</v>
      </c>
      <c r="G26" s="61">
        <v>291828</v>
      </c>
      <c r="H26" s="63">
        <v>-3.9699999999999996E-3</v>
      </c>
      <c r="I26" s="73">
        <v>1</v>
      </c>
      <c r="J26" s="61">
        <v>291828</v>
      </c>
      <c r="K26" s="63">
        <v>-3.6020000000000003E-2</v>
      </c>
      <c r="L26" s="73">
        <v>0</v>
      </c>
      <c r="M26" s="61">
        <v>0</v>
      </c>
      <c r="N26" s="63">
        <v>0</v>
      </c>
    </row>
    <row r="27" spans="1:14" x14ac:dyDescent="0.25">
      <c r="A27" s="38">
        <f t="shared" si="0"/>
        <v>21</v>
      </c>
      <c r="B27" s="23" t="s">
        <v>31</v>
      </c>
      <c r="C27" s="24" t="s">
        <v>26</v>
      </c>
      <c r="D27" s="64">
        <v>0</v>
      </c>
      <c r="E27" s="65"/>
      <c r="F27" s="74">
        <v>1</v>
      </c>
      <c r="G27" s="64">
        <v>0</v>
      </c>
      <c r="H27" s="66">
        <v>-3.9699999999999996E-3</v>
      </c>
      <c r="I27" s="74">
        <v>0</v>
      </c>
      <c r="J27" s="64">
        <v>0</v>
      </c>
      <c r="K27" s="66">
        <v>0</v>
      </c>
      <c r="L27" s="74">
        <v>1</v>
      </c>
      <c r="M27" s="64">
        <v>0</v>
      </c>
      <c r="N27" s="66">
        <v>-1.259E-2</v>
      </c>
    </row>
    <row r="28" spans="1:14" x14ac:dyDescent="0.25">
      <c r="A28" s="38">
        <f t="shared" si="0"/>
        <v>22</v>
      </c>
      <c r="B28" s="21"/>
      <c r="C28" s="25" t="s">
        <v>27</v>
      </c>
      <c r="D28" s="61">
        <v>0</v>
      </c>
      <c r="E28" s="62"/>
      <c r="F28" s="73">
        <v>1</v>
      </c>
      <c r="G28" s="61">
        <v>0</v>
      </c>
      <c r="H28" s="63">
        <v>-3.9699999999999996E-3</v>
      </c>
      <c r="I28" s="73">
        <v>0</v>
      </c>
      <c r="J28" s="61">
        <v>0</v>
      </c>
      <c r="K28" s="63">
        <v>0</v>
      </c>
      <c r="L28" s="73">
        <v>1</v>
      </c>
      <c r="M28" s="61">
        <v>0</v>
      </c>
      <c r="N28" s="63">
        <v>-1.259E-2</v>
      </c>
    </row>
    <row r="29" spans="1:14" x14ac:dyDescent="0.25">
      <c r="A29" s="38">
        <f t="shared" si="0"/>
        <v>23</v>
      </c>
      <c r="B29" s="23" t="s">
        <v>32</v>
      </c>
      <c r="C29" s="24" t="s">
        <v>26</v>
      </c>
      <c r="D29" s="64">
        <v>460277.8</v>
      </c>
      <c r="E29" s="65"/>
      <c r="F29" s="74">
        <v>1</v>
      </c>
      <c r="G29" s="64">
        <v>460277.8</v>
      </c>
      <c r="H29" s="66">
        <v>-3.9699999999999996E-3</v>
      </c>
      <c r="I29" s="74">
        <v>1</v>
      </c>
      <c r="J29" s="64">
        <v>460277.8</v>
      </c>
      <c r="K29" s="66">
        <v>-3.6020000000000003E-2</v>
      </c>
      <c r="L29" s="74">
        <v>0</v>
      </c>
      <c r="M29" s="64">
        <v>0</v>
      </c>
      <c r="N29" s="66">
        <v>0</v>
      </c>
    </row>
    <row r="30" spans="1:14" x14ac:dyDescent="0.25">
      <c r="A30" s="38">
        <f t="shared" si="0"/>
        <v>24</v>
      </c>
      <c r="B30" s="23"/>
      <c r="C30" s="24" t="s">
        <v>27</v>
      </c>
      <c r="D30" s="64">
        <v>215032.2</v>
      </c>
      <c r="E30" s="65"/>
      <c r="F30" s="74">
        <v>1</v>
      </c>
      <c r="G30" s="64">
        <v>215032.2</v>
      </c>
      <c r="H30" s="66">
        <v>-3.9699999999999996E-3</v>
      </c>
      <c r="I30" s="74">
        <v>1</v>
      </c>
      <c r="J30" s="64">
        <v>215032.2</v>
      </c>
      <c r="K30" s="66">
        <v>-3.6020000000000003E-2</v>
      </c>
      <c r="L30" s="74">
        <v>0</v>
      </c>
      <c r="M30" s="64">
        <v>0</v>
      </c>
      <c r="N30" s="66">
        <v>0</v>
      </c>
    </row>
    <row r="31" spans="1:14" x14ac:dyDescent="0.25">
      <c r="A31" s="38">
        <f t="shared" si="0"/>
        <v>25</v>
      </c>
      <c r="B31" s="23"/>
      <c r="C31" s="24" t="s">
        <v>33</v>
      </c>
      <c r="D31" s="64">
        <v>33691.800000000003</v>
      </c>
      <c r="E31" s="65"/>
      <c r="F31" s="74">
        <v>1</v>
      </c>
      <c r="G31" s="64">
        <v>33691.800000000003</v>
      </c>
      <c r="H31" s="66">
        <v>-3.9699999999999996E-3</v>
      </c>
      <c r="I31" s="74">
        <v>1</v>
      </c>
      <c r="J31" s="64">
        <v>33691.800000000003</v>
      </c>
      <c r="K31" s="66">
        <v>-3.6020000000000003E-2</v>
      </c>
      <c r="L31" s="74">
        <v>0</v>
      </c>
      <c r="M31" s="64">
        <v>0</v>
      </c>
      <c r="N31" s="66">
        <v>0</v>
      </c>
    </row>
    <row r="32" spans="1:14" x14ac:dyDescent="0.25">
      <c r="A32" s="38">
        <f t="shared" si="0"/>
        <v>26</v>
      </c>
      <c r="B32" s="23"/>
      <c r="C32" s="24" t="s">
        <v>34</v>
      </c>
      <c r="D32" s="64">
        <v>0</v>
      </c>
      <c r="E32" s="65"/>
      <c r="F32" s="74">
        <v>1</v>
      </c>
      <c r="G32" s="64">
        <v>0</v>
      </c>
      <c r="H32" s="66">
        <v>-3.9699999999999996E-3</v>
      </c>
      <c r="I32" s="74">
        <v>1</v>
      </c>
      <c r="J32" s="64">
        <v>0</v>
      </c>
      <c r="K32" s="66">
        <v>-3.6020000000000003E-2</v>
      </c>
      <c r="L32" s="74">
        <v>0</v>
      </c>
      <c r="M32" s="64">
        <v>0</v>
      </c>
      <c r="N32" s="66">
        <v>0</v>
      </c>
    </row>
    <row r="33" spans="1:14" x14ac:dyDescent="0.25">
      <c r="A33" s="38">
        <f t="shared" si="0"/>
        <v>27</v>
      </c>
      <c r="B33" s="23"/>
      <c r="C33" s="24" t="s">
        <v>35</v>
      </c>
      <c r="D33" s="64">
        <v>0</v>
      </c>
      <c r="E33" s="65"/>
      <c r="F33" s="74">
        <v>1</v>
      </c>
      <c r="G33" s="64">
        <v>0</v>
      </c>
      <c r="H33" s="66">
        <v>-3.9699999999999996E-3</v>
      </c>
      <c r="I33" s="74">
        <v>1</v>
      </c>
      <c r="J33" s="64">
        <v>0</v>
      </c>
      <c r="K33" s="66">
        <v>-3.6020000000000003E-2</v>
      </c>
      <c r="L33" s="74">
        <v>0</v>
      </c>
      <c r="M33" s="64">
        <v>0</v>
      </c>
      <c r="N33" s="66">
        <v>0</v>
      </c>
    </row>
    <row r="34" spans="1:14" x14ac:dyDescent="0.25">
      <c r="A34" s="38">
        <f t="shared" si="0"/>
        <v>28</v>
      </c>
      <c r="B34" s="21"/>
      <c r="C34" s="25" t="s">
        <v>36</v>
      </c>
      <c r="D34" s="61">
        <v>0</v>
      </c>
      <c r="E34" s="62"/>
      <c r="F34" s="73">
        <v>1</v>
      </c>
      <c r="G34" s="61">
        <v>0</v>
      </c>
      <c r="H34" s="63">
        <v>-3.9699999999999996E-3</v>
      </c>
      <c r="I34" s="73">
        <v>1</v>
      </c>
      <c r="J34" s="61">
        <v>0</v>
      </c>
      <c r="K34" s="63">
        <v>-3.6020000000000003E-2</v>
      </c>
      <c r="L34" s="73">
        <v>0</v>
      </c>
      <c r="M34" s="61">
        <v>0</v>
      </c>
      <c r="N34" s="63">
        <v>0</v>
      </c>
    </row>
    <row r="35" spans="1:14" x14ac:dyDescent="0.25">
      <c r="A35" s="38">
        <f t="shared" si="0"/>
        <v>29</v>
      </c>
      <c r="B35" s="23" t="s">
        <v>37</v>
      </c>
      <c r="C35" s="24" t="s">
        <v>26</v>
      </c>
      <c r="D35" s="64">
        <v>988918</v>
      </c>
      <c r="E35" s="65"/>
      <c r="F35" s="74">
        <v>1</v>
      </c>
      <c r="G35" s="64">
        <v>988918</v>
      </c>
      <c r="H35" s="66">
        <v>-3.9699999999999996E-3</v>
      </c>
      <c r="I35" s="74">
        <v>1</v>
      </c>
      <c r="J35" s="64">
        <v>988918</v>
      </c>
      <c r="K35" s="66">
        <v>-3.6020000000000003E-2</v>
      </c>
      <c r="L35" s="74">
        <v>0</v>
      </c>
      <c r="M35" s="64">
        <v>0</v>
      </c>
      <c r="N35" s="66">
        <v>0</v>
      </c>
    </row>
    <row r="36" spans="1:14" x14ac:dyDescent="0.25">
      <c r="A36" s="38">
        <f t="shared" si="0"/>
        <v>30</v>
      </c>
      <c r="B36" s="23"/>
      <c r="C36" s="24" t="s">
        <v>27</v>
      </c>
      <c r="D36" s="64">
        <v>709684</v>
      </c>
      <c r="E36" s="65"/>
      <c r="F36" s="74">
        <v>1</v>
      </c>
      <c r="G36" s="64">
        <v>709684</v>
      </c>
      <c r="H36" s="66">
        <v>-3.9699999999999996E-3</v>
      </c>
      <c r="I36" s="74">
        <v>1</v>
      </c>
      <c r="J36" s="64">
        <v>709684</v>
      </c>
      <c r="K36" s="66">
        <v>-3.6020000000000003E-2</v>
      </c>
      <c r="L36" s="74">
        <v>0</v>
      </c>
      <c r="M36" s="64">
        <v>0</v>
      </c>
      <c r="N36" s="66">
        <v>0</v>
      </c>
    </row>
    <row r="37" spans="1:14" x14ac:dyDescent="0.25">
      <c r="A37" s="38">
        <f t="shared" si="0"/>
        <v>31</v>
      </c>
      <c r="B37" s="23"/>
      <c r="C37" s="24" t="s">
        <v>33</v>
      </c>
      <c r="D37" s="64">
        <v>67540</v>
      </c>
      <c r="E37" s="65"/>
      <c r="F37" s="74">
        <v>1</v>
      </c>
      <c r="G37" s="64">
        <v>67540</v>
      </c>
      <c r="H37" s="66">
        <v>-3.9699999999999996E-3</v>
      </c>
      <c r="I37" s="74">
        <v>1</v>
      </c>
      <c r="J37" s="64">
        <v>67540</v>
      </c>
      <c r="K37" s="66">
        <v>-3.6020000000000003E-2</v>
      </c>
      <c r="L37" s="74">
        <v>0</v>
      </c>
      <c r="M37" s="64">
        <v>0</v>
      </c>
      <c r="N37" s="66">
        <v>0</v>
      </c>
    </row>
    <row r="38" spans="1:14" x14ac:dyDescent="0.25">
      <c r="A38" s="38">
        <f t="shared" si="0"/>
        <v>32</v>
      </c>
      <c r="B38" s="23"/>
      <c r="C38" s="24" t="s">
        <v>34</v>
      </c>
      <c r="D38" s="64">
        <v>21000</v>
      </c>
      <c r="E38" s="65"/>
      <c r="F38" s="74">
        <v>1</v>
      </c>
      <c r="G38" s="64">
        <v>21000</v>
      </c>
      <c r="H38" s="66">
        <v>-3.9699999999999996E-3</v>
      </c>
      <c r="I38" s="74">
        <v>1</v>
      </c>
      <c r="J38" s="64">
        <v>21000</v>
      </c>
      <c r="K38" s="66">
        <v>-3.6020000000000003E-2</v>
      </c>
      <c r="L38" s="74">
        <v>0</v>
      </c>
      <c r="M38" s="64">
        <v>0</v>
      </c>
      <c r="N38" s="66">
        <v>0</v>
      </c>
    </row>
    <row r="39" spans="1:14" x14ac:dyDescent="0.25">
      <c r="A39" s="38">
        <f t="shared" si="0"/>
        <v>33</v>
      </c>
      <c r="B39" s="23"/>
      <c r="C39" s="24" t="s">
        <v>35</v>
      </c>
      <c r="D39" s="64">
        <v>0</v>
      </c>
      <c r="E39" s="65"/>
      <c r="F39" s="74">
        <v>1</v>
      </c>
      <c r="G39" s="64">
        <v>0</v>
      </c>
      <c r="H39" s="66">
        <v>-3.9699999999999996E-3</v>
      </c>
      <c r="I39" s="74">
        <v>1</v>
      </c>
      <c r="J39" s="64">
        <v>0</v>
      </c>
      <c r="K39" s="66">
        <v>-3.6020000000000003E-2</v>
      </c>
      <c r="L39" s="74">
        <v>0</v>
      </c>
      <c r="M39" s="64">
        <v>0</v>
      </c>
      <c r="N39" s="66">
        <v>0</v>
      </c>
    </row>
    <row r="40" spans="1:14" x14ac:dyDescent="0.25">
      <c r="A40" s="38">
        <f t="shared" si="0"/>
        <v>34</v>
      </c>
      <c r="B40" s="21"/>
      <c r="C40" s="25" t="s">
        <v>36</v>
      </c>
      <c r="D40" s="61">
        <v>0</v>
      </c>
      <c r="E40" s="62"/>
      <c r="F40" s="73">
        <v>1</v>
      </c>
      <c r="G40" s="61">
        <v>0</v>
      </c>
      <c r="H40" s="63">
        <v>-3.9699999999999996E-3</v>
      </c>
      <c r="I40" s="73">
        <v>1</v>
      </c>
      <c r="J40" s="61" t="s">
        <v>75</v>
      </c>
      <c r="K40" s="63">
        <v>-3.6020000000000003E-2</v>
      </c>
      <c r="L40" s="73">
        <v>0</v>
      </c>
      <c r="M40" s="61">
        <v>0</v>
      </c>
      <c r="N40" s="63">
        <v>0</v>
      </c>
    </row>
    <row r="41" spans="1:14" x14ac:dyDescent="0.25">
      <c r="A41" s="38">
        <f t="shared" si="0"/>
        <v>35</v>
      </c>
      <c r="B41" s="23" t="s">
        <v>38</v>
      </c>
      <c r="C41" s="24" t="s">
        <v>26</v>
      </c>
      <c r="D41" s="64">
        <v>1315288</v>
      </c>
      <c r="E41" s="65"/>
      <c r="F41" s="74">
        <v>0</v>
      </c>
      <c r="G41" s="64">
        <v>0</v>
      </c>
      <c r="H41" s="66">
        <v>0</v>
      </c>
      <c r="I41" s="74">
        <v>0</v>
      </c>
      <c r="J41" s="64">
        <v>0</v>
      </c>
      <c r="K41" s="66">
        <v>0</v>
      </c>
      <c r="L41" s="74">
        <v>0</v>
      </c>
      <c r="M41" s="64">
        <v>0</v>
      </c>
      <c r="N41" s="66">
        <v>0</v>
      </c>
    </row>
    <row r="42" spans="1:14" x14ac:dyDescent="0.25">
      <c r="A42" s="38">
        <f t="shared" si="0"/>
        <v>36</v>
      </c>
      <c r="B42" s="23"/>
      <c r="C42" s="24" t="s">
        <v>27</v>
      </c>
      <c r="D42" s="64">
        <v>1569454</v>
      </c>
      <c r="E42" s="65"/>
      <c r="F42" s="74">
        <v>0</v>
      </c>
      <c r="G42" s="64">
        <v>0</v>
      </c>
      <c r="H42" s="66">
        <v>0</v>
      </c>
      <c r="I42" s="74">
        <v>0</v>
      </c>
      <c r="J42" s="64">
        <v>0</v>
      </c>
      <c r="K42" s="66">
        <v>0</v>
      </c>
      <c r="L42" s="74">
        <v>0</v>
      </c>
      <c r="M42" s="64">
        <v>0</v>
      </c>
      <c r="N42" s="66">
        <v>0</v>
      </c>
    </row>
    <row r="43" spans="1:14" x14ac:dyDescent="0.25">
      <c r="A43" s="38">
        <f t="shared" si="0"/>
        <v>37</v>
      </c>
      <c r="B43" s="23"/>
      <c r="C43" s="24" t="s">
        <v>33</v>
      </c>
      <c r="D43" s="64">
        <v>1035145</v>
      </c>
      <c r="E43" s="65"/>
      <c r="F43" s="74">
        <v>0</v>
      </c>
      <c r="G43" s="64">
        <v>0</v>
      </c>
      <c r="H43" s="66">
        <v>0</v>
      </c>
      <c r="I43" s="74">
        <v>0</v>
      </c>
      <c r="J43" s="64">
        <v>0</v>
      </c>
      <c r="K43" s="66">
        <v>0</v>
      </c>
      <c r="L43" s="74">
        <v>0</v>
      </c>
      <c r="M43" s="64">
        <v>0</v>
      </c>
      <c r="N43" s="66">
        <v>0</v>
      </c>
    </row>
    <row r="44" spans="1:14" x14ac:dyDescent="0.25">
      <c r="A44" s="38">
        <f t="shared" si="0"/>
        <v>38</v>
      </c>
      <c r="B44" s="23"/>
      <c r="C44" s="24" t="s">
        <v>34</v>
      </c>
      <c r="D44" s="64">
        <v>1393721</v>
      </c>
      <c r="E44" s="65"/>
      <c r="F44" s="74">
        <v>0</v>
      </c>
      <c r="G44" s="64">
        <v>0</v>
      </c>
      <c r="H44" s="66">
        <v>0</v>
      </c>
      <c r="I44" s="74">
        <v>0</v>
      </c>
      <c r="J44" s="64">
        <v>0</v>
      </c>
      <c r="K44" s="66">
        <v>0</v>
      </c>
      <c r="L44" s="74">
        <v>0</v>
      </c>
      <c r="M44" s="64">
        <v>0</v>
      </c>
      <c r="N44" s="66">
        <v>0</v>
      </c>
    </row>
    <row r="45" spans="1:14" x14ac:dyDescent="0.25">
      <c r="A45" s="38">
        <f t="shared" si="0"/>
        <v>39</v>
      </c>
      <c r="B45" s="23"/>
      <c r="C45" s="24" t="s">
        <v>35</v>
      </c>
      <c r="D45" s="64">
        <v>297087</v>
      </c>
      <c r="E45" s="65"/>
      <c r="F45" s="74">
        <v>0</v>
      </c>
      <c r="G45" s="64">
        <v>0</v>
      </c>
      <c r="H45" s="66">
        <v>0</v>
      </c>
      <c r="I45" s="74">
        <v>0</v>
      </c>
      <c r="J45" s="64">
        <v>0</v>
      </c>
      <c r="K45" s="66">
        <v>0</v>
      </c>
      <c r="L45" s="74">
        <v>0</v>
      </c>
      <c r="M45" s="64">
        <v>0</v>
      </c>
      <c r="N45" s="66">
        <v>0</v>
      </c>
    </row>
    <row r="46" spans="1:14" x14ac:dyDescent="0.25">
      <c r="A46" s="38">
        <f t="shared" si="0"/>
        <v>40</v>
      </c>
      <c r="B46" s="21"/>
      <c r="C46" s="25" t="s">
        <v>36</v>
      </c>
      <c r="D46" s="61">
        <v>0</v>
      </c>
      <c r="E46" s="62"/>
      <c r="F46" s="73">
        <v>0</v>
      </c>
      <c r="G46" s="61">
        <v>0</v>
      </c>
      <c r="H46" s="63">
        <v>0</v>
      </c>
      <c r="I46" s="73">
        <v>0</v>
      </c>
      <c r="J46" s="61">
        <v>0</v>
      </c>
      <c r="K46" s="63">
        <v>0</v>
      </c>
      <c r="L46" s="73">
        <v>0</v>
      </c>
      <c r="M46" s="61">
        <v>0</v>
      </c>
      <c r="N46" s="63">
        <v>0</v>
      </c>
    </row>
    <row r="47" spans="1:14" x14ac:dyDescent="0.25">
      <c r="A47" s="38">
        <f t="shared" si="0"/>
        <v>41</v>
      </c>
      <c r="B47" s="23" t="s">
        <v>39</v>
      </c>
      <c r="C47" s="24" t="s">
        <v>26</v>
      </c>
      <c r="D47" s="64">
        <v>231331</v>
      </c>
      <c r="E47" s="65"/>
      <c r="F47" s="74">
        <v>1</v>
      </c>
      <c r="G47" s="64">
        <v>231331</v>
      </c>
      <c r="H47" s="66">
        <v>-3.9699999999999996E-3</v>
      </c>
      <c r="I47" s="74">
        <v>0</v>
      </c>
      <c r="J47" s="64">
        <v>0</v>
      </c>
      <c r="K47" s="66">
        <v>0</v>
      </c>
      <c r="L47" s="74">
        <v>1</v>
      </c>
      <c r="M47" s="64">
        <v>231331</v>
      </c>
      <c r="N47" s="66">
        <v>-1.259E-2</v>
      </c>
    </row>
    <row r="48" spans="1:14" x14ac:dyDescent="0.25">
      <c r="A48" s="38">
        <f t="shared" si="0"/>
        <v>42</v>
      </c>
      <c r="B48" s="23"/>
      <c r="C48" s="24" t="s">
        <v>27</v>
      </c>
      <c r="D48" s="64">
        <v>459142</v>
      </c>
      <c r="E48" s="65"/>
      <c r="F48" s="74">
        <v>1</v>
      </c>
      <c r="G48" s="64">
        <v>459142</v>
      </c>
      <c r="H48" s="66">
        <v>-3.9699999999999996E-3</v>
      </c>
      <c r="I48" s="74">
        <v>0</v>
      </c>
      <c r="J48" s="64">
        <v>0</v>
      </c>
      <c r="K48" s="66">
        <v>0</v>
      </c>
      <c r="L48" s="74">
        <v>1</v>
      </c>
      <c r="M48" s="64">
        <v>459142</v>
      </c>
      <c r="N48" s="66">
        <v>-1.259E-2</v>
      </c>
    </row>
    <row r="49" spans="1:14" x14ac:dyDescent="0.25">
      <c r="A49" s="38">
        <f t="shared" si="0"/>
        <v>43</v>
      </c>
      <c r="B49" s="23"/>
      <c r="C49" s="24" t="s">
        <v>33</v>
      </c>
      <c r="D49" s="64">
        <v>223176</v>
      </c>
      <c r="E49" s="65"/>
      <c r="F49" s="74">
        <v>1</v>
      </c>
      <c r="G49" s="64">
        <v>223176</v>
      </c>
      <c r="H49" s="66">
        <v>-3.9699999999999996E-3</v>
      </c>
      <c r="I49" s="74">
        <v>0</v>
      </c>
      <c r="J49" s="64">
        <v>0</v>
      </c>
      <c r="K49" s="66">
        <v>0</v>
      </c>
      <c r="L49" s="74">
        <v>1</v>
      </c>
      <c r="M49" s="64">
        <v>223176</v>
      </c>
      <c r="N49" s="66">
        <v>-1.259E-2</v>
      </c>
    </row>
    <row r="50" spans="1:14" x14ac:dyDescent="0.25">
      <c r="A50" s="38">
        <f t="shared" si="0"/>
        <v>44</v>
      </c>
      <c r="B50" s="23"/>
      <c r="C50" s="24" t="s">
        <v>34</v>
      </c>
      <c r="D50" s="64">
        <v>83116</v>
      </c>
      <c r="E50" s="65"/>
      <c r="F50" s="74">
        <v>1</v>
      </c>
      <c r="G50" s="64">
        <v>83116</v>
      </c>
      <c r="H50" s="66">
        <v>-3.9699999999999996E-3</v>
      </c>
      <c r="I50" s="74">
        <v>0</v>
      </c>
      <c r="J50" s="64">
        <v>0</v>
      </c>
      <c r="K50" s="66">
        <v>0</v>
      </c>
      <c r="L50" s="74">
        <v>1</v>
      </c>
      <c r="M50" s="64">
        <v>83116</v>
      </c>
      <c r="N50" s="66">
        <v>-1.259E-2</v>
      </c>
    </row>
    <row r="51" spans="1:14" x14ac:dyDescent="0.25">
      <c r="A51" s="38">
        <f t="shared" si="0"/>
        <v>45</v>
      </c>
      <c r="B51" s="23"/>
      <c r="C51" s="24" t="s">
        <v>35</v>
      </c>
      <c r="D51" s="64">
        <v>0</v>
      </c>
      <c r="E51" s="65"/>
      <c r="F51" s="74">
        <v>1</v>
      </c>
      <c r="G51" s="64">
        <v>0</v>
      </c>
      <c r="H51" s="66">
        <v>-3.9699999999999996E-3</v>
      </c>
      <c r="I51" s="74">
        <v>0</v>
      </c>
      <c r="J51" s="64">
        <v>0</v>
      </c>
      <c r="K51" s="66">
        <v>0</v>
      </c>
      <c r="L51" s="74">
        <v>1</v>
      </c>
      <c r="M51" s="64">
        <v>0</v>
      </c>
      <c r="N51" s="66">
        <v>-1.259E-2</v>
      </c>
    </row>
    <row r="52" spans="1:14" x14ac:dyDescent="0.25">
      <c r="A52" s="38">
        <f t="shared" si="0"/>
        <v>46</v>
      </c>
      <c r="B52" s="21"/>
      <c r="C52" s="25" t="s">
        <v>36</v>
      </c>
      <c r="D52" s="61">
        <v>0</v>
      </c>
      <c r="E52" s="65"/>
      <c r="F52" s="73">
        <v>1</v>
      </c>
      <c r="G52" s="61">
        <v>0</v>
      </c>
      <c r="H52" s="63">
        <v>-3.9699999999999996E-3</v>
      </c>
      <c r="I52" s="73">
        <v>0</v>
      </c>
      <c r="J52" s="61">
        <v>0</v>
      </c>
      <c r="K52" s="63">
        <v>0</v>
      </c>
      <c r="L52" s="73">
        <v>1</v>
      </c>
      <c r="M52" s="61">
        <v>0</v>
      </c>
      <c r="N52" s="63">
        <v>-1.259E-2</v>
      </c>
    </row>
    <row r="53" spans="1:14" x14ac:dyDescent="0.25">
      <c r="A53" s="38">
        <f t="shared" si="0"/>
        <v>47</v>
      </c>
      <c r="B53" s="23" t="s">
        <v>40</v>
      </c>
      <c r="C53" s="24" t="s">
        <v>26</v>
      </c>
      <c r="D53" s="64">
        <v>165010</v>
      </c>
      <c r="E53" s="65"/>
      <c r="F53" s="74">
        <v>1</v>
      </c>
      <c r="G53" s="64">
        <v>165010</v>
      </c>
      <c r="H53" s="66">
        <v>-3.9699999999999996E-3</v>
      </c>
      <c r="I53" s="74">
        <v>0</v>
      </c>
      <c r="J53" s="64">
        <v>0</v>
      </c>
      <c r="K53" s="66">
        <v>0</v>
      </c>
      <c r="L53" s="74">
        <v>1</v>
      </c>
      <c r="M53" s="64">
        <v>165010</v>
      </c>
      <c r="N53" s="66">
        <v>-1.259E-2</v>
      </c>
    </row>
    <row r="54" spans="1:14" x14ac:dyDescent="0.25">
      <c r="A54" s="38">
        <f t="shared" si="0"/>
        <v>48</v>
      </c>
      <c r="B54" s="23"/>
      <c r="C54" s="24" t="s">
        <v>27</v>
      </c>
      <c r="D54" s="64">
        <v>141192</v>
      </c>
      <c r="E54" s="65"/>
      <c r="F54" s="74">
        <v>1</v>
      </c>
      <c r="G54" s="64">
        <v>141192</v>
      </c>
      <c r="H54" s="66">
        <v>-3.9699999999999996E-3</v>
      </c>
      <c r="I54" s="74">
        <v>0</v>
      </c>
      <c r="J54" s="64">
        <v>0</v>
      </c>
      <c r="K54" s="66">
        <v>0</v>
      </c>
      <c r="L54" s="74">
        <v>1</v>
      </c>
      <c r="M54" s="64">
        <v>141192</v>
      </c>
      <c r="N54" s="66">
        <v>-1.259E-2</v>
      </c>
    </row>
    <row r="55" spans="1:14" x14ac:dyDescent="0.25">
      <c r="A55" s="38">
        <f t="shared" si="0"/>
        <v>49</v>
      </c>
      <c r="B55" s="23"/>
      <c r="C55" s="24" t="s">
        <v>33</v>
      </c>
      <c r="D55" s="64">
        <v>5213</v>
      </c>
      <c r="E55" s="65"/>
      <c r="F55" s="74">
        <v>1</v>
      </c>
      <c r="G55" s="64">
        <v>5213</v>
      </c>
      <c r="H55" s="66">
        <v>-3.9699999999999996E-3</v>
      </c>
      <c r="I55" s="74">
        <v>0</v>
      </c>
      <c r="J55" s="64">
        <v>0</v>
      </c>
      <c r="K55" s="66">
        <v>0</v>
      </c>
      <c r="L55" s="74">
        <v>1</v>
      </c>
      <c r="M55" s="64">
        <v>5213</v>
      </c>
      <c r="N55" s="66">
        <v>-1.259E-2</v>
      </c>
    </row>
    <row r="56" spans="1:14" x14ac:dyDescent="0.25">
      <c r="A56" s="38">
        <f t="shared" si="0"/>
        <v>50</v>
      </c>
      <c r="B56" s="23"/>
      <c r="C56" s="24" t="s">
        <v>34</v>
      </c>
      <c r="D56" s="64">
        <v>0</v>
      </c>
      <c r="E56" s="65"/>
      <c r="F56" s="74">
        <v>1</v>
      </c>
      <c r="G56" s="64">
        <v>0</v>
      </c>
      <c r="H56" s="66">
        <v>-3.9699999999999996E-3</v>
      </c>
      <c r="I56" s="74">
        <v>0</v>
      </c>
      <c r="J56" s="64">
        <v>0</v>
      </c>
      <c r="K56" s="66">
        <v>0</v>
      </c>
      <c r="L56" s="74">
        <v>1</v>
      </c>
      <c r="M56" s="64">
        <v>0</v>
      </c>
      <c r="N56" s="66">
        <v>-1.259E-2</v>
      </c>
    </row>
    <row r="57" spans="1:14" x14ac:dyDescent="0.25">
      <c r="A57" s="38">
        <f t="shared" si="0"/>
        <v>51</v>
      </c>
      <c r="B57" s="23"/>
      <c r="C57" s="24" t="s">
        <v>35</v>
      </c>
      <c r="D57" s="64">
        <v>0</v>
      </c>
      <c r="E57" s="65"/>
      <c r="F57" s="74">
        <v>1</v>
      </c>
      <c r="G57" s="64">
        <v>0</v>
      </c>
      <c r="H57" s="66">
        <v>-3.9699999999999996E-3</v>
      </c>
      <c r="I57" s="74">
        <v>0</v>
      </c>
      <c r="J57" s="64">
        <v>0</v>
      </c>
      <c r="K57" s="66">
        <v>0</v>
      </c>
      <c r="L57" s="74">
        <v>1</v>
      </c>
      <c r="M57" s="64">
        <v>0</v>
      </c>
      <c r="N57" s="66">
        <v>-1.259E-2</v>
      </c>
    </row>
    <row r="58" spans="1:14" x14ac:dyDescent="0.25">
      <c r="A58" s="38">
        <f t="shared" si="0"/>
        <v>52</v>
      </c>
      <c r="B58" s="21"/>
      <c r="C58" s="25" t="s">
        <v>36</v>
      </c>
      <c r="D58" s="61">
        <v>0</v>
      </c>
      <c r="E58" s="62"/>
      <c r="F58" s="73">
        <v>1</v>
      </c>
      <c r="G58" s="61">
        <v>0</v>
      </c>
      <c r="H58" s="63">
        <v>-3.9699999999999996E-3</v>
      </c>
      <c r="I58" s="73">
        <v>0</v>
      </c>
      <c r="J58" s="61">
        <v>0</v>
      </c>
      <c r="K58" s="63">
        <v>0</v>
      </c>
      <c r="L58" s="73">
        <v>1</v>
      </c>
      <c r="M58" s="61">
        <v>0</v>
      </c>
      <c r="N58" s="63">
        <v>-1.259E-2</v>
      </c>
    </row>
    <row r="59" spans="1:14" x14ac:dyDescent="0.25">
      <c r="A59" s="38">
        <f t="shared" si="0"/>
        <v>53</v>
      </c>
      <c r="B59" s="23" t="s">
        <v>41</v>
      </c>
      <c r="C59" s="24" t="s">
        <v>26</v>
      </c>
      <c r="D59" s="64">
        <v>829148</v>
      </c>
      <c r="E59" s="65"/>
      <c r="F59" s="74">
        <v>0</v>
      </c>
      <c r="G59" s="64">
        <v>0</v>
      </c>
      <c r="H59" s="66">
        <v>0</v>
      </c>
      <c r="I59" s="74">
        <v>0</v>
      </c>
      <c r="J59" s="64">
        <v>0</v>
      </c>
      <c r="K59" s="66">
        <v>0</v>
      </c>
      <c r="L59" s="74">
        <v>0</v>
      </c>
      <c r="M59" s="64">
        <v>0</v>
      </c>
      <c r="N59" s="66">
        <v>0</v>
      </c>
    </row>
    <row r="60" spans="1:14" x14ac:dyDescent="0.25">
      <c r="A60" s="38">
        <f t="shared" si="0"/>
        <v>54</v>
      </c>
      <c r="B60" s="23"/>
      <c r="C60" s="24" t="s">
        <v>27</v>
      </c>
      <c r="D60" s="64">
        <v>1626861</v>
      </c>
      <c r="E60" s="65"/>
      <c r="F60" s="74">
        <v>0</v>
      </c>
      <c r="G60" s="64">
        <v>0</v>
      </c>
      <c r="H60" s="66">
        <v>0</v>
      </c>
      <c r="I60" s="74">
        <v>0</v>
      </c>
      <c r="J60" s="64">
        <v>0</v>
      </c>
      <c r="K60" s="66">
        <v>0</v>
      </c>
      <c r="L60" s="74">
        <v>0</v>
      </c>
      <c r="M60" s="64">
        <v>0</v>
      </c>
      <c r="N60" s="66">
        <v>0</v>
      </c>
    </row>
    <row r="61" spans="1:14" x14ac:dyDescent="0.25">
      <c r="A61" s="38">
        <f t="shared" si="0"/>
        <v>55</v>
      </c>
      <c r="B61" s="23"/>
      <c r="C61" s="24" t="s">
        <v>33</v>
      </c>
      <c r="D61" s="64">
        <v>1295797</v>
      </c>
      <c r="E61" s="65"/>
      <c r="F61" s="74">
        <v>0</v>
      </c>
      <c r="G61" s="64">
        <v>0</v>
      </c>
      <c r="H61" s="66">
        <v>0</v>
      </c>
      <c r="I61" s="74">
        <v>0</v>
      </c>
      <c r="J61" s="64">
        <v>0</v>
      </c>
      <c r="K61" s="66">
        <v>0</v>
      </c>
      <c r="L61" s="74">
        <v>0</v>
      </c>
      <c r="M61" s="64">
        <v>0</v>
      </c>
      <c r="N61" s="66">
        <v>0</v>
      </c>
    </row>
    <row r="62" spans="1:14" x14ac:dyDescent="0.25">
      <c r="A62" s="38">
        <f t="shared" si="0"/>
        <v>56</v>
      </c>
      <c r="B62" s="23"/>
      <c r="C62" s="24" t="s">
        <v>34</v>
      </c>
      <c r="D62" s="64">
        <v>4175476</v>
      </c>
      <c r="E62" s="65"/>
      <c r="F62" s="74">
        <v>0</v>
      </c>
      <c r="G62" s="64">
        <v>0</v>
      </c>
      <c r="H62" s="66">
        <v>0</v>
      </c>
      <c r="I62" s="74">
        <v>0</v>
      </c>
      <c r="J62" s="64">
        <v>0</v>
      </c>
      <c r="K62" s="66">
        <v>0</v>
      </c>
      <c r="L62" s="74">
        <v>0</v>
      </c>
      <c r="M62" s="64">
        <v>0</v>
      </c>
      <c r="N62" s="66">
        <v>0</v>
      </c>
    </row>
    <row r="63" spans="1:14" x14ac:dyDescent="0.25">
      <c r="A63" s="38">
        <f t="shared" si="0"/>
        <v>57</v>
      </c>
      <c r="B63" s="23"/>
      <c r="C63" s="24" t="s">
        <v>35</v>
      </c>
      <c r="D63" s="64">
        <v>2766172</v>
      </c>
      <c r="E63" s="65"/>
      <c r="F63" s="74">
        <v>0</v>
      </c>
      <c r="G63" s="64">
        <v>0</v>
      </c>
      <c r="H63" s="66">
        <v>0</v>
      </c>
      <c r="I63" s="74">
        <v>0</v>
      </c>
      <c r="J63" s="64">
        <v>0</v>
      </c>
      <c r="K63" s="66">
        <v>0</v>
      </c>
      <c r="L63" s="74">
        <v>0</v>
      </c>
      <c r="M63" s="64">
        <v>0</v>
      </c>
      <c r="N63" s="66">
        <v>0</v>
      </c>
    </row>
    <row r="64" spans="1:14" x14ac:dyDescent="0.25">
      <c r="A64" s="38">
        <f t="shared" si="0"/>
        <v>58</v>
      </c>
      <c r="B64" s="21"/>
      <c r="C64" s="25" t="s">
        <v>36</v>
      </c>
      <c r="D64" s="61">
        <v>0</v>
      </c>
      <c r="E64" s="62"/>
      <c r="F64" s="73">
        <v>0</v>
      </c>
      <c r="G64" s="61">
        <v>0</v>
      </c>
      <c r="H64" s="63">
        <v>0</v>
      </c>
      <c r="I64" s="73">
        <v>0</v>
      </c>
      <c r="J64" s="61">
        <v>0</v>
      </c>
      <c r="K64" s="63">
        <v>0</v>
      </c>
      <c r="L64" s="73">
        <v>0</v>
      </c>
      <c r="M64" s="61">
        <v>0</v>
      </c>
      <c r="N64" s="63">
        <v>0</v>
      </c>
    </row>
    <row r="65" spans="1:14" x14ac:dyDescent="0.25">
      <c r="A65" s="38">
        <f t="shared" si="0"/>
        <v>59</v>
      </c>
      <c r="B65" s="21" t="s">
        <v>42</v>
      </c>
      <c r="C65" s="22"/>
      <c r="D65" s="61">
        <v>0</v>
      </c>
      <c r="E65" s="62"/>
      <c r="F65" s="73">
        <v>0</v>
      </c>
      <c r="G65" s="61">
        <v>0</v>
      </c>
      <c r="H65" s="63">
        <v>0</v>
      </c>
      <c r="I65" s="73">
        <v>0</v>
      </c>
      <c r="J65" s="61">
        <v>0</v>
      </c>
      <c r="K65" s="63">
        <v>0</v>
      </c>
      <c r="L65" s="73">
        <v>0</v>
      </c>
      <c r="M65" s="61">
        <v>0</v>
      </c>
      <c r="N65" s="63">
        <v>0</v>
      </c>
    </row>
    <row r="66" spans="1:14" x14ac:dyDescent="0.25">
      <c r="A66" s="38">
        <f t="shared" si="0"/>
        <v>60</v>
      </c>
      <c r="B66" s="19" t="s">
        <v>43</v>
      </c>
      <c r="C66" s="20"/>
      <c r="D66" s="61">
        <v>0</v>
      </c>
      <c r="E66" s="62"/>
      <c r="F66" s="73">
        <v>0</v>
      </c>
      <c r="G66" s="61">
        <v>0</v>
      </c>
      <c r="H66" s="63">
        <v>0</v>
      </c>
      <c r="I66" s="73">
        <v>0</v>
      </c>
      <c r="J66" s="61">
        <v>0</v>
      </c>
      <c r="K66" s="63">
        <v>0</v>
      </c>
      <c r="L66" s="73">
        <v>0</v>
      </c>
      <c r="M66" s="61">
        <v>0</v>
      </c>
      <c r="N66" s="63">
        <v>0</v>
      </c>
    </row>
    <row r="67" spans="1:14" x14ac:dyDescent="0.25">
      <c r="A67" s="38">
        <f t="shared" si="0"/>
        <v>61</v>
      </c>
      <c r="B67" s="26" t="s">
        <v>44</v>
      </c>
      <c r="C67" s="20"/>
      <c r="D67" s="61"/>
      <c r="E67" s="62"/>
      <c r="F67" s="73"/>
      <c r="G67" s="61"/>
      <c r="H67" s="63"/>
      <c r="I67" s="73"/>
      <c r="J67" s="61"/>
      <c r="K67" s="63"/>
      <c r="L67" s="73"/>
      <c r="M67" s="61"/>
      <c r="N67" s="63"/>
    </row>
    <row r="68" spans="1:14" x14ac:dyDescent="0.25">
      <c r="A68" s="38">
        <f t="shared" si="0"/>
        <v>62</v>
      </c>
      <c r="B68" s="2"/>
      <c r="C68" s="2"/>
      <c r="D68" s="2"/>
      <c r="E68" s="2"/>
      <c r="F68" s="75"/>
      <c r="G68" s="2"/>
      <c r="H68" s="67"/>
      <c r="I68" s="2"/>
      <c r="J68" s="2"/>
      <c r="K68" s="67"/>
      <c r="L68" s="2"/>
      <c r="M68" s="2"/>
      <c r="N68" s="67"/>
    </row>
    <row r="69" spans="1:14" x14ac:dyDescent="0.25">
      <c r="A69" s="38">
        <f t="shared" si="0"/>
        <v>63</v>
      </c>
      <c r="B69" s="2" t="s">
        <v>76</v>
      </c>
      <c r="C69" s="2"/>
      <c r="D69" s="76">
        <f>SUM(D13:D68)</f>
        <v>89789697.100000009</v>
      </c>
      <c r="E69" s="2"/>
      <c r="F69" s="75"/>
      <c r="G69" s="76">
        <f>SUM(G13:G68)</f>
        <v>72510367.100000009</v>
      </c>
      <c r="H69" s="67">
        <f>ROUND(+F10/G69,5)</f>
        <v>-3.9699999999999996E-3</v>
      </c>
      <c r="I69" s="2"/>
      <c r="J69" s="76">
        <f>SUM(J13:J68)</f>
        <v>71202187.100000009</v>
      </c>
      <c r="K69" s="67">
        <f>ROUND(+I10/J69,5)</f>
        <v>-3.6020000000000003E-2</v>
      </c>
      <c r="L69" s="2"/>
      <c r="M69" s="76">
        <f>SUM(M13:M68)</f>
        <v>1308180</v>
      </c>
      <c r="N69" s="67">
        <f>ROUND(+L10/M69,5)</f>
        <v>-1.259E-2</v>
      </c>
    </row>
    <row r="70" spans="1:14" x14ac:dyDescent="0.25">
      <c r="A70" s="38">
        <f t="shared" si="0"/>
        <v>64</v>
      </c>
      <c r="B70" s="2"/>
      <c r="C70" s="2"/>
      <c r="D70" s="37">
        <f>+D69-'[2]Washington volumes'!J68</f>
        <v>0</v>
      </c>
      <c r="E70" s="2"/>
      <c r="F70" s="75"/>
      <c r="G70" s="2"/>
      <c r="H70" s="2"/>
      <c r="I70" s="2"/>
      <c r="J70" s="2"/>
      <c r="K70" s="2"/>
      <c r="L70" s="2"/>
      <c r="M70" s="2"/>
      <c r="N70" s="2"/>
    </row>
    <row r="71" spans="1:14" ht="15.75" thickBot="1" x14ac:dyDescent="0.3">
      <c r="A71" s="38">
        <f t="shared" si="0"/>
        <v>65</v>
      </c>
      <c r="B71" s="28" t="s">
        <v>77</v>
      </c>
      <c r="C71" s="2"/>
      <c r="D71" s="2"/>
      <c r="E71" s="2"/>
      <c r="F71" s="75"/>
      <c r="G71" s="2"/>
      <c r="H71" s="2"/>
      <c r="I71" s="2"/>
      <c r="J71" s="2"/>
      <c r="K71" s="2"/>
      <c r="L71" s="2"/>
      <c r="M71" s="2"/>
      <c r="N71" s="2"/>
    </row>
    <row r="72" spans="1:14" ht="15.75" thickBot="1" x14ac:dyDescent="0.3">
      <c r="A72" s="38">
        <f t="shared" ref="A72:A74" si="1">+A71+1</f>
        <v>66</v>
      </c>
      <c r="B72" s="68" t="s">
        <v>78</v>
      </c>
      <c r="C72" s="31"/>
      <c r="D72" s="32"/>
      <c r="E72" s="32"/>
      <c r="F72" s="69" t="s">
        <v>79</v>
      </c>
      <c r="G72" s="32"/>
      <c r="H72" s="32"/>
      <c r="I72" s="69" t="s">
        <v>80</v>
      </c>
      <c r="J72" s="32"/>
      <c r="K72" s="32"/>
      <c r="L72" s="69" t="s">
        <v>81</v>
      </c>
      <c r="M72" s="32"/>
      <c r="N72" s="32"/>
    </row>
    <row r="73" spans="1:14" ht="15.75" thickBot="1" x14ac:dyDescent="0.3">
      <c r="A73" s="38">
        <f t="shared" si="1"/>
        <v>67</v>
      </c>
      <c r="B73" s="28" t="s">
        <v>53</v>
      </c>
      <c r="C73" s="2"/>
      <c r="D73" s="2"/>
      <c r="E73" s="2"/>
      <c r="F73" s="75"/>
      <c r="G73" s="2"/>
      <c r="H73" s="2"/>
      <c r="I73" s="2"/>
      <c r="J73" s="2"/>
      <c r="K73" s="2"/>
      <c r="L73" s="2"/>
      <c r="M73" s="2"/>
      <c r="N73" s="2"/>
    </row>
    <row r="74" spans="1:14" ht="15.75" thickBot="1" x14ac:dyDescent="0.3">
      <c r="A74" s="38">
        <f t="shared" si="1"/>
        <v>68</v>
      </c>
      <c r="B74" s="29" t="s">
        <v>54</v>
      </c>
      <c r="C74" s="31"/>
      <c r="D74" s="32"/>
      <c r="E74" s="32"/>
      <c r="F74" s="69" t="s">
        <v>82</v>
      </c>
      <c r="G74" s="32"/>
      <c r="H74" s="32"/>
      <c r="I74" s="69" t="s">
        <v>82</v>
      </c>
      <c r="J74" s="32"/>
      <c r="K74" s="32"/>
      <c r="L74" s="69" t="s">
        <v>82</v>
      </c>
      <c r="M74" s="32"/>
      <c r="N74" s="32"/>
    </row>
  </sheetData>
  <pageMargins left="0.7" right="0.7" top="0.75" bottom="0.75" header="0.3" footer="0.3"/>
  <pageSetup scale="47"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7"/>
  <sheetViews>
    <sheetView showGridLines="0" tabSelected="1" topLeftCell="C1" workbookViewId="0">
      <selection activeCell="P26" sqref="P26"/>
    </sheetView>
  </sheetViews>
  <sheetFormatPr defaultColWidth="9.140625" defaultRowHeight="15" x14ac:dyDescent="0.25"/>
  <cols>
    <col min="1" max="1" width="9.140625" style="70"/>
    <col min="2" max="2" width="18.28515625" style="70" customWidth="1"/>
    <col min="3" max="3" width="9.140625" style="70"/>
    <col min="4" max="4" width="14.140625" style="70" bestFit="1" customWidth="1"/>
    <col min="5" max="5" width="11.28515625" style="70" bestFit="1" customWidth="1"/>
    <col min="6" max="6" width="11.140625" style="70" bestFit="1" customWidth="1"/>
    <col min="7" max="7" width="10.85546875" style="70" bestFit="1" customWidth="1"/>
    <col min="8" max="8" width="9.42578125" style="70" bestFit="1" customWidth="1"/>
    <col min="9" max="9" width="12.42578125" style="70" bestFit="1" customWidth="1"/>
    <col min="10" max="10" width="10.28515625" style="70" bestFit="1" customWidth="1"/>
    <col min="11" max="11" width="12.140625" style="70" bestFit="1" customWidth="1"/>
    <col min="12" max="12" width="13.5703125" style="70" bestFit="1" customWidth="1"/>
    <col min="13" max="16384" width="9.140625" style="70"/>
  </cols>
  <sheetData>
    <row r="1" spans="1:12" x14ac:dyDescent="0.25">
      <c r="A1" s="1" t="str">
        <f>+'[2]Washington volumes'!A1</f>
        <v>NW Natural</v>
      </c>
      <c r="B1" s="2"/>
      <c r="C1" s="2"/>
      <c r="D1" s="2"/>
      <c r="E1" s="2"/>
      <c r="F1" s="2"/>
      <c r="G1" s="2"/>
      <c r="H1" s="2"/>
      <c r="I1" s="2"/>
      <c r="J1" s="2"/>
      <c r="K1" s="186" t="s">
        <v>354</v>
      </c>
      <c r="L1" s="185"/>
    </row>
    <row r="2" spans="1:12" x14ac:dyDescent="0.25">
      <c r="A2" s="1" t="str">
        <f>+'[2]Washington volumes'!A2</f>
        <v>Rates &amp; Regulatory Affairs</v>
      </c>
      <c r="B2" s="2"/>
      <c r="C2" s="2"/>
      <c r="D2" s="2"/>
      <c r="E2" s="2"/>
      <c r="F2" s="2"/>
      <c r="G2" s="2"/>
      <c r="H2" s="2"/>
      <c r="I2" s="2"/>
      <c r="J2" s="2"/>
      <c r="K2" s="186" t="s">
        <v>355</v>
      </c>
      <c r="L2" s="185"/>
    </row>
    <row r="3" spans="1:12" x14ac:dyDescent="0.25">
      <c r="A3" s="1" t="str">
        <f>+'[2]Washington volumes'!A3</f>
        <v>2017-2018 PGA Filing - Washington: September Filing</v>
      </c>
      <c r="B3" s="2"/>
      <c r="C3" s="2"/>
      <c r="D3" s="2"/>
      <c r="E3" s="2"/>
      <c r="F3" s="2"/>
      <c r="G3" s="2"/>
      <c r="H3" s="2"/>
      <c r="I3" s="85"/>
      <c r="J3" s="87"/>
      <c r="K3" s="87"/>
      <c r="L3" s="87"/>
    </row>
    <row r="4" spans="1:12" x14ac:dyDescent="0.25">
      <c r="A4" s="1" t="s">
        <v>83</v>
      </c>
      <c r="B4" s="2"/>
      <c r="C4" s="2"/>
      <c r="D4" s="2"/>
      <c r="E4" s="2"/>
      <c r="F4" s="2"/>
      <c r="G4" s="2"/>
      <c r="H4" s="2"/>
      <c r="I4" s="2"/>
      <c r="J4" s="88"/>
      <c r="K4" s="87"/>
      <c r="L4" s="3"/>
    </row>
    <row r="5" spans="1:12" x14ac:dyDescent="0.25">
      <c r="A5" s="89" t="s">
        <v>84</v>
      </c>
      <c r="B5" s="2"/>
      <c r="C5" s="2"/>
      <c r="D5" s="2"/>
      <c r="E5" s="2"/>
      <c r="F5" s="2"/>
      <c r="G5" s="90"/>
      <c r="H5" s="90"/>
      <c r="I5" s="90"/>
      <c r="J5" s="91"/>
      <c r="K5" s="91"/>
      <c r="L5" s="91"/>
    </row>
    <row r="6" spans="1:12" ht="15.75" thickBot="1" x14ac:dyDescent="0.3">
      <c r="A6" s="92"/>
      <c r="B6" s="93"/>
      <c r="C6" s="93"/>
      <c r="D6" s="93"/>
      <c r="E6" s="93"/>
      <c r="F6" s="93"/>
      <c r="G6" s="93"/>
      <c r="H6" s="93"/>
      <c r="I6" s="92"/>
      <c r="J6" s="91"/>
      <c r="K6" s="91"/>
      <c r="L6" s="91"/>
    </row>
    <row r="7" spans="1:12" x14ac:dyDescent="0.25">
      <c r="A7" s="94">
        <v>1</v>
      </c>
      <c r="B7" s="2"/>
      <c r="C7" s="2"/>
      <c r="D7" s="39" t="s">
        <v>56</v>
      </c>
      <c r="E7" s="2"/>
      <c r="F7" s="95" t="s">
        <v>85</v>
      </c>
      <c r="G7" s="2"/>
      <c r="H7" s="39" t="s">
        <v>86</v>
      </c>
      <c r="I7" s="95"/>
      <c r="J7" s="95" t="s">
        <v>87</v>
      </c>
      <c r="K7" s="95" t="s">
        <v>87</v>
      </c>
      <c r="L7" s="96" t="s">
        <v>87</v>
      </c>
    </row>
    <row r="8" spans="1:12" x14ac:dyDescent="0.25">
      <c r="A8" s="94">
        <f t="shared" ref="A8:A71" si="0">+A7+1</f>
        <v>2</v>
      </c>
      <c r="B8" s="2"/>
      <c r="C8" s="2"/>
      <c r="D8" s="39" t="s">
        <v>88</v>
      </c>
      <c r="E8" s="95"/>
      <c r="F8" s="95" t="s">
        <v>89</v>
      </c>
      <c r="G8" s="39" t="s">
        <v>90</v>
      </c>
      <c r="H8" s="144">
        <v>42675</v>
      </c>
      <c r="I8" s="95">
        <f>+H8</f>
        <v>42675</v>
      </c>
      <c r="J8" s="95">
        <v>43040</v>
      </c>
      <c r="K8" s="95">
        <v>43040</v>
      </c>
      <c r="L8" s="97">
        <v>43040</v>
      </c>
    </row>
    <row r="9" spans="1:12" x14ac:dyDescent="0.25">
      <c r="A9" s="94">
        <f t="shared" si="0"/>
        <v>3</v>
      </c>
      <c r="B9" s="2"/>
      <c r="C9" s="2"/>
      <c r="D9" s="39" t="s">
        <v>60</v>
      </c>
      <c r="E9" s="39" t="s">
        <v>91</v>
      </c>
      <c r="F9" s="39" t="s">
        <v>92</v>
      </c>
      <c r="G9" s="39" t="s">
        <v>92</v>
      </c>
      <c r="H9" s="39" t="s">
        <v>93</v>
      </c>
      <c r="I9" s="39" t="s">
        <v>86</v>
      </c>
      <c r="J9" s="39" t="s">
        <v>94</v>
      </c>
      <c r="K9" s="39" t="s">
        <v>94</v>
      </c>
      <c r="L9" s="98" t="s">
        <v>94</v>
      </c>
    </row>
    <row r="10" spans="1:12" ht="15.75" thickBot="1" x14ac:dyDescent="0.3">
      <c r="A10" s="94">
        <f t="shared" si="0"/>
        <v>4</v>
      </c>
      <c r="B10" s="2"/>
      <c r="C10" s="2"/>
      <c r="D10" s="48" t="s">
        <v>49</v>
      </c>
      <c r="E10" s="48" t="s">
        <v>13</v>
      </c>
      <c r="F10" s="48" t="s">
        <v>95</v>
      </c>
      <c r="G10" s="48" t="s">
        <v>96</v>
      </c>
      <c r="H10" s="48" t="s">
        <v>97</v>
      </c>
      <c r="I10" s="48" t="s">
        <v>98</v>
      </c>
      <c r="J10" s="99" t="s">
        <v>97</v>
      </c>
      <c r="K10" s="48" t="s">
        <v>98</v>
      </c>
      <c r="L10" s="100" t="s">
        <v>99</v>
      </c>
    </row>
    <row r="11" spans="1:12" x14ac:dyDescent="0.25">
      <c r="A11" s="94">
        <f t="shared" si="0"/>
        <v>5</v>
      </c>
      <c r="B11" s="2"/>
      <c r="C11" s="2"/>
      <c r="D11" s="13"/>
      <c r="E11" s="13"/>
      <c r="F11" s="13"/>
      <c r="G11" s="13"/>
      <c r="H11" s="13"/>
      <c r="I11" s="9" t="s">
        <v>100</v>
      </c>
      <c r="J11" s="10"/>
      <c r="K11" s="10"/>
      <c r="L11" s="101" t="s">
        <v>101</v>
      </c>
    </row>
    <row r="12" spans="1:12" x14ac:dyDescent="0.25">
      <c r="A12" s="94">
        <f t="shared" si="0"/>
        <v>6</v>
      </c>
      <c r="B12" s="57" t="s">
        <v>12</v>
      </c>
      <c r="C12" s="16" t="s">
        <v>13</v>
      </c>
      <c r="D12" s="17" t="s">
        <v>14</v>
      </c>
      <c r="E12" s="17" t="s">
        <v>15</v>
      </c>
      <c r="F12" s="17" t="s">
        <v>16</v>
      </c>
      <c r="G12" s="17" t="s">
        <v>17</v>
      </c>
      <c r="H12" s="17" t="s">
        <v>18</v>
      </c>
      <c r="I12" s="17" t="s">
        <v>19</v>
      </c>
      <c r="J12" s="18" t="s">
        <v>102</v>
      </c>
      <c r="K12" s="18" t="s">
        <v>103</v>
      </c>
      <c r="L12" s="102" t="s">
        <v>104</v>
      </c>
    </row>
    <row r="13" spans="1:12" x14ac:dyDescent="0.25">
      <c r="A13" s="94">
        <f t="shared" si="0"/>
        <v>7</v>
      </c>
      <c r="B13" s="19" t="s">
        <v>20</v>
      </c>
      <c r="C13" s="20"/>
      <c r="D13" s="61">
        <v>185450.6</v>
      </c>
      <c r="E13" s="83" t="s">
        <v>105</v>
      </c>
      <c r="F13" s="103">
        <v>18</v>
      </c>
      <c r="G13" s="105">
        <v>3.47</v>
      </c>
      <c r="H13" s="104">
        <v>1.1234799999999998</v>
      </c>
      <c r="I13" s="105">
        <v>23.69</v>
      </c>
      <c r="J13" s="107">
        <v>1.0932999999999997</v>
      </c>
      <c r="K13" s="105">
        <v>23.15</v>
      </c>
      <c r="L13" s="106">
        <v>-2.3E-2</v>
      </c>
    </row>
    <row r="14" spans="1:12" x14ac:dyDescent="0.25">
      <c r="A14" s="94">
        <f t="shared" si="0"/>
        <v>8</v>
      </c>
      <c r="B14" s="19" t="s">
        <v>21</v>
      </c>
      <c r="C14" s="20"/>
      <c r="D14" s="61">
        <v>29900.799999999999</v>
      </c>
      <c r="E14" s="83" t="s">
        <v>105</v>
      </c>
      <c r="F14" s="103">
        <v>66</v>
      </c>
      <c r="G14" s="105">
        <v>3.47</v>
      </c>
      <c r="H14" s="104">
        <v>1.1149199999999997</v>
      </c>
      <c r="I14" s="105">
        <v>77.05</v>
      </c>
      <c r="J14" s="107">
        <v>1.0847399999999996</v>
      </c>
      <c r="K14" s="105">
        <v>75.06</v>
      </c>
      <c r="L14" s="106">
        <v>-2.5999999999999999E-2</v>
      </c>
    </row>
    <row r="15" spans="1:12" x14ac:dyDescent="0.25">
      <c r="A15" s="94">
        <f t="shared" si="0"/>
        <v>9</v>
      </c>
      <c r="B15" s="19" t="s">
        <v>22</v>
      </c>
      <c r="C15" s="20"/>
      <c r="D15" s="61">
        <v>46288430.200000003</v>
      </c>
      <c r="E15" s="83" t="s">
        <v>105</v>
      </c>
      <c r="F15" s="103">
        <v>53</v>
      </c>
      <c r="G15" s="105">
        <v>7</v>
      </c>
      <c r="H15" s="104">
        <v>0.83246999999999971</v>
      </c>
      <c r="I15" s="105">
        <v>51.12</v>
      </c>
      <c r="J15" s="107">
        <v>0.80228999999999961</v>
      </c>
      <c r="K15" s="105">
        <v>49.52</v>
      </c>
      <c r="L15" s="106">
        <v>-3.1E-2</v>
      </c>
    </row>
    <row r="16" spans="1:12" x14ac:dyDescent="0.25">
      <c r="A16" s="94">
        <f t="shared" si="0"/>
        <v>10</v>
      </c>
      <c r="B16" s="19" t="s">
        <v>23</v>
      </c>
      <c r="C16" s="20"/>
      <c r="D16" s="61">
        <v>17409108</v>
      </c>
      <c r="E16" s="83" t="s">
        <v>105</v>
      </c>
      <c r="F16" s="103">
        <v>248</v>
      </c>
      <c r="G16" s="105">
        <v>15</v>
      </c>
      <c r="H16" s="104">
        <v>0.83216000000000012</v>
      </c>
      <c r="I16" s="105">
        <v>221.38</v>
      </c>
      <c r="J16" s="107">
        <v>0.80198000000000003</v>
      </c>
      <c r="K16" s="105">
        <v>213.89</v>
      </c>
      <c r="L16" s="106">
        <v>-3.4000000000000002E-2</v>
      </c>
    </row>
    <row r="17" spans="1:12" x14ac:dyDescent="0.25">
      <c r="A17" s="94">
        <f t="shared" si="0"/>
        <v>11</v>
      </c>
      <c r="B17" s="19" t="s">
        <v>24</v>
      </c>
      <c r="C17" s="20"/>
      <c r="D17" s="61">
        <v>441901</v>
      </c>
      <c r="E17" s="83" t="s">
        <v>105</v>
      </c>
      <c r="F17" s="103">
        <v>1416</v>
      </c>
      <c r="G17" s="105">
        <v>15</v>
      </c>
      <c r="H17" s="104">
        <v>0.80673999999999946</v>
      </c>
      <c r="I17" s="105">
        <v>1157.3399999999999</v>
      </c>
      <c r="J17" s="107">
        <v>0.77655999999999936</v>
      </c>
      <c r="K17" s="105">
        <v>1114.6099999999999</v>
      </c>
      <c r="L17" s="106">
        <v>-3.6999999999999998E-2</v>
      </c>
    </row>
    <row r="18" spans="1:12" x14ac:dyDescent="0.25">
      <c r="A18" s="94">
        <f t="shared" si="0"/>
        <v>12</v>
      </c>
      <c r="B18" s="21">
        <v>27</v>
      </c>
      <c r="C18" s="22"/>
      <c r="D18" s="61">
        <v>421152.2</v>
      </c>
      <c r="E18" s="83" t="s">
        <v>105</v>
      </c>
      <c r="F18" s="103">
        <v>49</v>
      </c>
      <c r="G18" s="105">
        <v>6</v>
      </c>
      <c r="H18" s="104">
        <v>0.66168999999999978</v>
      </c>
      <c r="I18" s="105">
        <v>38.42</v>
      </c>
      <c r="J18" s="107">
        <v>0.63150999999999968</v>
      </c>
      <c r="K18" s="105">
        <v>36.94</v>
      </c>
      <c r="L18" s="106">
        <v>-3.9E-2</v>
      </c>
    </row>
    <row r="19" spans="1:12" x14ac:dyDescent="0.25">
      <c r="A19" s="94">
        <f t="shared" si="0"/>
        <v>13</v>
      </c>
      <c r="B19" s="23" t="s">
        <v>25</v>
      </c>
      <c r="C19" s="24" t="s">
        <v>26</v>
      </c>
      <c r="D19" s="64">
        <v>1686868.2</v>
      </c>
      <c r="E19" s="108">
        <v>2000</v>
      </c>
      <c r="F19" s="109">
        <v>3360</v>
      </c>
      <c r="G19" s="111">
        <v>250</v>
      </c>
      <c r="H19" s="110">
        <v>0.58449000000000029</v>
      </c>
      <c r="I19" s="111"/>
      <c r="J19" s="113">
        <v>0.55653000000000019</v>
      </c>
      <c r="K19" s="111"/>
      <c r="L19" s="112"/>
    </row>
    <row r="20" spans="1:12" x14ac:dyDescent="0.25">
      <c r="A20" s="94">
        <f t="shared" si="0"/>
        <v>14</v>
      </c>
      <c r="B20" s="23"/>
      <c r="C20" s="24" t="s">
        <v>27</v>
      </c>
      <c r="D20" s="64">
        <v>1700017.3</v>
      </c>
      <c r="E20" s="108" t="s">
        <v>106</v>
      </c>
      <c r="F20" s="109"/>
      <c r="G20" s="111"/>
      <c r="H20" s="110">
        <v>0.54572999999999983</v>
      </c>
      <c r="I20" s="111"/>
      <c r="J20" s="113">
        <v>0.51776999999999984</v>
      </c>
      <c r="K20" s="111"/>
      <c r="L20" s="112"/>
    </row>
    <row r="21" spans="1:12" x14ac:dyDescent="0.25">
      <c r="A21" s="94">
        <f t="shared" si="0"/>
        <v>15</v>
      </c>
      <c r="B21" s="21"/>
      <c r="C21" s="114" t="s">
        <v>107</v>
      </c>
      <c r="D21" s="115"/>
      <c r="E21" s="116"/>
      <c r="F21" s="117"/>
      <c r="G21" s="119"/>
      <c r="H21" s="118"/>
      <c r="I21" s="119">
        <v>2161.17</v>
      </c>
      <c r="J21" s="121"/>
      <c r="K21" s="119">
        <v>2067.23</v>
      </c>
      <c r="L21" s="120">
        <v>-4.2999999999999997E-2</v>
      </c>
    </row>
    <row r="22" spans="1:12" x14ac:dyDescent="0.25">
      <c r="A22" s="94">
        <f t="shared" si="0"/>
        <v>16</v>
      </c>
      <c r="B22" s="23" t="s">
        <v>28</v>
      </c>
      <c r="C22" s="24" t="s">
        <v>26</v>
      </c>
      <c r="D22" s="64">
        <v>0</v>
      </c>
      <c r="E22" s="108">
        <v>2000</v>
      </c>
      <c r="F22" s="109">
        <v>0</v>
      </c>
      <c r="G22" s="111">
        <v>250</v>
      </c>
      <c r="H22" s="110">
        <v>0.59213999999999989</v>
      </c>
      <c r="I22" s="111"/>
      <c r="J22" s="113">
        <v>0.57873999999999992</v>
      </c>
      <c r="K22" s="111"/>
      <c r="L22" s="112"/>
    </row>
    <row r="23" spans="1:12" x14ac:dyDescent="0.25">
      <c r="A23" s="94">
        <f t="shared" si="0"/>
        <v>17</v>
      </c>
      <c r="B23" s="23"/>
      <c r="C23" s="24" t="s">
        <v>27</v>
      </c>
      <c r="D23" s="64">
        <v>0</v>
      </c>
      <c r="E23" s="108" t="s">
        <v>106</v>
      </c>
      <c r="F23" s="122"/>
      <c r="G23" s="145"/>
      <c r="H23" s="110">
        <v>0.55348999999999982</v>
      </c>
      <c r="I23" s="111"/>
      <c r="J23" s="113">
        <v>0.54008999999999985</v>
      </c>
      <c r="K23" s="111"/>
      <c r="L23" s="112"/>
    </row>
    <row r="24" spans="1:12" x14ac:dyDescent="0.25">
      <c r="A24" s="94">
        <f t="shared" si="0"/>
        <v>18</v>
      </c>
      <c r="B24" s="21"/>
      <c r="C24" s="114" t="s">
        <v>107</v>
      </c>
      <c r="D24" s="115"/>
      <c r="E24" s="116"/>
      <c r="F24" s="117"/>
      <c r="G24" s="119"/>
      <c r="H24" s="118"/>
      <c r="I24" s="119">
        <v>250</v>
      </c>
      <c r="J24" s="121"/>
      <c r="K24" s="119">
        <v>250</v>
      </c>
      <c r="L24" s="120">
        <v>0</v>
      </c>
    </row>
    <row r="25" spans="1:12" x14ac:dyDescent="0.25">
      <c r="A25" s="94">
        <f t="shared" si="0"/>
        <v>19</v>
      </c>
      <c r="B25" s="23" t="s">
        <v>29</v>
      </c>
      <c r="C25" s="24" t="s">
        <v>26</v>
      </c>
      <c r="D25" s="64">
        <v>374368</v>
      </c>
      <c r="E25" s="108">
        <v>2000</v>
      </c>
      <c r="F25" s="109">
        <v>4780</v>
      </c>
      <c r="G25" s="111">
        <v>500</v>
      </c>
      <c r="H25" s="110">
        <v>0.30076999999999998</v>
      </c>
      <c r="I25" s="111"/>
      <c r="J25" s="113">
        <v>0.30076999999999998</v>
      </c>
      <c r="K25" s="111"/>
      <c r="L25" s="112"/>
    </row>
    <row r="26" spans="1:12" x14ac:dyDescent="0.25">
      <c r="A26" s="94">
        <f t="shared" si="0"/>
        <v>20</v>
      </c>
      <c r="B26" s="23"/>
      <c r="C26" s="24" t="s">
        <v>27</v>
      </c>
      <c r="D26" s="64">
        <v>600813</v>
      </c>
      <c r="E26" s="108" t="s">
        <v>106</v>
      </c>
      <c r="F26" s="109"/>
      <c r="G26" s="111"/>
      <c r="H26" s="110">
        <v>0.26500000000000001</v>
      </c>
      <c r="I26" s="111"/>
      <c r="J26" s="113">
        <v>0.26500000000000001</v>
      </c>
      <c r="K26" s="111"/>
      <c r="L26" s="112"/>
    </row>
    <row r="27" spans="1:12" x14ac:dyDescent="0.25">
      <c r="A27" s="94">
        <f t="shared" si="0"/>
        <v>21</v>
      </c>
      <c r="B27" s="21"/>
      <c r="C27" s="114" t="s">
        <v>107</v>
      </c>
      <c r="D27" s="115"/>
      <c r="E27" s="116"/>
      <c r="F27" s="117"/>
      <c r="G27" s="119"/>
      <c r="H27" s="118"/>
      <c r="I27" s="119">
        <v>1838.24</v>
      </c>
      <c r="J27" s="121"/>
      <c r="K27" s="119">
        <v>1838.24</v>
      </c>
      <c r="L27" s="120">
        <v>0</v>
      </c>
    </row>
    <row r="28" spans="1:12" x14ac:dyDescent="0.25">
      <c r="A28" s="94">
        <f t="shared" si="0"/>
        <v>22</v>
      </c>
      <c r="B28" s="23" t="s">
        <v>30</v>
      </c>
      <c r="C28" s="24" t="s">
        <v>26</v>
      </c>
      <c r="D28" s="64">
        <v>251387</v>
      </c>
      <c r="E28" s="108">
        <v>2000</v>
      </c>
      <c r="F28" s="109">
        <v>3233</v>
      </c>
      <c r="G28" s="111">
        <v>250</v>
      </c>
      <c r="H28" s="110">
        <v>0.56538000000000022</v>
      </c>
      <c r="I28" s="111"/>
      <c r="J28" s="113">
        <v>0.53742000000000023</v>
      </c>
      <c r="K28" s="111"/>
      <c r="L28" s="112"/>
    </row>
    <row r="29" spans="1:12" x14ac:dyDescent="0.25">
      <c r="A29" s="94">
        <f t="shared" si="0"/>
        <v>23</v>
      </c>
      <c r="B29" s="23"/>
      <c r="C29" s="24" t="s">
        <v>27</v>
      </c>
      <c r="D29" s="64">
        <v>291828</v>
      </c>
      <c r="E29" s="108" t="s">
        <v>106</v>
      </c>
      <c r="F29" s="122"/>
      <c r="G29" s="145"/>
      <c r="H29" s="110">
        <v>0.52887999999999991</v>
      </c>
      <c r="I29" s="111"/>
      <c r="J29" s="113">
        <v>0.50091999999999981</v>
      </c>
      <c r="K29" s="111"/>
      <c r="L29" s="112"/>
    </row>
    <row r="30" spans="1:12" x14ac:dyDescent="0.25">
      <c r="A30" s="94">
        <f t="shared" si="0"/>
        <v>24</v>
      </c>
      <c r="B30" s="21"/>
      <c r="C30" s="114" t="s">
        <v>107</v>
      </c>
      <c r="D30" s="115"/>
      <c r="E30" s="116"/>
      <c r="F30" s="117"/>
      <c r="G30" s="119"/>
      <c r="H30" s="118"/>
      <c r="I30" s="119">
        <v>2032.87</v>
      </c>
      <c r="J30" s="121"/>
      <c r="K30" s="119">
        <v>1942.47</v>
      </c>
      <c r="L30" s="120">
        <v>-4.3999999999999997E-2</v>
      </c>
    </row>
    <row r="31" spans="1:12" x14ac:dyDescent="0.25">
      <c r="A31" s="94">
        <f t="shared" si="0"/>
        <v>25</v>
      </c>
      <c r="B31" s="23" t="s">
        <v>31</v>
      </c>
      <c r="C31" s="24" t="s">
        <v>26</v>
      </c>
      <c r="D31" s="64">
        <v>0</v>
      </c>
      <c r="E31" s="108">
        <v>2000</v>
      </c>
      <c r="F31" s="109">
        <v>0</v>
      </c>
      <c r="G31" s="111">
        <v>250</v>
      </c>
      <c r="H31" s="110">
        <v>0.57388000000000006</v>
      </c>
      <c r="I31" s="111"/>
      <c r="J31" s="113">
        <v>0.56047999999999998</v>
      </c>
      <c r="K31" s="111"/>
      <c r="L31" s="112"/>
    </row>
    <row r="32" spans="1:12" x14ac:dyDescent="0.25">
      <c r="A32" s="94">
        <f t="shared" si="0"/>
        <v>26</v>
      </c>
      <c r="B32" s="23"/>
      <c r="C32" s="24" t="s">
        <v>27</v>
      </c>
      <c r="D32" s="64">
        <v>0</v>
      </c>
      <c r="E32" s="108" t="s">
        <v>106</v>
      </c>
      <c r="F32" s="109"/>
      <c r="G32" s="111"/>
      <c r="H32" s="110">
        <v>0.53739999999999988</v>
      </c>
      <c r="I32" s="111"/>
      <c r="J32" s="113">
        <v>0.52399999999999991</v>
      </c>
      <c r="K32" s="111"/>
      <c r="L32" s="112"/>
    </row>
    <row r="33" spans="1:12" x14ac:dyDescent="0.25">
      <c r="A33" s="94">
        <f t="shared" si="0"/>
        <v>27</v>
      </c>
      <c r="B33" s="21"/>
      <c r="C33" s="114" t="s">
        <v>107</v>
      </c>
      <c r="D33" s="115"/>
      <c r="E33" s="116"/>
      <c r="F33" s="117"/>
      <c r="G33" s="119"/>
      <c r="H33" s="118"/>
      <c r="I33" s="119">
        <v>250</v>
      </c>
      <c r="J33" s="121"/>
      <c r="K33" s="119">
        <v>250</v>
      </c>
      <c r="L33" s="120">
        <v>0</v>
      </c>
    </row>
    <row r="34" spans="1:12" x14ac:dyDescent="0.25">
      <c r="A34" s="94">
        <f t="shared" si="0"/>
        <v>28</v>
      </c>
      <c r="B34" s="23" t="s">
        <v>32</v>
      </c>
      <c r="C34" s="24" t="s">
        <v>26</v>
      </c>
      <c r="D34" s="64">
        <v>460277.8</v>
      </c>
      <c r="E34" s="64">
        <v>10000</v>
      </c>
      <c r="F34" s="109">
        <v>9847</v>
      </c>
      <c r="G34" s="111">
        <v>1300</v>
      </c>
      <c r="H34" s="110">
        <v>0.39053999999999994</v>
      </c>
      <c r="I34" s="111"/>
      <c r="J34" s="113">
        <v>0.36257999999999996</v>
      </c>
      <c r="K34" s="111"/>
      <c r="L34" s="112"/>
    </row>
    <row r="35" spans="1:12" x14ac:dyDescent="0.25">
      <c r="A35" s="94">
        <f t="shared" si="0"/>
        <v>29</v>
      </c>
      <c r="B35" s="23"/>
      <c r="C35" s="24" t="s">
        <v>27</v>
      </c>
      <c r="D35" s="64">
        <v>215032.2</v>
      </c>
      <c r="E35" s="64">
        <v>20000</v>
      </c>
      <c r="F35" s="109"/>
      <c r="G35" s="111"/>
      <c r="H35" s="110">
        <v>0.3766899999999998</v>
      </c>
      <c r="I35" s="111"/>
      <c r="J35" s="113">
        <v>0.34872999999999982</v>
      </c>
      <c r="K35" s="111"/>
      <c r="L35" s="112"/>
    </row>
    <row r="36" spans="1:12" x14ac:dyDescent="0.25">
      <c r="A36" s="94">
        <f t="shared" si="0"/>
        <v>30</v>
      </c>
      <c r="B36" s="23"/>
      <c r="C36" s="24" t="s">
        <v>33</v>
      </c>
      <c r="D36" s="64">
        <v>33691.800000000003</v>
      </c>
      <c r="E36" s="64">
        <v>20000</v>
      </c>
      <c r="F36" s="109"/>
      <c r="G36" s="111"/>
      <c r="H36" s="110">
        <v>0.34909999999999991</v>
      </c>
      <c r="I36" s="111"/>
      <c r="J36" s="113">
        <v>0.32113999999999993</v>
      </c>
      <c r="K36" s="111"/>
      <c r="L36" s="112"/>
    </row>
    <row r="37" spans="1:12" x14ac:dyDescent="0.25">
      <c r="A37" s="94">
        <f t="shared" si="0"/>
        <v>31</v>
      </c>
      <c r="B37" s="23"/>
      <c r="C37" s="24" t="s">
        <v>34</v>
      </c>
      <c r="D37" s="64">
        <v>0</v>
      </c>
      <c r="E37" s="64">
        <v>100000</v>
      </c>
      <c r="F37" s="109"/>
      <c r="G37" s="111"/>
      <c r="H37" s="110">
        <v>0.33095000000000019</v>
      </c>
      <c r="I37" s="111"/>
      <c r="J37" s="113">
        <v>0.3029900000000002</v>
      </c>
      <c r="K37" s="111"/>
      <c r="L37" s="112"/>
    </row>
    <row r="38" spans="1:12" x14ac:dyDescent="0.25">
      <c r="A38" s="94">
        <f t="shared" si="0"/>
        <v>32</v>
      </c>
      <c r="B38" s="23"/>
      <c r="C38" s="24" t="s">
        <v>35</v>
      </c>
      <c r="D38" s="64">
        <v>0</v>
      </c>
      <c r="E38" s="64">
        <v>600000</v>
      </c>
      <c r="F38" s="109"/>
      <c r="G38" s="111"/>
      <c r="H38" s="110">
        <v>0.30674999999999997</v>
      </c>
      <c r="I38" s="111"/>
      <c r="J38" s="113">
        <v>0.27878999999999998</v>
      </c>
      <c r="K38" s="111"/>
      <c r="L38" s="112"/>
    </row>
    <row r="39" spans="1:12" x14ac:dyDescent="0.25">
      <c r="A39" s="94">
        <f t="shared" si="0"/>
        <v>33</v>
      </c>
      <c r="B39" s="23"/>
      <c r="C39" s="24" t="s">
        <v>36</v>
      </c>
      <c r="D39" s="64">
        <v>0</v>
      </c>
      <c r="E39" s="108" t="s">
        <v>106</v>
      </c>
      <c r="F39" s="109"/>
      <c r="G39" s="111"/>
      <c r="H39" s="110">
        <v>0.27649000000000001</v>
      </c>
      <c r="I39" s="111"/>
      <c r="J39" s="113">
        <v>0.24853000000000003</v>
      </c>
      <c r="K39" s="111"/>
      <c r="L39" s="112"/>
    </row>
    <row r="40" spans="1:12" x14ac:dyDescent="0.25">
      <c r="A40" s="94">
        <f t="shared" si="0"/>
        <v>34</v>
      </c>
      <c r="B40" s="21"/>
      <c r="C40" s="114" t="s">
        <v>107</v>
      </c>
      <c r="D40" s="115"/>
      <c r="E40" s="116"/>
      <c r="F40" s="117"/>
      <c r="G40" s="119"/>
      <c r="H40" s="118"/>
      <c r="I40" s="119">
        <v>5145.6499999999996</v>
      </c>
      <c r="J40" s="121"/>
      <c r="K40" s="119">
        <v>4870.33</v>
      </c>
      <c r="L40" s="120">
        <v>-5.3999999999999999E-2</v>
      </c>
    </row>
    <row r="41" spans="1:12" x14ac:dyDescent="0.25">
      <c r="A41" s="94">
        <f t="shared" si="0"/>
        <v>35</v>
      </c>
      <c r="B41" s="23" t="s">
        <v>37</v>
      </c>
      <c r="C41" s="24" t="s">
        <v>26</v>
      </c>
      <c r="D41" s="64">
        <v>988918</v>
      </c>
      <c r="E41" s="64">
        <v>10000</v>
      </c>
      <c r="F41" s="109">
        <v>12411</v>
      </c>
      <c r="G41" s="111">
        <v>1300</v>
      </c>
      <c r="H41" s="110">
        <v>0.37985999999999998</v>
      </c>
      <c r="I41" s="111"/>
      <c r="J41" s="113">
        <v>0.35189999999999999</v>
      </c>
      <c r="K41" s="111"/>
      <c r="L41" s="112"/>
    </row>
    <row r="42" spans="1:12" x14ac:dyDescent="0.25">
      <c r="A42" s="94">
        <f t="shared" si="0"/>
        <v>36</v>
      </c>
      <c r="B42" s="23"/>
      <c r="C42" s="24" t="s">
        <v>27</v>
      </c>
      <c r="D42" s="64">
        <v>709684</v>
      </c>
      <c r="E42" s="64">
        <v>20000</v>
      </c>
      <c r="F42" s="109"/>
      <c r="G42" s="111"/>
      <c r="H42" s="110">
        <v>0.36712000000000006</v>
      </c>
      <c r="I42" s="111"/>
      <c r="J42" s="113">
        <v>0.33916000000000007</v>
      </c>
      <c r="K42" s="111"/>
      <c r="L42" s="112"/>
    </row>
    <row r="43" spans="1:12" x14ac:dyDescent="0.25">
      <c r="A43" s="94">
        <f t="shared" si="0"/>
        <v>37</v>
      </c>
      <c r="B43" s="23"/>
      <c r="C43" s="24" t="s">
        <v>33</v>
      </c>
      <c r="D43" s="64">
        <v>67540</v>
      </c>
      <c r="E43" s="64">
        <v>20000</v>
      </c>
      <c r="F43" s="109"/>
      <c r="G43" s="111"/>
      <c r="H43" s="110">
        <v>0.3417599999999999</v>
      </c>
      <c r="I43" s="111"/>
      <c r="J43" s="113">
        <v>0.31379999999999991</v>
      </c>
      <c r="K43" s="111"/>
      <c r="L43" s="112"/>
    </row>
    <row r="44" spans="1:12" x14ac:dyDescent="0.25">
      <c r="A44" s="94">
        <f t="shared" si="0"/>
        <v>38</v>
      </c>
      <c r="B44" s="23"/>
      <c r="C44" s="24" t="s">
        <v>34</v>
      </c>
      <c r="D44" s="64">
        <v>21000</v>
      </c>
      <c r="E44" s="64">
        <v>100000</v>
      </c>
      <c r="F44" s="109"/>
      <c r="G44" s="111"/>
      <c r="H44" s="110">
        <v>0.32508000000000009</v>
      </c>
      <c r="I44" s="111"/>
      <c r="J44" s="113">
        <v>0.29712000000000011</v>
      </c>
      <c r="K44" s="111"/>
      <c r="L44" s="112"/>
    </row>
    <row r="45" spans="1:12" x14ac:dyDescent="0.25">
      <c r="A45" s="94">
        <f t="shared" si="0"/>
        <v>39</v>
      </c>
      <c r="B45" s="23"/>
      <c r="C45" s="24" t="s">
        <v>35</v>
      </c>
      <c r="D45" s="64">
        <v>0</v>
      </c>
      <c r="E45" s="64">
        <v>600000</v>
      </c>
      <c r="F45" s="109"/>
      <c r="G45" s="111"/>
      <c r="H45" s="110">
        <v>0.30284000000000016</v>
      </c>
      <c r="I45" s="111"/>
      <c r="J45" s="113">
        <v>0.27488000000000018</v>
      </c>
      <c r="K45" s="111"/>
      <c r="L45" s="112"/>
    </row>
    <row r="46" spans="1:12" x14ac:dyDescent="0.25">
      <c r="A46" s="94">
        <f t="shared" si="0"/>
        <v>40</v>
      </c>
      <c r="B46" s="23"/>
      <c r="C46" s="24" t="s">
        <v>36</v>
      </c>
      <c r="D46" s="64">
        <v>0</v>
      </c>
      <c r="E46" s="108" t="s">
        <v>106</v>
      </c>
      <c r="F46" s="109"/>
      <c r="G46" s="111"/>
      <c r="H46" s="110">
        <v>0.27501999999999993</v>
      </c>
      <c r="I46" s="111"/>
      <c r="J46" s="113">
        <v>0.24705999999999995</v>
      </c>
      <c r="K46" s="111"/>
      <c r="L46" s="112"/>
    </row>
    <row r="47" spans="1:12" x14ac:dyDescent="0.25">
      <c r="A47" s="94">
        <f t="shared" si="0"/>
        <v>41</v>
      </c>
      <c r="B47" s="21"/>
      <c r="C47" s="114" t="s">
        <v>107</v>
      </c>
      <c r="D47" s="115"/>
      <c r="E47" s="116"/>
      <c r="F47" s="117"/>
      <c r="G47" s="119"/>
      <c r="H47" s="118"/>
      <c r="I47" s="119">
        <v>5983.73</v>
      </c>
      <c r="J47" s="121"/>
      <c r="K47" s="119">
        <v>5636.71</v>
      </c>
      <c r="L47" s="120">
        <v>-5.8000000000000003E-2</v>
      </c>
    </row>
    <row r="48" spans="1:12" x14ac:dyDescent="0.25">
      <c r="A48" s="94">
        <f t="shared" si="0"/>
        <v>42</v>
      </c>
      <c r="B48" s="23" t="s">
        <v>38</v>
      </c>
      <c r="C48" s="24" t="s">
        <v>26</v>
      </c>
      <c r="D48" s="64">
        <v>1315288</v>
      </c>
      <c r="E48" s="64">
        <v>10000</v>
      </c>
      <c r="F48" s="109">
        <v>46756</v>
      </c>
      <c r="G48" s="111">
        <v>1550</v>
      </c>
      <c r="H48" s="110">
        <v>0.11817999999999999</v>
      </c>
      <c r="I48" s="111"/>
      <c r="J48" s="113">
        <v>0.11817999999999999</v>
      </c>
      <c r="K48" s="111"/>
      <c r="L48" s="112"/>
    </row>
    <row r="49" spans="1:12" x14ac:dyDescent="0.25">
      <c r="A49" s="94">
        <f t="shared" si="0"/>
        <v>43</v>
      </c>
      <c r="B49" s="23"/>
      <c r="C49" s="24" t="s">
        <v>27</v>
      </c>
      <c r="D49" s="64">
        <v>1569454</v>
      </c>
      <c r="E49" s="64">
        <v>20000</v>
      </c>
      <c r="F49" s="109"/>
      <c r="G49" s="111"/>
      <c r="H49" s="110">
        <v>0.10579</v>
      </c>
      <c r="I49" s="111"/>
      <c r="J49" s="113">
        <v>0.10579</v>
      </c>
      <c r="K49" s="111"/>
      <c r="L49" s="112"/>
    </row>
    <row r="50" spans="1:12" x14ac:dyDescent="0.25">
      <c r="A50" s="94">
        <f t="shared" si="0"/>
        <v>44</v>
      </c>
      <c r="B50" s="23"/>
      <c r="C50" s="24" t="s">
        <v>33</v>
      </c>
      <c r="D50" s="64">
        <v>1035145</v>
      </c>
      <c r="E50" s="64">
        <v>20000</v>
      </c>
      <c r="F50" s="109"/>
      <c r="G50" s="111"/>
      <c r="H50" s="110">
        <v>8.1119999999999998E-2</v>
      </c>
      <c r="I50" s="111"/>
      <c r="J50" s="113">
        <v>8.1119999999999998E-2</v>
      </c>
      <c r="K50" s="111"/>
      <c r="L50" s="112"/>
    </row>
    <row r="51" spans="1:12" x14ac:dyDescent="0.25">
      <c r="A51" s="94">
        <f t="shared" si="0"/>
        <v>45</v>
      </c>
      <c r="B51" s="23"/>
      <c r="C51" s="24" t="s">
        <v>34</v>
      </c>
      <c r="D51" s="64">
        <v>1393721</v>
      </c>
      <c r="E51" s="64">
        <v>100000</v>
      </c>
      <c r="F51" s="109"/>
      <c r="G51" s="111"/>
      <c r="H51" s="110">
        <v>6.4899999999999999E-2</v>
      </c>
      <c r="I51" s="111"/>
      <c r="J51" s="113">
        <v>6.4899999999999999E-2</v>
      </c>
      <c r="K51" s="111"/>
      <c r="L51" s="112"/>
    </row>
    <row r="52" spans="1:12" x14ac:dyDescent="0.25">
      <c r="A52" s="94">
        <f t="shared" si="0"/>
        <v>46</v>
      </c>
      <c r="B52" s="23"/>
      <c r="C52" s="24" t="s">
        <v>35</v>
      </c>
      <c r="D52" s="64">
        <v>297087</v>
      </c>
      <c r="E52" s="64">
        <v>600000</v>
      </c>
      <c r="F52" s="109"/>
      <c r="G52" s="111"/>
      <c r="H52" s="110">
        <v>4.3270000000000003E-2</v>
      </c>
      <c r="I52" s="111"/>
      <c r="J52" s="113">
        <v>4.3270000000000003E-2</v>
      </c>
      <c r="K52" s="111"/>
      <c r="L52" s="112"/>
    </row>
    <row r="53" spans="1:12" x14ac:dyDescent="0.25">
      <c r="A53" s="94">
        <f t="shared" si="0"/>
        <v>47</v>
      </c>
      <c r="B53" s="23"/>
      <c r="C53" s="24" t="s">
        <v>36</v>
      </c>
      <c r="D53" s="64">
        <v>0</v>
      </c>
      <c r="E53" s="108" t="s">
        <v>106</v>
      </c>
      <c r="F53" s="109"/>
      <c r="G53" s="111"/>
      <c r="H53" s="110">
        <v>1.6219999999999998E-2</v>
      </c>
      <c r="I53" s="111"/>
      <c r="J53" s="113">
        <v>1.6219999999999998E-2</v>
      </c>
      <c r="K53" s="111"/>
      <c r="L53" s="112"/>
    </row>
    <row r="54" spans="1:12" x14ac:dyDescent="0.25">
      <c r="A54" s="94">
        <f t="shared" si="0"/>
        <v>48</v>
      </c>
      <c r="B54" s="21"/>
      <c r="C54" s="114" t="s">
        <v>107</v>
      </c>
      <c r="D54" s="115"/>
      <c r="E54" s="116"/>
      <c r="F54" s="117"/>
      <c r="G54" s="119"/>
      <c r="H54" s="118"/>
      <c r="I54" s="119">
        <v>6206.85</v>
      </c>
      <c r="J54" s="121"/>
      <c r="K54" s="119">
        <v>6206.85</v>
      </c>
      <c r="L54" s="120">
        <v>0</v>
      </c>
    </row>
    <row r="55" spans="1:12" x14ac:dyDescent="0.25">
      <c r="A55" s="94">
        <f t="shared" si="0"/>
        <v>49</v>
      </c>
      <c r="B55" s="23" t="s">
        <v>39</v>
      </c>
      <c r="C55" s="24" t="s">
        <v>26</v>
      </c>
      <c r="D55" s="64">
        <v>231331</v>
      </c>
      <c r="E55" s="64">
        <v>10000</v>
      </c>
      <c r="F55" s="109">
        <v>83064</v>
      </c>
      <c r="G55" s="111">
        <v>1300</v>
      </c>
      <c r="H55" s="110">
        <v>0.39613999999999994</v>
      </c>
      <c r="I55" s="111"/>
      <c r="J55" s="113">
        <v>0.38273999999999997</v>
      </c>
      <c r="K55" s="111"/>
      <c r="L55" s="112"/>
    </row>
    <row r="56" spans="1:12" x14ac:dyDescent="0.25">
      <c r="A56" s="94">
        <f t="shared" si="0"/>
        <v>50</v>
      </c>
      <c r="B56" s="23"/>
      <c r="C56" s="24" t="s">
        <v>27</v>
      </c>
      <c r="D56" s="64">
        <v>459142</v>
      </c>
      <c r="E56" s="64">
        <v>20000</v>
      </c>
      <c r="F56" s="122"/>
      <c r="G56" s="145"/>
      <c r="H56" s="110">
        <v>0.38260999999999989</v>
      </c>
      <c r="I56" s="111"/>
      <c r="J56" s="113">
        <v>0.36920999999999993</v>
      </c>
      <c r="K56" s="111"/>
      <c r="L56" s="112"/>
    </row>
    <row r="57" spans="1:12" x14ac:dyDescent="0.25">
      <c r="A57" s="94">
        <f t="shared" si="0"/>
        <v>51</v>
      </c>
      <c r="B57" s="23"/>
      <c r="C57" s="24" t="s">
        <v>33</v>
      </c>
      <c r="D57" s="64">
        <v>223176</v>
      </c>
      <c r="E57" s="64">
        <v>20000</v>
      </c>
      <c r="F57" s="122"/>
      <c r="G57" s="145"/>
      <c r="H57" s="110">
        <v>0.35571000000000014</v>
      </c>
      <c r="I57" s="111"/>
      <c r="J57" s="113">
        <v>0.34231000000000017</v>
      </c>
      <c r="K57" s="111"/>
      <c r="L57" s="112"/>
    </row>
    <row r="58" spans="1:12" x14ac:dyDescent="0.25">
      <c r="A58" s="94">
        <f t="shared" si="0"/>
        <v>52</v>
      </c>
      <c r="B58" s="23"/>
      <c r="C58" s="24" t="s">
        <v>34</v>
      </c>
      <c r="D58" s="64">
        <v>83116</v>
      </c>
      <c r="E58" s="64">
        <v>100000</v>
      </c>
      <c r="F58" s="122"/>
      <c r="G58" s="145"/>
      <c r="H58" s="110">
        <v>0.33800999999999992</v>
      </c>
      <c r="I58" s="111"/>
      <c r="J58" s="113">
        <v>0.32460999999999995</v>
      </c>
      <c r="K58" s="111"/>
      <c r="L58" s="112"/>
    </row>
    <row r="59" spans="1:12" x14ac:dyDescent="0.25">
      <c r="A59" s="94">
        <f t="shared" si="0"/>
        <v>53</v>
      </c>
      <c r="B59" s="23"/>
      <c r="C59" s="24" t="s">
        <v>35</v>
      </c>
      <c r="D59" s="64">
        <v>0</v>
      </c>
      <c r="E59" s="64">
        <v>600000</v>
      </c>
      <c r="F59" s="122"/>
      <c r="G59" s="145"/>
      <c r="H59" s="110">
        <v>0.31441000000000002</v>
      </c>
      <c r="I59" s="111"/>
      <c r="J59" s="113">
        <v>0.30101000000000006</v>
      </c>
      <c r="K59" s="111"/>
      <c r="L59" s="112"/>
    </row>
    <row r="60" spans="1:12" x14ac:dyDescent="0.25">
      <c r="A60" s="94">
        <f t="shared" si="0"/>
        <v>54</v>
      </c>
      <c r="B60" s="23"/>
      <c r="C60" s="24" t="s">
        <v>36</v>
      </c>
      <c r="D60" s="64">
        <v>0</v>
      </c>
      <c r="E60" s="108" t="s">
        <v>106</v>
      </c>
      <c r="F60" s="122"/>
      <c r="G60" s="145"/>
      <c r="H60" s="110">
        <v>0.2849199999999999</v>
      </c>
      <c r="I60" s="111"/>
      <c r="J60" s="113">
        <v>0.27151999999999993</v>
      </c>
      <c r="K60" s="111"/>
      <c r="L60" s="112"/>
    </row>
    <row r="61" spans="1:12" x14ac:dyDescent="0.25">
      <c r="A61" s="94">
        <f t="shared" si="0"/>
        <v>55</v>
      </c>
      <c r="B61" s="21"/>
      <c r="C61" s="114" t="s">
        <v>107</v>
      </c>
      <c r="D61" s="115"/>
      <c r="E61" s="116"/>
      <c r="F61" s="117"/>
      <c r="G61" s="119"/>
      <c r="H61" s="118"/>
      <c r="I61" s="119">
        <v>31203.759999999998</v>
      </c>
      <c r="J61" s="121"/>
      <c r="K61" s="119">
        <v>30090.71</v>
      </c>
      <c r="L61" s="120">
        <v>-3.5999999999999997E-2</v>
      </c>
    </row>
    <row r="62" spans="1:12" x14ac:dyDescent="0.25">
      <c r="A62" s="94">
        <f t="shared" si="0"/>
        <v>56</v>
      </c>
      <c r="B62" s="23" t="s">
        <v>40</v>
      </c>
      <c r="C62" s="24" t="s">
        <v>26</v>
      </c>
      <c r="D62" s="64">
        <v>165010</v>
      </c>
      <c r="E62" s="64">
        <v>10000</v>
      </c>
      <c r="F62" s="109">
        <v>5190</v>
      </c>
      <c r="G62" s="111">
        <v>1300</v>
      </c>
      <c r="H62" s="110">
        <v>0.39023999999999992</v>
      </c>
      <c r="I62" s="111"/>
      <c r="J62" s="113">
        <v>0.37683999999999995</v>
      </c>
      <c r="K62" s="111"/>
      <c r="L62" s="112"/>
    </row>
    <row r="63" spans="1:12" x14ac:dyDescent="0.25">
      <c r="A63" s="94">
        <f t="shared" si="0"/>
        <v>57</v>
      </c>
      <c r="B63" s="23"/>
      <c r="C63" s="24" t="s">
        <v>27</v>
      </c>
      <c r="D63" s="64">
        <v>141192</v>
      </c>
      <c r="E63" s="64">
        <v>20000</v>
      </c>
      <c r="F63" s="109"/>
      <c r="G63" s="111"/>
      <c r="H63" s="110">
        <v>0.3773399999999999</v>
      </c>
      <c r="I63" s="111"/>
      <c r="J63" s="113">
        <v>0.36393999999999993</v>
      </c>
      <c r="K63" s="111"/>
      <c r="L63" s="112"/>
    </row>
    <row r="64" spans="1:12" x14ac:dyDescent="0.25">
      <c r="A64" s="94">
        <f t="shared" si="0"/>
        <v>58</v>
      </c>
      <c r="B64" s="23"/>
      <c r="C64" s="24" t="s">
        <v>33</v>
      </c>
      <c r="D64" s="64">
        <v>5213</v>
      </c>
      <c r="E64" s="64">
        <v>20000</v>
      </c>
      <c r="F64" s="109"/>
      <c r="G64" s="111"/>
      <c r="H64" s="110">
        <v>0.35166000000000008</v>
      </c>
      <c r="I64" s="111"/>
      <c r="J64" s="113">
        <v>0.33826000000000012</v>
      </c>
      <c r="K64" s="111"/>
      <c r="L64" s="112"/>
    </row>
    <row r="65" spans="1:12" x14ac:dyDescent="0.25">
      <c r="A65" s="94">
        <f t="shared" si="0"/>
        <v>59</v>
      </c>
      <c r="B65" s="23"/>
      <c r="C65" s="24" t="s">
        <v>34</v>
      </c>
      <c r="D65" s="64">
        <v>0</v>
      </c>
      <c r="E65" s="64">
        <v>100000</v>
      </c>
      <c r="F65" s="109"/>
      <c r="G65" s="111"/>
      <c r="H65" s="110">
        <v>0.33476999999999979</v>
      </c>
      <c r="I65" s="111"/>
      <c r="J65" s="113">
        <v>0.32136999999999982</v>
      </c>
      <c r="K65" s="111"/>
      <c r="L65" s="112"/>
    </row>
    <row r="66" spans="1:12" x14ac:dyDescent="0.25">
      <c r="A66" s="94">
        <f t="shared" si="0"/>
        <v>60</v>
      </c>
      <c r="B66" s="23"/>
      <c r="C66" s="24" t="s">
        <v>35</v>
      </c>
      <c r="D66" s="64">
        <v>0</v>
      </c>
      <c r="E66" s="64">
        <v>600000</v>
      </c>
      <c r="F66" s="109"/>
      <c r="G66" s="111"/>
      <c r="H66" s="110">
        <v>0.31224999999999997</v>
      </c>
      <c r="I66" s="111"/>
      <c r="J66" s="113">
        <v>0.29885</v>
      </c>
      <c r="K66" s="111"/>
      <c r="L66" s="112"/>
    </row>
    <row r="67" spans="1:12" x14ac:dyDescent="0.25">
      <c r="A67" s="94">
        <f t="shared" si="0"/>
        <v>61</v>
      </c>
      <c r="B67" s="23"/>
      <c r="C67" s="24" t="s">
        <v>36</v>
      </c>
      <c r="D67" s="64">
        <v>0</v>
      </c>
      <c r="E67" s="108" t="s">
        <v>106</v>
      </c>
      <c r="F67" s="109"/>
      <c r="G67" s="111"/>
      <c r="H67" s="110">
        <v>0.28410999999999992</v>
      </c>
      <c r="I67" s="111"/>
      <c r="J67" s="113">
        <v>0.27070999999999995</v>
      </c>
      <c r="K67" s="111"/>
      <c r="L67" s="112"/>
    </row>
    <row r="68" spans="1:12" x14ac:dyDescent="0.25">
      <c r="A68" s="94">
        <f t="shared" si="0"/>
        <v>62</v>
      </c>
      <c r="B68" s="21"/>
      <c r="C68" s="114" t="s">
        <v>107</v>
      </c>
      <c r="D68" s="115"/>
      <c r="E68" s="116"/>
      <c r="F68" s="117"/>
      <c r="G68" s="119"/>
      <c r="H68" s="118"/>
      <c r="I68" s="119">
        <v>3325.35</v>
      </c>
      <c r="J68" s="121"/>
      <c r="K68" s="119">
        <v>3255.8</v>
      </c>
      <c r="L68" s="120">
        <v>-2.1000000000000001E-2</v>
      </c>
    </row>
    <row r="69" spans="1:12" x14ac:dyDescent="0.25">
      <c r="A69" s="94">
        <f t="shared" si="0"/>
        <v>63</v>
      </c>
      <c r="B69" s="23" t="s">
        <v>41</v>
      </c>
      <c r="C69" s="24" t="s">
        <v>26</v>
      </c>
      <c r="D69" s="123">
        <v>829148</v>
      </c>
      <c r="E69" s="64">
        <v>10000</v>
      </c>
      <c r="F69" s="124">
        <v>81011</v>
      </c>
      <c r="G69" s="111">
        <v>1550</v>
      </c>
      <c r="H69" s="125">
        <v>0.11817999999999999</v>
      </c>
      <c r="I69" s="111"/>
      <c r="J69" s="113">
        <v>0.11817999999999999</v>
      </c>
      <c r="K69" s="111"/>
      <c r="L69" s="112"/>
    </row>
    <row r="70" spans="1:12" x14ac:dyDescent="0.25">
      <c r="A70" s="94">
        <f t="shared" si="0"/>
        <v>64</v>
      </c>
      <c r="B70" s="23"/>
      <c r="C70" s="24" t="s">
        <v>27</v>
      </c>
      <c r="D70" s="126">
        <v>1626861</v>
      </c>
      <c r="E70" s="64">
        <v>20000</v>
      </c>
      <c r="F70" s="127"/>
      <c r="G70" s="146"/>
      <c r="H70" s="128">
        <v>0.10579</v>
      </c>
      <c r="I70" s="111"/>
      <c r="J70" s="113">
        <v>0.10579</v>
      </c>
      <c r="K70" s="111"/>
      <c r="L70" s="112"/>
    </row>
    <row r="71" spans="1:12" x14ac:dyDescent="0.25">
      <c r="A71" s="94">
        <f t="shared" si="0"/>
        <v>65</v>
      </c>
      <c r="B71" s="23"/>
      <c r="C71" s="24" t="s">
        <v>33</v>
      </c>
      <c r="D71" s="126">
        <v>1295797</v>
      </c>
      <c r="E71" s="64">
        <v>20000</v>
      </c>
      <c r="F71" s="127"/>
      <c r="G71" s="146"/>
      <c r="H71" s="128">
        <v>8.1119999999999998E-2</v>
      </c>
      <c r="I71" s="111"/>
      <c r="J71" s="113">
        <v>8.1119999999999998E-2</v>
      </c>
      <c r="K71" s="111"/>
      <c r="L71" s="112"/>
    </row>
    <row r="72" spans="1:12" x14ac:dyDescent="0.25">
      <c r="A72" s="94">
        <f t="shared" ref="A72:A87" si="1">+A71+1</f>
        <v>66</v>
      </c>
      <c r="B72" s="23"/>
      <c r="C72" s="24" t="s">
        <v>34</v>
      </c>
      <c r="D72" s="126">
        <v>4175476</v>
      </c>
      <c r="E72" s="64">
        <v>100000</v>
      </c>
      <c r="F72" s="127"/>
      <c r="G72" s="146"/>
      <c r="H72" s="128">
        <v>6.4899999999999999E-2</v>
      </c>
      <c r="I72" s="111"/>
      <c r="J72" s="113">
        <v>6.4899999999999999E-2</v>
      </c>
      <c r="K72" s="111"/>
      <c r="L72" s="112"/>
    </row>
    <row r="73" spans="1:12" x14ac:dyDescent="0.25">
      <c r="A73" s="94">
        <f t="shared" si="1"/>
        <v>67</v>
      </c>
      <c r="B73" s="23"/>
      <c r="C73" s="24" t="s">
        <v>35</v>
      </c>
      <c r="D73" s="126">
        <v>2766172</v>
      </c>
      <c r="E73" s="64">
        <v>600000</v>
      </c>
      <c r="F73" s="127"/>
      <c r="G73" s="146"/>
      <c r="H73" s="128">
        <v>4.3270000000000003E-2</v>
      </c>
      <c r="I73" s="111"/>
      <c r="J73" s="113">
        <v>4.3270000000000003E-2</v>
      </c>
      <c r="K73" s="111"/>
      <c r="L73" s="112"/>
    </row>
    <row r="74" spans="1:12" x14ac:dyDescent="0.25">
      <c r="A74" s="94">
        <f t="shared" si="1"/>
        <v>68</v>
      </c>
      <c r="B74" s="23"/>
      <c r="C74" s="24" t="s">
        <v>36</v>
      </c>
      <c r="D74" s="126">
        <v>0</v>
      </c>
      <c r="E74" s="108" t="s">
        <v>106</v>
      </c>
      <c r="F74" s="127"/>
      <c r="G74" s="146"/>
      <c r="H74" s="128">
        <v>1.6219999999999998E-2</v>
      </c>
      <c r="I74" s="111"/>
      <c r="J74" s="113">
        <v>1.6219999999999998E-2</v>
      </c>
      <c r="K74" s="111"/>
      <c r="L74" s="112"/>
    </row>
    <row r="75" spans="1:12" x14ac:dyDescent="0.25">
      <c r="A75" s="94">
        <f t="shared" si="1"/>
        <v>69</v>
      </c>
      <c r="B75" s="21"/>
      <c r="C75" s="114" t="s">
        <v>107</v>
      </c>
      <c r="D75" s="115"/>
      <c r="E75" s="116"/>
      <c r="F75" s="117"/>
      <c r="G75" s="119"/>
      <c r="H75" s="118"/>
      <c r="I75" s="119">
        <v>8482.61</v>
      </c>
      <c r="J75" s="130"/>
      <c r="K75" s="119">
        <v>8482.61</v>
      </c>
      <c r="L75" s="129">
        <v>0</v>
      </c>
    </row>
    <row r="76" spans="1:12" x14ac:dyDescent="0.25">
      <c r="A76" s="94">
        <f t="shared" si="1"/>
        <v>70</v>
      </c>
      <c r="B76" s="21" t="s">
        <v>42</v>
      </c>
      <c r="C76" s="22"/>
      <c r="D76" s="131">
        <v>0</v>
      </c>
      <c r="E76" s="82" t="s">
        <v>105</v>
      </c>
      <c r="F76" s="132">
        <v>0</v>
      </c>
      <c r="G76" s="147">
        <v>38000</v>
      </c>
      <c r="H76" s="133">
        <v>4.9899999999999996E-3</v>
      </c>
      <c r="I76" s="105">
        <v>38000</v>
      </c>
      <c r="J76" s="135">
        <v>4.9899999999999996E-3</v>
      </c>
      <c r="K76" s="105">
        <v>38000</v>
      </c>
      <c r="L76" s="134">
        <v>0</v>
      </c>
    </row>
    <row r="77" spans="1:12" x14ac:dyDescent="0.25">
      <c r="A77" s="94">
        <f t="shared" si="1"/>
        <v>71</v>
      </c>
      <c r="B77" s="19" t="s">
        <v>43</v>
      </c>
      <c r="C77" s="20"/>
      <c r="D77" s="136">
        <v>0</v>
      </c>
      <c r="E77" s="82" t="s">
        <v>105</v>
      </c>
      <c r="F77" s="137">
        <v>0</v>
      </c>
      <c r="G77" s="147">
        <v>38000</v>
      </c>
      <c r="H77" s="27">
        <v>4.9899999999999996E-3</v>
      </c>
      <c r="I77" s="105">
        <v>38000</v>
      </c>
      <c r="J77" s="135">
        <v>4.9899999999999996E-3</v>
      </c>
      <c r="K77" s="105">
        <v>38000</v>
      </c>
      <c r="L77" s="106">
        <v>0</v>
      </c>
    </row>
    <row r="78" spans="1:12" ht="15.75" thickBot="1" x14ac:dyDescent="0.3">
      <c r="A78" s="94">
        <f t="shared" si="1"/>
        <v>72</v>
      </c>
      <c r="B78" s="26" t="s">
        <v>44</v>
      </c>
      <c r="C78" s="20"/>
      <c r="D78" s="138"/>
      <c r="E78" s="82"/>
      <c r="F78" s="139"/>
      <c r="G78" s="148"/>
      <c r="H78" s="77"/>
      <c r="I78" s="140"/>
      <c r="J78" s="142"/>
      <c r="K78" s="140"/>
      <c r="L78" s="141"/>
    </row>
    <row r="79" spans="1:12" x14ac:dyDescent="0.25">
      <c r="A79" s="94">
        <f t="shared" si="1"/>
        <v>73</v>
      </c>
      <c r="B79" s="359" t="s">
        <v>108</v>
      </c>
      <c r="C79" s="360"/>
      <c r="D79" s="360"/>
      <c r="E79" s="360"/>
      <c r="F79" s="360"/>
      <c r="G79" s="360"/>
      <c r="H79" s="360"/>
      <c r="I79" s="360"/>
      <c r="J79" s="2"/>
      <c r="K79" s="2"/>
      <c r="L79" s="2"/>
    </row>
    <row r="80" spans="1:12" x14ac:dyDescent="0.25">
      <c r="A80" s="94">
        <f t="shared" si="1"/>
        <v>74</v>
      </c>
      <c r="B80" s="360"/>
      <c r="C80" s="360"/>
      <c r="D80" s="360"/>
      <c r="E80" s="360"/>
      <c r="F80" s="360"/>
      <c r="G80" s="360"/>
      <c r="H80" s="360"/>
      <c r="I80" s="360"/>
      <c r="J80" s="2"/>
      <c r="K80" s="2"/>
      <c r="L80" s="2"/>
    </row>
    <row r="81" spans="1:12" x14ac:dyDescent="0.25">
      <c r="A81" s="94">
        <f t="shared" si="1"/>
        <v>75</v>
      </c>
      <c r="B81" s="361" t="s">
        <v>109</v>
      </c>
      <c r="C81" s="362"/>
      <c r="D81" s="362"/>
      <c r="E81" s="362"/>
      <c r="F81" s="362"/>
      <c r="G81" s="362"/>
      <c r="H81" s="362"/>
      <c r="I81" s="362"/>
      <c r="J81" s="85"/>
      <c r="K81" s="85"/>
      <c r="L81" s="85"/>
    </row>
    <row r="82" spans="1:12" x14ac:dyDescent="0.25">
      <c r="A82" s="94">
        <f t="shared" si="1"/>
        <v>76</v>
      </c>
      <c r="B82" s="362"/>
      <c r="C82" s="362"/>
      <c r="D82" s="362"/>
      <c r="E82" s="362"/>
      <c r="F82" s="362"/>
      <c r="G82" s="362"/>
      <c r="H82" s="362"/>
      <c r="I82" s="362"/>
      <c r="J82" s="2"/>
      <c r="K82" s="2"/>
      <c r="L82" s="2"/>
    </row>
    <row r="83" spans="1:12" x14ac:dyDescent="0.25">
      <c r="A83" s="94">
        <f t="shared" si="1"/>
        <v>77</v>
      </c>
      <c r="B83" s="360"/>
      <c r="C83" s="360"/>
      <c r="D83" s="360"/>
      <c r="E83" s="360"/>
      <c r="F83" s="360"/>
      <c r="G83" s="360"/>
      <c r="H83" s="360"/>
      <c r="I83" s="360"/>
      <c r="J83" s="2"/>
      <c r="K83" s="2"/>
      <c r="L83" s="2"/>
    </row>
    <row r="84" spans="1:12" ht="15.75" thickBot="1" x14ac:dyDescent="0.3">
      <c r="A84" s="94">
        <v>78</v>
      </c>
      <c r="B84" s="28" t="s">
        <v>45</v>
      </c>
      <c r="C84" s="2"/>
      <c r="D84" s="2"/>
      <c r="E84" s="2"/>
      <c r="F84" s="2"/>
      <c r="G84" s="2"/>
      <c r="H84" s="2"/>
      <c r="I84" s="2"/>
      <c r="J84" s="2"/>
      <c r="K84" s="2"/>
      <c r="L84" s="2"/>
    </row>
    <row r="85" spans="1:12" ht="15.75" thickBot="1" x14ac:dyDescent="0.3">
      <c r="A85" s="94">
        <f t="shared" si="1"/>
        <v>79</v>
      </c>
      <c r="B85" s="143" t="s">
        <v>46</v>
      </c>
      <c r="C85" s="30"/>
      <c r="D85" s="149"/>
      <c r="E85" s="33" t="s">
        <v>110</v>
      </c>
      <c r="F85" s="149"/>
      <c r="G85" s="33" t="s">
        <v>110</v>
      </c>
      <c r="H85" s="149"/>
      <c r="I85" s="79"/>
      <c r="J85" s="79"/>
      <c r="K85" s="79"/>
      <c r="L85" s="79"/>
    </row>
    <row r="86" spans="1:12" ht="15.75" thickBot="1" x14ac:dyDescent="0.3">
      <c r="A86" s="94">
        <f t="shared" si="1"/>
        <v>80</v>
      </c>
      <c r="B86" s="2"/>
      <c r="C86" s="2"/>
      <c r="D86" s="2"/>
      <c r="E86" s="2"/>
      <c r="F86" s="2"/>
      <c r="G86" s="2"/>
      <c r="H86" s="2"/>
      <c r="I86" s="2"/>
      <c r="J86" s="2"/>
      <c r="K86" s="2"/>
      <c r="L86" s="2"/>
    </row>
    <row r="87" spans="1:12" ht="15.75" thickBot="1" x14ac:dyDescent="0.3">
      <c r="A87" s="94">
        <f t="shared" si="1"/>
        <v>81</v>
      </c>
      <c r="B87" s="143" t="s">
        <v>111</v>
      </c>
      <c r="C87" s="30"/>
      <c r="D87" s="32"/>
      <c r="E87" s="79"/>
      <c r="F87" s="79"/>
      <c r="G87" s="32"/>
      <c r="H87" s="33" t="s">
        <v>112</v>
      </c>
      <c r="I87" s="32"/>
      <c r="J87" s="32"/>
      <c r="K87" s="32"/>
      <c r="L87" s="32"/>
    </row>
  </sheetData>
  <mergeCells count="2">
    <mergeCell ref="B79:I80"/>
    <mergeCell ref="B81:I83"/>
  </mergeCells>
  <pageMargins left="0.7" right="0.7" top="0.75" bottom="0.75" header="0.3" footer="0.3"/>
  <pageSetup scale="54"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showGridLines="0" workbookViewId="0">
      <selection activeCell="B25" sqref="B25"/>
    </sheetView>
  </sheetViews>
  <sheetFormatPr defaultColWidth="9.140625" defaultRowHeight="15" x14ac:dyDescent="0.25"/>
  <cols>
    <col min="1" max="1" width="9.140625" style="173"/>
    <col min="2" max="2" width="55" style="173" bestFit="1" customWidth="1"/>
    <col min="3" max="10" width="15" style="173" customWidth="1"/>
    <col min="11" max="16384" width="9.140625" style="173"/>
  </cols>
  <sheetData>
    <row r="1" spans="1:11" x14ac:dyDescent="0.25">
      <c r="A1" s="172" t="s">
        <v>113</v>
      </c>
      <c r="B1" s="150"/>
      <c r="C1" s="150"/>
      <c r="D1" s="151"/>
      <c r="E1" s="151"/>
      <c r="F1" s="151"/>
      <c r="G1" s="151"/>
      <c r="H1" s="151"/>
      <c r="I1" s="151"/>
      <c r="J1" s="186" t="s">
        <v>354</v>
      </c>
      <c r="K1" s="185"/>
    </row>
    <row r="2" spans="1:11" x14ac:dyDescent="0.25">
      <c r="A2" s="172" t="s">
        <v>114</v>
      </c>
      <c r="B2" s="150"/>
      <c r="C2" s="150"/>
      <c r="D2" s="151"/>
      <c r="E2" s="151"/>
      <c r="F2" s="151"/>
      <c r="G2" s="151"/>
      <c r="H2" s="151"/>
      <c r="I2" s="151"/>
      <c r="J2" s="186" t="s">
        <v>355</v>
      </c>
      <c r="K2" s="185"/>
    </row>
    <row r="3" spans="1:11" x14ac:dyDescent="0.25">
      <c r="A3" s="172" t="s">
        <v>115</v>
      </c>
      <c r="B3" s="150"/>
      <c r="C3" s="150"/>
      <c r="D3" s="151"/>
      <c r="E3" s="151"/>
      <c r="F3" s="151"/>
      <c r="G3" s="151"/>
      <c r="H3" s="151"/>
      <c r="I3" s="151"/>
      <c r="J3" s="151"/>
    </row>
    <row r="4" spans="1:11" x14ac:dyDescent="0.25">
      <c r="A4" s="172" t="s">
        <v>116</v>
      </c>
      <c r="B4" s="150"/>
      <c r="C4" s="150"/>
      <c r="D4" s="151"/>
      <c r="E4" s="151"/>
      <c r="F4" s="151"/>
      <c r="G4" s="151"/>
      <c r="H4" s="151"/>
      <c r="I4" s="151"/>
      <c r="J4" s="151"/>
    </row>
    <row r="5" spans="1:11" x14ac:dyDescent="0.25">
      <c r="A5" s="163"/>
      <c r="B5" s="174"/>
      <c r="C5" s="150"/>
      <c r="D5" s="151"/>
      <c r="E5" s="151"/>
      <c r="F5" s="151"/>
      <c r="G5" s="152"/>
      <c r="H5" s="153" t="s">
        <v>117</v>
      </c>
      <c r="I5" s="153"/>
      <c r="J5" s="153"/>
    </row>
    <row r="6" spans="1:11" x14ac:dyDescent="0.25">
      <c r="A6" s="163"/>
      <c r="B6" s="175"/>
      <c r="C6" s="154"/>
      <c r="D6" s="155"/>
      <c r="E6" s="151"/>
      <c r="F6" s="151"/>
      <c r="G6" s="155" t="s">
        <v>118</v>
      </c>
      <c r="H6" s="155" t="s">
        <v>118</v>
      </c>
      <c r="I6" s="155"/>
      <c r="J6" s="155"/>
    </row>
    <row r="7" spans="1:11" x14ac:dyDescent="0.25">
      <c r="A7" s="163"/>
      <c r="B7" s="176"/>
      <c r="C7" s="154"/>
      <c r="D7" s="156" t="s">
        <v>119</v>
      </c>
      <c r="E7" s="156"/>
      <c r="F7" s="155" t="s">
        <v>118</v>
      </c>
      <c r="G7" s="153" t="s">
        <v>120</v>
      </c>
      <c r="H7" s="153" t="s">
        <v>121</v>
      </c>
      <c r="I7" s="157" t="s">
        <v>122</v>
      </c>
      <c r="J7" s="157" t="s">
        <v>122</v>
      </c>
    </row>
    <row r="8" spans="1:11" x14ac:dyDescent="0.25">
      <c r="A8" s="163"/>
      <c r="B8" s="154"/>
      <c r="C8" s="155" t="s">
        <v>123</v>
      </c>
      <c r="D8" s="155" t="s">
        <v>118</v>
      </c>
      <c r="E8" s="156" t="s">
        <v>119</v>
      </c>
      <c r="F8" s="153" t="s">
        <v>123</v>
      </c>
      <c r="G8" s="153" t="s">
        <v>124</v>
      </c>
      <c r="H8" s="153" t="s">
        <v>125</v>
      </c>
      <c r="I8" s="157" t="s">
        <v>126</v>
      </c>
      <c r="J8" s="157" t="s">
        <v>127</v>
      </c>
    </row>
    <row r="9" spans="1:11" x14ac:dyDescent="0.25">
      <c r="A9" s="163"/>
      <c r="B9" s="159" t="s">
        <v>128</v>
      </c>
      <c r="C9" s="158">
        <v>42978</v>
      </c>
      <c r="D9" s="159" t="s">
        <v>129</v>
      </c>
      <c r="E9" s="159" t="s">
        <v>120</v>
      </c>
      <c r="F9" s="160">
        <v>43039</v>
      </c>
      <c r="G9" s="159" t="s">
        <v>130</v>
      </c>
      <c r="H9" s="159" t="s">
        <v>131</v>
      </c>
      <c r="I9" s="161" t="s">
        <v>132</v>
      </c>
      <c r="J9" s="161" t="s">
        <v>132</v>
      </c>
    </row>
    <row r="10" spans="1:11" x14ac:dyDescent="0.25">
      <c r="A10" s="165"/>
      <c r="B10" s="155" t="s">
        <v>14</v>
      </c>
      <c r="C10" s="162" t="s">
        <v>15</v>
      </c>
      <c r="D10" s="162" t="s">
        <v>16</v>
      </c>
      <c r="E10" s="162" t="s">
        <v>17</v>
      </c>
      <c r="F10" s="162" t="s">
        <v>18</v>
      </c>
      <c r="G10" s="162" t="s">
        <v>19</v>
      </c>
      <c r="H10" s="162" t="s">
        <v>71</v>
      </c>
      <c r="I10" s="162" t="s">
        <v>72</v>
      </c>
      <c r="J10" s="162" t="s">
        <v>73</v>
      </c>
    </row>
    <row r="11" spans="1:11" x14ac:dyDescent="0.25">
      <c r="A11" s="165"/>
      <c r="B11" s="155"/>
      <c r="C11" s="162"/>
      <c r="D11" s="163"/>
      <c r="E11" s="151"/>
      <c r="F11" s="164" t="s">
        <v>133</v>
      </c>
      <c r="G11" s="177">
        <v>3.9600000000000003E-2</v>
      </c>
      <c r="H11" s="164" t="s">
        <v>134</v>
      </c>
      <c r="I11" s="164"/>
      <c r="J11" s="164"/>
    </row>
    <row r="12" spans="1:11" x14ac:dyDescent="0.25">
      <c r="A12" s="171">
        <v>1</v>
      </c>
      <c r="B12" s="155"/>
      <c r="C12" s="165"/>
      <c r="D12" s="165"/>
      <c r="E12" s="165"/>
      <c r="F12" s="165"/>
      <c r="G12" s="165"/>
      <c r="H12" s="164" t="s">
        <v>135</v>
      </c>
      <c r="I12" s="164"/>
      <c r="J12" s="164"/>
    </row>
    <row r="13" spans="1:11" x14ac:dyDescent="0.25">
      <c r="A13" s="171">
        <v>2</v>
      </c>
      <c r="B13" s="178" t="s">
        <v>136</v>
      </c>
      <c r="C13" s="165"/>
      <c r="D13" s="165"/>
      <c r="E13" s="165"/>
      <c r="F13" s="165"/>
      <c r="G13" s="165"/>
      <c r="H13" s="169"/>
      <c r="I13" s="169"/>
      <c r="J13" s="169"/>
    </row>
    <row r="14" spans="1:11" x14ac:dyDescent="0.25">
      <c r="A14" s="171">
        <v>3</v>
      </c>
      <c r="B14" s="151" t="s">
        <v>137</v>
      </c>
      <c r="C14" s="165">
        <v>-499184.54079110076</v>
      </c>
      <c r="D14" s="167">
        <v>0</v>
      </c>
      <c r="E14" s="167">
        <v>-3300.06</v>
      </c>
      <c r="F14" s="165">
        <v>-502484.60079110076</v>
      </c>
      <c r="G14" s="165"/>
      <c r="H14" s="169"/>
      <c r="I14" s="169"/>
      <c r="J14" s="169"/>
    </row>
    <row r="15" spans="1:11" x14ac:dyDescent="0.25">
      <c r="A15" s="171">
        <v>4</v>
      </c>
      <c r="B15" s="151" t="s">
        <v>138</v>
      </c>
      <c r="C15" s="166">
        <v>73416.251035099413</v>
      </c>
      <c r="D15" s="170">
        <v>158961.06999999998</v>
      </c>
      <c r="E15" s="170">
        <v>915.77</v>
      </c>
      <c r="F15" s="166">
        <v>233293.09103509938</v>
      </c>
      <c r="G15" s="166"/>
      <c r="H15" s="166"/>
      <c r="I15" s="165"/>
      <c r="J15" s="165"/>
    </row>
    <row r="16" spans="1:11" x14ac:dyDescent="0.25">
      <c r="A16" s="171">
        <v>5</v>
      </c>
      <c r="B16" s="179" t="s">
        <v>139</v>
      </c>
      <c r="C16" s="165">
        <v>-425768.28975600132</v>
      </c>
      <c r="D16" s="165">
        <v>158961.06999999998</v>
      </c>
      <c r="E16" s="165">
        <v>-2384.29</v>
      </c>
      <c r="F16" s="165">
        <v>-269191.50975600141</v>
      </c>
      <c r="G16" s="168">
        <v>-5809</v>
      </c>
      <c r="H16" s="165">
        <v>-275001</v>
      </c>
      <c r="I16" s="165"/>
      <c r="J16" s="165">
        <v>-275001</v>
      </c>
    </row>
    <row r="17" spans="1:10" x14ac:dyDescent="0.25">
      <c r="A17" s="171">
        <v>6</v>
      </c>
      <c r="B17" s="163"/>
      <c r="C17" s="165"/>
      <c r="D17" s="165"/>
      <c r="E17" s="165"/>
      <c r="F17" s="165"/>
      <c r="G17" s="165"/>
      <c r="H17" s="169"/>
      <c r="I17" s="169"/>
      <c r="J17" s="169"/>
    </row>
    <row r="18" spans="1:10" x14ac:dyDescent="0.25">
      <c r="A18" s="171">
        <v>7</v>
      </c>
      <c r="B18" s="151" t="s">
        <v>140</v>
      </c>
      <c r="C18" s="165">
        <v>-1057149.2509499975</v>
      </c>
      <c r="D18" s="167">
        <v>0</v>
      </c>
      <c r="E18" s="167">
        <v>-6988.6900000000005</v>
      </c>
      <c r="F18" s="165">
        <v>-1064137.9409499974</v>
      </c>
      <c r="G18" s="180"/>
      <c r="H18" s="169"/>
      <c r="I18" s="169"/>
      <c r="J18" s="169"/>
    </row>
    <row r="19" spans="1:10" x14ac:dyDescent="0.25">
      <c r="A19" s="171">
        <v>8</v>
      </c>
      <c r="B19" s="151" t="s">
        <v>141</v>
      </c>
      <c r="C19" s="165">
        <v>-487702.57930640125</v>
      </c>
      <c r="D19" s="167">
        <v>97759.84</v>
      </c>
      <c r="E19" s="167">
        <v>-2960.2</v>
      </c>
      <c r="F19" s="165">
        <v>-392902.93930640124</v>
      </c>
      <c r="G19" s="165"/>
      <c r="H19" s="169"/>
      <c r="I19" s="169"/>
      <c r="J19" s="169"/>
    </row>
    <row r="20" spans="1:10" x14ac:dyDescent="0.25">
      <c r="A20" s="171">
        <v>9</v>
      </c>
      <c r="B20" s="151" t="s">
        <v>142</v>
      </c>
      <c r="C20" s="166">
        <v>-959371.71</v>
      </c>
      <c r="D20" s="166">
        <v>0</v>
      </c>
      <c r="E20" s="166">
        <v>0</v>
      </c>
      <c r="F20" s="166">
        <v>-959371.71</v>
      </c>
      <c r="G20" s="166"/>
      <c r="H20" s="166"/>
      <c r="I20" s="165"/>
      <c r="J20" s="165"/>
    </row>
    <row r="21" spans="1:10" x14ac:dyDescent="0.25">
      <c r="A21" s="171">
        <v>10</v>
      </c>
      <c r="B21" s="179" t="s">
        <v>139</v>
      </c>
      <c r="C21" s="165">
        <v>-2504223.5402563987</v>
      </c>
      <c r="D21" s="165">
        <v>97759.84</v>
      </c>
      <c r="E21" s="165">
        <v>-9948.89</v>
      </c>
      <c r="F21" s="165">
        <v>-2416412.5902563985</v>
      </c>
      <c r="G21" s="168">
        <v>-52145</v>
      </c>
      <c r="H21" s="165">
        <v>-2468558</v>
      </c>
      <c r="I21" s="165"/>
      <c r="J21" s="165">
        <v>-2468558</v>
      </c>
    </row>
    <row r="22" spans="1:10" x14ac:dyDescent="0.25">
      <c r="A22" s="171"/>
      <c r="B22" s="181"/>
      <c r="C22" s="182"/>
      <c r="D22" s="165"/>
      <c r="E22" s="165"/>
      <c r="F22" s="165"/>
      <c r="G22" s="182"/>
      <c r="H22" s="183"/>
      <c r="I22" s="183"/>
      <c r="J22" s="183"/>
    </row>
    <row r="23" spans="1:10" x14ac:dyDescent="0.25">
      <c r="A23" s="171"/>
      <c r="B23" s="163"/>
      <c r="C23" s="182"/>
      <c r="D23" s="165"/>
      <c r="E23" s="165"/>
      <c r="F23" s="165"/>
      <c r="G23" s="182"/>
      <c r="H23" s="182"/>
      <c r="I23" s="182"/>
      <c r="J23" s="182"/>
    </row>
  </sheetData>
  <pageMargins left="0.7" right="0.7" top="0.75" bottom="0.75" header="0.3" footer="0.3"/>
  <pageSetup scale="64"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6"/>
  <sheetViews>
    <sheetView showGridLines="0" workbookViewId="0">
      <selection activeCell="J1" sqref="J1:K2"/>
    </sheetView>
  </sheetViews>
  <sheetFormatPr defaultColWidth="7.85546875" defaultRowHeight="12.75" x14ac:dyDescent="0.2"/>
  <cols>
    <col min="1" max="1" width="4" style="184" customWidth="1"/>
    <col min="2" max="2" width="13.42578125" style="185" customWidth="1"/>
    <col min="3" max="3" width="9" style="185" customWidth="1"/>
    <col min="4" max="4" width="15.85546875" style="186" customWidth="1"/>
    <col min="5" max="5" width="14.7109375" style="186" bestFit="1" customWidth="1"/>
    <col min="6" max="7" width="13.42578125" style="186" customWidth="1"/>
    <col min="8" max="9" width="18.7109375" style="186" customWidth="1"/>
    <col min="10" max="10" width="13.42578125" style="186" customWidth="1"/>
    <col min="11" max="20" width="13.42578125" style="185" customWidth="1"/>
    <col min="21" max="16384" width="7.85546875" style="185"/>
  </cols>
  <sheetData>
    <row r="1" spans="1:11" x14ac:dyDescent="0.2">
      <c r="B1" s="185" t="s">
        <v>143</v>
      </c>
      <c r="D1" s="186" t="s">
        <v>144</v>
      </c>
      <c r="J1" s="186" t="s">
        <v>354</v>
      </c>
    </row>
    <row r="2" spans="1:11" x14ac:dyDescent="0.2">
      <c r="B2" s="185" t="s">
        <v>145</v>
      </c>
      <c r="D2" s="186" t="s">
        <v>56</v>
      </c>
      <c r="J2" s="186" t="s">
        <v>355</v>
      </c>
    </row>
    <row r="3" spans="1:11" x14ac:dyDescent="0.2">
      <c r="B3" s="185" t="s">
        <v>146</v>
      </c>
      <c r="D3" s="187" t="s">
        <v>147</v>
      </c>
    </row>
    <row r="4" spans="1:11" x14ac:dyDescent="0.2">
      <c r="B4" s="185" t="s">
        <v>148</v>
      </c>
      <c r="D4" s="188">
        <v>191420</v>
      </c>
      <c r="E4" s="189"/>
      <c r="F4" s="189"/>
      <c r="G4" s="189"/>
      <c r="H4" s="189"/>
      <c r="I4" s="189"/>
      <c r="J4" s="189"/>
      <c r="K4" s="190"/>
    </row>
    <row r="5" spans="1:11" x14ac:dyDescent="0.2">
      <c r="D5" s="190" t="s">
        <v>149</v>
      </c>
      <c r="E5" s="189"/>
      <c r="F5" s="189"/>
      <c r="G5" s="189"/>
      <c r="H5" s="189"/>
      <c r="I5" s="189"/>
      <c r="J5" s="189"/>
      <c r="K5" s="190"/>
    </row>
    <row r="6" spans="1:11" x14ac:dyDescent="0.2">
      <c r="D6" s="190" t="s">
        <v>150</v>
      </c>
      <c r="E6" s="189"/>
      <c r="F6" s="189"/>
      <c r="G6" s="189"/>
      <c r="H6" s="189"/>
      <c r="I6" s="189"/>
      <c r="J6" s="189"/>
      <c r="K6" s="190"/>
    </row>
    <row r="7" spans="1:11" x14ac:dyDescent="0.2">
      <c r="D7" s="189"/>
      <c r="E7" s="189"/>
      <c r="F7" s="189"/>
      <c r="G7" s="189"/>
      <c r="H7" s="189"/>
      <c r="I7" s="189"/>
      <c r="J7" s="189"/>
      <c r="K7" s="190"/>
    </row>
    <row r="8" spans="1:11" x14ac:dyDescent="0.2">
      <c r="A8" s="191">
        <v>1</v>
      </c>
      <c r="B8" s="185" t="s">
        <v>151</v>
      </c>
      <c r="D8" s="189"/>
      <c r="E8" s="189"/>
      <c r="F8" s="189"/>
      <c r="G8" s="192"/>
      <c r="H8" s="189"/>
      <c r="I8" s="189"/>
      <c r="J8" s="189"/>
      <c r="K8" s="190"/>
    </row>
    <row r="9" spans="1:11" x14ac:dyDescent="0.2">
      <c r="A9" s="191">
        <v>2</v>
      </c>
      <c r="D9" s="189"/>
      <c r="E9" s="189"/>
      <c r="F9" s="189"/>
      <c r="G9" s="192"/>
      <c r="H9" s="189"/>
      <c r="I9" s="189"/>
      <c r="J9" s="189"/>
      <c r="K9" s="190"/>
    </row>
    <row r="10" spans="1:11" x14ac:dyDescent="0.2">
      <c r="A10" s="191">
        <v>3</v>
      </c>
      <c r="B10" s="193"/>
      <c r="C10" s="193"/>
      <c r="D10" s="192"/>
      <c r="E10" s="192"/>
      <c r="F10" s="192"/>
      <c r="G10" s="192"/>
      <c r="H10" s="192"/>
      <c r="I10" s="192"/>
      <c r="J10" s="189"/>
      <c r="K10" s="190"/>
    </row>
    <row r="11" spans="1:11" x14ac:dyDescent="0.2">
      <c r="A11" s="191">
        <v>4</v>
      </c>
      <c r="B11" s="194" t="s">
        <v>152</v>
      </c>
      <c r="C11" s="194" t="s">
        <v>153</v>
      </c>
      <c r="D11" s="195" t="s">
        <v>154</v>
      </c>
      <c r="E11" s="195" t="s">
        <v>155</v>
      </c>
      <c r="F11" s="195" t="s">
        <v>156</v>
      </c>
      <c r="G11" s="195" t="s">
        <v>120</v>
      </c>
      <c r="H11" s="195" t="s">
        <v>129</v>
      </c>
      <c r="I11" s="195" t="s">
        <v>123</v>
      </c>
      <c r="J11" s="189"/>
      <c r="K11" s="190"/>
    </row>
    <row r="12" spans="1:11" x14ac:dyDescent="0.2">
      <c r="A12" s="191">
        <v>5</v>
      </c>
      <c r="B12" s="193" t="s">
        <v>157</v>
      </c>
      <c r="C12" s="193" t="s">
        <v>158</v>
      </c>
      <c r="D12" s="192" t="s">
        <v>159</v>
      </c>
      <c r="E12" s="192" t="s">
        <v>160</v>
      </c>
      <c r="F12" s="196" t="s">
        <v>161</v>
      </c>
      <c r="G12" s="196" t="s">
        <v>162</v>
      </c>
      <c r="H12" s="196" t="s">
        <v>163</v>
      </c>
      <c r="I12" s="196" t="s">
        <v>164</v>
      </c>
      <c r="J12" s="192"/>
      <c r="K12" s="190"/>
    </row>
    <row r="13" spans="1:11" x14ac:dyDescent="0.2">
      <c r="A13" s="191">
        <v>6</v>
      </c>
      <c r="D13" s="189"/>
      <c r="E13" s="189"/>
      <c r="F13" s="189"/>
      <c r="G13" s="192"/>
      <c r="H13" s="189"/>
      <c r="I13" s="189"/>
      <c r="J13" s="189"/>
      <c r="K13" s="190"/>
    </row>
    <row r="14" spans="1:11" x14ac:dyDescent="0.2">
      <c r="A14" s="191">
        <v>7</v>
      </c>
      <c r="B14" s="197" t="s">
        <v>165</v>
      </c>
      <c r="D14" s="189"/>
      <c r="E14" s="189"/>
      <c r="F14" s="189"/>
      <c r="G14" s="189"/>
      <c r="H14" s="189"/>
      <c r="I14" s="189"/>
      <c r="J14" s="189"/>
      <c r="K14" s="190"/>
    </row>
    <row r="15" spans="1:11" hidden="1" x14ac:dyDescent="0.2">
      <c r="A15" s="191">
        <v>8</v>
      </c>
      <c r="B15" s="198">
        <v>39021</v>
      </c>
      <c r="D15" s="189"/>
      <c r="E15" s="189"/>
      <c r="F15" s="189"/>
      <c r="G15" s="199"/>
      <c r="H15" s="189"/>
      <c r="I15" s="189">
        <v>-572607</v>
      </c>
      <c r="J15" s="189"/>
      <c r="K15" s="190"/>
    </row>
    <row r="16" spans="1:11" hidden="1" x14ac:dyDescent="0.2">
      <c r="A16" s="191">
        <v>9</v>
      </c>
      <c r="B16" s="198">
        <v>39051</v>
      </c>
      <c r="D16" s="189">
        <v>-538080</v>
      </c>
      <c r="E16" s="189">
        <v>572607</v>
      </c>
      <c r="F16" s="189"/>
      <c r="G16" s="199">
        <v>-1735</v>
      </c>
      <c r="H16" s="189">
        <v>32792</v>
      </c>
      <c r="I16" s="199">
        <v>-539815</v>
      </c>
      <c r="J16" s="189"/>
      <c r="K16" s="190"/>
    </row>
    <row r="17" spans="1:11" hidden="1" x14ac:dyDescent="0.2">
      <c r="A17" s="191">
        <v>10</v>
      </c>
      <c r="B17" s="198">
        <v>39082</v>
      </c>
      <c r="D17" s="189">
        <v>-800115</v>
      </c>
      <c r="E17" s="189"/>
      <c r="F17" s="189"/>
      <c r="G17" s="199">
        <v>-6062</v>
      </c>
      <c r="H17" s="189">
        <v>-806177</v>
      </c>
      <c r="I17" s="199">
        <v>-1345992</v>
      </c>
      <c r="J17" s="189"/>
      <c r="K17" s="190"/>
    </row>
    <row r="18" spans="1:11" hidden="1" x14ac:dyDescent="0.2">
      <c r="A18" s="191">
        <v>11</v>
      </c>
      <c r="B18" s="198">
        <v>39113</v>
      </c>
      <c r="D18" s="189">
        <v>-1224489</v>
      </c>
      <c r="E18" s="189"/>
      <c r="F18" s="189"/>
      <c r="G18" s="199">
        <v>-13332</v>
      </c>
      <c r="H18" s="189">
        <v>-1237821</v>
      </c>
      <c r="I18" s="199">
        <v>-2583813</v>
      </c>
      <c r="J18" s="189"/>
      <c r="K18" s="190"/>
    </row>
    <row r="19" spans="1:11" hidden="1" x14ac:dyDescent="0.2">
      <c r="A19" s="191">
        <v>12</v>
      </c>
      <c r="B19" s="198">
        <v>39141</v>
      </c>
      <c r="D19" s="189">
        <v>-518677</v>
      </c>
      <c r="E19" s="189"/>
      <c r="F19" s="189"/>
      <c r="G19" s="199">
        <v>-19357</v>
      </c>
      <c r="H19" s="189">
        <v>-538034</v>
      </c>
      <c r="I19" s="199">
        <v>-3121847</v>
      </c>
      <c r="J19" s="189"/>
      <c r="K19" s="190"/>
    </row>
    <row r="20" spans="1:11" hidden="1" x14ac:dyDescent="0.2">
      <c r="A20" s="191">
        <v>13</v>
      </c>
      <c r="B20" s="198">
        <v>39172</v>
      </c>
      <c r="D20" s="189">
        <v>-456707</v>
      </c>
      <c r="E20" s="189"/>
      <c r="F20" s="189"/>
      <c r="G20" s="199">
        <v>-22809</v>
      </c>
      <c r="H20" s="189">
        <v>-479516</v>
      </c>
      <c r="I20" s="199">
        <v>-3601363</v>
      </c>
      <c r="J20" s="189"/>
      <c r="K20" s="190"/>
    </row>
    <row r="21" spans="1:11" hidden="1" x14ac:dyDescent="0.2">
      <c r="A21" s="191">
        <v>14</v>
      </c>
      <c r="B21" s="198">
        <v>39202</v>
      </c>
      <c r="D21" s="189">
        <v>-394725</v>
      </c>
      <c r="E21" s="189"/>
      <c r="F21" s="189"/>
      <c r="G21" s="199">
        <v>-25420</v>
      </c>
      <c r="H21" s="189">
        <v>-420145</v>
      </c>
      <c r="I21" s="199">
        <v>-4021508</v>
      </c>
      <c r="J21" s="189"/>
      <c r="K21" s="190"/>
    </row>
    <row r="22" spans="1:11" hidden="1" x14ac:dyDescent="0.2">
      <c r="A22" s="191">
        <v>15</v>
      </c>
      <c r="B22" s="198">
        <v>39233</v>
      </c>
      <c r="D22" s="189">
        <v>-95593</v>
      </c>
      <c r="E22" s="189"/>
      <c r="F22" s="189"/>
      <c r="G22" s="199">
        <v>-27736</v>
      </c>
      <c r="H22" s="189">
        <v>-123329</v>
      </c>
      <c r="I22" s="199">
        <v>-4144837</v>
      </c>
      <c r="J22" s="189"/>
      <c r="K22" s="190"/>
    </row>
    <row r="23" spans="1:11" hidden="1" x14ac:dyDescent="0.2">
      <c r="A23" s="191">
        <v>16</v>
      </c>
      <c r="B23" s="198">
        <v>39263</v>
      </c>
      <c r="D23" s="189">
        <v>-154171</v>
      </c>
      <c r="E23" s="189"/>
      <c r="F23" s="189"/>
      <c r="G23" s="199">
        <v>-29653</v>
      </c>
      <c r="H23" s="189">
        <v>-183824</v>
      </c>
      <c r="I23" s="199">
        <v>-4328661</v>
      </c>
      <c r="J23" s="199"/>
      <c r="K23" s="190"/>
    </row>
    <row r="24" spans="1:11" hidden="1" x14ac:dyDescent="0.2">
      <c r="A24" s="191">
        <v>17</v>
      </c>
      <c r="B24" s="198">
        <v>39294</v>
      </c>
      <c r="D24" s="189">
        <v>-45933</v>
      </c>
      <c r="E24" s="189"/>
      <c r="F24" s="189"/>
      <c r="G24" s="199">
        <v>-29929</v>
      </c>
      <c r="H24" s="189">
        <v>-75862</v>
      </c>
      <c r="I24" s="199">
        <v>-4404523</v>
      </c>
      <c r="J24" s="199"/>
      <c r="K24" s="190"/>
    </row>
    <row r="25" spans="1:11" hidden="1" x14ac:dyDescent="0.2">
      <c r="A25" s="191">
        <v>18</v>
      </c>
      <c r="B25" s="198">
        <v>39324</v>
      </c>
      <c r="D25" s="189">
        <v>-129781</v>
      </c>
      <c r="E25" s="189"/>
      <c r="F25" s="189"/>
      <c r="G25" s="199">
        <v>-30747</v>
      </c>
      <c r="H25" s="189">
        <v>-160528</v>
      </c>
      <c r="I25" s="199">
        <v>-4565051</v>
      </c>
      <c r="J25" s="199"/>
      <c r="K25" s="190"/>
    </row>
    <row r="26" spans="1:11" hidden="1" x14ac:dyDescent="0.2">
      <c r="A26" s="191">
        <v>19</v>
      </c>
      <c r="B26" s="198">
        <v>39354</v>
      </c>
      <c r="D26" s="189">
        <v>-124964</v>
      </c>
      <c r="E26" s="189"/>
      <c r="F26" s="189"/>
      <c r="G26" s="199">
        <v>-31796</v>
      </c>
      <c r="H26" s="189">
        <v>-156760</v>
      </c>
      <c r="I26" s="199">
        <v>-4721811</v>
      </c>
      <c r="J26" s="189"/>
      <c r="K26" s="190"/>
    </row>
    <row r="27" spans="1:11" hidden="1" x14ac:dyDescent="0.2">
      <c r="A27" s="191">
        <v>20</v>
      </c>
      <c r="B27" s="198">
        <v>39385</v>
      </c>
      <c r="D27" s="200">
        <v>-956238</v>
      </c>
      <c r="E27" s="200"/>
      <c r="F27" s="200"/>
      <c r="G27" s="201">
        <v>-35748</v>
      </c>
      <c r="H27" s="200">
        <v>-991986</v>
      </c>
      <c r="I27" s="199">
        <v>-5713797</v>
      </c>
      <c r="J27" s="189"/>
      <c r="K27" s="190"/>
    </row>
    <row r="28" spans="1:11" hidden="1" x14ac:dyDescent="0.2">
      <c r="A28" s="191">
        <v>21</v>
      </c>
      <c r="B28" s="198">
        <v>39415</v>
      </c>
      <c r="C28" s="185" t="s">
        <v>166</v>
      </c>
      <c r="D28" s="200">
        <v>-251012</v>
      </c>
      <c r="E28" s="200">
        <v>5713797</v>
      </c>
      <c r="F28" s="200"/>
      <c r="G28" s="201">
        <v>-863</v>
      </c>
      <c r="H28" s="200">
        <v>5461922</v>
      </c>
      <c r="I28" s="199">
        <v>-251875</v>
      </c>
      <c r="J28" s="189"/>
      <c r="K28" s="190"/>
    </row>
    <row r="29" spans="1:11" hidden="1" x14ac:dyDescent="0.2">
      <c r="A29" s="191">
        <v>22</v>
      </c>
      <c r="B29" s="198">
        <v>39446</v>
      </c>
      <c r="D29" s="200">
        <v>-94642</v>
      </c>
      <c r="E29" s="200"/>
      <c r="F29" s="200"/>
      <c r="G29" s="201">
        <v>-2063</v>
      </c>
      <c r="H29" s="200">
        <v>-96705</v>
      </c>
      <c r="I29" s="199">
        <v>-348580</v>
      </c>
      <c r="J29" s="189"/>
      <c r="K29" s="190"/>
    </row>
    <row r="30" spans="1:11" hidden="1" x14ac:dyDescent="0.2">
      <c r="A30" s="191">
        <v>23</v>
      </c>
      <c r="B30" s="198">
        <v>39477</v>
      </c>
      <c r="D30" s="200">
        <v>-417920</v>
      </c>
      <c r="E30" s="200"/>
      <c r="F30" s="200"/>
      <c r="G30" s="201">
        <v>-3836</v>
      </c>
      <c r="H30" s="200">
        <v>-421756</v>
      </c>
      <c r="I30" s="199">
        <v>-770336</v>
      </c>
      <c r="J30" s="189"/>
      <c r="K30" s="190"/>
    </row>
    <row r="31" spans="1:11" hidden="1" x14ac:dyDescent="0.2">
      <c r="A31" s="191">
        <v>24</v>
      </c>
      <c r="B31" s="198">
        <v>39506</v>
      </c>
      <c r="D31" s="189">
        <v>-171175</v>
      </c>
      <c r="E31" s="189"/>
      <c r="F31" s="189"/>
      <c r="G31" s="201">
        <v>-5884</v>
      </c>
      <c r="H31" s="200">
        <v>-177059</v>
      </c>
      <c r="I31" s="199">
        <v>-947395</v>
      </c>
      <c r="J31" s="189"/>
      <c r="K31" s="190"/>
    </row>
    <row r="32" spans="1:11" hidden="1" x14ac:dyDescent="0.2">
      <c r="A32" s="191">
        <v>25</v>
      </c>
      <c r="B32" s="198">
        <v>39537</v>
      </c>
      <c r="D32" s="189">
        <v>-30905</v>
      </c>
      <c r="E32" s="189"/>
      <c r="F32" s="189"/>
      <c r="G32" s="201">
        <v>-6678</v>
      </c>
      <c r="H32" s="200">
        <v>-37583</v>
      </c>
      <c r="I32" s="199">
        <v>-984978</v>
      </c>
      <c r="J32" s="189"/>
      <c r="K32" s="190"/>
    </row>
    <row r="33" spans="1:11" hidden="1" x14ac:dyDescent="0.2">
      <c r="A33" s="191">
        <v>26</v>
      </c>
      <c r="B33" s="198">
        <v>39567</v>
      </c>
      <c r="D33" s="189">
        <v>666668</v>
      </c>
      <c r="E33" s="189"/>
      <c r="F33" s="189"/>
      <c r="G33" s="201">
        <v>-2692</v>
      </c>
      <c r="H33" s="200">
        <v>663976</v>
      </c>
      <c r="I33" s="199">
        <v>-321002</v>
      </c>
      <c r="J33" s="189"/>
      <c r="K33" s="190"/>
    </row>
    <row r="34" spans="1:11" hidden="1" x14ac:dyDescent="0.2">
      <c r="A34" s="191">
        <v>27</v>
      </c>
      <c r="B34" s="198">
        <v>39598</v>
      </c>
      <c r="D34" s="189">
        <v>823496</v>
      </c>
      <c r="E34" s="189"/>
      <c r="F34" s="189"/>
      <c r="G34" s="201">
        <v>512</v>
      </c>
      <c r="H34" s="200">
        <v>824008</v>
      </c>
      <c r="I34" s="199">
        <v>503006</v>
      </c>
      <c r="J34" s="189"/>
      <c r="K34" s="190"/>
    </row>
    <row r="35" spans="1:11" hidden="1" x14ac:dyDescent="0.2">
      <c r="A35" s="191">
        <v>28</v>
      </c>
      <c r="B35" s="198">
        <v>39628</v>
      </c>
      <c r="D35" s="189">
        <v>452181</v>
      </c>
      <c r="E35" s="189"/>
      <c r="F35" s="189"/>
      <c r="G35" s="201">
        <v>3231</v>
      </c>
      <c r="H35" s="200">
        <v>455412</v>
      </c>
      <c r="I35" s="199">
        <v>958418</v>
      </c>
      <c r="J35" s="189"/>
      <c r="K35" s="190"/>
    </row>
    <row r="36" spans="1:11" hidden="1" x14ac:dyDescent="0.2">
      <c r="A36" s="191">
        <v>29</v>
      </c>
      <c r="B36" s="198">
        <v>39659</v>
      </c>
      <c r="D36" s="189">
        <v>763141</v>
      </c>
      <c r="E36" s="189"/>
      <c r="F36" s="189"/>
      <c r="G36" s="201">
        <v>5918.28</v>
      </c>
      <c r="H36" s="200">
        <v>769059.28</v>
      </c>
      <c r="I36" s="199">
        <v>1727477.28</v>
      </c>
      <c r="J36" s="189"/>
      <c r="K36" s="190"/>
    </row>
    <row r="37" spans="1:11" hidden="1" x14ac:dyDescent="0.2">
      <c r="A37" s="191">
        <v>30</v>
      </c>
      <c r="B37" s="198">
        <v>39689</v>
      </c>
      <c r="D37" s="189">
        <v>366677</v>
      </c>
      <c r="E37" s="189"/>
      <c r="F37" s="189"/>
      <c r="G37" s="201">
        <v>8439.44</v>
      </c>
      <c r="H37" s="200">
        <v>375116.44</v>
      </c>
      <c r="I37" s="199">
        <v>2102593.7200000002</v>
      </c>
      <c r="J37" s="189"/>
      <c r="K37" s="190"/>
    </row>
    <row r="38" spans="1:11" hidden="1" x14ac:dyDescent="0.2">
      <c r="A38" s="191">
        <v>31</v>
      </c>
      <c r="B38" s="198">
        <v>39719</v>
      </c>
      <c r="D38" s="189">
        <v>149827</v>
      </c>
      <c r="E38" s="189"/>
      <c r="F38" s="189"/>
      <c r="G38" s="201">
        <v>9617.32</v>
      </c>
      <c r="H38" s="200">
        <v>159444.32</v>
      </c>
      <c r="I38" s="199">
        <v>2262038.04</v>
      </c>
      <c r="J38" s="189"/>
      <c r="K38" s="190"/>
    </row>
    <row r="39" spans="1:11" hidden="1" x14ac:dyDescent="0.2">
      <c r="A39" s="191">
        <v>32</v>
      </c>
      <c r="B39" s="198">
        <v>39750</v>
      </c>
      <c r="D39" s="200">
        <v>-3075.65</v>
      </c>
      <c r="E39" s="189"/>
      <c r="F39" s="189"/>
      <c r="G39" s="201">
        <v>9418.75</v>
      </c>
      <c r="H39" s="200">
        <v>6343.1</v>
      </c>
      <c r="I39" s="199">
        <v>2268381.14</v>
      </c>
      <c r="J39" s="189"/>
      <c r="K39" s="190"/>
    </row>
    <row r="40" spans="1:11" hidden="1" x14ac:dyDescent="0.2">
      <c r="A40" s="191">
        <v>33</v>
      </c>
      <c r="B40" s="198">
        <v>39780</v>
      </c>
      <c r="D40" s="200">
        <v>221507</v>
      </c>
      <c r="E40" s="200">
        <v>-2262733</v>
      </c>
      <c r="F40" s="200"/>
      <c r="G40" s="201">
        <v>485.01</v>
      </c>
      <c r="H40" s="200">
        <v>-2040740.99</v>
      </c>
      <c r="I40" s="199">
        <v>227640.15000000014</v>
      </c>
      <c r="J40" s="189"/>
      <c r="K40" s="190"/>
    </row>
    <row r="41" spans="1:11" hidden="1" x14ac:dyDescent="0.2">
      <c r="A41" s="191">
        <v>34</v>
      </c>
      <c r="B41" s="198">
        <v>39811</v>
      </c>
      <c r="D41" s="200">
        <v>-361614</v>
      </c>
      <c r="E41" s="189"/>
      <c r="F41" s="189"/>
      <c r="G41" s="201">
        <v>195.14</v>
      </c>
      <c r="H41" s="200">
        <v>-361418.86</v>
      </c>
      <c r="I41" s="199">
        <v>-133778.70999999985</v>
      </c>
      <c r="J41" s="189"/>
      <c r="K41" s="190"/>
    </row>
    <row r="42" spans="1:11" hidden="1" x14ac:dyDescent="0.2">
      <c r="A42" s="191">
        <v>35</v>
      </c>
      <c r="B42" s="198">
        <v>39842</v>
      </c>
      <c r="D42" s="200">
        <v>-1259795</v>
      </c>
      <c r="E42" s="189"/>
      <c r="F42" s="189"/>
      <c r="G42" s="201">
        <v>-2876.51</v>
      </c>
      <c r="H42" s="200">
        <v>-1262671.51</v>
      </c>
      <c r="I42" s="199">
        <v>-1396450.2199999997</v>
      </c>
      <c r="J42" s="189"/>
      <c r="K42" s="190"/>
    </row>
    <row r="43" spans="1:11" hidden="1" x14ac:dyDescent="0.2">
      <c r="A43" s="191">
        <v>36</v>
      </c>
      <c r="B43" s="198">
        <v>39870</v>
      </c>
      <c r="D43" s="200">
        <v>-1429813</v>
      </c>
      <c r="E43" s="189"/>
      <c r="F43" s="189"/>
      <c r="G43" s="201">
        <v>-7952.78</v>
      </c>
      <c r="H43" s="200">
        <v>-1437765.78</v>
      </c>
      <c r="I43" s="199">
        <v>-2834216</v>
      </c>
      <c r="J43" s="189"/>
      <c r="K43" s="190"/>
    </row>
    <row r="44" spans="1:11" hidden="1" x14ac:dyDescent="0.2">
      <c r="A44" s="191">
        <v>37</v>
      </c>
      <c r="B44" s="198">
        <v>39901</v>
      </c>
      <c r="D44" s="189">
        <v>-1225130</v>
      </c>
      <c r="E44" s="189"/>
      <c r="F44" s="189"/>
      <c r="G44" s="201">
        <v>-12982.88</v>
      </c>
      <c r="H44" s="200">
        <v>-1238112.8799999999</v>
      </c>
      <c r="I44" s="199">
        <v>-4072328.88</v>
      </c>
      <c r="J44" s="189"/>
      <c r="K44" s="190"/>
    </row>
    <row r="45" spans="1:11" hidden="1" x14ac:dyDescent="0.2">
      <c r="A45" s="191">
        <v>38</v>
      </c>
      <c r="B45" s="198">
        <v>39931</v>
      </c>
      <c r="D45" s="189">
        <v>-933652</v>
      </c>
      <c r="E45" s="189"/>
      <c r="F45" s="189"/>
      <c r="G45" s="201">
        <v>-12747.46</v>
      </c>
      <c r="H45" s="200">
        <v>-946399.46</v>
      </c>
      <c r="I45" s="199">
        <v>-5018728.34</v>
      </c>
      <c r="J45" s="189"/>
      <c r="K45" s="190"/>
    </row>
    <row r="46" spans="1:11" hidden="1" x14ac:dyDescent="0.2">
      <c r="A46" s="191">
        <v>39</v>
      </c>
      <c r="B46" s="198">
        <v>39962</v>
      </c>
      <c r="D46" s="189">
        <v>-510376</v>
      </c>
      <c r="E46" s="189"/>
      <c r="F46" s="189"/>
      <c r="G46" s="201">
        <v>-14810.92</v>
      </c>
      <c r="H46" s="200">
        <v>-525186.92000000004</v>
      </c>
      <c r="I46" s="199">
        <v>-5543915.2599999998</v>
      </c>
      <c r="J46" s="189"/>
      <c r="K46" s="190"/>
    </row>
    <row r="47" spans="1:11" hidden="1" x14ac:dyDescent="0.2">
      <c r="A47" s="191">
        <v>40</v>
      </c>
      <c r="B47" s="198">
        <v>39992</v>
      </c>
      <c r="D47" s="189">
        <v>-504170</v>
      </c>
      <c r="E47" s="189">
        <v>4072328.88</v>
      </c>
      <c r="F47" s="189"/>
      <c r="G47" s="201">
        <v>-4840.6400000000003</v>
      </c>
      <c r="H47" s="200">
        <v>3563318.2399999998</v>
      </c>
      <c r="I47" s="199">
        <v>-1980597.02</v>
      </c>
      <c r="J47" s="189"/>
      <c r="K47" s="190"/>
    </row>
    <row r="48" spans="1:11" hidden="1" x14ac:dyDescent="0.2">
      <c r="A48" s="191">
        <v>41</v>
      </c>
      <c r="B48" s="198">
        <v>40023</v>
      </c>
      <c r="D48" s="189">
        <v>-565700</v>
      </c>
      <c r="E48" s="189"/>
      <c r="F48" s="189"/>
      <c r="G48" s="201">
        <v>-6130.17</v>
      </c>
      <c r="H48" s="200">
        <v>-571830.17000000004</v>
      </c>
      <c r="I48" s="199">
        <v>-2552427.19</v>
      </c>
      <c r="J48" s="189"/>
      <c r="K48" s="189"/>
    </row>
    <row r="49" spans="1:11" hidden="1" x14ac:dyDescent="0.2">
      <c r="A49" s="191">
        <v>42</v>
      </c>
      <c r="B49" s="198">
        <v>40053</v>
      </c>
      <c r="D49" s="189">
        <v>-585509</v>
      </c>
      <c r="E49" s="189"/>
      <c r="F49" s="189"/>
      <c r="G49" s="201">
        <v>-7705.7</v>
      </c>
      <c r="H49" s="200">
        <v>-593214.69999999995</v>
      </c>
      <c r="I49" s="199">
        <v>-3145641.8899999997</v>
      </c>
      <c r="J49" s="189"/>
      <c r="K49" s="190"/>
    </row>
    <row r="50" spans="1:11" hidden="1" x14ac:dyDescent="0.2">
      <c r="A50" s="191">
        <v>43</v>
      </c>
      <c r="B50" s="198">
        <v>40083</v>
      </c>
      <c r="D50" s="189">
        <v>-552800</v>
      </c>
      <c r="E50" s="189"/>
      <c r="F50" s="189"/>
      <c r="G50" s="201">
        <v>-9268.0300000000007</v>
      </c>
      <c r="H50" s="200">
        <v>-562068.03</v>
      </c>
      <c r="I50" s="199">
        <v>-3707709.92</v>
      </c>
      <c r="J50" s="189"/>
      <c r="K50" s="189"/>
    </row>
    <row r="51" spans="1:11" hidden="1" x14ac:dyDescent="0.2">
      <c r="A51" s="191">
        <v>44</v>
      </c>
      <c r="B51" s="198">
        <v>40114</v>
      </c>
      <c r="D51" s="189">
        <v>-690884</v>
      </c>
      <c r="E51" s="189"/>
      <c r="F51" s="189"/>
      <c r="G51" s="201">
        <v>-10977.29</v>
      </c>
      <c r="H51" s="200">
        <v>-701861.29</v>
      </c>
      <c r="I51" s="199">
        <v>-4409571.21</v>
      </c>
      <c r="J51" s="189"/>
      <c r="K51" s="190"/>
    </row>
    <row r="52" spans="1:11" hidden="1" x14ac:dyDescent="0.2">
      <c r="A52" s="191">
        <v>45</v>
      </c>
      <c r="B52" s="198">
        <v>40144</v>
      </c>
      <c r="D52" s="189">
        <v>-598357</v>
      </c>
      <c r="E52" s="189">
        <v>4409571.21</v>
      </c>
      <c r="F52" s="189"/>
      <c r="G52" s="201">
        <v>-810.28</v>
      </c>
      <c r="H52" s="200">
        <v>3810403.93</v>
      </c>
      <c r="I52" s="199">
        <v>-599167.2799999998</v>
      </c>
      <c r="J52" s="189"/>
      <c r="K52" s="190"/>
    </row>
    <row r="53" spans="1:11" hidden="1" x14ac:dyDescent="0.2">
      <c r="A53" s="191">
        <v>46</v>
      </c>
      <c r="B53" s="198">
        <v>40175</v>
      </c>
      <c r="D53" s="189">
        <v>-63112</v>
      </c>
      <c r="E53" s="189"/>
      <c r="F53" s="189"/>
      <c r="G53" s="201">
        <v>-1708.21</v>
      </c>
      <c r="H53" s="200">
        <v>-64820.21</v>
      </c>
      <c r="I53" s="199">
        <v>-663987.48999999976</v>
      </c>
      <c r="J53" s="189"/>
      <c r="K53" s="190"/>
    </row>
    <row r="54" spans="1:11" hidden="1" x14ac:dyDescent="0.2">
      <c r="A54" s="191">
        <v>47</v>
      </c>
      <c r="B54" s="198">
        <v>40206</v>
      </c>
      <c r="D54" s="189"/>
      <c r="E54" s="189"/>
      <c r="F54" s="189"/>
      <c r="G54" s="201"/>
      <c r="H54" s="200"/>
      <c r="I54" s="199"/>
      <c r="J54" s="189"/>
      <c r="K54" s="190"/>
    </row>
    <row r="55" spans="1:11" hidden="1" x14ac:dyDescent="0.2">
      <c r="A55" s="191">
        <v>48</v>
      </c>
      <c r="B55" s="198">
        <v>40206</v>
      </c>
      <c r="D55" s="189">
        <v>20464</v>
      </c>
      <c r="E55" s="189"/>
      <c r="F55" s="189"/>
      <c r="G55" s="201">
        <v>-1770.59</v>
      </c>
      <c r="H55" s="200">
        <v>18693.41</v>
      </c>
      <c r="I55" s="199">
        <v>-645294.07999999973</v>
      </c>
      <c r="J55" s="189"/>
      <c r="K55" s="190"/>
    </row>
    <row r="56" spans="1:11" hidden="1" x14ac:dyDescent="0.2">
      <c r="A56" s="191">
        <v>49</v>
      </c>
      <c r="B56" s="198">
        <v>40234</v>
      </c>
      <c r="D56" s="189">
        <v>-94128</v>
      </c>
      <c r="E56" s="189"/>
      <c r="F56" s="189"/>
      <c r="G56" s="201">
        <v>-1875.14</v>
      </c>
      <c r="H56" s="200">
        <v>-96003.14</v>
      </c>
      <c r="I56" s="199">
        <v>-741297.21999999974</v>
      </c>
      <c r="J56" s="189"/>
      <c r="K56" s="190"/>
    </row>
    <row r="57" spans="1:11" hidden="1" x14ac:dyDescent="0.2">
      <c r="A57" s="191">
        <v>50</v>
      </c>
      <c r="B57" s="198">
        <v>40265</v>
      </c>
      <c r="D57" s="189">
        <v>-229421</v>
      </c>
      <c r="E57" s="189"/>
      <c r="F57" s="189"/>
      <c r="G57" s="201">
        <v>-2318.35</v>
      </c>
      <c r="H57" s="200">
        <v>-231739.35</v>
      </c>
      <c r="I57" s="199">
        <v>-973036.56999999972</v>
      </c>
      <c r="J57" s="189"/>
      <c r="K57" s="190"/>
    </row>
    <row r="58" spans="1:11" hidden="1" x14ac:dyDescent="0.2">
      <c r="A58" s="191">
        <v>51</v>
      </c>
      <c r="B58" s="198">
        <v>40295</v>
      </c>
      <c r="D58" s="189">
        <v>-215430</v>
      </c>
      <c r="E58" s="189"/>
      <c r="F58" s="189"/>
      <c r="G58" s="201">
        <v>-2927.04</v>
      </c>
      <c r="H58" s="200">
        <v>-218357.04</v>
      </c>
      <c r="I58" s="199">
        <v>-1191393.6099999996</v>
      </c>
      <c r="J58" s="189"/>
      <c r="K58" s="190"/>
    </row>
    <row r="59" spans="1:11" hidden="1" x14ac:dyDescent="0.2">
      <c r="A59" s="191">
        <v>52</v>
      </c>
      <c r="B59" s="198">
        <v>40326</v>
      </c>
      <c r="D59" s="189">
        <v>-259143</v>
      </c>
      <c r="E59" s="189"/>
      <c r="F59" s="189"/>
      <c r="G59" s="189">
        <v>-3308</v>
      </c>
      <c r="H59" s="200">
        <v>-262451</v>
      </c>
      <c r="I59" s="199">
        <v>-1453844.6099999996</v>
      </c>
      <c r="J59" s="189"/>
      <c r="K59" s="190"/>
    </row>
    <row r="60" spans="1:11" hidden="1" x14ac:dyDescent="0.2">
      <c r="A60" s="191">
        <v>53</v>
      </c>
      <c r="B60" s="198">
        <v>40356</v>
      </c>
      <c r="D60" s="189">
        <v>-153349</v>
      </c>
      <c r="E60" s="189"/>
      <c r="F60" s="189"/>
      <c r="G60" s="189">
        <v>-4666</v>
      </c>
      <c r="H60" s="200">
        <v>-158015</v>
      </c>
      <c r="I60" s="199">
        <v>-1611859.6099999996</v>
      </c>
      <c r="J60" s="189"/>
      <c r="K60" s="190"/>
    </row>
    <row r="61" spans="1:11" hidden="1" x14ac:dyDescent="0.2">
      <c r="A61" s="191">
        <v>54</v>
      </c>
      <c r="B61" s="198">
        <v>40387</v>
      </c>
      <c r="D61" s="189">
        <v>-29164</v>
      </c>
      <c r="E61" s="189"/>
      <c r="F61" s="189"/>
      <c r="G61" s="189">
        <v>-4674</v>
      </c>
      <c r="H61" s="200">
        <v>-33838</v>
      </c>
      <c r="I61" s="199">
        <v>-1645697.6099999996</v>
      </c>
      <c r="J61" s="189"/>
      <c r="K61" s="190"/>
    </row>
    <row r="62" spans="1:11" hidden="1" x14ac:dyDescent="0.2">
      <c r="A62" s="191">
        <v>55</v>
      </c>
      <c r="B62" s="198">
        <v>40417</v>
      </c>
      <c r="D62" s="189">
        <v>-40283</v>
      </c>
      <c r="E62" s="189"/>
      <c r="F62" s="189"/>
      <c r="G62" s="201">
        <v>-4511.6499999999996</v>
      </c>
      <c r="H62" s="200">
        <v>-44794.65</v>
      </c>
      <c r="I62" s="199">
        <v>-1690492.2599999995</v>
      </c>
      <c r="J62" s="189"/>
      <c r="K62" s="190"/>
    </row>
    <row r="63" spans="1:11" hidden="1" x14ac:dyDescent="0.2">
      <c r="A63" s="191">
        <v>56</v>
      </c>
      <c r="B63" s="198">
        <v>40447</v>
      </c>
      <c r="D63" s="189">
        <v>-151042</v>
      </c>
      <c r="E63" s="189"/>
      <c r="F63" s="189"/>
      <c r="G63" s="201">
        <v>-4782.95</v>
      </c>
      <c r="H63" s="200">
        <v>-155824.95000000001</v>
      </c>
      <c r="I63" s="199">
        <v>-1846317.2099999995</v>
      </c>
      <c r="J63" s="189"/>
      <c r="K63" s="190"/>
    </row>
    <row r="64" spans="1:11" hidden="1" x14ac:dyDescent="0.2">
      <c r="A64" s="191">
        <v>57</v>
      </c>
      <c r="B64" s="198">
        <v>40478</v>
      </c>
      <c r="D64" s="189">
        <v>-154888</v>
      </c>
      <c r="E64" s="189"/>
      <c r="F64" s="189"/>
      <c r="G64" s="201">
        <v>-4685.79</v>
      </c>
      <c r="H64" s="200">
        <v>-159573.79</v>
      </c>
      <c r="I64" s="199">
        <v>-2005890.9999999995</v>
      </c>
      <c r="J64" s="189"/>
      <c r="K64" s="190"/>
    </row>
    <row r="65" spans="1:11" hidden="1" x14ac:dyDescent="0.2">
      <c r="A65" s="191">
        <v>58</v>
      </c>
      <c r="B65" s="198">
        <v>40508</v>
      </c>
      <c r="D65" s="189">
        <v>-193432</v>
      </c>
      <c r="E65" s="189">
        <v>2005890.9999999995</v>
      </c>
      <c r="F65" s="189"/>
      <c r="G65" s="201">
        <v>-262</v>
      </c>
      <c r="H65" s="200">
        <v>1812196.9999999995</v>
      </c>
      <c r="I65" s="199">
        <v>-193694</v>
      </c>
      <c r="J65" s="189"/>
      <c r="K65" s="190"/>
    </row>
    <row r="66" spans="1:11" hidden="1" x14ac:dyDescent="0.2">
      <c r="A66" s="191">
        <v>59</v>
      </c>
      <c r="B66" s="198">
        <v>40539</v>
      </c>
      <c r="D66" s="189">
        <v>-163905</v>
      </c>
      <c r="E66" s="189"/>
      <c r="F66" s="189"/>
      <c r="G66" s="201">
        <v>-747</v>
      </c>
      <c r="H66" s="200">
        <v>-164652</v>
      </c>
      <c r="I66" s="199">
        <v>-358346</v>
      </c>
      <c r="J66" s="189"/>
      <c r="K66" s="190"/>
    </row>
    <row r="67" spans="1:11" hidden="1" x14ac:dyDescent="0.2">
      <c r="A67" s="191">
        <v>60</v>
      </c>
      <c r="B67" s="198">
        <v>40570</v>
      </c>
      <c r="D67" s="189">
        <v>-121982</v>
      </c>
      <c r="E67" s="189"/>
      <c r="F67" s="202">
        <v>3.2500000000000001E-2</v>
      </c>
      <c r="G67" s="201">
        <v>-1136</v>
      </c>
      <c r="H67" s="200">
        <v>-123117.9675</v>
      </c>
      <c r="I67" s="199">
        <v>-481463.96750000003</v>
      </c>
      <c r="J67" s="189"/>
      <c r="K67" s="190"/>
    </row>
    <row r="68" spans="1:11" hidden="1" x14ac:dyDescent="0.2">
      <c r="A68" s="191">
        <v>61</v>
      </c>
      <c r="B68" s="198">
        <v>40598</v>
      </c>
      <c r="D68" s="189">
        <v>-395599</v>
      </c>
      <c r="E68" s="189"/>
      <c r="F68" s="202">
        <v>3.2500000000000001E-2</v>
      </c>
      <c r="G68" s="201">
        <v>-1840</v>
      </c>
      <c r="H68" s="200">
        <v>-397438.96750000003</v>
      </c>
      <c r="I68" s="199">
        <v>-878902.93500000006</v>
      </c>
      <c r="J68" s="189"/>
      <c r="K68" s="190"/>
    </row>
    <row r="69" spans="1:11" hidden="1" x14ac:dyDescent="0.2">
      <c r="A69" s="191">
        <v>62</v>
      </c>
      <c r="B69" s="198">
        <v>40629</v>
      </c>
      <c r="D69" s="189">
        <v>-239077</v>
      </c>
      <c r="E69" s="189"/>
      <c r="F69" s="202">
        <v>3.2500000000000001E-2</v>
      </c>
      <c r="G69" s="201">
        <v>-2704</v>
      </c>
      <c r="H69" s="200">
        <v>-241780.9675</v>
      </c>
      <c r="I69" s="199">
        <v>-1120683.9025000001</v>
      </c>
      <c r="J69" s="189"/>
      <c r="K69" s="190"/>
    </row>
    <row r="70" spans="1:11" hidden="1" x14ac:dyDescent="0.2">
      <c r="A70" s="191">
        <v>63</v>
      </c>
      <c r="B70" s="198">
        <v>40659</v>
      </c>
      <c r="D70" s="189">
        <v>-424355</v>
      </c>
      <c r="E70" s="189"/>
      <c r="F70" s="202">
        <v>3.2500000000000001E-2</v>
      </c>
      <c r="G70" s="201">
        <v>-3610</v>
      </c>
      <c r="H70" s="200">
        <v>-427964.96750000003</v>
      </c>
      <c r="I70" s="199">
        <v>-1548648.87</v>
      </c>
      <c r="J70" s="189"/>
      <c r="K70" s="190"/>
    </row>
    <row r="71" spans="1:11" hidden="1" x14ac:dyDescent="0.2">
      <c r="A71" s="191">
        <v>64</v>
      </c>
      <c r="B71" s="198">
        <v>40690</v>
      </c>
      <c r="D71" s="189">
        <v>-98440</v>
      </c>
      <c r="E71" s="189"/>
      <c r="F71" s="202">
        <v>3.2500000000000001E-2</v>
      </c>
      <c r="G71" s="201">
        <v>-4328</v>
      </c>
      <c r="H71" s="200">
        <v>-102767.9675</v>
      </c>
      <c r="I71" s="199">
        <v>-1651416.8375000001</v>
      </c>
      <c r="J71" s="189"/>
      <c r="K71" s="190"/>
    </row>
    <row r="72" spans="1:11" hidden="1" x14ac:dyDescent="0.2">
      <c r="A72" s="191">
        <v>65</v>
      </c>
      <c r="B72" s="198">
        <v>40720</v>
      </c>
      <c r="D72" s="189">
        <v>-66489</v>
      </c>
      <c r="E72" s="189"/>
      <c r="F72" s="202">
        <v>3.2500000000000001E-2</v>
      </c>
      <c r="G72" s="201">
        <v>-4563</v>
      </c>
      <c r="H72" s="200">
        <v>-71051.967499999999</v>
      </c>
      <c r="I72" s="199">
        <v>-1722468.8050000002</v>
      </c>
      <c r="J72" s="189"/>
      <c r="K72" s="190"/>
    </row>
    <row r="73" spans="1:11" hidden="1" x14ac:dyDescent="0.2">
      <c r="A73" s="191">
        <v>66</v>
      </c>
      <c r="B73" s="198">
        <v>40751</v>
      </c>
      <c r="D73" s="189">
        <v>-20369</v>
      </c>
      <c r="E73" s="189"/>
      <c r="F73" s="202">
        <v>3.2500000000000001E-2</v>
      </c>
      <c r="G73" s="201">
        <v>-4693</v>
      </c>
      <c r="H73" s="200">
        <v>-25061.967499999999</v>
      </c>
      <c r="I73" s="199">
        <v>-1747530.7725000002</v>
      </c>
      <c r="J73" s="189"/>
      <c r="K73" s="190"/>
    </row>
    <row r="74" spans="1:11" hidden="1" x14ac:dyDescent="0.2">
      <c r="A74" s="191">
        <v>67</v>
      </c>
      <c r="B74" s="198">
        <v>40781</v>
      </c>
      <c r="D74" s="189">
        <v>-38725</v>
      </c>
      <c r="E74" s="189"/>
      <c r="F74" s="202">
        <v>3.2500000000000001E-2</v>
      </c>
      <c r="G74" s="201">
        <v>-4785</v>
      </c>
      <c r="H74" s="200">
        <v>-43509.967499999999</v>
      </c>
      <c r="I74" s="199">
        <v>-1791040.7400000002</v>
      </c>
      <c r="J74" s="189"/>
      <c r="K74" s="190"/>
    </row>
    <row r="75" spans="1:11" hidden="1" x14ac:dyDescent="0.2">
      <c r="A75" s="191">
        <v>68</v>
      </c>
      <c r="B75" s="198">
        <v>40811</v>
      </c>
      <c r="D75" s="189">
        <v>-72610</v>
      </c>
      <c r="E75" s="189"/>
      <c r="F75" s="202">
        <v>3.2500000000000001E-2</v>
      </c>
      <c r="G75" s="201">
        <v>-4949</v>
      </c>
      <c r="H75" s="200">
        <v>-77558.967499999999</v>
      </c>
      <c r="I75" s="199">
        <v>-1868599.7075000003</v>
      </c>
      <c r="J75" s="189"/>
      <c r="K75" s="190"/>
    </row>
    <row r="76" spans="1:11" hidden="1" x14ac:dyDescent="0.2">
      <c r="A76" s="191">
        <v>69</v>
      </c>
      <c r="B76" s="198">
        <v>40842</v>
      </c>
      <c r="C76" s="203">
        <v>1</v>
      </c>
      <c r="D76" s="189">
        <v>-141352</v>
      </c>
      <c r="E76" s="189">
        <v>3</v>
      </c>
      <c r="F76" s="202">
        <v>3.2500000000000001E-2</v>
      </c>
      <c r="G76" s="201">
        <v>-5252</v>
      </c>
      <c r="H76" s="200">
        <v>-146600.9675</v>
      </c>
      <c r="I76" s="199">
        <v>-2015200.6750000003</v>
      </c>
      <c r="J76" s="189"/>
      <c r="K76" s="190"/>
    </row>
    <row r="77" spans="1:11" hidden="1" x14ac:dyDescent="0.2">
      <c r="A77" s="191">
        <v>70</v>
      </c>
      <c r="B77" s="198">
        <v>40872</v>
      </c>
      <c r="C77" s="203">
        <v>1</v>
      </c>
      <c r="D77" s="189">
        <v>-361900</v>
      </c>
      <c r="E77" s="189">
        <v>2015200.6750000003</v>
      </c>
      <c r="F77" s="202">
        <v>3.2500000000000001E-2</v>
      </c>
      <c r="G77" s="201">
        <v>-490</v>
      </c>
      <c r="H77" s="200">
        <v>1652810.7075000003</v>
      </c>
      <c r="I77" s="199">
        <v>-362389.96750000003</v>
      </c>
      <c r="J77" s="189"/>
      <c r="K77" s="190"/>
    </row>
    <row r="78" spans="1:11" hidden="1" x14ac:dyDescent="0.2">
      <c r="A78" s="191">
        <v>71</v>
      </c>
      <c r="B78" s="198">
        <v>40903</v>
      </c>
      <c r="D78" s="189">
        <v>-703241</v>
      </c>
      <c r="E78" s="189"/>
      <c r="F78" s="202">
        <v>3.2500000000000001E-2</v>
      </c>
      <c r="G78" s="201">
        <v>-1934</v>
      </c>
      <c r="H78" s="200">
        <v>-705174.96750000003</v>
      </c>
      <c r="I78" s="199">
        <v>-1067564.9350000001</v>
      </c>
      <c r="J78" s="189"/>
      <c r="K78" s="190"/>
    </row>
    <row r="79" spans="1:11" hidden="1" x14ac:dyDescent="0.2">
      <c r="A79" s="191">
        <v>72</v>
      </c>
      <c r="B79" s="198">
        <v>40934</v>
      </c>
      <c r="D79" s="189">
        <v>-958052</v>
      </c>
      <c r="E79" s="189"/>
      <c r="F79" s="202">
        <v>3.2500000000000001E-2</v>
      </c>
      <c r="G79" s="201">
        <v>-4189</v>
      </c>
      <c r="H79" s="200">
        <v>-962240.96750000003</v>
      </c>
      <c r="I79" s="199">
        <v>-2029805.9025000001</v>
      </c>
      <c r="J79" s="189"/>
      <c r="K79" s="190"/>
    </row>
    <row r="80" spans="1:11" hidden="1" x14ac:dyDescent="0.2">
      <c r="A80" s="191">
        <v>73</v>
      </c>
      <c r="B80" s="198">
        <v>40963</v>
      </c>
      <c r="D80" s="189">
        <v>-1079065</v>
      </c>
      <c r="E80" s="189"/>
      <c r="F80" s="202">
        <v>3.2500000000000001E-2</v>
      </c>
      <c r="G80" s="201">
        <v>-6959</v>
      </c>
      <c r="H80" s="200">
        <v>-1086023.9675</v>
      </c>
      <c r="I80" s="199">
        <v>-3115829.87</v>
      </c>
      <c r="J80" s="189"/>
      <c r="K80" s="190"/>
    </row>
    <row r="81" spans="1:11" hidden="1" x14ac:dyDescent="0.2">
      <c r="A81" s="191">
        <v>74</v>
      </c>
      <c r="B81" s="198">
        <v>40994</v>
      </c>
      <c r="D81" s="189">
        <v>-930736</v>
      </c>
      <c r="E81" s="189"/>
      <c r="F81" s="202">
        <v>3.2500000000000001E-2</v>
      </c>
      <c r="G81" s="201">
        <v>-9699</v>
      </c>
      <c r="H81" s="200">
        <v>-940434.96750000003</v>
      </c>
      <c r="I81" s="199">
        <v>-4056264.8375000004</v>
      </c>
      <c r="J81" s="189"/>
      <c r="K81" s="190"/>
    </row>
    <row r="82" spans="1:11" hidden="1" x14ac:dyDescent="0.2">
      <c r="A82" s="191">
        <v>75</v>
      </c>
      <c r="B82" s="198">
        <v>41024</v>
      </c>
      <c r="D82" s="189">
        <v>-85118</v>
      </c>
      <c r="E82" s="189"/>
      <c r="F82" s="202">
        <v>3.2500000000000001E-2</v>
      </c>
      <c r="G82" s="201">
        <v>-11101</v>
      </c>
      <c r="H82" s="200">
        <v>-96218.967499999999</v>
      </c>
      <c r="I82" s="199">
        <v>-4152483.8050000002</v>
      </c>
      <c r="J82" s="189"/>
      <c r="K82" s="190"/>
    </row>
    <row r="83" spans="1:11" hidden="1" x14ac:dyDescent="0.2">
      <c r="A83" s="191">
        <v>76</v>
      </c>
      <c r="B83" s="198">
        <v>41055</v>
      </c>
      <c r="D83" s="189">
        <v>-315878</v>
      </c>
      <c r="E83" s="189"/>
      <c r="F83" s="202">
        <v>3.2500000000000001E-2</v>
      </c>
      <c r="G83" s="201">
        <v>-11674</v>
      </c>
      <c r="H83" s="200">
        <v>-327551.96750000003</v>
      </c>
      <c r="I83" s="199">
        <v>-4480035.7725</v>
      </c>
      <c r="J83" s="189"/>
      <c r="K83" s="190"/>
    </row>
    <row r="84" spans="1:11" hidden="1" x14ac:dyDescent="0.2">
      <c r="A84" s="191">
        <v>77</v>
      </c>
      <c r="B84" s="198">
        <v>41085</v>
      </c>
      <c r="C84" s="203">
        <v>2</v>
      </c>
      <c r="D84" s="189">
        <v>718.62</v>
      </c>
      <c r="E84" s="189">
        <v>4061107</v>
      </c>
      <c r="F84" s="202">
        <v>3.2500000000000001E-2</v>
      </c>
      <c r="G84" s="201">
        <v>-1134</v>
      </c>
      <c r="H84" s="200">
        <v>4060691.6525000003</v>
      </c>
      <c r="I84" s="199">
        <v>-419344.11999999965</v>
      </c>
      <c r="J84" s="189"/>
      <c r="K84" s="190"/>
    </row>
    <row r="85" spans="1:11" hidden="1" x14ac:dyDescent="0.2">
      <c r="A85" s="191">
        <v>78</v>
      </c>
      <c r="B85" s="198">
        <v>41116</v>
      </c>
      <c r="D85" s="189">
        <v>0</v>
      </c>
      <c r="E85" s="189"/>
      <c r="F85" s="202">
        <v>3.2500000000000001E-2</v>
      </c>
      <c r="G85" s="201">
        <v>-1136</v>
      </c>
      <c r="H85" s="200">
        <v>-1135.9675</v>
      </c>
      <c r="I85" s="199">
        <v>-420480.08749999967</v>
      </c>
      <c r="J85" s="189"/>
      <c r="K85" s="190"/>
    </row>
    <row r="86" spans="1:11" hidden="1" x14ac:dyDescent="0.2">
      <c r="A86" s="191">
        <v>79</v>
      </c>
      <c r="B86" s="198">
        <v>41146</v>
      </c>
      <c r="D86" s="189">
        <v>0</v>
      </c>
      <c r="E86" s="189"/>
      <c r="F86" s="202">
        <v>3.2500000000000001E-2</v>
      </c>
      <c r="G86" s="201">
        <v>-1139</v>
      </c>
      <c r="H86" s="200">
        <v>-1138.9675</v>
      </c>
      <c r="I86" s="199">
        <v>-421619.0549999997</v>
      </c>
      <c r="J86" s="189"/>
      <c r="K86" s="190"/>
    </row>
    <row r="87" spans="1:11" hidden="1" x14ac:dyDescent="0.2">
      <c r="A87" s="191">
        <v>80</v>
      </c>
      <c r="B87" s="198">
        <v>41176</v>
      </c>
      <c r="D87" s="189">
        <v>0</v>
      </c>
      <c r="E87" s="189"/>
      <c r="F87" s="202">
        <v>3.2500000000000001E-2</v>
      </c>
      <c r="G87" s="201">
        <v>-1142</v>
      </c>
      <c r="H87" s="200">
        <v>-1141.9675</v>
      </c>
      <c r="I87" s="199">
        <v>-422761.02249999973</v>
      </c>
      <c r="J87" s="189"/>
      <c r="K87" s="190"/>
    </row>
    <row r="88" spans="1:11" hidden="1" x14ac:dyDescent="0.2">
      <c r="A88" s="191">
        <v>81</v>
      </c>
      <c r="B88" s="198">
        <v>41207</v>
      </c>
      <c r="D88" s="189">
        <v>-315011</v>
      </c>
      <c r="E88" s="189"/>
      <c r="F88" s="202">
        <v>3.2500000000000001E-2</v>
      </c>
      <c r="G88" s="201">
        <v>-1572</v>
      </c>
      <c r="H88" s="200">
        <v>-316582.96750000003</v>
      </c>
      <c r="I88" s="199">
        <v>-739343.98999999976</v>
      </c>
      <c r="J88" s="189"/>
      <c r="K88" s="190"/>
    </row>
    <row r="89" spans="1:11" hidden="1" x14ac:dyDescent="0.2">
      <c r="A89" s="191">
        <v>82</v>
      </c>
      <c r="B89" s="198">
        <v>41237</v>
      </c>
      <c r="C89" s="203">
        <v>1</v>
      </c>
      <c r="D89" s="189">
        <v>-3131</v>
      </c>
      <c r="E89" s="189">
        <v>739343.98999999976</v>
      </c>
      <c r="F89" s="202">
        <v>3.2500000000000001E-2</v>
      </c>
      <c r="G89" s="201">
        <v>-4</v>
      </c>
      <c r="H89" s="200">
        <v>736208.98999999976</v>
      </c>
      <c r="I89" s="199">
        <v>-3135</v>
      </c>
      <c r="J89" s="189"/>
      <c r="K89" s="190"/>
    </row>
    <row r="90" spans="1:11" hidden="1" x14ac:dyDescent="0.2">
      <c r="A90" s="191">
        <v>83</v>
      </c>
      <c r="B90" s="198">
        <v>41268</v>
      </c>
      <c r="D90" s="189">
        <v>-50040</v>
      </c>
      <c r="E90" s="189"/>
      <c r="F90" s="202">
        <v>3.2500000000000001E-2</v>
      </c>
      <c r="G90" s="201">
        <v>-76</v>
      </c>
      <c r="H90" s="200">
        <v>-50116</v>
      </c>
      <c r="I90" s="199">
        <v>-53251</v>
      </c>
      <c r="J90" s="189"/>
      <c r="K90" s="190"/>
    </row>
    <row r="91" spans="1:11" s="204" customFormat="1" hidden="1" x14ac:dyDescent="0.2">
      <c r="A91" s="191">
        <v>84</v>
      </c>
      <c r="B91" s="204">
        <v>41299</v>
      </c>
      <c r="D91" s="189">
        <v>-136612</v>
      </c>
      <c r="E91" s="200"/>
      <c r="F91" s="202">
        <v>3.2500000000000001E-2</v>
      </c>
      <c r="G91" s="201">
        <v>-329</v>
      </c>
      <c r="H91" s="200">
        <v>-136941</v>
      </c>
      <c r="I91" s="199">
        <v>-190192</v>
      </c>
      <c r="J91" s="200"/>
      <c r="K91" s="205"/>
    </row>
    <row r="92" spans="1:11" s="204" customFormat="1" hidden="1" x14ac:dyDescent="0.2">
      <c r="A92" s="191">
        <v>85</v>
      </c>
      <c r="B92" s="198">
        <v>41327</v>
      </c>
      <c r="D92" s="189">
        <v>-277705</v>
      </c>
      <c r="E92" s="200"/>
      <c r="F92" s="202">
        <v>3.2500000000000001E-2</v>
      </c>
      <c r="G92" s="201">
        <v>-891</v>
      </c>
      <c r="H92" s="200">
        <v>-278596</v>
      </c>
      <c r="I92" s="199">
        <v>-468788</v>
      </c>
      <c r="J92" s="200"/>
      <c r="K92" s="205"/>
    </row>
    <row r="93" spans="1:11" s="204" customFormat="1" hidden="1" x14ac:dyDescent="0.2">
      <c r="A93" s="191">
        <v>86</v>
      </c>
      <c r="B93" s="198">
        <v>41358</v>
      </c>
      <c r="D93" s="189">
        <v>127284</v>
      </c>
      <c r="E93" s="200"/>
      <c r="F93" s="202">
        <v>3.2500000000000001E-2</v>
      </c>
      <c r="G93" s="201">
        <v>-1097</v>
      </c>
      <c r="H93" s="200">
        <v>126187</v>
      </c>
      <c r="I93" s="199">
        <v>-342601</v>
      </c>
      <c r="J93" s="200"/>
      <c r="K93" s="205"/>
    </row>
    <row r="94" spans="1:11" s="204" customFormat="1" hidden="1" x14ac:dyDescent="0.2">
      <c r="A94" s="191">
        <v>87</v>
      </c>
      <c r="B94" s="185">
        <v>41388</v>
      </c>
      <c r="D94" s="219">
        <v>-118502</v>
      </c>
      <c r="E94" s="200"/>
      <c r="F94" s="202">
        <v>3.2500000000000001E-2</v>
      </c>
      <c r="G94" s="201">
        <v>-1088</v>
      </c>
      <c r="H94" s="200">
        <v>-119590</v>
      </c>
      <c r="I94" s="199">
        <v>-462191</v>
      </c>
      <c r="J94" s="200"/>
      <c r="K94" s="205"/>
    </row>
    <row r="95" spans="1:11" s="204" customFormat="1" hidden="1" x14ac:dyDescent="0.2">
      <c r="A95" s="191">
        <v>88</v>
      </c>
      <c r="B95" s="185">
        <v>41419</v>
      </c>
      <c r="D95" s="219">
        <v>-61710</v>
      </c>
      <c r="E95" s="200"/>
      <c r="F95" s="202">
        <v>3.2500000000000001E-2</v>
      </c>
      <c r="G95" s="201">
        <v>-1335</v>
      </c>
      <c r="H95" s="200">
        <v>-63045</v>
      </c>
      <c r="I95" s="199">
        <v>-525236</v>
      </c>
      <c r="J95" s="200"/>
      <c r="K95" s="205"/>
    </row>
    <row r="96" spans="1:11" s="204" customFormat="1" hidden="1" x14ac:dyDescent="0.2">
      <c r="A96" s="191">
        <v>89</v>
      </c>
      <c r="B96" s="185">
        <v>41449</v>
      </c>
      <c r="D96" s="189">
        <v>130558</v>
      </c>
      <c r="E96" s="200"/>
      <c r="F96" s="202">
        <v>3.2500000000000001E-2</v>
      </c>
      <c r="G96" s="201">
        <v>-1246</v>
      </c>
      <c r="H96" s="200">
        <v>129312</v>
      </c>
      <c r="I96" s="199">
        <v>-395924</v>
      </c>
      <c r="J96" s="200"/>
      <c r="K96" s="205"/>
    </row>
    <row r="97" spans="1:11" s="204" customFormat="1" hidden="1" x14ac:dyDescent="0.2">
      <c r="A97" s="191">
        <v>90</v>
      </c>
      <c r="B97" s="198">
        <v>41480</v>
      </c>
      <c r="D97" s="189">
        <v>30297</v>
      </c>
      <c r="E97" s="200"/>
      <c r="F97" s="202">
        <v>3.2500000000000001E-2</v>
      </c>
      <c r="G97" s="201">
        <v>-1031</v>
      </c>
      <c r="H97" s="200">
        <v>29266</v>
      </c>
      <c r="I97" s="199">
        <v>-366658</v>
      </c>
      <c r="J97" s="200"/>
      <c r="K97" s="205"/>
    </row>
    <row r="98" spans="1:11" s="204" customFormat="1" hidden="1" x14ac:dyDescent="0.2">
      <c r="A98" s="191">
        <v>91</v>
      </c>
      <c r="B98" s="198">
        <v>41510</v>
      </c>
      <c r="D98" s="189">
        <v>13514</v>
      </c>
      <c r="E98" s="200"/>
      <c r="F98" s="202">
        <v>3.2500000000000001E-2</v>
      </c>
      <c r="G98" s="201">
        <v>-975</v>
      </c>
      <c r="H98" s="200">
        <v>12539</v>
      </c>
      <c r="I98" s="199">
        <v>-354119</v>
      </c>
      <c r="J98" s="200"/>
      <c r="K98" s="205"/>
    </row>
    <row r="99" spans="1:11" s="204" customFormat="1" hidden="1" x14ac:dyDescent="0.2">
      <c r="A99" s="191">
        <v>92</v>
      </c>
      <c r="B99" s="198">
        <v>41540</v>
      </c>
      <c r="D99" s="189">
        <v>-99827</v>
      </c>
      <c r="E99" s="200"/>
      <c r="F99" s="202">
        <v>3.2500000000000001E-2</v>
      </c>
      <c r="G99" s="201">
        <v>-1094</v>
      </c>
      <c r="H99" s="200">
        <v>-100921</v>
      </c>
      <c r="I99" s="199">
        <v>-455040</v>
      </c>
      <c r="J99" s="200"/>
      <c r="K99" s="205"/>
    </row>
    <row r="100" spans="1:11" s="204" customFormat="1" hidden="1" x14ac:dyDescent="0.2">
      <c r="A100" s="191">
        <v>93</v>
      </c>
      <c r="B100" s="198">
        <v>41571</v>
      </c>
      <c r="D100" s="189">
        <v>20129</v>
      </c>
      <c r="E100" s="200"/>
      <c r="F100" s="202">
        <v>3.2500000000000001E-2</v>
      </c>
      <c r="G100" s="201">
        <v>-1205</v>
      </c>
      <c r="H100" s="200">
        <v>18924</v>
      </c>
      <c r="I100" s="199">
        <v>-436116</v>
      </c>
      <c r="J100" s="200"/>
      <c r="K100" s="205"/>
    </row>
    <row r="101" spans="1:11" s="204" customFormat="1" hidden="1" x14ac:dyDescent="0.2">
      <c r="A101" s="191">
        <v>94</v>
      </c>
      <c r="B101" s="198">
        <v>41601</v>
      </c>
      <c r="C101" s="206">
        <v>1</v>
      </c>
      <c r="D101" s="189">
        <v>-80036</v>
      </c>
      <c r="E101" s="200">
        <v>436116</v>
      </c>
      <c r="F101" s="202">
        <v>3.2500000000000001E-2</v>
      </c>
      <c r="G101" s="201">
        <v>-108</v>
      </c>
      <c r="H101" s="200">
        <v>355972</v>
      </c>
      <c r="I101" s="199">
        <v>-80144</v>
      </c>
      <c r="J101" s="200"/>
      <c r="K101" s="205"/>
    </row>
    <row r="102" spans="1:11" s="204" customFormat="1" hidden="1" x14ac:dyDescent="0.2">
      <c r="A102" s="191">
        <v>95</v>
      </c>
      <c r="B102" s="198">
        <v>41632</v>
      </c>
      <c r="D102" s="189">
        <v>398581</v>
      </c>
      <c r="E102" s="200"/>
      <c r="F102" s="202">
        <v>3.2500000000000001E-2</v>
      </c>
      <c r="G102" s="201">
        <v>323</v>
      </c>
      <c r="H102" s="200">
        <v>398904</v>
      </c>
      <c r="I102" s="199">
        <v>318760</v>
      </c>
      <c r="J102" s="200"/>
      <c r="K102" s="205"/>
    </row>
    <row r="103" spans="1:11" s="204" customFormat="1" hidden="1" x14ac:dyDescent="0.2">
      <c r="A103" s="191">
        <v>96</v>
      </c>
      <c r="B103" s="198">
        <v>41663</v>
      </c>
      <c r="D103" s="189">
        <v>142262</v>
      </c>
      <c r="E103" s="205"/>
      <c r="F103" s="202">
        <v>3.2500000000000001E-2</v>
      </c>
      <c r="G103" s="201">
        <v>1056</v>
      </c>
      <c r="H103" s="200">
        <v>143318</v>
      </c>
      <c r="I103" s="199">
        <v>462078</v>
      </c>
      <c r="J103" s="200"/>
      <c r="K103" s="205"/>
    </row>
    <row r="104" spans="1:11" s="204" customFormat="1" hidden="1" x14ac:dyDescent="0.2">
      <c r="A104" s="191">
        <v>97</v>
      </c>
      <c r="B104" s="198">
        <v>41691</v>
      </c>
      <c r="D104" s="189">
        <v>1110875</v>
      </c>
      <c r="E104" s="205"/>
      <c r="F104" s="202">
        <v>3.2500000000000001E-2</v>
      </c>
      <c r="G104" s="201">
        <v>2756</v>
      </c>
      <c r="H104" s="200">
        <v>1113631</v>
      </c>
      <c r="I104" s="199">
        <v>1575709</v>
      </c>
      <c r="J104" s="200"/>
      <c r="K104" s="205"/>
    </row>
    <row r="105" spans="1:11" s="204" customFormat="1" hidden="1" x14ac:dyDescent="0.2">
      <c r="A105" s="191">
        <v>98</v>
      </c>
      <c r="B105" s="198">
        <v>41722</v>
      </c>
      <c r="D105" s="189">
        <v>881986</v>
      </c>
      <c r="E105" s="205"/>
      <c r="F105" s="202">
        <v>3.2500000000000001E-2</v>
      </c>
      <c r="G105" s="201">
        <v>5462</v>
      </c>
      <c r="H105" s="200">
        <v>887448</v>
      </c>
      <c r="I105" s="199">
        <v>2463157</v>
      </c>
      <c r="J105" s="200"/>
      <c r="K105" s="205"/>
    </row>
    <row r="106" spans="1:11" s="204" customFormat="1" hidden="1" x14ac:dyDescent="0.2">
      <c r="A106" s="191">
        <v>99</v>
      </c>
      <c r="B106" s="198">
        <v>41752</v>
      </c>
      <c r="D106" s="189">
        <v>17442</v>
      </c>
      <c r="E106" s="205"/>
      <c r="F106" s="202">
        <v>3.2500000000000001E-2</v>
      </c>
      <c r="G106" s="201">
        <v>6695</v>
      </c>
      <c r="H106" s="200">
        <v>24137</v>
      </c>
      <c r="I106" s="199">
        <v>2487294</v>
      </c>
      <c r="J106" s="200"/>
      <c r="K106" s="205"/>
    </row>
    <row r="107" spans="1:11" s="204" customFormat="1" hidden="1" x14ac:dyDescent="0.2">
      <c r="A107" s="191">
        <v>100</v>
      </c>
      <c r="B107" s="198">
        <v>41783</v>
      </c>
      <c r="D107" s="189">
        <v>147728</v>
      </c>
      <c r="E107" s="205"/>
      <c r="F107" s="202">
        <v>3.2500000000000001E-2</v>
      </c>
      <c r="G107" s="201">
        <v>6936</v>
      </c>
      <c r="H107" s="200">
        <v>154664</v>
      </c>
      <c r="I107" s="199">
        <v>2641958</v>
      </c>
      <c r="J107" s="200"/>
      <c r="K107" s="205"/>
    </row>
    <row r="108" spans="1:11" s="204" customFormat="1" hidden="1" x14ac:dyDescent="0.2">
      <c r="A108" s="191">
        <v>101</v>
      </c>
      <c r="B108" s="198">
        <v>41813</v>
      </c>
      <c r="D108" s="189">
        <v>112468</v>
      </c>
      <c r="E108" s="205"/>
      <c r="F108" s="202">
        <v>3.2500000000000001E-2</v>
      </c>
      <c r="G108" s="201">
        <v>7308</v>
      </c>
      <c r="H108" s="200">
        <v>119776</v>
      </c>
      <c r="I108" s="199">
        <v>2761734</v>
      </c>
      <c r="J108" s="200"/>
      <c r="K108" s="205"/>
    </row>
    <row r="109" spans="1:11" s="204" customFormat="1" hidden="1" x14ac:dyDescent="0.2">
      <c r="A109" s="191">
        <v>102</v>
      </c>
      <c r="B109" s="198">
        <v>41844</v>
      </c>
      <c r="D109" s="189">
        <v>74068</v>
      </c>
      <c r="E109" s="205"/>
      <c r="F109" s="202">
        <v>3.2500000000000001E-2</v>
      </c>
      <c r="G109" s="201">
        <v>7580</v>
      </c>
      <c r="H109" s="200">
        <v>81648</v>
      </c>
      <c r="I109" s="199">
        <v>2843382</v>
      </c>
      <c r="J109" s="200"/>
      <c r="K109" s="205"/>
    </row>
    <row r="110" spans="1:11" s="204" customFormat="1" hidden="1" x14ac:dyDescent="0.2">
      <c r="A110" s="191">
        <v>103</v>
      </c>
      <c r="B110" s="198">
        <v>41875</v>
      </c>
      <c r="D110" s="189">
        <v>49866</v>
      </c>
      <c r="E110" s="205"/>
      <c r="F110" s="202">
        <v>3.2500000000000001E-2</v>
      </c>
      <c r="G110" s="201">
        <v>7768</v>
      </c>
      <c r="H110" s="200">
        <v>57634</v>
      </c>
      <c r="I110" s="199">
        <v>2901016</v>
      </c>
      <c r="J110" s="200"/>
      <c r="K110" s="205"/>
    </row>
    <row r="111" spans="1:11" s="204" customFormat="1" hidden="1" x14ac:dyDescent="0.2">
      <c r="A111" s="191">
        <v>104</v>
      </c>
      <c r="B111" s="198">
        <v>41905</v>
      </c>
      <c r="D111" s="189">
        <v>-71842</v>
      </c>
      <c r="E111" s="205"/>
      <c r="F111" s="202">
        <v>3.2500000000000001E-2</v>
      </c>
      <c r="G111" s="201">
        <v>7760</v>
      </c>
      <c r="H111" s="200">
        <v>-64082</v>
      </c>
      <c r="I111" s="199">
        <v>2836934</v>
      </c>
      <c r="J111" s="200"/>
      <c r="K111" s="205"/>
    </row>
    <row r="112" spans="1:11" s="204" customFormat="1" hidden="1" x14ac:dyDescent="0.2">
      <c r="A112" s="191">
        <v>105</v>
      </c>
      <c r="B112" s="198">
        <v>41936</v>
      </c>
      <c r="D112" s="189">
        <v>-28417</v>
      </c>
      <c r="E112" s="205"/>
      <c r="F112" s="202">
        <v>3.2500000000000001E-2</v>
      </c>
      <c r="G112" s="201">
        <v>7645</v>
      </c>
      <c r="H112" s="200">
        <v>-20772</v>
      </c>
      <c r="I112" s="199">
        <v>2816162</v>
      </c>
      <c r="J112" s="200"/>
      <c r="K112" s="205"/>
    </row>
    <row r="113" spans="1:11" s="204" customFormat="1" hidden="1" x14ac:dyDescent="0.2">
      <c r="A113" s="191">
        <v>106</v>
      </c>
      <c r="B113" s="198">
        <v>41966</v>
      </c>
      <c r="C113" s="206">
        <v>1</v>
      </c>
      <c r="D113" s="189">
        <v>98527</v>
      </c>
      <c r="E113" s="200">
        <v>-2916751</v>
      </c>
      <c r="F113" s="202">
        <v>3.2500000000000001E-2</v>
      </c>
      <c r="G113" s="201">
        <v>-139</v>
      </c>
      <c r="H113" s="200">
        <v>-2818363</v>
      </c>
      <c r="I113" s="199">
        <v>-2201</v>
      </c>
      <c r="J113" s="200"/>
      <c r="K113" s="205"/>
    </row>
    <row r="114" spans="1:11" s="204" customFormat="1" hidden="1" x14ac:dyDescent="0.2">
      <c r="A114" s="191">
        <v>107</v>
      </c>
      <c r="B114" s="198">
        <v>41997</v>
      </c>
      <c r="D114" s="189">
        <v>-106827</v>
      </c>
      <c r="E114" s="205"/>
      <c r="F114" s="202">
        <v>3.2500000000000001E-2</v>
      </c>
      <c r="G114" s="201">
        <v>-151</v>
      </c>
      <c r="H114" s="200">
        <v>-106978</v>
      </c>
      <c r="I114" s="199">
        <v>-109179</v>
      </c>
      <c r="J114" s="200"/>
      <c r="K114" s="205"/>
    </row>
    <row r="115" spans="1:11" s="204" customFormat="1" hidden="1" x14ac:dyDescent="0.2">
      <c r="A115" s="191">
        <v>108</v>
      </c>
      <c r="B115" s="198">
        <v>42028</v>
      </c>
      <c r="D115" s="189">
        <v>-490858</v>
      </c>
      <c r="E115" s="205"/>
      <c r="F115" s="202">
        <v>3.2500000000000001E-2</v>
      </c>
      <c r="G115" s="201">
        <v>-960</v>
      </c>
      <c r="H115" s="200">
        <v>-491818</v>
      </c>
      <c r="I115" s="199">
        <v>-600997</v>
      </c>
      <c r="J115" s="200"/>
      <c r="K115" s="205"/>
    </row>
    <row r="116" spans="1:11" s="204" customFormat="1" hidden="1" x14ac:dyDescent="0.2">
      <c r="A116" s="191">
        <v>109</v>
      </c>
      <c r="B116" s="198">
        <v>42056</v>
      </c>
      <c r="D116" s="189">
        <v>-401492</v>
      </c>
      <c r="E116" s="205"/>
      <c r="F116" s="202">
        <v>3.2500000000000001E-2</v>
      </c>
      <c r="G116" s="201">
        <v>-2171</v>
      </c>
      <c r="H116" s="200">
        <v>-403663</v>
      </c>
      <c r="I116" s="199">
        <v>-1004660</v>
      </c>
      <c r="J116" s="200"/>
      <c r="K116" s="205"/>
    </row>
    <row r="117" spans="1:11" s="204" customFormat="1" hidden="1" x14ac:dyDescent="0.2">
      <c r="A117" s="191">
        <v>110</v>
      </c>
      <c r="B117" s="198">
        <v>42087</v>
      </c>
      <c r="D117" s="189">
        <v>-490273</v>
      </c>
      <c r="E117" s="205"/>
      <c r="F117" s="202">
        <v>3.2500000000000001E-2</v>
      </c>
      <c r="G117" s="201">
        <v>-3385</v>
      </c>
      <c r="H117" s="200">
        <v>-493658</v>
      </c>
      <c r="I117" s="199">
        <v>-1498318</v>
      </c>
      <c r="J117" s="200"/>
      <c r="K117" s="205"/>
    </row>
    <row r="118" spans="1:11" s="204" customFormat="1" hidden="1" x14ac:dyDescent="0.2">
      <c r="A118" s="191">
        <v>111</v>
      </c>
      <c r="B118" s="198">
        <v>42117</v>
      </c>
      <c r="D118" s="189">
        <v>-507617</v>
      </c>
      <c r="E118" s="205"/>
      <c r="F118" s="202">
        <v>3.2500000000000001E-2</v>
      </c>
      <c r="G118" s="201">
        <v>-4745</v>
      </c>
      <c r="H118" s="200">
        <v>-512362</v>
      </c>
      <c r="I118" s="199">
        <v>-2010680</v>
      </c>
      <c r="J118" s="200"/>
      <c r="K118" s="205"/>
    </row>
    <row r="119" spans="1:11" s="204" customFormat="1" hidden="1" x14ac:dyDescent="0.2">
      <c r="A119" s="191">
        <v>112</v>
      </c>
      <c r="B119" s="198">
        <v>42148</v>
      </c>
      <c r="D119" s="189">
        <v>-270013</v>
      </c>
      <c r="E119" s="205"/>
      <c r="F119" s="202">
        <v>3.2500000000000001E-2</v>
      </c>
      <c r="G119" s="201">
        <v>-5811</v>
      </c>
      <c r="H119" s="200">
        <v>-275824</v>
      </c>
      <c r="I119" s="199">
        <v>-2286504</v>
      </c>
      <c r="J119" s="200"/>
      <c r="K119" s="205"/>
    </row>
    <row r="120" spans="1:11" s="204" customFormat="1" hidden="1" x14ac:dyDescent="0.2">
      <c r="A120" s="191">
        <v>113</v>
      </c>
      <c r="B120" s="198">
        <v>42178</v>
      </c>
      <c r="D120" s="189">
        <v>-283325</v>
      </c>
      <c r="E120" s="205"/>
      <c r="F120" s="202">
        <v>3.2500000000000001E-2</v>
      </c>
      <c r="G120" s="201">
        <v>-6576</v>
      </c>
      <c r="H120" s="200">
        <v>-289901</v>
      </c>
      <c r="I120" s="199">
        <v>-2576405</v>
      </c>
      <c r="J120" s="200"/>
      <c r="K120" s="205"/>
    </row>
    <row r="121" spans="1:11" s="204" customFormat="1" hidden="1" x14ac:dyDescent="0.2">
      <c r="A121" s="191">
        <v>114</v>
      </c>
      <c r="B121" s="198">
        <v>42209</v>
      </c>
      <c r="D121" s="189">
        <v>-264071</v>
      </c>
      <c r="E121" s="205"/>
      <c r="F121" s="202">
        <v>3.2500000000000001E-2</v>
      </c>
      <c r="G121" s="201">
        <v>-7335</v>
      </c>
      <c r="H121" s="200">
        <v>-271406</v>
      </c>
      <c r="I121" s="199">
        <v>-2847811</v>
      </c>
      <c r="J121" s="200"/>
      <c r="K121" s="207"/>
    </row>
    <row r="122" spans="1:11" s="204" customFormat="1" hidden="1" x14ac:dyDescent="0.2">
      <c r="A122" s="191">
        <v>115</v>
      </c>
      <c r="B122" s="198">
        <v>42240</v>
      </c>
      <c r="D122" s="189">
        <v>-214976</v>
      </c>
      <c r="E122" s="200"/>
      <c r="F122" s="202">
        <v>3.2500000000000001E-2</v>
      </c>
      <c r="G122" s="201">
        <v>-8004</v>
      </c>
      <c r="H122" s="200">
        <v>-222980</v>
      </c>
      <c r="I122" s="199">
        <v>-3070791</v>
      </c>
      <c r="J122" s="200"/>
      <c r="K122" s="205"/>
    </row>
    <row r="123" spans="1:11" s="204" customFormat="1" hidden="1" x14ac:dyDescent="0.2">
      <c r="A123" s="191">
        <v>116</v>
      </c>
      <c r="B123" s="198">
        <v>42270</v>
      </c>
      <c r="C123" s="208"/>
      <c r="D123" s="189">
        <v>-308272</v>
      </c>
      <c r="E123" s="205"/>
      <c r="F123" s="202">
        <v>3.2500000000000001E-2</v>
      </c>
      <c r="G123" s="201">
        <v>-8734</v>
      </c>
      <c r="H123" s="200">
        <v>-317006</v>
      </c>
      <c r="I123" s="199">
        <v>-3387797</v>
      </c>
      <c r="J123" s="200"/>
      <c r="K123" s="205"/>
    </row>
    <row r="124" spans="1:11" s="204" customFormat="1" hidden="1" x14ac:dyDescent="0.2">
      <c r="A124" s="191">
        <v>117</v>
      </c>
      <c r="B124" s="198">
        <v>42301</v>
      </c>
      <c r="C124" s="206"/>
      <c r="D124" s="189">
        <v>-251408</v>
      </c>
      <c r="E124" s="209"/>
      <c r="F124" s="202">
        <v>3.2500000000000001E-2</v>
      </c>
      <c r="G124" s="201">
        <v>-9516</v>
      </c>
      <c r="H124" s="200">
        <v>-260924</v>
      </c>
      <c r="I124" s="199">
        <v>-3648721</v>
      </c>
      <c r="J124" s="200"/>
      <c r="K124" s="205"/>
    </row>
    <row r="125" spans="1:11" s="204" customFormat="1" hidden="1" x14ac:dyDescent="0.2">
      <c r="A125" s="191">
        <v>118</v>
      </c>
      <c r="B125" s="198">
        <v>42331</v>
      </c>
      <c r="C125" s="206">
        <v>1</v>
      </c>
      <c r="D125" s="189">
        <v>-166164.95065709995</v>
      </c>
      <c r="E125" s="209">
        <v>3087447</v>
      </c>
      <c r="F125" s="202">
        <v>3.2500000000000001E-2</v>
      </c>
      <c r="G125" s="201">
        <v>-1745</v>
      </c>
      <c r="H125" s="200">
        <v>2919537.0493429</v>
      </c>
      <c r="I125" s="199">
        <v>-729183.95065709995</v>
      </c>
      <c r="J125" s="200"/>
      <c r="K125" s="205"/>
    </row>
    <row r="126" spans="1:11" s="204" customFormat="1" hidden="1" x14ac:dyDescent="0.2">
      <c r="A126" s="191">
        <v>119</v>
      </c>
      <c r="B126" s="198">
        <v>42362</v>
      </c>
      <c r="C126" s="208"/>
      <c r="D126" s="189">
        <v>-404269.03908600006</v>
      </c>
      <c r="E126" s="210"/>
      <c r="F126" s="202">
        <v>3.2500000000000001E-2</v>
      </c>
      <c r="G126" s="201">
        <v>-2522</v>
      </c>
      <c r="H126" s="200">
        <v>-406791.03908600006</v>
      </c>
      <c r="I126" s="199">
        <v>-1135974.9897431</v>
      </c>
      <c r="J126" s="200"/>
      <c r="K126" s="205"/>
    </row>
    <row r="127" spans="1:11" s="204" customFormat="1" hidden="1" x14ac:dyDescent="0.2">
      <c r="A127" s="191">
        <v>120</v>
      </c>
      <c r="B127" s="198">
        <v>42393</v>
      </c>
      <c r="C127" s="208"/>
      <c r="D127" s="189">
        <v>-389512.2211529999</v>
      </c>
      <c r="E127" s="205"/>
      <c r="F127" s="202">
        <v>3.2500000000000001E-2</v>
      </c>
      <c r="G127" s="201">
        <v>-3604</v>
      </c>
      <c r="H127" s="200">
        <v>-393116.2211529999</v>
      </c>
      <c r="I127" s="199">
        <v>-1529091.2108960999</v>
      </c>
      <c r="J127" s="200"/>
      <c r="K127" s="205"/>
    </row>
    <row r="128" spans="1:11" s="204" customFormat="1" hidden="1" x14ac:dyDescent="0.2">
      <c r="A128" s="191">
        <v>121</v>
      </c>
      <c r="B128" s="211">
        <v>42422</v>
      </c>
      <c r="C128" s="208"/>
      <c r="D128" s="189">
        <v>-435772.88909700001</v>
      </c>
      <c r="E128" s="205"/>
      <c r="F128" s="202">
        <v>3.2500000000000001E-2</v>
      </c>
      <c r="G128" s="201">
        <v>-4731.3999999999996</v>
      </c>
      <c r="H128" s="200">
        <v>-440504.28909700003</v>
      </c>
      <c r="I128" s="199">
        <v>-1969595.4999930998</v>
      </c>
      <c r="J128" s="200"/>
      <c r="K128" s="205"/>
    </row>
    <row r="129" spans="1:11" s="204" customFormat="1" hidden="1" x14ac:dyDescent="0.2">
      <c r="A129" s="191">
        <v>122</v>
      </c>
      <c r="B129" s="198">
        <v>42453</v>
      </c>
      <c r="C129" s="206">
        <v>2</v>
      </c>
      <c r="D129" s="189">
        <v>-636092.29787799995</v>
      </c>
      <c r="E129" s="209">
        <v>93.490000000000009</v>
      </c>
      <c r="F129" s="202">
        <v>3.2500000000000001E-2</v>
      </c>
      <c r="G129" s="201">
        <v>-6195.44</v>
      </c>
      <c r="H129" s="200">
        <v>-642194.24787799991</v>
      </c>
      <c r="I129" s="199">
        <v>-2611789.7478711</v>
      </c>
      <c r="J129" s="200"/>
      <c r="K129" s="205"/>
    </row>
    <row r="130" spans="1:11" s="204" customFormat="1" hidden="1" x14ac:dyDescent="0.2">
      <c r="A130" s="191">
        <v>123</v>
      </c>
      <c r="B130" s="198">
        <v>42483</v>
      </c>
      <c r="C130" s="206"/>
      <c r="D130" s="189">
        <v>-339881.772902</v>
      </c>
      <c r="E130" s="209"/>
      <c r="F130" s="202">
        <v>3.4599999999999999E-2</v>
      </c>
      <c r="G130" s="201">
        <v>-8020.66</v>
      </c>
      <c r="H130" s="200">
        <v>-347902.43290199997</v>
      </c>
      <c r="I130" s="199">
        <v>-2959692.1807730999</v>
      </c>
      <c r="J130" s="200"/>
      <c r="K130" s="205"/>
    </row>
    <row r="131" spans="1:11" s="204" customFormat="1" hidden="1" x14ac:dyDescent="0.2">
      <c r="A131" s="191">
        <v>124</v>
      </c>
      <c r="B131" s="198">
        <v>42514</v>
      </c>
      <c r="C131" s="206"/>
      <c r="D131" s="189">
        <v>-323178.75623599987</v>
      </c>
      <c r="E131" s="209"/>
      <c r="F131" s="202">
        <v>3.4599999999999999E-2</v>
      </c>
      <c r="G131" s="201">
        <v>-8999.7000000000007</v>
      </c>
      <c r="H131" s="200">
        <v>-332178.45623599988</v>
      </c>
      <c r="I131" s="199">
        <v>-3291870.6370090996</v>
      </c>
      <c r="J131" s="200"/>
      <c r="K131" s="205"/>
    </row>
    <row r="132" spans="1:11" s="204" customFormat="1" hidden="1" x14ac:dyDescent="0.2">
      <c r="A132" s="191">
        <v>125</v>
      </c>
      <c r="B132" s="198">
        <v>42544</v>
      </c>
      <c r="C132" s="206">
        <v>3</v>
      </c>
      <c r="D132" s="189">
        <v>-205022.84986199997</v>
      </c>
      <c r="E132" s="209">
        <v>2611790</v>
      </c>
      <c r="F132" s="202">
        <v>3.4599999999999999E-2</v>
      </c>
      <c r="G132" s="201">
        <v>-2256.4699999999998</v>
      </c>
      <c r="H132" s="200">
        <v>2404510.6801379998</v>
      </c>
      <c r="I132" s="199">
        <v>-887359.95687109977</v>
      </c>
      <c r="J132" s="200"/>
      <c r="K132" s="205"/>
    </row>
    <row r="133" spans="1:11" s="205" customFormat="1" hidden="1" x14ac:dyDescent="0.2">
      <c r="A133" s="191">
        <v>126</v>
      </c>
      <c r="B133" s="212">
        <v>42575</v>
      </c>
      <c r="C133" s="213"/>
      <c r="D133" s="189">
        <v>-120736.6912</v>
      </c>
      <c r="E133" s="209"/>
      <c r="F133" s="202">
        <v>3.5000000000000003E-2</v>
      </c>
      <c r="G133" s="201">
        <v>-2764.21</v>
      </c>
      <c r="H133" s="200">
        <v>-123500.90120000001</v>
      </c>
      <c r="I133" s="199">
        <v>-1010860.8580710997</v>
      </c>
      <c r="J133" s="200"/>
    </row>
    <row r="134" spans="1:11" s="204" customFormat="1" hidden="1" x14ac:dyDescent="0.2">
      <c r="A134" s="191">
        <v>127</v>
      </c>
      <c r="B134" s="198">
        <v>42606</v>
      </c>
      <c r="C134" s="206"/>
      <c r="D134" s="189">
        <v>-140455.13302800001</v>
      </c>
      <c r="E134" s="209"/>
      <c r="F134" s="202">
        <v>3.5000000000000003E-2</v>
      </c>
      <c r="G134" s="201">
        <v>-3153.17</v>
      </c>
      <c r="H134" s="200">
        <v>-143608.30302800002</v>
      </c>
      <c r="I134" s="199">
        <v>-1154469.1610990998</v>
      </c>
      <c r="J134" s="200"/>
      <c r="K134" s="205"/>
    </row>
    <row r="135" spans="1:11" s="204" customFormat="1" hidden="1" x14ac:dyDescent="0.2">
      <c r="A135" s="191">
        <v>128</v>
      </c>
      <c r="B135" s="198">
        <v>42636</v>
      </c>
      <c r="C135" s="206"/>
      <c r="D135" s="189">
        <v>-132915.83371500007</v>
      </c>
      <c r="E135" s="209"/>
      <c r="F135" s="202">
        <v>3.5000000000000003E-2</v>
      </c>
      <c r="G135" s="201">
        <v>-3561.04</v>
      </c>
      <c r="H135" s="200">
        <v>-136476.87371500008</v>
      </c>
      <c r="I135" s="199">
        <v>-1290946.0348140998</v>
      </c>
      <c r="J135" s="200"/>
      <c r="K135" s="205"/>
    </row>
    <row r="136" spans="1:11" s="204" customFormat="1" x14ac:dyDescent="0.2">
      <c r="A136" s="191">
        <v>129</v>
      </c>
      <c r="B136" s="198">
        <v>42667</v>
      </c>
      <c r="C136" s="206"/>
      <c r="D136" s="189">
        <v>-169127.98</v>
      </c>
      <c r="E136" s="209"/>
      <c r="F136" s="202">
        <v>3.5000000000000003E-2</v>
      </c>
      <c r="G136" s="201">
        <v>-4011.9</v>
      </c>
      <c r="H136" s="200">
        <v>-173139.88</v>
      </c>
      <c r="I136" s="199">
        <v>-1464085.9148140997</v>
      </c>
      <c r="J136" s="200"/>
      <c r="K136" s="205"/>
    </row>
    <row r="137" spans="1:11" s="204" customFormat="1" x14ac:dyDescent="0.2">
      <c r="A137" s="191">
        <v>130</v>
      </c>
      <c r="B137" s="198">
        <v>42697</v>
      </c>
      <c r="C137" s="206">
        <v>1</v>
      </c>
      <c r="D137" s="189">
        <v>-86960.092357000103</v>
      </c>
      <c r="E137" s="209">
        <v>1161213.3799999999</v>
      </c>
      <c r="F137" s="202">
        <v>3.5000000000000003E-2</v>
      </c>
      <c r="G137" s="201">
        <v>-1010.2</v>
      </c>
      <c r="H137" s="200">
        <v>1073243.0876429998</v>
      </c>
      <c r="I137" s="199">
        <v>-390842.82717109984</v>
      </c>
      <c r="J137" s="200"/>
      <c r="K137" s="205"/>
    </row>
    <row r="138" spans="1:11" s="204" customFormat="1" x14ac:dyDescent="0.2">
      <c r="A138" s="191">
        <v>131</v>
      </c>
      <c r="B138" s="198">
        <v>42728</v>
      </c>
      <c r="C138" s="206"/>
      <c r="D138" s="189">
        <v>397271.74515200034</v>
      </c>
      <c r="E138" s="209"/>
      <c r="F138" s="202">
        <v>3.5000000000000003E-2</v>
      </c>
      <c r="G138" s="201">
        <v>-560.6</v>
      </c>
      <c r="H138" s="200">
        <v>396711.14515200036</v>
      </c>
      <c r="I138" s="199">
        <v>5868.3179809005233</v>
      </c>
      <c r="J138" s="200"/>
      <c r="K138" s="205"/>
    </row>
    <row r="139" spans="1:11" s="204" customFormat="1" x14ac:dyDescent="0.2">
      <c r="A139" s="191">
        <v>132</v>
      </c>
      <c r="B139" s="198">
        <v>42759</v>
      </c>
      <c r="C139" s="206"/>
      <c r="D139" s="189">
        <v>389591.8774239989</v>
      </c>
      <c r="E139" s="209"/>
      <c r="F139" s="202">
        <v>3.5000000000000003E-2</v>
      </c>
      <c r="G139" s="201">
        <v>585.27</v>
      </c>
      <c r="H139" s="200">
        <v>390177.14742399892</v>
      </c>
      <c r="I139" s="199">
        <v>396045.46540489944</v>
      </c>
      <c r="J139" s="200"/>
      <c r="K139" s="205"/>
    </row>
    <row r="140" spans="1:11" s="204" customFormat="1" x14ac:dyDescent="0.2">
      <c r="A140" s="191">
        <v>133</v>
      </c>
      <c r="B140" s="198">
        <v>42787</v>
      </c>
      <c r="C140" s="206"/>
      <c r="D140" s="189">
        <v>-133253.06445800001</v>
      </c>
      <c r="E140" s="209"/>
      <c r="F140" s="202">
        <v>3.5000000000000003E-2</v>
      </c>
      <c r="G140" s="201">
        <v>960.81</v>
      </c>
      <c r="H140" s="200">
        <v>-132292.25445800001</v>
      </c>
      <c r="I140" s="199">
        <v>263753.21094689943</v>
      </c>
      <c r="J140" s="200"/>
      <c r="K140" s="205"/>
    </row>
    <row r="141" spans="1:11" s="204" customFormat="1" x14ac:dyDescent="0.2">
      <c r="A141" s="191">
        <v>134</v>
      </c>
      <c r="B141" s="198">
        <v>42818</v>
      </c>
      <c r="C141" s="206"/>
      <c r="D141" s="189">
        <v>-303716.84245999996</v>
      </c>
      <c r="E141" s="209"/>
      <c r="F141" s="202">
        <v>3.5000000000000003E-2</v>
      </c>
      <c r="G141" s="201">
        <v>326.36</v>
      </c>
      <c r="H141" s="200">
        <v>-303390.48245999997</v>
      </c>
      <c r="I141" s="199">
        <v>-39637.271513100539</v>
      </c>
      <c r="J141" s="200"/>
      <c r="K141" s="205"/>
    </row>
    <row r="142" spans="1:11" s="204" customFormat="1" x14ac:dyDescent="0.2">
      <c r="A142" s="191">
        <v>135</v>
      </c>
      <c r="B142" s="198">
        <v>42849</v>
      </c>
      <c r="C142" s="206"/>
      <c r="D142" s="189">
        <v>-192040.20714000007</v>
      </c>
      <c r="E142" s="209"/>
      <c r="F142" s="202">
        <v>3.7100000000000001E-2</v>
      </c>
      <c r="G142" s="201">
        <v>-419.41</v>
      </c>
      <c r="H142" s="200">
        <v>-192459.61714000007</v>
      </c>
      <c r="I142" s="199">
        <v>-232096.88865310061</v>
      </c>
      <c r="J142" s="200"/>
      <c r="K142" s="205"/>
    </row>
    <row r="143" spans="1:11" s="204" customFormat="1" x14ac:dyDescent="0.2">
      <c r="A143" s="191">
        <v>136</v>
      </c>
      <c r="B143" s="198">
        <v>42880</v>
      </c>
      <c r="C143" s="206"/>
      <c r="D143" s="189">
        <v>-79605.552554000053</v>
      </c>
      <c r="E143" s="209"/>
      <c r="F143" s="202">
        <v>3.7100000000000001E-2</v>
      </c>
      <c r="G143" s="201">
        <v>-840.62</v>
      </c>
      <c r="H143" s="200">
        <v>-80446.172554000048</v>
      </c>
      <c r="I143" s="199">
        <v>-312543.06120710063</v>
      </c>
      <c r="J143" s="200"/>
      <c r="K143" s="205"/>
    </row>
    <row r="144" spans="1:11" s="204" customFormat="1" x14ac:dyDescent="0.2">
      <c r="A144" s="191">
        <v>137</v>
      </c>
      <c r="B144" s="198">
        <v>42911</v>
      </c>
      <c r="C144" s="206"/>
      <c r="D144" s="189">
        <v>-41501.479491000064</v>
      </c>
      <c r="E144" s="209"/>
      <c r="F144" s="202">
        <v>3.7100000000000001E-2</v>
      </c>
      <c r="G144" s="201">
        <v>-1030.43</v>
      </c>
      <c r="H144" s="200">
        <v>-42531.909491000064</v>
      </c>
      <c r="I144" s="199">
        <v>-355074.97069810069</v>
      </c>
      <c r="J144" s="200"/>
      <c r="K144" s="205"/>
    </row>
    <row r="145" spans="1:11" s="204" customFormat="1" x14ac:dyDescent="0.2">
      <c r="A145" s="191">
        <v>138</v>
      </c>
      <c r="B145" s="198">
        <v>42942</v>
      </c>
      <c r="C145" s="206"/>
      <c r="D145" s="189">
        <v>-122679.39746800007</v>
      </c>
      <c r="E145" s="209"/>
      <c r="F145" s="202">
        <v>3.9600000000000003E-2</v>
      </c>
      <c r="G145" s="201">
        <v>-1374.17</v>
      </c>
      <c r="H145" s="200">
        <v>-124053.56746800007</v>
      </c>
      <c r="I145" s="199">
        <v>-479128.53816610074</v>
      </c>
      <c r="J145" s="200"/>
      <c r="K145" s="205"/>
    </row>
    <row r="146" spans="1:11" s="204" customFormat="1" x14ac:dyDescent="0.2">
      <c r="A146" s="191">
        <v>139</v>
      </c>
      <c r="B146" s="198">
        <v>42973</v>
      </c>
      <c r="C146" s="206"/>
      <c r="D146" s="189">
        <v>-18444.442625000025</v>
      </c>
      <c r="E146" s="209"/>
      <c r="F146" s="202">
        <v>3.9600000000000003E-2</v>
      </c>
      <c r="G146" s="201">
        <v>-1611.56</v>
      </c>
      <c r="H146" s="200">
        <v>-20056.002625000026</v>
      </c>
      <c r="I146" s="199">
        <v>-499184.54079110076</v>
      </c>
      <c r="J146" s="200"/>
      <c r="K146" s="205"/>
    </row>
    <row r="147" spans="1:11" s="204" customFormat="1" x14ac:dyDescent="0.2">
      <c r="A147" s="191">
        <v>140</v>
      </c>
      <c r="B147" s="198">
        <v>43004</v>
      </c>
      <c r="C147" s="206"/>
      <c r="D147" s="189"/>
      <c r="E147" s="209"/>
      <c r="F147" s="202">
        <v>3.9600000000000003E-2</v>
      </c>
      <c r="G147" s="201">
        <v>-1647.31</v>
      </c>
      <c r="H147" s="200">
        <v>-1647.31</v>
      </c>
      <c r="I147" s="199">
        <v>-500831.85079110076</v>
      </c>
      <c r="J147" s="200"/>
      <c r="K147" s="205"/>
    </row>
    <row r="148" spans="1:11" s="204" customFormat="1" x14ac:dyDescent="0.2">
      <c r="A148" s="191">
        <v>141</v>
      </c>
      <c r="B148" s="198">
        <v>43035</v>
      </c>
      <c r="C148" s="206"/>
      <c r="D148" s="189"/>
      <c r="E148" s="209"/>
      <c r="F148" s="202">
        <v>3.9600000000000003E-2</v>
      </c>
      <c r="G148" s="201">
        <v>-1652.75</v>
      </c>
      <c r="H148" s="200">
        <v>-1652.75</v>
      </c>
      <c r="I148" s="199">
        <v>-502484.60079110076</v>
      </c>
      <c r="J148" s="200"/>
      <c r="K148" s="205"/>
    </row>
    <row r="149" spans="1:11" s="204" customFormat="1" x14ac:dyDescent="0.2">
      <c r="A149" s="191">
        <v>142</v>
      </c>
      <c r="B149" s="198"/>
      <c r="D149" s="189"/>
      <c r="E149" s="205"/>
      <c r="F149" s="202"/>
      <c r="G149" s="201"/>
      <c r="H149" s="200"/>
      <c r="I149" s="199"/>
      <c r="J149" s="200"/>
      <c r="K149" s="205"/>
    </row>
    <row r="150" spans="1:11" x14ac:dyDescent="0.2">
      <c r="A150" s="191">
        <v>143</v>
      </c>
      <c r="B150" s="214" t="s">
        <v>167</v>
      </c>
    </row>
    <row r="151" spans="1:11" x14ac:dyDescent="0.2">
      <c r="A151" s="191">
        <v>144</v>
      </c>
      <c r="B151" s="215"/>
    </row>
    <row r="152" spans="1:11" x14ac:dyDescent="0.2">
      <c r="A152" s="191">
        <v>145</v>
      </c>
      <c r="B152" s="216" t="s">
        <v>168</v>
      </c>
    </row>
    <row r="153" spans="1:11" x14ac:dyDescent="0.2">
      <c r="A153" s="191">
        <v>146</v>
      </c>
      <c r="B153" s="197" t="s">
        <v>169</v>
      </c>
    </row>
    <row r="154" spans="1:11" x14ac:dyDescent="0.2">
      <c r="A154" s="191">
        <v>147</v>
      </c>
      <c r="B154" s="197" t="s">
        <v>170</v>
      </c>
    </row>
    <row r="155" spans="1:11" x14ac:dyDescent="0.2">
      <c r="A155" s="191">
        <v>148</v>
      </c>
      <c r="B155" s="217" t="s">
        <v>171</v>
      </c>
    </row>
    <row r="156" spans="1:11" x14ac:dyDescent="0.2">
      <c r="B156" s="218"/>
    </row>
  </sheetData>
  <pageMargins left="0.7" right="0.7" top="0.75" bottom="0.75" header="0.3" footer="0.3"/>
  <pageSetup scale="61"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4"/>
  <sheetViews>
    <sheetView showGridLines="0" workbookViewId="0">
      <selection activeCell="J1" sqref="J1:K2"/>
    </sheetView>
  </sheetViews>
  <sheetFormatPr defaultColWidth="7.85546875" defaultRowHeight="12.75" x14ac:dyDescent="0.2"/>
  <cols>
    <col min="1" max="1" width="4" style="184" customWidth="1"/>
    <col min="2" max="2" width="13.42578125" style="185" customWidth="1"/>
    <col min="3" max="3" width="12.140625" style="185" customWidth="1"/>
    <col min="4" max="4" width="13.42578125" style="185" customWidth="1"/>
    <col min="5" max="5" width="14.7109375" style="185" bestFit="1" customWidth="1"/>
    <col min="6" max="7" width="13.42578125" style="185" customWidth="1"/>
    <col min="8" max="9" width="17.7109375" style="185" customWidth="1"/>
    <col min="10" max="10" width="13.42578125" style="186" customWidth="1"/>
    <col min="11" max="20" width="13.42578125" style="185" customWidth="1"/>
    <col min="21" max="16384" width="7.85546875" style="185"/>
  </cols>
  <sheetData>
    <row r="1" spans="1:10" x14ac:dyDescent="0.2">
      <c r="B1" s="185" t="s">
        <v>143</v>
      </c>
      <c r="D1" s="185" t="s">
        <v>144</v>
      </c>
      <c r="J1" s="186" t="s">
        <v>354</v>
      </c>
    </row>
    <row r="2" spans="1:10" x14ac:dyDescent="0.2">
      <c r="B2" s="185" t="s">
        <v>145</v>
      </c>
      <c r="D2" s="185" t="s">
        <v>56</v>
      </c>
      <c r="J2" s="186" t="s">
        <v>355</v>
      </c>
    </row>
    <row r="3" spans="1:10" x14ac:dyDescent="0.2">
      <c r="B3" s="185" t="s">
        <v>146</v>
      </c>
      <c r="D3" s="197" t="s">
        <v>172</v>
      </c>
    </row>
    <row r="4" spans="1:10" x14ac:dyDescent="0.2">
      <c r="B4" s="185" t="s">
        <v>148</v>
      </c>
      <c r="D4" s="188">
        <v>191421</v>
      </c>
      <c r="E4" s="190"/>
      <c r="F4" s="190"/>
      <c r="G4" s="190"/>
      <c r="H4" s="240"/>
      <c r="I4" s="190"/>
      <c r="J4" s="189"/>
    </row>
    <row r="5" spans="1:10" x14ac:dyDescent="0.2">
      <c r="D5" s="190" t="s">
        <v>149</v>
      </c>
      <c r="E5" s="190"/>
      <c r="F5" s="190"/>
      <c r="G5" s="190"/>
      <c r="H5" s="190"/>
      <c r="I5" s="190"/>
      <c r="J5" s="189"/>
    </row>
    <row r="6" spans="1:10" x14ac:dyDescent="0.2">
      <c r="D6" s="190" t="s">
        <v>150</v>
      </c>
      <c r="E6" s="190"/>
      <c r="F6" s="190"/>
      <c r="G6" s="190"/>
      <c r="H6" s="190"/>
      <c r="I6" s="190"/>
      <c r="J6" s="189"/>
    </row>
    <row r="7" spans="1:10" x14ac:dyDescent="0.2">
      <c r="D7" s="190"/>
      <c r="E7" s="190"/>
      <c r="F7" s="190"/>
      <c r="G7" s="190"/>
      <c r="H7" s="190"/>
      <c r="I7" s="190"/>
      <c r="J7" s="189"/>
    </row>
    <row r="8" spans="1:10" x14ac:dyDescent="0.2">
      <c r="A8" s="191">
        <v>1</v>
      </c>
      <c r="B8" s="185" t="s">
        <v>151</v>
      </c>
      <c r="D8" s="190"/>
      <c r="E8" s="190"/>
      <c r="F8" s="190"/>
      <c r="G8" s="220"/>
      <c r="H8" s="190"/>
      <c r="I8" s="190"/>
      <c r="J8" s="189"/>
    </row>
    <row r="9" spans="1:10" x14ac:dyDescent="0.2">
      <c r="A9" s="191">
        <v>2</v>
      </c>
      <c r="D9" s="190"/>
      <c r="E9" s="190"/>
      <c r="F9" s="190"/>
      <c r="G9" s="220"/>
      <c r="H9" s="190"/>
      <c r="I9" s="190"/>
      <c r="J9" s="189"/>
    </row>
    <row r="10" spans="1:10" x14ac:dyDescent="0.2">
      <c r="A10" s="191">
        <v>3</v>
      </c>
      <c r="B10" s="193"/>
      <c r="C10" s="193"/>
      <c r="D10" s="220"/>
      <c r="E10" s="220"/>
      <c r="F10" s="220"/>
      <c r="G10" s="220"/>
      <c r="H10" s="220"/>
      <c r="I10" s="220"/>
      <c r="J10" s="189"/>
    </row>
    <row r="11" spans="1:10" x14ac:dyDescent="0.2">
      <c r="A11" s="191">
        <v>4</v>
      </c>
      <c r="B11" s="194" t="s">
        <v>152</v>
      </c>
      <c r="C11" s="194" t="s">
        <v>153</v>
      </c>
      <c r="D11" s="221" t="s">
        <v>130</v>
      </c>
      <c r="E11" s="221" t="s">
        <v>155</v>
      </c>
      <c r="F11" s="195" t="s">
        <v>156</v>
      </c>
      <c r="G11" s="195" t="s">
        <v>120</v>
      </c>
      <c r="H11" s="195" t="s">
        <v>129</v>
      </c>
      <c r="I11" s="195" t="s">
        <v>123</v>
      </c>
      <c r="J11" s="189"/>
    </row>
    <row r="12" spans="1:10" x14ac:dyDescent="0.2">
      <c r="A12" s="191">
        <v>5</v>
      </c>
      <c r="B12" s="193" t="s">
        <v>157</v>
      </c>
      <c r="C12" s="193" t="s">
        <v>158</v>
      </c>
      <c r="D12" s="220" t="s">
        <v>159</v>
      </c>
      <c r="E12" s="220" t="s">
        <v>160</v>
      </c>
      <c r="F12" s="196" t="s">
        <v>161</v>
      </c>
      <c r="G12" s="196" t="s">
        <v>162</v>
      </c>
      <c r="H12" s="196" t="s">
        <v>163</v>
      </c>
      <c r="I12" s="196" t="s">
        <v>164</v>
      </c>
      <c r="J12" s="192"/>
    </row>
    <row r="13" spans="1:10" x14ac:dyDescent="0.2">
      <c r="A13" s="191">
        <v>6</v>
      </c>
      <c r="D13" s="190"/>
      <c r="E13" s="190"/>
      <c r="F13" s="190"/>
      <c r="G13" s="220"/>
      <c r="H13" s="190"/>
      <c r="I13" s="190"/>
      <c r="J13" s="189"/>
    </row>
    <row r="14" spans="1:10" x14ac:dyDescent="0.2">
      <c r="A14" s="191">
        <v>7</v>
      </c>
      <c r="B14" s="197" t="s">
        <v>165</v>
      </c>
      <c r="D14" s="189"/>
      <c r="E14" s="189"/>
      <c r="F14" s="189"/>
      <c r="G14" s="189"/>
      <c r="H14" s="189"/>
      <c r="I14" s="189"/>
      <c r="J14" s="189"/>
    </row>
    <row r="15" spans="1:10" hidden="1" x14ac:dyDescent="0.2">
      <c r="A15" s="191">
        <v>8</v>
      </c>
      <c r="B15" s="198">
        <v>39021</v>
      </c>
      <c r="D15" s="189"/>
      <c r="E15" s="189"/>
      <c r="F15" s="189"/>
      <c r="G15" s="199"/>
      <c r="H15" s="189"/>
      <c r="I15" s="189">
        <v>-108333.09</v>
      </c>
      <c r="J15" s="189"/>
    </row>
    <row r="16" spans="1:10" hidden="1" x14ac:dyDescent="0.2">
      <c r="A16" s="191">
        <v>9</v>
      </c>
      <c r="B16" s="198">
        <v>39051</v>
      </c>
      <c r="D16" s="189">
        <v>15380.050000000001</v>
      </c>
      <c r="E16" s="189">
        <v>-572607</v>
      </c>
      <c r="F16" s="189"/>
      <c r="G16" s="199">
        <v>-5033.18</v>
      </c>
      <c r="H16" s="189">
        <v>-562260.13</v>
      </c>
      <c r="I16" s="199">
        <v>-670593.22</v>
      </c>
      <c r="J16" s="189"/>
    </row>
    <row r="17" spans="1:10" hidden="1" x14ac:dyDescent="0.2">
      <c r="A17" s="191">
        <v>10</v>
      </c>
      <c r="B17" s="198">
        <v>39082</v>
      </c>
      <c r="D17" s="189">
        <v>35793.33</v>
      </c>
      <c r="E17" s="189"/>
      <c r="F17" s="189"/>
      <c r="G17" s="199">
        <v>-4209.8900000000003</v>
      </c>
      <c r="H17" s="189">
        <v>31583.440000000002</v>
      </c>
      <c r="I17" s="199">
        <v>-639009.78</v>
      </c>
      <c r="J17" s="189"/>
    </row>
    <row r="18" spans="1:10" hidden="1" x14ac:dyDescent="0.2">
      <c r="A18" s="191">
        <v>11</v>
      </c>
      <c r="B18" s="198">
        <v>39113</v>
      </c>
      <c r="D18" s="189">
        <v>46397.81</v>
      </c>
      <c r="E18" s="189"/>
      <c r="F18" s="189"/>
      <c r="G18" s="199">
        <v>-3971.98</v>
      </c>
      <c r="H18" s="189">
        <v>42425.829999999994</v>
      </c>
      <c r="I18" s="199">
        <v>-596583.95000000007</v>
      </c>
      <c r="J18" s="189"/>
    </row>
    <row r="19" spans="1:10" hidden="1" x14ac:dyDescent="0.2">
      <c r="A19" s="191">
        <v>12</v>
      </c>
      <c r="B19" s="198">
        <v>39141</v>
      </c>
      <c r="D19" s="189">
        <v>41633.870000000003</v>
      </c>
      <c r="E19" s="189"/>
      <c r="F19" s="189"/>
      <c r="G19" s="199">
        <v>-3920.01</v>
      </c>
      <c r="H19" s="189">
        <v>37713.86</v>
      </c>
      <c r="I19" s="199">
        <v>-558870.09000000008</v>
      </c>
      <c r="J19" s="189"/>
    </row>
    <row r="20" spans="1:10" hidden="1" x14ac:dyDescent="0.2">
      <c r="A20" s="191">
        <v>13</v>
      </c>
      <c r="B20" s="198">
        <v>39172</v>
      </c>
      <c r="D20" s="189">
        <v>30959.43</v>
      </c>
      <c r="E20" s="189"/>
      <c r="F20" s="189"/>
      <c r="G20" s="199">
        <v>-3699.58</v>
      </c>
      <c r="H20" s="189">
        <v>27259.85</v>
      </c>
      <c r="I20" s="199">
        <v>-531610.24000000011</v>
      </c>
      <c r="J20" s="189"/>
    </row>
    <row r="21" spans="1:10" hidden="1" x14ac:dyDescent="0.2">
      <c r="A21" s="191">
        <v>14</v>
      </c>
      <c r="B21" s="198">
        <v>39202</v>
      </c>
      <c r="D21" s="189">
        <v>22211.56</v>
      </c>
      <c r="E21" s="189"/>
      <c r="F21" s="189"/>
      <c r="G21" s="199">
        <v>-3543.77</v>
      </c>
      <c r="H21" s="189">
        <v>18667.79</v>
      </c>
      <c r="I21" s="199">
        <v>-512942.45000000013</v>
      </c>
      <c r="J21" s="189"/>
    </row>
    <row r="22" spans="1:10" hidden="1" x14ac:dyDescent="0.2">
      <c r="A22" s="191">
        <v>15</v>
      </c>
      <c r="B22" s="198">
        <v>39233</v>
      </c>
      <c r="D22" s="189">
        <v>17015.62</v>
      </c>
      <c r="E22" s="189"/>
      <c r="F22" s="189"/>
      <c r="G22" s="199">
        <v>-3434.36</v>
      </c>
      <c r="H22" s="189">
        <v>13581.259999999998</v>
      </c>
      <c r="I22" s="199">
        <v>-499361.19000000012</v>
      </c>
      <c r="J22" s="189"/>
    </row>
    <row r="23" spans="1:10" hidden="1" x14ac:dyDescent="0.2">
      <c r="A23" s="191">
        <v>16</v>
      </c>
      <c r="B23" s="198">
        <v>39263</v>
      </c>
      <c r="D23" s="189">
        <v>11810.44</v>
      </c>
      <c r="E23" s="189"/>
      <c r="F23" s="189"/>
      <c r="G23" s="199">
        <v>-3460.84</v>
      </c>
      <c r="H23" s="189">
        <v>8349.6</v>
      </c>
      <c r="I23" s="199">
        <v>-491011.59000000014</v>
      </c>
      <c r="J23" s="199"/>
    </row>
    <row r="24" spans="1:10" hidden="1" x14ac:dyDescent="0.2">
      <c r="A24" s="191">
        <v>17</v>
      </c>
      <c r="B24" s="198">
        <v>39294</v>
      </c>
      <c r="C24" s="193"/>
      <c r="D24" s="189">
        <v>9999.68</v>
      </c>
      <c r="E24" s="189"/>
      <c r="F24" s="189"/>
      <c r="G24" s="199">
        <v>-3341.33</v>
      </c>
      <c r="H24" s="189">
        <v>6658.35</v>
      </c>
      <c r="I24" s="199">
        <v>-484353.24000000017</v>
      </c>
      <c r="J24" s="189"/>
    </row>
    <row r="25" spans="1:10" hidden="1" x14ac:dyDescent="0.2">
      <c r="A25" s="191">
        <v>18</v>
      </c>
      <c r="B25" s="198">
        <v>39324</v>
      </c>
      <c r="C25" s="193"/>
      <c r="D25" s="189">
        <v>9248.5400000000009</v>
      </c>
      <c r="E25" s="189"/>
      <c r="F25" s="189"/>
      <c r="G25" s="199">
        <v>-3298.14</v>
      </c>
      <c r="H25" s="189">
        <v>5950.4000000000015</v>
      </c>
      <c r="I25" s="199">
        <v>-478402.84000000014</v>
      </c>
      <c r="J25" s="189"/>
    </row>
    <row r="26" spans="1:10" hidden="1" x14ac:dyDescent="0.2">
      <c r="A26" s="191">
        <v>19</v>
      </c>
      <c r="B26" s="198">
        <v>39354</v>
      </c>
      <c r="C26" s="193"/>
      <c r="D26" s="189">
        <v>10144.530000000001</v>
      </c>
      <c r="E26" s="189"/>
      <c r="F26" s="189"/>
      <c r="G26" s="199">
        <v>-3254.15</v>
      </c>
      <c r="H26" s="189">
        <v>6890.380000000001</v>
      </c>
      <c r="I26" s="199">
        <v>-471512.46000000014</v>
      </c>
      <c r="J26" s="189"/>
    </row>
    <row r="27" spans="1:10" hidden="1" x14ac:dyDescent="0.2">
      <c r="A27" s="191">
        <v>20</v>
      </c>
      <c r="B27" s="198">
        <v>39385</v>
      </c>
      <c r="C27" s="193"/>
      <c r="D27" s="200">
        <v>15090.36</v>
      </c>
      <c r="E27" s="200"/>
      <c r="F27" s="200"/>
      <c r="G27" s="201">
        <v>-3189.78</v>
      </c>
      <c r="H27" s="200">
        <v>11900.58</v>
      </c>
      <c r="I27" s="199">
        <v>-459611.88000000012</v>
      </c>
      <c r="J27" s="189"/>
    </row>
    <row r="28" spans="1:10" hidden="1" x14ac:dyDescent="0.2">
      <c r="A28" s="191">
        <v>21</v>
      </c>
      <c r="B28" s="198">
        <v>39415</v>
      </c>
      <c r="C28" s="185" t="s">
        <v>173</v>
      </c>
      <c r="D28" s="200">
        <v>11269.68</v>
      </c>
      <c r="E28" s="200">
        <v>-5713797</v>
      </c>
      <c r="F28" s="200"/>
      <c r="G28" s="201">
        <v>-42403.45</v>
      </c>
      <c r="H28" s="200">
        <v>-5744930.7700000005</v>
      </c>
      <c r="I28" s="199">
        <v>-6204542.6500000004</v>
      </c>
      <c r="J28" s="189"/>
    </row>
    <row r="29" spans="1:10" hidden="1" x14ac:dyDescent="0.2">
      <c r="A29" s="191">
        <v>22</v>
      </c>
      <c r="B29" s="198">
        <v>39415</v>
      </c>
      <c r="C29" s="185" t="s">
        <v>174</v>
      </c>
      <c r="D29" s="200">
        <v>233322.88</v>
      </c>
      <c r="E29" s="200"/>
      <c r="F29" s="200"/>
      <c r="G29" s="201">
        <v>802.05</v>
      </c>
      <c r="H29" s="200">
        <v>234124.93</v>
      </c>
      <c r="I29" s="199">
        <v>-5970417.7200000007</v>
      </c>
      <c r="J29" s="189"/>
    </row>
    <row r="30" spans="1:10" hidden="1" x14ac:dyDescent="0.2">
      <c r="A30" s="191">
        <v>23</v>
      </c>
      <c r="B30" s="198">
        <v>39446</v>
      </c>
      <c r="D30" s="189">
        <v>691497</v>
      </c>
      <c r="E30" s="189"/>
      <c r="F30" s="189"/>
      <c r="G30" s="201">
        <v>-38669.599999999999</v>
      </c>
      <c r="H30" s="200">
        <v>652827.4</v>
      </c>
      <c r="I30" s="199">
        <v>-5317590.32</v>
      </c>
      <c r="J30" s="189"/>
    </row>
    <row r="31" spans="1:10" hidden="1" x14ac:dyDescent="0.2">
      <c r="A31" s="191">
        <v>24</v>
      </c>
      <c r="B31" s="198">
        <v>39477</v>
      </c>
      <c r="D31" s="189">
        <v>835033.65</v>
      </c>
      <c r="E31" s="190"/>
      <c r="F31" s="190"/>
      <c r="G31" s="201">
        <v>-31687.14</v>
      </c>
      <c r="H31" s="200">
        <v>803346.51</v>
      </c>
      <c r="I31" s="199">
        <v>-4514243.8100000005</v>
      </c>
      <c r="J31" s="189"/>
    </row>
    <row r="32" spans="1:10" hidden="1" x14ac:dyDescent="0.2">
      <c r="A32" s="191">
        <v>25</v>
      </c>
      <c r="B32" s="198">
        <v>39506</v>
      </c>
      <c r="D32" s="189">
        <v>790013.29</v>
      </c>
      <c r="E32" s="190"/>
      <c r="F32" s="190"/>
      <c r="G32" s="201">
        <v>-26637.73</v>
      </c>
      <c r="H32" s="200">
        <v>763375.56</v>
      </c>
      <c r="I32" s="199">
        <v>-3750868.2500000005</v>
      </c>
      <c r="J32" s="189"/>
    </row>
    <row r="33" spans="1:10" hidden="1" x14ac:dyDescent="0.2">
      <c r="A33" s="191">
        <v>26</v>
      </c>
      <c r="B33" s="198">
        <v>39537</v>
      </c>
      <c r="D33" s="189">
        <v>578221.73</v>
      </c>
      <c r="E33" s="190"/>
      <c r="F33" s="190"/>
      <c r="G33" s="201">
        <v>-22386.03</v>
      </c>
      <c r="H33" s="200">
        <v>555835.69999999995</v>
      </c>
      <c r="I33" s="199">
        <v>-3195032.5500000007</v>
      </c>
      <c r="J33" s="189"/>
    </row>
    <row r="34" spans="1:10" hidden="1" x14ac:dyDescent="0.2">
      <c r="A34" s="191">
        <v>27</v>
      </c>
      <c r="B34" s="198">
        <v>39567</v>
      </c>
      <c r="D34" s="189">
        <v>588237.96</v>
      </c>
      <c r="E34" s="190"/>
      <c r="F34" s="190"/>
      <c r="G34" s="201">
        <v>-16365.99</v>
      </c>
      <c r="H34" s="200">
        <v>571871.97</v>
      </c>
      <c r="I34" s="199">
        <v>-2623160.580000001</v>
      </c>
      <c r="J34" s="189"/>
    </row>
    <row r="35" spans="1:10" hidden="1" x14ac:dyDescent="0.2">
      <c r="A35" s="191">
        <v>28</v>
      </c>
      <c r="B35" s="198">
        <v>39598</v>
      </c>
      <c r="D35" s="189">
        <v>398285.64</v>
      </c>
      <c r="E35" s="190"/>
      <c r="F35" s="190"/>
      <c r="G35" s="201">
        <v>-13675.5</v>
      </c>
      <c r="H35" s="200">
        <v>384610.14</v>
      </c>
      <c r="I35" s="199">
        <v>-2238550.4400000009</v>
      </c>
      <c r="J35" s="189"/>
    </row>
    <row r="36" spans="1:10" hidden="1" x14ac:dyDescent="0.2">
      <c r="A36" s="191">
        <v>29</v>
      </c>
      <c r="B36" s="198">
        <v>39628</v>
      </c>
      <c r="D36" s="189">
        <v>269730.38</v>
      </c>
      <c r="E36" s="190"/>
      <c r="F36" s="190"/>
      <c r="G36" s="201">
        <v>-11868.29</v>
      </c>
      <c r="H36" s="200">
        <v>257862.09</v>
      </c>
      <c r="I36" s="199">
        <v>-1980688.3500000008</v>
      </c>
      <c r="J36" s="189"/>
    </row>
    <row r="37" spans="1:10" hidden="1" x14ac:dyDescent="0.2">
      <c r="A37" s="191">
        <v>30</v>
      </c>
      <c r="B37" s="198">
        <v>39659</v>
      </c>
      <c r="D37" s="189">
        <v>205144.05</v>
      </c>
      <c r="E37" s="190"/>
      <c r="F37" s="190"/>
      <c r="G37" s="201">
        <v>-8295.01</v>
      </c>
      <c r="H37" s="200">
        <v>196849.03999999998</v>
      </c>
      <c r="I37" s="199">
        <v>-1783839.3100000008</v>
      </c>
      <c r="J37" s="189"/>
    </row>
    <row r="38" spans="1:10" hidden="1" x14ac:dyDescent="0.2">
      <c r="A38" s="191">
        <v>31</v>
      </c>
      <c r="B38" s="198">
        <v>39689</v>
      </c>
      <c r="D38" s="189">
        <v>173863.12</v>
      </c>
      <c r="E38" s="190"/>
      <c r="F38" s="190"/>
      <c r="G38" s="201">
        <v>-7494.68</v>
      </c>
      <c r="H38" s="200">
        <v>166368.44</v>
      </c>
      <c r="I38" s="199">
        <v>-1617470.8700000008</v>
      </c>
      <c r="J38" s="189"/>
    </row>
    <row r="39" spans="1:10" hidden="1" x14ac:dyDescent="0.2">
      <c r="A39" s="191">
        <v>32</v>
      </c>
      <c r="B39" s="198">
        <v>39719</v>
      </c>
      <c r="D39" s="189">
        <v>182358.51</v>
      </c>
      <c r="E39" s="190"/>
      <c r="F39" s="190"/>
      <c r="G39" s="201">
        <v>-6741.12</v>
      </c>
      <c r="H39" s="200">
        <v>175617.39</v>
      </c>
      <c r="I39" s="199">
        <v>-1441853.4800000009</v>
      </c>
      <c r="J39" s="189"/>
    </row>
    <row r="40" spans="1:10" hidden="1" x14ac:dyDescent="0.2">
      <c r="A40" s="191">
        <v>33</v>
      </c>
      <c r="B40" s="198">
        <v>39750</v>
      </c>
      <c r="D40" s="200">
        <v>242711</v>
      </c>
      <c r="E40" s="200"/>
      <c r="F40" s="200"/>
      <c r="G40" s="201">
        <v>-5502.07</v>
      </c>
      <c r="H40" s="200">
        <v>237208.93</v>
      </c>
      <c r="I40" s="199">
        <v>-1204644.550000001</v>
      </c>
      <c r="J40" s="189"/>
    </row>
    <row r="41" spans="1:10" hidden="1" x14ac:dyDescent="0.2">
      <c r="A41" s="191">
        <v>34</v>
      </c>
      <c r="B41" s="198">
        <v>39780</v>
      </c>
      <c r="D41" s="189">
        <v>145406.41</v>
      </c>
      <c r="E41" s="200">
        <v>2262733</v>
      </c>
      <c r="F41" s="200"/>
      <c r="G41" s="201">
        <v>4711.63</v>
      </c>
      <c r="H41" s="200">
        <v>2412851.04</v>
      </c>
      <c r="I41" s="199">
        <v>1208206.4899999991</v>
      </c>
      <c r="J41" s="189"/>
    </row>
    <row r="42" spans="1:10" hidden="1" x14ac:dyDescent="0.2">
      <c r="A42" s="191">
        <v>35</v>
      </c>
      <c r="B42" s="198">
        <v>39811</v>
      </c>
      <c r="D42" s="189">
        <v>-145297</v>
      </c>
      <c r="E42" s="190"/>
      <c r="F42" s="190"/>
      <c r="G42" s="201">
        <v>4731.49</v>
      </c>
      <c r="H42" s="200">
        <v>-140565.51</v>
      </c>
      <c r="I42" s="199">
        <v>1067640.9799999991</v>
      </c>
      <c r="J42" s="189"/>
    </row>
    <row r="43" spans="1:10" hidden="1" x14ac:dyDescent="0.2">
      <c r="A43" s="191">
        <v>36</v>
      </c>
      <c r="B43" s="198">
        <v>39842</v>
      </c>
      <c r="D43" s="189">
        <v>-205495.43</v>
      </c>
      <c r="E43" s="190"/>
      <c r="F43" s="190"/>
      <c r="G43" s="201">
        <v>3634.43</v>
      </c>
      <c r="H43" s="200">
        <v>-201861</v>
      </c>
      <c r="I43" s="199">
        <v>865779.97999999905</v>
      </c>
      <c r="J43" s="189"/>
    </row>
    <row r="44" spans="1:10" hidden="1" x14ac:dyDescent="0.2">
      <c r="A44" s="191">
        <v>37</v>
      </c>
      <c r="B44" s="198">
        <v>39870</v>
      </c>
      <c r="D44" s="189">
        <v>-180219.15</v>
      </c>
      <c r="E44" s="190"/>
      <c r="F44" s="190"/>
      <c r="G44" s="201">
        <v>2921.69</v>
      </c>
      <c r="H44" s="200">
        <v>-177297.46</v>
      </c>
      <c r="I44" s="199">
        <v>688482.51999999909</v>
      </c>
      <c r="J44" s="189"/>
    </row>
    <row r="45" spans="1:10" hidden="1" x14ac:dyDescent="0.2">
      <c r="A45" s="191">
        <v>38</v>
      </c>
      <c r="B45" s="198">
        <v>39901</v>
      </c>
      <c r="D45" s="189">
        <v>-161853.42000000001</v>
      </c>
      <c r="E45" s="190"/>
      <c r="F45" s="190"/>
      <c r="G45" s="201">
        <v>2288.46</v>
      </c>
      <c r="H45" s="200">
        <v>-159564.96000000002</v>
      </c>
      <c r="I45" s="199">
        <v>528917.55999999912</v>
      </c>
      <c r="J45" s="189"/>
    </row>
    <row r="46" spans="1:10" hidden="1" x14ac:dyDescent="0.2">
      <c r="A46" s="191">
        <v>39</v>
      </c>
      <c r="B46" s="198">
        <v>39931</v>
      </c>
      <c r="D46" s="189">
        <v>-121126.76</v>
      </c>
      <c r="E46" s="190"/>
      <c r="F46" s="190"/>
      <c r="G46" s="201">
        <v>1315.29</v>
      </c>
      <c r="H46" s="200">
        <v>-119811.47</v>
      </c>
      <c r="I46" s="199">
        <v>409106.08999999915</v>
      </c>
      <c r="J46" s="189"/>
    </row>
    <row r="47" spans="1:10" hidden="1" x14ac:dyDescent="0.2">
      <c r="A47" s="191">
        <v>40</v>
      </c>
      <c r="B47" s="198">
        <v>39962</v>
      </c>
      <c r="D47" s="189">
        <v>-77329.429999999993</v>
      </c>
      <c r="E47" s="190"/>
      <c r="F47" s="190"/>
      <c r="G47" s="201">
        <v>1040.32</v>
      </c>
      <c r="H47" s="200">
        <v>-76289.109999999986</v>
      </c>
      <c r="I47" s="199">
        <v>332816.97999999917</v>
      </c>
      <c r="J47" s="189"/>
    </row>
    <row r="48" spans="1:10" hidden="1" x14ac:dyDescent="0.2">
      <c r="A48" s="191">
        <v>41</v>
      </c>
      <c r="B48" s="198">
        <v>39992</v>
      </c>
      <c r="D48" s="189">
        <v>4092989.09</v>
      </c>
      <c r="E48" s="189">
        <v>-4072328.88</v>
      </c>
      <c r="F48" s="189"/>
      <c r="G48" s="201">
        <v>-4754.5600000000004</v>
      </c>
      <c r="H48" s="200">
        <v>15905.649999999961</v>
      </c>
      <c r="I48" s="199">
        <v>348722.62999999913</v>
      </c>
      <c r="J48" s="189"/>
    </row>
    <row r="49" spans="1:12" hidden="1" x14ac:dyDescent="0.2">
      <c r="A49" s="191">
        <v>42</v>
      </c>
      <c r="B49" s="198">
        <v>40023</v>
      </c>
      <c r="D49" s="189">
        <v>-39805.550000000003</v>
      </c>
      <c r="E49" s="190"/>
      <c r="F49" s="190"/>
      <c r="G49" s="201">
        <v>890.55</v>
      </c>
      <c r="H49" s="200">
        <v>-38915</v>
      </c>
      <c r="I49" s="199">
        <v>309807.62999999913</v>
      </c>
      <c r="J49" s="189"/>
    </row>
    <row r="50" spans="1:12" hidden="1" x14ac:dyDescent="0.2">
      <c r="A50" s="191">
        <v>43</v>
      </c>
      <c r="B50" s="198">
        <v>40053</v>
      </c>
      <c r="D50" s="189">
        <v>-37281.910000000003</v>
      </c>
      <c r="E50" s="190"/>
      <c r="F50" s="190"/>
      <c r="G50" s="201">
        <v>788.58</v>
      </c>
      <c r="H50" s="200">
        <v>-36493.33</v>
      </c>
      <c r="I50" s="199">
        <v>273314.29999999912</v>
      </c>
      <c r="J50" s="189"/>
    </row>
    <row r="51" spans="1:12" hidden="1" x14ac:dyDescent="0.2">
      <c r="A51" s="191">
        <v>44</v>
      </c>
      <c r="B51" s="198">
        <v>40083</v>
      </c>
      <c r="D51" s="189">
        <v>-40411.11</v>
      </c>
      <c r="E51" s="190"/>
      <c r="F51" s="190"/>
      <c r="G51" s="201">
        <v>685.5</v>
      </c>
      <c r="H51" s="200">
        <v>-39725.61</v>
      </c>
      <c r="I51" s="199">
        <v>233588.68999999913</v>
      </c>
      <c r="J51" s="189"/>
    </row>
    <row r="52" spans="1:12" hidden="1" x14ac:dyDescent="0.2">
      <c r="A52" s="191">
        <v>45</v>
      </c>
      <c r="B52" s="198">
        <v>40114</v>
      </c>
      <c r="D52" s="189">
        <v>-56417.1</v>
      </c>
      <c r="E52" s="190"/>
      <c r="F52" s="190"/>
      <c r="G52" s="201">
        <v>556.24</v>
      </c>
      <c r="H52" s="200">
        <v>-55860.86</v>
      </c>
      <c r="I52" s="199">
        <v>177727.82999999914</v>
      </c>
      <c r="J52" s="189"/>
    </row>
    <row r="53" spans="1:12" hidden="1" x14ac:dyDescent="0.2">
      <c r="A53" s="191">
        <v>46</v>
      </c>
      <c r="B53" s="198">
        <v>40144</v>
      </c>
      <c r="D53" s="189">
        <v>-47340.04</v>
      </c>
      <c r="E53" s="190"/>
      <c r="F53" s="190"/>
      <c r="G53" s="201">
        <v>417.24</v>
      </c>
      <c r="H53" s="200">
        <v>-46922.8</v>
      </c>
      <c r="I53" s="199">
        <v>130805.02999999914</v>
      </c>
      <c r="J53" s="189"/>
    </row>
    <row r="54" spans="1:12" hidden="1" x14ac:dyDescent="0.2">
      <c r="A54" s="191">
        <v>47</v>
      </c>
      <c r="B54" s="198">
        <v>40174</v>
      </c>
      <c r="D54" s="189"/>
      <c r="E54" s="190"/>
      <c r="F54" s="190"/>
      <c r="G54" s="201"/>
      <c r="H54" s="200"/>
      <c r="I54" s="199"/>
      <c r="J54" s="189"/>
    </row>
    <row r="55" spans="1:12" hidden="1" x14ac:dyDescent="0.2">
      <c r="A55" s="191">
        <v>48</v>
      </c>
      <c r="B55" s="198"/>
      <c r="C55" s="185" t="s">
        <v>174</v>
      </c>
      <c r="D55" s="189">
        <v>164570.54999999999</v>
      </c>
      <c r="E55" s="189">
        <v>-4409571.21</v>
      </c>
      <c r="F55" s="189"/>
      <c r="G55" s="201">
        <v>-11719.73</v>
      </c>
      <c r="H55" s="200">
        <v>-4256720.3900000006</v>
      </c>
      <c r="I55" s="199">
        <v>-4125915.3600000013</v>
      </c>
      <c r="J55" s="189"/>
      <c r="K55" s="186"/>
      <c r="L55" s="186"/>
    </row>
    <row r="56" spans="1:12" hidden="1" x14ac:dyDescent="0.2">
      <c r="A56" s="191">
        <v>49</v>
      </c>
      <c r="B56" s="198">
        <v>40175</v>
      </c>
      <c r="D56" s="189">
        <v>538177.81000000006</v>
      </c>
      <c r="E56" s="190"/>
      <c r="F56" s="190"/>
      <c r="G56" s="201">
        <v>-10445.57</v>
      </c>
      <c r="H56" s="200">
        <v>527732.24000000011</v>
      </c>
      <c r="I56" s="199">
        <v>-3598183.120000001</v>
      </c>
      <c r="J56" s="189"/>
    </row>
    <row r="57" spans="1:12" hidden="1" x14ac:dyDescent="0.2">
      <c r="A57" s="191">
        <v>50</v>
      </c>
      <c r="B57" s="198">
        <v>40206</v>
      </c>
      <c r="D57" s="189">
        <v>609774.49607460003</v>
      </c>
      <c r="E57" s="190"/>
      <c r="F57" s="190"/>
      <c r="G57" s="201">
        <v>-8919.34</v>
      </c>
      <c r="H57" s="200">
        <v>600855.15607460006</v>
      </c>
      <c r="I57" s="199">
        <v>-2997327.9639254007</v>
      </c>
      <c r="J57" s="189"/>
    </row>
    <row r="58" spans="1:12" hidden="1" x14ac:dyDescent="0.2">
      <c r="A58" s="191">
        <v>51</v>
      </c>
      <c r="B58" s="198">
        <v>40234</v>
      </c>
      <c r="D58" s="189">
        <v>419977.48348609993</v>
      </c>
      <c r="E58" s="190"/>
      <c r="F58" s="190"/>
      <c r="G58" s="201">
        <v>-7549.04</v>
      </c>
      <c r="H58" s="200">
        <v>412428.44348609995</v>
      </c>
      <c r="I58" s="199">
        <v>-2584899.5204393007</v>
      </c>
      <c r="J58" s="189"/>
    </row>
    <row r="59" spans="1:12" hidden="1" x14ac:dyDescent="0.2">
      <c r="A59" s="191">
        <v>52</v>
      </c>
      <c r="B59" s="198">
        <v>40265</v>
      </c>
      <c r="D59" s="189">
        <v>359134.14</v>
      </c>
      <c r="E59" s="190"/>
      <c r="F59" s="190"/>
      <c r="G59" s="201">
        <v>-6514.44</v>
      </c>
      <c r="H59" s="200">
        <v>352619.7</v>
      </c>
      <c r="I59" s="199">
        <v>-2232279.8204393005</v>
      </c>
      <c r="J59" s="189"/>
    </row>
    <row r="60" spans="1:12" hidden="1" x14ac:dyDescent="0.2">
      <c r="A60" s="191">
        <v>53</v>
      </c>
      <c r="B60" s="198">
        <v>40295</v>
      </c>
      <c r="D60" s="189">
        <v>338444.62</v>
      </c>
      <c r="E60" s="190"/>
      <c r="F60" s="190"/>
      <c r="G60" s="201">
        <v>-5587.45</v>
      </c>
      <c r="H60" s="200">
        <v>332857.17</v>
      </c>
      <c r="I60" s="199">
        <v>-1899422.6504393006</v>
      </c>
      <c r="J60" s="189"/>
    </row>
    <row r="61" spans="1:12" hidden="1" x14ac:dyDescent="0.2">
      <c r="A61" s="191">
        <v>54</v>
      </c>
      <c r="B61" s="198">
        <v>40326</v>
      </c>
      <c r="D61" s="189">
        <v>260032.1</v>
      </c>
      <c r="E61" s="190"/>
      <c r="F61" s="190"/>
      <c r="G61" s="201">
        <v>-4792.1400000000003</v>
      </c>
      <c r="H61" s="200">
        <v>255239.96</v>
      </c>
      <c r="I61" s="199">
        <v>-1644182.6904393006</v>
      </c>
      <c r="J61" s="189"/>
    </row>
    <row r="62" spans="1:12" hidden="1" x14ac:dyDescent="0.2">
      <c r="A62" s="191">
        <v>55</v>
      </c>
      <c r="B62" s="198">
        <v>40356</v>
      </c>
      <c r="D62" s="189">
        <v>208054.98</v>
      </c>
      <c r="E62" s="189"/>
      <c r="F62" s="189"/>
      <c r="G62" s="201">
        <v>-4171.25</v>
      </c>
      <c r="H62" s="200">
        <v>203883.73</v>
      </c>
      <c r="I62" s="199">
        <v>-1440298.9604393006</v>
      </c>
      <c r="J62" s="189"/>
    </row>
    <row r="63" spans="1:12" hidden="1" x14ac:dyDescent="0.2">
      <c r="A63" s="191">
        <v>56</v>
      </c>
      <c r="B63" s="198">
        <v>40387</v>
      </c>
      <c r="D63" s="189">
        <v>147452.81098089999</v>
      </c>
      <c r="E63" s="189"/>
      <c r="F63" s="189"/>
      <c r="G63" s="201">
        <v>-3701.13</v>
      </c>
      <c r="H63" s="200">
        <v>143751.68098089998</v>
      </c>
      <c r="I63" s="199">
        <v>-1296547.2794584006</v>
      </c>
      <c r="J63" s="189"/>
      <c r="K63" s="186"/>
    </row>
    <row r="64" spans="1:12" hidden="1" x14ac:dyDescent="0.2">
      <c r="A64" s="191">
        <v>57</v>
      </c>
      <c r="B64" s="198">
        <v>40417</v>
      </c>
      <c r="D64" s="189">
        <v>130079.2587949</v>
      </c>
      <c r="E64" s="189"/>
      <c r="F64" s="189"/>
      <c r="G64" s="201">
        <v>-3335.33</v>
      </c>
      <c r="H64" s="200">
        <v>126743.9287949</v>
      </c>
      <c r="I64" s="199">
        <v>-1169803.3506635006</v>
      </c>
      <c r="J64" s="189"/>
    </row>
    <row r="65" spans="1:10" hidden="1" x14ac:dyDescent="0.2">
      <c r="A65" s="191">
        <v>58</v>
      </c>
      <c r="B65" s="198">
        <v>40447</v>
      </c>
      <c r="D65" s="189">
        <v>132544.51323279997</v>
      </c>
      <c r="E65" s="189"/>
      <c r="F65" s="189"/>
      <c r="G65" s="201">
        <v>-2988.73</v>
      </c>
      <c r="H65" s="200">
        <v>129555.78323279998</v>
      </c>
      <c r="I65" s="199">
        <v>-1040247.5674307006</v>
      </c>
      <c r="J65" s="189"/>
    </row>
    <row r="66" spans="1:10" hidden="1" x14ac:dyDescent="0.2">
      <c r="A66" s="191">
        <v>59</v>
      </c>
      <c r="B66" s="198">
        <v>40478</v>
      </c>
      <c r="D66" s="189">
        <v>160991.21</v>
      </c>
      <c r="E66" s="190"/>
      <c r="F66" s="190"/>
      <c r="G66" s="201">
        <v>-2599.33</v>
      </c>
      <c r="H66" s="200">
        <v>158391.88</v>
      </c>
      <c r="I66" s="199">
        <v>-881855.68743070064</v>
      </c>
      <c r="J66" s="189"/>
    </row>
    <row r="67" spans="1:10" hidden="1" x14ac:dyDescent="0.2">
      <c r="A67" s="191">
        <v>60</v>
      </c>
      <c r="B67" s="198">
        <v>40508</v>
      </c>
      <c r="C67" s="185" t="s">
        <v>173</v>
      </c>
      <c r="D67" s="189">
        <v>134323.07</v>
      </c>
      <c r="E67" s="189"/>
      <c r="F67" s="189"/>
      <c r="G67" s="201">
        <v>-2206.46</v>
      </c>
      <c r="H67" s="200">
        <v>132116.61000000002</v>
      </c>
      <c r="I67" s="199">
        <v>-749739.07743070065</v>
      </c>
      <c r="J67" s="189"/>
    </row>
    <row r="68" spans="1:10" hidden="1" x14ac:dyDescent="0.2">
      <c r="A68" s="191">
        <v>61</v>
      </c>
      <c r="B68" s="198"/>
      <c r="C68" s="185" t="s">
        <v>174</v>
      </c>
      <c r="D68" s="189">
        <v>93545.33</v>
      </c>
      <c r="E68" s="189">
        <v>-2005890.9999999995</v>
      </c>
      <c r="F68" s="189"/>
      <c r="G68" s="201">
        <v>-5305.95</v>
      </c>
      <c r="H68" s="200">
        <v>-1917651.6199999994</v>
      </c>
      <c r="I68" s="199">
        <v>-2667390.6974307001</v>
      </c>
      <c r="J68" s="189"/>
    </row>
    <row r="69" spans="1:10" hidden="1" x14ac:dyDescent="0.2">
      <c r="A69" s="191">
        <v>62</v>
      </c>
      <c r="B69" s="198">
        <v>40539</v>
      </c>
      <c r="D69" s="189">
        <v>380591.72</v>
      </c>
      <c r="E69" s="190"/>
      <c r="F69" s="190"/>
      <c r="G69" s="201">
        <v>-6708.8</v>
      </c>
      <c r="H69" s="200">
        <v>373882.92</v>
      </c>
      <c r="I69" s="199">
        <v>-2293507.7774307001</v>
      </c>
      <c r="J69" s="189"/>
    </row>
    <row r="70" spans="1:10" hidden="1" x14ac:dyDescent="0.2">
      <c r="A70" s="191">
        <v>63</v>
      </c>
      <c r="B70" s="198">
        <v>40570</v>
      </c>
      <c r="D70" s="189">
        <v>446885.18</v>
      </c>
      <c r="E70" s="190"/>
      <c r="F70" s="202">
        <v>3.2500000000000001E-2</v>
      </c>
      <c r="G70" s="201">
        <v>-5606</v>
      </c>
      <c r="H70" s="200">
        <v>441279.21249999997</v>
      </c>
      <c r="I70" s="199">
        <v>-1852228.5649307002</v>
      </c>
      <c r="J70" s="189"/>
    </row>
    <row r="71" spans="1:10" hidden="1" x14ac:dyDescent="0.2">
      <c r="A71" s="191">
        <v>64</v>
      </c>
      <c r="B71" s="198">
        <v>40598</v>
      </c>
      <c r="D71" s="189">
        <v>357784.16</v>
      </c>
      <c r="E71" s="190"/>
      <c r="F71" s="202">
        <v>3.2500000000000001E-2</v>
      </c>
      <c r="G71" s="201">
        <v>-4532</v>
      </c>
      <c r="H71" s="200">
        <v>353252.19249999995</v>
      </c>
      <c r="I71" s="199">
        <v>-1498976.3724307003</v>
      </c>
      <c r="J71" s="189"/>
    </row>
    <row r="72" spans="1:10" hidden="1" x14ac:dyDescent="0.2">
      <c r="A72" s="191">
        <v>65</v>
      </c>
      <c r="B72" s="198">
        <v>40629</v>
      </c>
      <c r="D72" s="189">
        <v>378695.88</v>
      </c>
      <c r="E72" s="190"/>
      <c r="F72" s="202">
        <v>3.2500000000000001E-2</v>
      </c>
      <c r="G72" s="201">
        <v>-3547</v>
      </c>
      <c r="H72" s="200">
        <v>375148.91249999998</v>
      </c>
      <c r="I72" s="199">
        <v>-1123827.4599307002</v>
      </c>
      <c r="J72" s="189"/>
    </row>
    <row r="73" spans="1:10" hidden="1" x14ac:dyDescent="0.2">
      <c r="A73" s="191">
        <v>66</v>
      </c>
      <c r="B73" s="198">
        <v>40659</v>
      </c>
      <c r="D73" s="189">
        <v>288040.3</v>
      </c>
      <c r="E73" s="190"/>
      <c r="F73" s="202">
        <v>3.2500000000000001E-2</v>
      </c>
      <c r="G73" s="201">
        <v>-2654</v>
      </c>
      <c r="H73" s="200">
        <v>285386.33249999996</v>
      </c>
      <c r="I73" s="199">
        <v>-838441.12743070023</v>
      </c>
      <c r="J73" s="189"/>
    </row>
    <row r="74" spans="1:10" hidden="1" x14ac:dyDescent="0.2">
      <c r="A74" s="191">
        <v>67</v>
      </c>
      <c r="B74" s="198">
        <v>40690</v>
      </c>
      <c r="D74" s="189">
        <v>228495.1</v>
      </c>
      <c r="E74" s="190"/>
      <c r="F74" s="202">
        <v>3.2500000000000001E-2</v>
      </c>
      <c r="G74" s="201">
        <v>-1961</v>
      </c>
      <c r="H74" s="200">
        <v>226534.13250000001</v>
      </c>
      <c r="I74" s="199">
        <v>-611906.99493070017</v>
      </c>
      <c r="J74" s="189"/>
    </row>
    <row r="75" spans="1:10" hidden="1" x14ac:dyDescent="0.2">
      <c r="A75" s="191">
        <v>68</v>
      </c>
      <c r="B75" s="198">
        <v>40720</v>
      </c>
      <c r="D75" s="189">
        <v>145227.70000000001</v>
      </c>
      <c r="E75" s="190"/>
      <c r="F75" s="202">
        <v>3.2500000000000001E-2</v>
      </c>
      <c r="G75" s="201">
        <v>-1461</v>
      </c>
      <c r="H75" s="200">
        <v>143766.73250000001</v>
      </c>
      <c r="I75" s="199">
        <v>-468140.26243070012</v>
      </c>
      <c r="J75" s="189"/>
    </row>
    <row r="76" spans="1:10" hidden="1" x14ac:dyDescent="0.2">
      <c r="A76" s="191">
        <v>69</v>
      </c>
      <c r="B76" s="198">
        <v>40751</v>
      </c>
      <c r="D76" s="189">
        <v>97521.15</v>
      </c>
      <c r="E76" s="190"/>
      <c r="F76" s="202">
        <v>3.2500000000000001E-2</v>
      </c>
      <c r="G76" s="201">
        <v>-1136</v>
      </c>
      <c r="H76" s="200">
        <v>96385.182499999995</v>
      </c>
      <c r="I76" s="199">
        <v>-371755.07993070013</v>
      </c>
      <c r="J76" s="189"/>
    </row>
    <row r="77" spans="1:10" hidden="1" x14ac:dyDescent="0.2">
      <c r="A77" s="191">
        <v>70</v>
      </c>
      <c r="B77" s="198">
        <v>40781</v>
      </c>
      <c r="D77" s="189">
        <v>83149.17</v>
      </c>
      <c r="E77" s="190"/>
      <c r="F77" s="202">
        <v>3.2500000000000001E-2</v>
      </c>
      <c r="G77" s="201">
        <v>-894</v>
      </c>
      <c r="H77" s="200">
        <v>82255.202499999999</v>
      </c>
      <c r="I77" s="199">
        <v>-289499.87743070011</v>
      </c>
      <c r="J77" s="189"/>
    </row>
    <row r="78" spans="1:10" hidden="1" x14ac:dyDescent="0.2">
      <c r="A78" s="191">
        <v>71</v>
      </c>
      <c r="B78" s="198">
        <v>40811</v>
      </c>
      <c r="D78" s="189">
        <v>84846.81</v>
      </c>
      <c r="E78" s="190"/>
      <c r="F78" s="202">
        <v>3.2500000000000001E-2</v>
      </c>
      <c r="G78" s="201">
        <v>-669</v>
      </c>
      <c r="H78" s="200">
        <v>84177.842499999999</v>
      </c>
      <c r="I78" s="199">
        <v>-205322.03493070012</v>
      </c>
      <c r="J78" s="189"/>
    </row>
    <row r="79" spans="1:10" hidden="1" x14ac:dyDescent="0.2">
      <c r="A79" s="191">
        <v>72</v>
      </c>
      <c r="B79" s="198">
        <v>40842</v>
      </c>
      <c r="D79" s="189">
        <v>111936.22517760002</v>
      </c>
      <c r="E79" s="190"/>
      <c r="F79" s="202">
        <v>3.2500000000000001E-2</v>
      </c>
      <c r="G79" s="201">
        <v>-405</v>
      </c>
      <c r="H79" s="200">
        <v>111531.25767760002</v>
      </c>
      <c r="I79" s="199">
        <v>-93790.777253100096</v>
      </c>
      <c r="J79" s="189"/>
    </row>
    <row r="80" spans="1:10" hidden="1" x14ac:dyDescent="0.2">
      <c r="A80" s="191">
        <v>73</v>
      </c>
      <c r="B80" s="198">
        <v>40872</v>
      </c>
      <c r="C80" s="185" t="s">
        <v>175</v>
      </c>
      <c r="D80" s="189">
        <v>113666.17</v>
      </c>
      <c r="E80" s="189"/>
      <c r="F80" s="202">
        <v>3.2500000000000001E-2</v>
      </c>
      <c r="G80" s="201">
        <v>-100</v>
      </c>
      <c r="H80" s="200">
        <v>113566.2025</v>
      </c>
      <c r="I80" s="199">
        <v>19775.425246899904</v>
      </c>
      <c r="J80" s="189"/>
    </row>
    <row r="81" spans="1:10" hidden="1" x14ac:dyDescent="0.2">
      <c r="A81" s="191">
        <v>74</v>
      </c>
      <c r="B81" s="198">
        <v>40872</v>
      </c>
      <c r="C81" s="185" t="s">
        <v>178</v>
      </c>
      <c r="D81" s="189">
        <v>76583.360000000001</v>
      </c>
      <c r="E81" s="189">
        <v>-2015200.6750000003</v>
      </c>
      <c r="F81" s="202">
        <v>3.2500000000000001E-2</v>
      </c>
      <c r="G81" s="222">
        <v>-5354.13</v>
      </c>
      <c r="H81" s="200">
        <v>-1943971.4125000001</v>
      </c>
      <c r="I81" s="199">
        <v>-1924195.9872531001</v>
      </c>
      <c r="J81" s="189"/>
    </row>
    <row r="82" spans="1:10" hidden="1" x14ac:dyDescent="0.2">
      <c r="A82" s="191">
        <v>75</v>
      </c>
      <c r="B82" s="198">
        <v>40903</v>
      </c>
      <c r="D82" s="189">
        <v>289729.53848920006</v>
      </c>
      <c r="E82" s="190"/>
      <c r="F82" s="202">
        <v>3.2500000000000001E-2</v>
      </c>
      <c r="G82" s="201">
        <v>-4819</v>
      </c>
      <c r="H82" s="200">
        <v>284910.57098920003</v>
      </c>
      <c r="I82" s="199">
        <v>-1639285.4162639002</v>
      </c>
      <c r="J82" s="189"/>
    </row>
    <row r="83" spans="1:10" hidden="1" x14ac:dyDescent="0.2">
      <c r="A83" s="191">
        <v>76</v>
      </c>
      <c r="B83" s="198">
        <v>40934</v>
      </c>
      <c r="D83" s="189">
        <v>318854.17</v>
      </c>
      <c r="E83" s="190"/>
      <c r="F83" s="202">
        <v>3.2500000000000001E-2</v>
      </c>
      <c r="G83" s="201">
        <v>-4008</v>
      </c>
      <c r="H83" s="200">
        <v>314846.20249999996</v>
      </c>
      <c r="I83" s="199">
        <v>-1324439.2137639003</v>
      </c>
      <c r="J83" s="189"/>
    </row>
    <row r="84" spans="1:10" hidden="1" x14ac:dyDescent="0.2">
      <c r="A84" s="191">
        <v>77</v>
      </c>
      <c r="B84" s="198">
        <v>40963</v>
      </c>
      <c r="D84" s="189">
        <v>269133.83699159999</v>
      </c>
      <c r="E84" s="190"/>
      <c r="F84" s="202">
        <v>3.2500000000000001E-2</v>
      </c>
      <c r="G84" s="201">
        <v>-3223</v>
      </c>
      <c r="H84" s="200">
        <v>265910.86949159997</v>
      </c>
      <c r="I84" s="199">
        <v>-1058528.3442723004</v>
      </c>
      <c r="J84" s="189"/>
    </row>
    <row r="85" spans="1:10" hidden="1" x14ac:dyDescent="0.2">
      <c r="A85" s="191">
        <v>78</v>
      </c>
      <c r="B85" s="198">
        <v>40994</v>
      </c>
      <c r="D85" s="189">
        <v>253747.67912040005</v>
      </c>
      <c r="E85" s="190"/>
      <c r="F85" s="202">
        <v>3.2500000000000001E-2</v>
      </c>
      <c r="G85" s="201">
        <v>-2523</v>
      </c>
      <c r="H85" s="200">
        <v>251224.71162040005</v>
      </c>
      <c r="I85" s="199">
        <v>-807303.63265190029</v>
      </c>
      <c r="J85" s="189"/>
    </row>
    <row r="86" spans="1:10" hidden="1" x14ac:dyDescent="0.2">
      <c r="A86" s="191">
        <v>79</v>
      </c>
      <c r="B86" s="198">
        <v>41024</v>
      </c>
      <c r="D86" s="189">
        <v>196728.53631840003</v>
      </c>
      <c r="E86" s="190"/>
      <c r="F86" s="202">
        <v>3.2500000000000001E-2</v>
      </c>
      <c r="G86" s="201">
        <v>-1920</v>
      </c>
      <c r="H86" s="200">
        <v>194808.56881840003</v>
      </c>
      <c r="I86" s="199">
        <v>-612495.06383350026</v>
      </c>
      <c r="J86" s="189"/>
    </row>
    <row r="87" spans="1:10" hidden="1" x14ac:dyDescent="0.2">
      <c r="A87" s="191">
        <v>80</v>
      </c>
      <c r="B87" s="198">
        <v>41055</v>
      </c>
      <c r="D87" s="189">
        <v>122082.80527159999</v>
      </c>
      <c r="E87" s="190"/>
      <c r="F87" s="202">
        <v>3.2500000000000001E-2</v>
      </c>
      <c r="G87" s="201">
        <v>-1494</v>
      </c>
      <c r="H87" s="200">
        <v>120588.8377716</v>
      </c>
      <c r="I87" s="199">
        <v>-491906.22606190026</v>
      </c>
      <c r="J87" s="189"/>
    </row>
    <row r="88" spans="1:10" hidden="1" x14ac:dyDescent="0.2">
      <c r="A88" s="191">
        <v>81</v>
      </c>
      <c r="B88" s="198">
        <v>41085</v>
      </c>
      <c r="C88" s="203">
        <v>2</v>
      </c>
      <c r="D88" s="189">
        <v>3883843.0371594001</v>
      </c>
      <c r="E88" s="189">
        <v>-4061107</v>
      </c>
      <c r="F88" s="202">
        <v>3.2500000000000001E-2</v>
      </c>
      <c r="G88" s="222">
        <v>-1572.29</v>
      </c>
      <c r="H88" s="200">
        <v>-178836.22034059995</v>
      </c>
      <c r="I88" s="199">
        <v>-670742.44640250015</v>
      </c>
      <c r="J88" s="189"/>
    </row>
    <row r="89" spans="1:10" hidden="1" x14ac:dyDescent="0.2">
      <c r="A89" s="191">
        <v>82</v>
      </c>
      <c r="B89" s="198">
        <v>41116</v>
      </c>
      <c r="D89" s="189">
        <v>286214.77607280004</v>
      </c>
      <c r="E89" s="190"/>
      <c r="F89" s="202">
        <v>3.2500000000000001E-2</v>
      </c>
      <c r="G89" s="201">
        <v>-1429</v>
      </c>
      <c r="H89" s="200">
        <v>284785.80857280002</v>
      </c>
      <c r="I89" s="199">
        <v>-385956.63782970014</v>
      </c>
      <c r="J89" s="189"/>
    </row>
    <row r="90" spans="1:10" hidden="1" x14ac:dyDescent="0.2">
      <c r="A90" s="191">
        <v>83</v>
      </c>
      <c r="B90" s="198">
        <v>41146</v>
      </c>
      <c r="D90" s="189">
        <v>59109.280897999997</v>
      </c>
      <c r="E90" s="190"/>
      <c r="F90" s="202">
        <v>3.2500000000000001E-2</v>
      </c>
      <c r="G90" s="201">
        <v>-965</v>
      </c>
      <c r="H90" s="200">
        <v>58144.313397999998</v>
      </c>
      <c r="I90" s="199">
        <v>-327812.32443170017</v>
      </c>
      <c r="J90" s="189"/>
    </row>
    <row r="91" spans="1:10" hidden="1" x14ac:dyDescent="0.2">
      <c r="A91" s="191">
        <v>84</v>
      </c>
      <c r="B91" s="198">
        <v>41176</v>
      </c>
      <c r="D91" s="189">
        <v>60100.352925600004</v>
      </c>
      <c r="E91" s="190"/>
      <c r="F91" s="202">
        <v>3.2500000000000001E-2</v>
      </c>
      <c r="G91" s="201">
        <v>-806</v>
      </c>
      <c r="H91" s="200">
        <v>59294.385425600005</v>
      </c>
      <c r="I91" s="199">
        <v>-268517.93900610018</v>
      </c>
      <c r="J91" s="189"/>
    </row>
    <row r="92" spans="1:10" hidden="1" x14ac:dyDescent="0.2">
      <c r="A92" s="191">
        <v>85</v>
      </c>
      <c r="B92" s="198">
        <v>41207</v>
      </c>
      <c r="D92" s="189">
        <v>77365.781200399972</v>
      </c>
      <c r="E92" s="190"/>
      <c r="F92" s="202">
        <v>3.2500000000000001E-2</v>
      </c>
      <c r="G92" s="201">
        <v>-622</v>
      </c>
      <c r="H92" s="200">
        <v>76743.813700399973</v>
      </c>
      <c r="I92" s="199">
        <v>-191774.1253057002</v>
      </c>
      <c r="J92" s="189"/>
    </row>
    <row r="93" spans="1:10" hidden="1" x14ac:dyDescent="0.2">
      <c r="A93" s="191">
        <v>86</v>
      </c>
      <c r="B93" s="198">
        <v>41237</v>
      </c>
      <c r="C93" s="185" t="s">
        <v>175</v>
      </c>
      <c r="D93" s="189">
        <v>73242.398073200005</v>
      </c>
      <c r="E93" s="189"/>
      <c r="F93" s="202">
        <v>3.2500000000000001E-2</v>
      </c>
      <c r="G93" s="201">
        <v>-420</v>
      </c>
      <c r="H93" s="200">
        <v>72822.430573200007</v>
      </c>
      <c r="I93" s="199">
        <v>-118951.6947325002</v>
      </c>
      <c r="J93" s="189"/>
    </row>
    <row r="94" spans="1:10" hidden="1" x14ac:dyDescent="0.2">
      <c r="A94" s="191">
        <v>87</v>
      </c>
      <c r="B94" s="198">
        <v>41237</v>
      </c>
      <c r="C94" s="185" t="s">
        <v>178</v>
      </c>
      <c r="D94" s="189">
        <v>38960.65</v>
      </c>
      <c r="E94" s="189">
        <v>-1361415.61</v>
      </c>
      <c r="F94" s="202">
        <v>3.2500000000000001E-2</v>
      </c>
      <c r="G94" s="222">
        <v>-3634.41</v>
      </c>
      <c r="H94" s="200">
        <v>-1326089.3375000001</v>
      </c>
      <c r="I94" s="199">
        <v>-1445041.0322325004</v>
      </c>
      <c r="J94" s="189"/>
    </row>
    <row r="95" spans="1:10" hidden="1" x14ac:dyDescent="0.2">
      <c r="A95" s="191">
        <v>88</v>
      </c>
      <c r="B95" s="198">
        <v>41268</v>
      </c>
      <c r="C95" s="203">
        <v>3</v>
      </c>
      <c r="D95" s="189">
        <v>150738.80923480002</v>
      </c>
      <c r="E95" s="189">
        <v>-1.05</v>
      </c>
      <c r="F95" s="202">
        <v>3.2500000000000001E-2</v>
      </c>
      <c r="G95" s="201">
        <v>-3710</v>
      </c>
      <c r="H95" s="200">
        <v>147027.79173480003</v>
      </c>
      <c r="I95" s="199">
        <v>-1298013.2404977004</v>
      </c>
      <c r="J95" s="189"/>
    </row>
    <row r="96" spans="1:10" hidden="1" x14ac:dyDescent="0.2">
      <c r="A96" s="191">
        <v>89</v>
      </c>
      <c r="B96" s="204">
        <v>41299</v>
      </c>
      <c r="D96" s="189">
        <v>224213.43333279999</v>
      </c>
      <c r="E96" s="190"/>
      <c r="F96" s="202">
        <v>3.2500000000000001E-2</v>
      </c>
      <c r="G96" s="201">
        <v>-3212</v>
      </c>
      <c r="H96" s="200">
        <v>221001.46583279999</v>
      </c>
      <c r="I96" s="199">
        <v>-1077011.7746649005</v>
      </c>
      <c r="J96" s="189"/>
    </row>
    <row r="97" spans="1:10" hidden="1" x14ac:dyDescent="0.2">
      <c r="A97" s="191">
        <v>90</v>
      </c>
      <c r="B97" s="198">
        <v>41327</v>
      </c>
      <c r="D97" s="189">
        <v>181427.04</v>
      </c>
      <c r="E97" s="190"/>
      <c r="F97" s="202">
        <v>3.2500000000000001E-2</v>
      </c>
      <c r="G97" s="201">
        <v>-2671</v>
      </c>
      <c r="H97" s="200">
        <v>178756.07250000001</v>
      </c>
      <c r="I97" s="199">
        <v>-898255.70216490049</v>
      </c>
      <c r="J97" s="189"/>
    </row>
    <row r="98" spans="1:10" hidden="1" x14ac:dyDescent="0.2">
      <c r="A98" s="191">
        <v>91</v>
      </c>
      <c r="B98" s="198">
        <v>41358</v>
      </c>
      <c r="D98" s="241">
        <v>143072.29122360004</v>
      </c>
      <c r="E98" s="190"/>
      <c r="F98" s="202">
        <v>3.2500000000000001E-2</v>
      </c>
      <c r="G98" s="201">
        <v>-2239</v>
      </c>
      <c r="H98" s="200">
        <v>140833.32372360004</v>
      </c>
      <c r="I98" s="199">
        <v>-757422.37844130048</v>
      </c>
      <c r="J98" s="189"/>
    </row>
    <row r="99" spans="1:10" hidden="1" x14ac:dyDescent="0.2">
      <c r="A99" s="191">
        <v>92</v>
      </c>
      <c r="B99" s="185">
        <v>41388</v>
      </c>
      <c r="D99" s="241">
        <v>103434.2960568</v>
      </c>
      <c r="E99" s="190"/>
      <c r="F99" s="202">
        <v>3.2500000000000001E-2</v>
      </c>
      <c r="G99" s="201">
        <v>-1911</v>
      </c>
      <c r="H99" s="200">
        <v>101523.3285568</v>
      </c>
      <c r="I99" s="199">
        <v>-655899.04988450045</v>
      </c>
      <c r="J99" s="189"/>
    </row>
    <row r="100" spans="1:10" hidden="1" x14ac:dyDescent="0.2">
      <c r="A100" s="191">
        <v>93</v>
      </c>
      <c r="B100" s="185">
        <v>41419</v>
      </c>
      <c r="D100" s="241">
        <v>71190.199351200004</v>
      </c>
      <c r="E100" s="190"/>
      <c r="F100" s="202">
        <v>3.2500000000000001E-2</v>
      </c>
      <c r="G100" s="201">
        <v>-1680</v>
      </c>
      <c r="H100" s="200">
        <v>69510.231851200006</v>
      </c>
      <c r="I100" s="199">
        <v>-586388.81803330046</v>
      </c>
      <c r="J100" s="189"/>
    </row>
    <row r="101" spans="1:10" hidden="1" x14ac:dyDescent="0.2">
      <c r="A101" s="191">
        <v>94</v>
      </c>
      <c r="B101" s="185">
        <v>41449</v>
      </c>
      <c r="D101" s="189">
        <v>56321.96</v>
      </c>
      <c r="E101" s="190"/>
      <c r="F101" s="202">
        <v>3.2500000000000001E-2</v>
      </c>
      <c r="G101" s="201">
        <v>-1512</v>
      </c>
      <c r="H101" s="200">
        <v>54809.9925</v>
      </c>
      <c r="I101" s="199">
        <v>-531578.82553330041</v>
      </c>
      <c r="J101" s="189"/>
    </row>
    <row r="102" spans="1:10" hidden="1" x14ac:dyDescent="0.2">
      <c r="A102" s="191">
        <v>95</v>
      </c>
      <c r="B102" s="185">
        <v>41480</v>
      </c>
      <c r="D102" s="189">
        <v>42132.092561199999</v>
      </c>
      <c r="E102" s="190"/>
      <c r="F102" s="202">
        <v>3.2500000000000001E-2</v>
      </c>
      <c r="G102" s="201">
        <v>-1383</v>
      </c>
      <c r="H102" s="200">
        <v>40749.1250612</v>
      </c>
      <c r="I102" s="199">
        <v>-490829.70047210041</v>
      </c>
      <c r="J102" s="189"/>
    </row>
    <row r="103" spans="1:10" hidden="1" x14ac:dyDescent="0.2">
      <c r="A103" s="191">
        <v>96</v>
      </c>
      <c r="B103" s="185">
        <v>41511</v>
      </c>
      <c r="D103" s="189">
        <v>37154.909626400011</v>
      </c>
      <c r="E103" s="190"/>
      <c r="F103" s="202">
        <v>3.2500000000000001E-2</v>
      </c>
      <c r="G103" s="201">
        <v>-1279</v>
      </c>
      <c r="H103" s="200">
        <v>35875.942126400012</v>
      </c>
      <c r="I103" s="199">
        <v>-454953.75834570039</v>
      </c>
      <c r="J103" s="189"/>
    </row>
    <row r="104" spans="1:10" hidden="1" x14ac:dyDescent="0.2">
      <c r="A104" s="191">
        <v>97</v>
      </c>
      <c r="B104" s="185">
        <v>41541</v>
      </c>
      <c r="D104" s="189">
        <v>37764.730000000003</v>
      </c>
      <c r="E104" s="190"/>
      <c r="F104" s="202">
        <v>3.2500000000000001E-2</v>
      </c>
      <c r="G104" s="201">
        <v>-1181</v>
      </c>
      <c r="H104" s="200">
        <v>36583.762500000004</v>
      </c>
      <c r="I104" s="199">
        <v>-418369.99584570038</v>
      </c>
      <c r="J104" s="189"/>
    </row>
    <row r="105" spans="1:10" hidden="1" x14ac:dyDescent="0.2">
      <c r="A105" s="191">
        <v>98</v>
      </c>
      <c r="B105" s="185">
        <v>41572</v>
      </c>
      <c r="D105" s="189">
        <v>67073</v>
      </c>
      <c r="E105" s="190"/>
      <c r="F105" s="202">
        <v>3.2500000000000001E-2</v>
      </c>
      <c r="G105" s="201">
        <v>-1042</v>
      </c>
      <c r="H105" s="200">
        <v>66031.032500000001</v>
      </c>
      <c r="I105" s="199">
        <v>-352338.96334570041</v>
      </c>
      <c r="J105" s="189"/>
    </row>
    <row r="106" spans="1:10" hidden="1" x14ac:dyDescent="0.2">
      <c r="A106" s="191">
        <v>99</v>
      </c>
      <c r="B106" s="185">
        <v>41602</v>
      </c>
      <c r="C106" s="185" t="s">
        <v>175</v>
      </c>
      <c r="D106" s="189">
        <v>52276.08758159999</v>
      </c>
      <c r="E106" s="190"/>
      <c r="F106" s="202">
        <v>3.2500000000000001E-2</v>
      </c>
      <c r="G106" s="201">
        <v>-883</v>
      </c>
      <c r="H106" s="200">
        <v>51393.120081599991</v>
      </c>
      <c r="I106" s="199">
        <v>-300945.84326410043</v>
      </c>
      <c r="J106" s="189"/>
    </row>
    <row r="107" spans="1:10" hidden="1" x14ac:dyDescent="0.2">
      <c r="A107" s="191">
        <v>100</v>
      </c>
      <c r="B107" s="185">
        <v>41602</v>
      </c>
      <c r="C107" s="185" t="s">
        <v>178</v>
      </c>
      <c r="D107" s="189">
        <v>26749.61</v>
      </c>
      <c r="E107" s="189">
        <v>-436116.46</v>
      </c>
      <c r="F107" s="202">
        <v>3.2500000000000001E-2</v>
      </c>
      <c r="G107" s="201">
        <v>-1144.93</v>
      </c>
      <c r="H107" s="200">
        <v>-410511.74750000006</v>
      </c>
      <c r="I107" s="199">
        <v>-711457.59076410043</v>
      </c>
      <c r="J107" s="189"/>
    </row>
    <row r="108" spans="1:10" hidden="1" x14ac:dyDescent="0.2">
      <c r="A108" s="191">
        <v>101</v>
      </c>
      <c r="B108" s="223">
        <v>41633</v>
      </c>
      <c r="D108" s="189">
        <v>129579.83846280001</v>
      </c>
      <c r="E108" s="189"/>
      <c r="F108" s="202">
        <v>3.2500000000000001E-2</v>
      </c>
      <c r="G108" s="201">
        <v>-1751.39</v>
      </c>
      <c r="H108" s="200">
        <v>127828.48096280001</v>
      </c>
      <c r="I108" s="199">
        <v>-583629.10980130045</v>
      </c>
      <c r="J108" s="189"/>
    </row>
    <row r="109" spans="1:10" hidden="1" x14ac:dyDescent="0.2">
      <c r="A109" s="191">
        <v>102</v>
      </c>
      <c r="B109" s="223">
        <v>41664</v>
      </c>
      <c r="D109" s="189">
        <v>142308.5204216</v>
      </c>
      <c r="E109" s="189"/>
      <c r="F109" s="202">
        <v>3.2500000000000001E-2</v>
      </c>
      <c r="G109" s="201">
        <v>-1387.95</v>
      </c>
      <c r="H109" s="200">
        <v>140920.60292159999</v>
      </c>
      <c r="I109" s="199">
        <v>-442708.50687970046</v>
      </c>
      <c r="J109" s="189"/>
    </row>
    <row r="110" spans="1:10" hidden="1" x14ac:dyDescent="0.2">
      <c r="A110" s="191">
        <v>103</v>
      </c>
      <c r="B110" s="224">
        <v>41692</v>
      </c>
      <c r="D110" s="189">
        <v>130841.88999720001</v>
      </c>
      <c r="E110" s="189"/>
      <c r="F110" s="202">
        <v>3.2500000000000001E-2</v>
      </c>
      <c r="G110" s="201">
        <v>-1021.82</v>
      </c>
      <c r="H110" s="200">
        <v>129820.1024972</v>
      </c>
      <c r="I110" s="199">
        <v>-312888.40438250045</v>
      </c>
      <c r="J110" s="189"/>
    </row>
    <row r="111" spans="1:10" hidden="1" x14ac:dyDescent="0.2">
      <c r="A111" s="191">
        <v>104</v>
      </c>
      <c r="B111" s="224">
        <v>41723</v>
      </c>
      <c r="D111" s="189">
        <v>94393.347705599997</v>
      </c>
      <c r="E111" s="189"/>
      <c r="F111" s="202">
        <v>3.2500000000000001E-2</v>
      </c>
      <c r="G111" s="201">
        <v>-719.58</v>
      </c>
      <c r="H111" s="200">
        <v>93673.800205599997</v>
      </c>
      <c r="I111" s="199">
        <v>-219214.60417690047</v>
      </c>
      <c r="J111" s="189"/>
    </row>
    <row r="112" spans="1:10" hidden="1" x14ac:dyDescent="0.2">
      <c r="A112" s="191">
        <v>105</v>
      </c>
      <c r="B112" s="224">
        <v>41753</v>
      </c>
      <c r="D112" s="189">
        <v>66360.806657199995</v>
      </c>
      <c r="E112" s="189"/>
      <c r="F112" s="202">
        <v>3.2500000000000001E-2</v>
      </c>
      <c r="G112" s="201">
        <v>-503.84</v>
      </c>
      <c r="H112" s="200">
        <v>65856.9991572</v>
      </c>
      <c r="I112" s="199">
        <v>-153357.60501970048</v>
      </c>
      <c r="J112" s="189"/>
    </row>
    <row r="113" spans="1:11" hidden="1" x14ac:dyDescent="0.2">
      <c r="A113" s="191">
        <v>106</v>
      </c>
      <c r="B113" s="185">
        <v>41784</v>
      </c>
      <c r="D113" s="189">
        <v>44584.81</v>
      </c>
      <c r="E113" s="189"/>
      <c r="F113" s="202">
        <v>3.2500000000000001E-2</v>
      </c>
      <c r="G113" s="201">
        <v>-354.97</v>
      </c>
      <c r="H113" s="200">
        <v>44229.872499999998</v>
      </c>
      <c r="I113" s="199">
        <v>-109127.73251970048</v>
      </c>
      <c r="J113" s="189"/>
    </row>
    <row r="114" spans="1:11" hidden="1" x14ac:dyDescent="0.2">
      <c r="A114" s="191">
        <v>107</v>
      </c>
      <c r="B114" s="185">
        <v>41814</v>
      </c>
      <c r="D114" s="189">
        <v>30396.710000000003</v>
      </c>
      <c r="E114" s="189"/>
      <c r="F114" s="202">
        <v>3.2500000000000001E-2</v>
      </c>
      <c r="G114" s="201">
        <v>-254.39</v>
      </c>
      <c r="H114" s="200">
        <v>30142.352500000005</v>
      </c>
      <c r="I114" s="199">
        <v>-78985.380019700475</v>
      </c>
      <c r="J114" s="189"/>
    </row>
    <row r="115" spans="1:11" hidden="1" x14ac:dyDescent="0.2">
      <c r="A115" s="191">
        <v>108</v>
      </c>
      <c r="B115" s="185">
        <v>41845</v>
      </c>
      <c r="D115" s="189">
        <v>26658.299420000007</v>
      </c>
      <c r="E115" s="189"/>
      <c r="F115" s="202">
        <v>3.2500000000000001E-2</v>
      </c>
      <c r="G115" s="201">
        <v>-177.82</v>
      </c>
      <c r="H115" s="200">
        <v>26480.511920000008</v>
      </c>
      <c r="I115" s="199">
        <v>-52504.86809970047</v>
      </c>
      <c r="J115" s="189"/>
    </row>
    <row r="116" spans="1:11" hidden="1" x14ac:dyDescent="0.2">
      <c r="A116" s="191">
        <v>109</v>
      </c>
      <c r="B116" s="185">
        <v>41876</v>
      </c>
      <c r="D116" s="189">
        <v>21843.74</v>
      </c>
      <c r="E116" s="189"/>
      <c r="F116" s="202">
        <v>3.2500000000000001E-2</v>
      </c>
      <c r="G116" s="201">
        <v>-112.62</v>
      </c>
      <c r="H116" s="200">
        <v>21731.152500000004</v>
      </c>
      <c r="I116" s="199">
        <v>-30773.715599700467</v>
      </c>
      <c r="J116" s="189"/>
    </row>
    <row r="117" spans="1:11" hidden="1" x14ac:dyDescent="0.2">
      <c r="A117" s="191">
        <v>110</v>
      </c>
      <c r="B117" s="185">
        <v>41906</v>
      </c>
      <c r="D117" s="189">
        <v>22867.861646400001</v>
      </c>
      <c r="E117" s="189"/>
      <c r="F117" s="202">
        <v>3.2500000000000001E-2</v>
      </c>
      <c r="G117" s="201">
        <v>-52.38</v>
      </c>
      <c r="H117" s="200">
        <v>22815.514146400001</v>
      </c>
      <c r="I117" s="199">
        <v>-7958.2014533004658</v>
      </c>
      <c r="J117" s="189"/>
    </row>
    <row r="118" spans="1:11" hidden="1" x14ac:dyDescent="0.2">
      <c r="A118" s="191">
        <v>111</v>
      </c>
      <c r="B118" s="185">
        <v>41937</v>
      </c>
      <c r="D118" s="189">
        <v>26894.12</v>
      </c>
      <c r="E118" s="189"/>
      <c r="F118" s="202">
        <v>3.2500000000000001E-2</v>
      </c>
      <c r="G118" s="201">
        <v>14.87</v>
      </c>
      <c r="H118" s="200">
        <v>26909.022499999999</v>
      </c>
      <c r="I118" s="199">
        <v>18950.821046699533</v>
      </c>
      <c r="J118" s="189"/>
    </row>
    <row r="119" spans="1:11" hidden="1" x14ac:dyDescent="0.2">
      <c r="A119" s="191">
        <v>112</v>
      </c>
      <c r="B119" s="185">
        <v>41967</v>
      </c>
      <c r="C119" s="185" t="s">
        <v>175</v>
      </c>
      <c r="D119" s="189">
        <v>25353.35</v>
      </c>
      <c r="E119" s="190"/>
      <c r="F119" s="202">
        <v>3.2500000000000001E-2</v>
      </c>
      <c r="G119" s="201">
        <v>86</v>
      </c>
      <c r="H119" s="200">
        <v>25439.3825</v>
      </c>
      <c r="I119" s="199">
        <v>44390.203546699529</v>
      </c>
      <c r="J119" s="189"/>
    </row>
    <row r="120" spans="1:11" hidden="1" x14ac:dyDescent="0.2">
      <c r="A120" s="191">
        <v>113</v>
      </c>
      <c r="B120" s="185">
        <v>41967</v>
      </c>
      <c r="C120" s="185" t="s">
        <v>178</v>
      </c>
      <c r="D120" s="189">
        <v>-108913.00000000001</v>
      </c>
      <c r="E120" s="189">
        <v>2916751</v>
      </c>
      <c r="F120" s="202">
        <v>3.2500000000000001E-2</v>
      </c>
      <c r="G120" s="201">
        <v>7752.05</v>
      </c>
      <c r="H120" s="200">
        <v>2815590.0825</v>
      </c>
      <c r="I120" s="199">
        <v>2859980.2860466996</v>
      </c>
      <c r="J120" s="189"/>
    </row>
    <row r="121" spans="1:11" hidden="1" x14ac:dyDescent="0.2">
      <c r="A121" s="191">
        <v>114</v>
      </c>
      <c r="B121" s="185">
        <v>41998</v>
      </c>
      <c r="D121" s="189">
        <v>-414581.94244360004</v>
      </c>
      <c r="E121" s="189"/>
      <c r="F121" s="202">
        <v>3.2500000000000001E-2</v>
      </c>
      <c r="G121" s="201">
        <v>7184</v>
      </c>
      <c r="H121" s="200">
        <v>-407397.90994360007</v>
      </c>
      <c r="I121" s="199">
        <v>2452582.3761030994</v>
      </c>
      <c r="J121" s="189"/>
    </row>
    <row r="122" spans="1:11" hidden="1" x14ac:dyDescent="0.2">
      <c r="A122" s="191">
        <v>115</v>
      </c>
      <c r="B122" s="185">
        <v>42029</v>
      </c>
      <c r="D122" s="189">
        <v>-452896.97086599993</v>
      </c>
      <c r="E122" s="189"/>
      <c r="F122" s="202">
        <v>3.2500000000000001E-2</v>
      </c>
      <c r="G122" s="201">
        <v>6029</v>
      </c>
      <c r="H122" s="200">
        <v>-446867.93836599996</v>
      </c>
      <c r="I122" s="199">
        <v>2005714.4377370994</v>
      </c>
      <c r="J122" s="189"/>
    </row>
    <row r="123" spans="1:11" hidden="1" x14ac:dyDescent="0.2">
      <c r="A123" s="191">
        <v>116</v>
      </c>
      <c r="B123" s="185">
        <v>42057</v>
      </c>
      <c r="D123" s="186">
        <v>-336241.31661720015</v>
      </c>
      <c r="E123" s="186"/>
      <c r="F123" s="225">
        <v>3.2500000000000001E-2</v>
      </c>
      <c r="G123" s="226">
        <v>4977</v>
      </c>
      <c r="H123" s="227">
        <v>-331264.28411720018</v>
      </c>
      <c r="I123" s="228">
        <v>1674450.1536198992</v>
      </c>
    </row>
    <row r="124" spans="1:11" hidden="1" x14ac:dyDescent="0.2">
      <c r="A124" s="191">
        <v>117</v>
      </c>
      <c r="B124" s="185">
        <v>42088</v>
      </c>
      <c r="D124" s="186">
        <v>-268160.42747080006</v>
      </c>
      <c r="E124" s="186"/>
      <c r="F124" s="225">
        <v>3.2500000000000001E-2</v>
      </c>
      <c r="G124" s="226">
        <v>4172</v>
      </c>
      <c r="H124" s="227">
        <v>-263988.39497080009</v>
      </c>
      <c r="I124" s="228">
        <v>1410461.7586490992</v>
      </c>
    </row>
    <row r="125" spans="1:11" hidden="1" x14ac:dyDescent="0.2">
      <c r="A125" s="191">
        <v>118</v>
      </c>
      <c r="B125" s="185">
        <v>42118</v>
      </c>
      <c r="D125" s="186">
        <v>-219645.01164960003</v>
      </c>
      <c r="E125" s="186"/>
      <c r="F125" s="225">
        <v>3.2500000000000001E-2</v>
      </c>
      <c r="G125" s="226">
        <v>3523</v>
      </c>
      <c r="H125" s="227">
        <v>-216121.97914960003</v>
      </c>
      <c r="I125" s="228">
        <v>1194339.7794994991</v>
      </c>
    </row>
    <row r="126" spans="1:11" hidden="1" x14ac:dyDescent="0.2">
      <c r="A126" s="191">
        <v>119</v>
      </c>
      <c r="B126" s="185">
        <v>42149</v>
      </c>
      <c r="D126" s="186">
        <v>-164676.90774120003</v>
      </c>
      <c r="E126" s="186"/>
      <c r="F126" s="225">
        <v>3.2500000000000001E-2</v>
      </c>
      <c r="G126" s="226">
        <v>3012</v>
      </c>
      <c r="H126" s="227">
        <v>-161664.87524120003</v>
      </c>
      <c r="I126" s="228">
        <v>1032674.9042582992</v>
      </c>
    </row>
    <row r="127" spans="1:11" hidden="1" x14ac:dyDescent="0.2">
      <c r="A127" s="191">
        <v>120</v>
      </c>
      <c r="B127" s="185">
        <v>42179</v>
      </c>
      <c r="D127" s="186">
        <v>-113282.45226959998</v>
      </c>
      <c r="E127" s="186"/>
      <c r="F127" s="225">
        <v>3.2500000000000001E-2</v>
      </c>
      <c r="G127" s="226">
        <v>2643</v>
      </c>
      <c r="H127" s="227">
        <v>-110639.41976959998</v>
      </c>
      <c r="I127" s="228">
        <v>922035.48448869912</v>
      </c>
    </row>
    <row r="128" spans="1:11" hidden="1" x14ac:dyDescent="0.2">
      <c r="A128" s="191">
        <v>121</v>
      </c>
      <c r="B128" s="185">
        <v>42210</v>
      </c>
      <c r="D128" s="186">
        <v>-85339.087638000012</v>
      </c>
      <c r="E128" s="186"/>
      <c r="F128" s="225">
        <v>3.2500000000000001E-2</v>
      </c>
      <c r="G128" s="226">
        <v>2382</v>
      </c>
      <c r="H128" s="227">
        <v>-82957.055138000011</v>
      </c>
      <c r="I128" s="228">
        <v>839078.42935069907</v>
      </c>
      <c r="K128" s="229"/>
    </row>
    <row r="129" spans="1:9" hidden="1" x14ac:dyDescent="0.2">
      <c r="A129" s="191">
        <v>122</v>
      </c>
      <c r="B129" s="185">
        <v>42241</v>
      </c>
      <c r="D129" s="186">
        <v>-80926.740000000005</v>
      </c>
      <c r="E129" s="186">
        <v>-1.54</v>
      </c>
      <c r="F129" s="225">
        <v>3.2500000000000001E-2</v>
      </c>
      <c r="G129" s="226">
        <v>2163</v>
      </c>
      <c r="H129" s="227">
        <v>-78765.247499999998</v>
      </c>
      <c r="I129" s="228">
        <v>760313.18185069901</v>
      </c>
    </row>
    <row r="130" spans="1:9" hidden="1" x14ac:dyDescent="0.2">
      <c r="A130" s="191">
        <v>123</v>
      </c>
      <c r="B130" s="185">
        <v>42271</v>
      </c>
      <c r="C130" s="208"/>
      <c r="D130" s="186">
        <v>-93315.46</v>
      </c>
      <c r="E130" s="186"/>
      <c r="F130" s="225">
        <v>3.2500000000000001E-2</v>
      </c>
      <c r="G130" s="226">
        <v>1932.82</v>
      </c>
      <c r="H130" s="227">
        <v>-91382.607499999998</v>
      </c>
      <c r="I130" s="228">
        <v>668930.57435069897</v>
      </c>
    </row>
    <row r="131" spans="1:9" hidden="1" x14ac:dyDescent="0.2">
      <c r="A131" s="191">
        <v>124</v>
      </c>
      <c r="B131" s="185">
        <v>42302</v>
      </c>
      <c r="C131" s="208"/>
      <c r="D131" s="186">
        <v>-110871.54</v>
      </c>
      <c r="E131" s="186"/>
      <c r="F131" s="225">
        <v>3.2500000000000001E-2</v>
      </c>
      <c r="G131" s="226">
        <v>1661.55</v>
      </c>
      <c r="H131" s="227">
        <v>-109209.95749999999</v>
      </c>
      <c r="I131" s="228">
        <v>559720.61685069895</v>
      </c>
    </row>
    <row r="132" spans="1:9" hidden="1" x14ac:dyDescent="0.2">
      <c r="A132" s="191">
        <v>125</v>
      </c>
      <c r="B132" s="185">
        <v>42332</v>
      </c>
      <c r="C132" s="185" t="s">
        <v>175</v>
      </c>
      <c r="D132" s="186">
        <v>-92886.01</v>
      </c>
      <c r="E132" s="230"/>
      <c r="F132" s="202">
        <v>3.2500000000000001E-2</v>
      </c>
      <c r="G132" s="201">
        <v>1390</v>
      </c>
      <c r="H132" s="200">
        <v>-91495.977499999994</v>
      </c>
      <c r="I132" s="199">
        <v>468224.63935069897</v>
      </c>
    </row>
    <row r="133" spans="1:9" hidden="1" x14ac:dyDescent="0.2">
      <c r="A133" s="191">
        <v>126</v>
      </c>
      <c r="B133" s="185">
        <v>42332</v>
      </c>
      <c r="C133" s="185" t="s">
        <v>179</v>
      </c>
      <c r="D133" s="186">
        <v>86255.75</v>
      </c>
      <c r="E133" s="230">
        <v>-3087447</v>
      </c>
      <c r="F133" s="202">
        <v>3.2500000000000001E-2</v>
      </c>
      <c r="G133" s="201">
        <v>-8245.0300000000007</v>
      </c>
      <c r="H133" s="200">
        <v>-3009436.2474999996</v>
      </c>
      <c r="I133" s="199">
        <v>-2541211.6081493008</v>
      </c>
    </row>
    <row r="134" spans="1:9" hidden="1" x14ac:dyDescent="0.2">
      <c r="A134" s="191">
        <v>127</v>
      </c>
      <c r="B134" s="185">
        <v>42363</v>
      </c>
      <c r="C134" s="208"/>
      <c r="D134" s="186">
        <v>395126.01</v>
      </c>
      <c r="E134" s="186"/>
      <c r="F134" s="202">
        <v>3.2500000000000001E-2</v>
      </c>
      <c r="G134" s="201">
        <v>-6347</v>
      </c>
      <c r="H134" s="200">
        <v>388779.04249999998</v>
      </c>
      <c r="I134" s="199">
        <v>-2152432.5656493008</v>
      </c>
    </row>
    <row r="135" spans="1:9" hidden="1" x14ac:dyDescent="0.2">
      <c r="A135" s="191">
        <v>128</v>
      </c>
      <c r="B135" s="185">
        <v>42394</v>
      </c>
      <c r="C135" s="208"/>
      <c r="D135" s="186">
        <v>473725.83</v>
      </c>
      <c r="E135" s="186"/>
      <c r="F135" s="225">
        <v>3.2500000000000001E-2</v>
      </c>
      <c r="G135" s="226">
        <v>-5188</v>
      </c>
      <c r="H135" s="227">
        <v>468537.86249999999</v>
      </c>
      <c r="I135" s="228">
        <v>-1683894.7031493008</v>
      </c>
    </row>
    <row r="136" spans="1:9" hidden="1" x14ac:dyDescent="0.2">
      <c r="A136" s="191">
        <v>129</v>
      </c>
      <c r="B136" s="185">
        <v>42423</v>
      </c>
      <c r="C136" s="208"/>
      <c r="D136" s="186">
        <v>316534.03000000003</v>
      </c>
      <c r="E136" s="186"/>
      <c r="F136" s="225">
        <v>3.2500000000000001E-2</v>
      </c>
      <c r="G136" s="226">
        <v>-4131.91</v>
      </c>
      <c r="H136" s="227">
        <v>312402.15250000003</v>
      </c>
      <c r="I136" s="228">
        <v>-1371492.5506493007</v>
      </c>
    </row>
    <row r="137" spans="1:9" hidden="1" x14ac:dyDescent="0.2">
      <c r="A137" s="191">
        <v>130</v>
      </c>
      <c r="B137" s="185">
        <v>42454</v>
      </c>
      <c r="C137" s="208"/>
      <c r="D137" s="186">
        <v>270616.67</v>
      </c>
      <c r="E137" s="186"/>
      <c r="F137" s="225">
        <v>3.2500000000000001E-2</v>
      </c>
      <c r="G137" s="226">
        <v>-3348</v>
      </c>
      <c r="H137" s="227">
        <v>267268.70249999996</v>
      </c>
      <c r="I137" s="228">
        <v>-1104223.8481493008</v>
      </c>
    </row>
    <row r="138" spans="1:9" hidden="1" x14ac:dyDescent="0.2">
      <c r="A138" s="191">
        <v>131</v>
      </c>
      <c r="B138" s="185">
        <v>42484</v>
      </c>
      <c r="C138" s="208"/>
      <c r="D138" s="186">
        <v>200192.1</v>
      </c>
      <c r="E138" s="186"/>
      <c r="F138" s="225">
        <v>3.4599999999999999E-2</v>
      </c>
      <c r="G138" s="226">
        <v>-2895.24</v>
      </c>
      <c r="H138" s="227">
        <v>197296.89460000003</v>
      </c>
      <c r="I138" s="228">
        <v>-906926.95354930079</v>
      </c>
    </row>
    <row r="139" spans="1:9" hidden="1" x14ac:dyDescent="0.2">
      <c r="A139" s="191">
        <v>132</v>
      </c>
      <c r="B139" s="185">
        <v>42515</v>
      </c>
      <c r="C139" s="208"/>
      <c r="D139" s="186">
        <v>125112</v>
      </c>
      <c r="E139" s="186">
        <v>-0.3</v>
      </c>
      <c r="F139" s="225">
        <v>3.4599999999999999E-2</v>
      </c>
      <c r="G139" s="226">
        <v>-2434.6</v>
      </c>
      <c r="H139" s="227">
        <v>122677.13459999999</v>
      </c>
      <c r="I139" s="228">
        <v>-784249.8189493008</v>
      </c>
    </row>
    <row r="140" spans="1:9" hidden="1" x14ac:dyDescent="0.2">
      <c r="A140" s="191">
        <v>133</v>
      </c>
      <c r="B140" s="185">
        <v>42545</v>
      </c>
      <c r="C140" s="206">
        <v>2</v>
      </c>
      <c r="D140" s="186">
        <v>2644118.4</v>
      </c>
      <c r="E140" s="186">
        <v>-2611790</v>
      </c>
      <c r="F140" s="225">
        <v>3.4599999999999999E-2</v>
      </c>
      <c r="G140" s="226">
        <v>-5979.98</v>
      </c>
      <c r="H140" s="227">
        <v>26348.454599999906</v>
      </c>
      <c r="I140" s="228">
        <v>-757901.36434930086</v>
      </c>
    </row>
    <row r="141" spans="1:9" hidden="1" x14ac:dyDescent="0.2">
      <c r="A141" s="191">
        <v>134</v>
      </c>
      <c r="B141" s="185">
        <v>42576</v>
      </c>
      <c r="C141" s="208"/>
      <c r="D141" s="186">
        <v>143291.51999999999</v>
      </c>
      <c r="E141" s="186"/>
      <c r="F141" s="225">
        <v>3.5000000000000003E-2</v>
      </c>
      <c r="G141" s="226">
        <v>-2001.58</v>
      </c>
      <c r="H141" s="227">
        <v>141289.97500000001</v>
      </c>
      <c r="I141" s="228">
        <v>-616611.38934930088</v>
      </c>
    </row>
    <row r="142" spans="1:9" hidden="1" x14ac:dyDescent="0.2">
      <c r="A142" s="191">
        <v>135</v>
      </c>
      <c r="B142" s="185">
        <v>42607</v>
      </c>
      <c r="C142" s="208"/>
      <c r="D142" s="186">
        <v>76947.12</v>
      </c>
      <c r="E142" s="186"/>
      <c r="F142" s="225">
        <v>3.5000000000000003E-2</v>
      </c>
      <c r="G142" s="226">
        <v>-1686.24</v>
      </c>
      <c r="H142" s="227">
        <v>75260.914999999994</v>
      </c>
      <c r="I142" s="228">
        <v>-541350.47434930084</v>
      </c>
    </row>
    <row r="143" spans="1:9" hidden="1" x14ac:dyDescent="0.2">
      <c r="A143" s="191">
        <v>136</v>
      </c>
      <c r="B143" s="185">
        <v>42637</v>
      </c>
      <c r="C143" s="208"/>
      <c r="D143" s="242">
        <v>83763.6415232</v>
      </c>
      <c r="E143" s="230"/>
      <c r="F143" s="231">
        <v>3.5000000000000003E-2</v>
      </c>
      <c r="G143" s="232">
        <v>-1456.78</v>
      </c>
      <c r="H143" s="233">
        <v>82306.861523200001</v>
      </c>
      <c r="I143" s="234">
        <v>-459043.61282610084</v>
      </c>
    </row>
    <row r="144" spans="1:9" x14ac:dyDescent="0.2">
      <c r="A144" s="191">
        <v>137</v>
      </c>
      <c r="B144" s="185">
        <v>42668</v>
      </c>
      <c r="C144" s="208"/>
      <c r="D144" s="242">
        <v>119384.2138612</v>
      </c>
      <c r="E144" s="230"/>
      <c r="F144" s="231">
        <v>3.5000000000000003E-2</v>
      </c>
      <c r="G144" s="232">
        <v>-1164.78</v>
      </c>
      <c r="H144" s="233">
        <v>118219.4338612</v>
      </c>
      <c r="I144" s="234">
        <v>-340824.17896490084</v>
      </c>
    </row>
    <row r="145" spans="1:9" x14ac:dyDescent="0.2">
      <c r="A145" s="191">
        <v>138</v>
      </c>
      <c r="B145" s="235">
        <v>42698</v>
      </c>
      <c r="C145" s="236" t="s">
        <v>176</v>
      </c>
      <c r="D145" s="242">
        <v>99870.190000000017</v>
      </c>
      <c r="E145" s="236"/>
      <c r="F145" s="231">
        <v>3.5000000000000003E-2</v>
      </c>
      <c r="G145" s="232">
        <v>-848.43</v>
      </c>
      <c r="H145" s="233">
        <v>99021.760000000024</v>
      </c>
      <c r="I145" s="234">
        <v>-241802.41896490083</v>
      </c>
    </row>
    <row r="146" spans="1:9" x14ac:dyDescent="0.2">
      <c r="A146" s="191">
        <v>139</v>
      </c>
      <c r="B146" s="235">
        <v>42698</v>
      </c>
      <c r="C146" s="185" t="s">
        <v>179</v>
      </c>
      <c r="D146" s="242">
        <v>42457.31</v>
      </c>
      <c r="E146" s="230">
        <v>-1161213.3799999999</v>
      </c>
      <c r="F146" s="231">
        <v>3.5000000000000003E-2</v>
      </c>
      <c r="G146" s="232">
        <v>-3324.96</v>
      </c>
      <c r="H146" s="233">
        <v>-1122081.0299999998</v>
      </c>
      <c r="I146" s="234">
        <v>-1363883.4489649006</v>
      </c>
    </row>
    <row r="147" spans="1:9" x14ac:dyDescent="0.2">
      <c r="A147" s="191">
        <v>140</v>
      </c>
      <c r="B147" s="235">
        <v>42729</v>
      </c>
      <c r="C147" s="236"/>
      <c r="D147" s="242">
        <v>205724.76</v>
      </c>
      <c r="E147" s="230"/>
      <c r="F147" s="231">
        <v>3.5000000000000003E-2</v>
      </c>
      <c r="G147" s="232">
        <v>-3677.98</v>
      </c>
      <c r="H147" s="233">
        <v>202046.78</v>
      </c>
      <c r="I147" s="234">
        <v>-1161836.6689649005</v>
      </c>
    </row>
    <row r="148" spans="1:9" x14ac:dyDescent="0.2">
      <c r="A148" s="191">
        <v>141</v>
      </c>
      <c r="B148" s="235">
        <v>42760</v>
      </c>
      <c r="C148" s="236"/>
      <c r="D148" s="242">
        <v>353480.54999999987</v>
      </c>
      <c r="E148" s="230"/>
      <c r="F148" s="231">
        <v>3.5000000000000003E-2</v>
      </c>
      <c r="G148" s="232">
        <v>-2873.2</v>
      </c>
      <c r="H148" s="233">
        <v>350607.34999999986</v>
      </c>
      <c r="I148" s="234">
        <v>-811229.31896490068</v>
      </c>
    </row>
    <row r="149" spans="1:9" x14ac:dyDescent="0.2">
      <c r="A149" s="191">
        <v>142</v>
      </c>
      <c r="B149" s="235">
        <v>42791</v>
      </c>
      <c r="C149" s="236"/>
      <c r="D149" s="242">
        <v>265746.88000000006</v>
      </c>
      <c r="E149" s="230"/>
      <c r="F149" s="231">
        <v>3.5000000000000003E-2</v>
      </c>
      <c r="G149" s="232">
        <v>-1978.54</v>
      </c>
      <c r="H149" s="233">
        <v>263768.34000000008</v>
      </c>
      <c r="I149" s="234">
        <v>-547460.9789649006</v>
      </c>
    </row>
    <row r="150" spans="1:9" x14ac:dyDescent="0.2">
      <c r="A150" s="191">
        <v>143</v>
      </c>
      <c r="B150" s="235">
        <v>42822</v>
      </c>
      <c r="C150" s="236"/>
      <c r="D150" s="242">
        <v>207355.01</v>
      </c>
      <c r="E150" s="230"/>
      <c r="F150" s="231">
        <v>3.5000000000000003E-2</v>
      </c>
      <c r="G150" s="232">
        <v>-1294.3699999999999</v>
      </c>
      <c r="H150" s="233">
        <v>206060.64</v>
      </c>
      <c r="I150" s="234">
        <v>-341400.33896490058</v>
      </c>
    </row>
    <row r="151" spans="1:9" x14ac:dyDescent="0.2">
      <c r="A151" s="191">
        <v>144</v>
      </c>
      <c r="B151" s="235">
        <v>42853</v>
      </c>
      <c r="C151" s="236"/>
      <c r="D151" s="242">
        <v>149129.61999999997</v>
      </c>
      <c r="E151" s="230"/>
      <c r="F151" s="231">
        <v>3.7100000000000001E-2</v>
      </c>
      <c r="G151" s="232">
        <v>-824.97</v>
      </c>
      <c r="H151" s="233">
        <v>148304.64999999997</v>
      </c>
      <c r="I151" s="234">
        <v>-193095.68896490062</v>
      </c>
    </row>
    <row r="152" spans="1:9" x14ac:dyDescent="0.2">
      <c r="A152" s="191">
        <v>145</v>
      </c>
      <c r="B152" s="235">
        <v>42884</v>
      </c>
      <c r="C152" s="236"/>
      <c r="D152" s="242">
        <v>107467.04000000001</v>
      </c>
      <c r="E152" s="230"/>
      <c r="F152" s="231">
        <v>3.7100000000000001E-2</v>
      </c>
      <c r="G152" s="232">
        <v>-430.86</v>
      </c>
      <c r="H152" s="233">
        <v>107036.18000000001</v>
      </c>
      <c r="I152" s="234">
        <v>-86059.508964900611</v>
      </c>
    </row>
    <row r="153" spans="1:9" x14ac:dyDescent="0.2">
      <c r="A153" s="191">
        <v>146</v>
      </c>
      <c r="B153" s="235">
        <v>42915</v>
      </c>
      <c r="C153" s="236"/>
      <c r="D153" s="242">
        <v>66793.119999999995</v>
      </c>
      <c r="E153" s="230"/>
      <c r="F153" s="231">
        <v>3.7100000000000001E-2</v>
      </c>
      <c r="G153" s="232">
        <v>-162.82</v>
      </c>
      <c r="H153" s="233">
        <v>66630.299999999988</v>
      </c>
      <c r="I153" s="234">
        <v>-19429.208964900623</v>
      </c>
    </row>
    <row r="154" spans="1:9" x14ac:dyDescent="0.2">
      <c r="A154" s="191">
        <v>147</v>
      </c>
      <c r="B154" s="235">
        <v>42946</v>
      </c>
      <c r="C154" s="236"/>
      <c r="D154" s="242">
        <v>50289.820000000014</v>
      </c>
      <c r="E154" s="230"/>
      <c r="F154" s="231">
        <v>3.9600000000000003E-2</v>
      </c>
      <c r="G154" s="232">
        <v>18.86</v>
      </c>
      <c r="H154" s="233">
        <v>50308.680000000015</v>
      </c>
      <c r="I154" s="234">
        <v>30879.471035099392</v>
      </c>
    </row>
    <row r="155" spans="1:9" x14ac:dyDescent="0.2">
      <c r="A155" s="191">
        <v>148</v>
      </c>
      <c r="B155" s="235">
        <v>42977</v>
      </c>
      <c r="C155" s="236"/>
      <c r="D155" s="242">
        <v>42364.98000000001</v>
      </c>
      <c r="E155" s="230"/>
      <c r="F155" s="231">
        <v>3.9600000000000003E-2</v>
      </c>
      <c r="G155" s="232">
        <v>171.8</v>
      </c>
      <c r="H155" s="233">
        <v>42536.780000000013</v>
      </c>
      <c r="I155" s="234">
        <v>73416.251035099413</v>
      </c>
    </row>
    <row r="156" spans="1:9" x14ac:dyDescent="0.2">
      <c r="A156" s="191">
        <v>149</v>
      </c>
      <c r="B156" s="235">
        <v>43008</v>
      </c>
      <c r="C156" s="237" t="s">
        <v>177</v>
      </c>
      <c r="D156" s="242">
        <v>50867.469999999994</v>
      </c>
      <c r="E156" s="230"/>
      <c r="F156" s="231">
        <v>3.9600000000000003E-2</v>
      </c>
      <c r="G156" s="232">
        <v>326.2</v>
      </c>
      <c r="H156" s="233">
        <v>51193.669999999991</v>
      </c>
      <c r="I156" s="234">
        <v>124609.9210350994</v>
      </c>
    </row>
    <row r="157" spans="1:9" x14ac:dyDescent="0.2">
      <c r="A157" s="191">
        <v>150</v>
      </c>
      <c r="B157" s="235">
        <v>43039</v>
      </c>
      <c r="C157" s="237" t="s">
        <v>177</v>
      </c>
      <c r="D157" s="242">
        <v>108093.59999999999</v>
      </c>
      <c r="E157" s="230"/>
      <c r="F157" s="231">
        <v>3.9600000000000003E-2</v>
      </c>
      <c r="G157" s="232">
        <v>589.57000000000005</v>
      </c>
      <c r="H157" s="233">
        <v>108683.17</v>
      </c>
      <c r="I157" s="234">
        <v>233293.09103509941</v>
      </c>
    </row>
    <row r="158" spans="1:9" x14ac:dyDescent="0.2">
      <c r="A158" s="191">
        <v>151</v>
      </c>
      <c r="D158" s="186"/>
      <c r="E158" s="186"/>
      <c r="F158" s="225"/>
      <c r="G158" s="226"/>
      <c r="H158" s="227"/>
      <c r="I158" s="228"/>
    </row>
    <row r="159" spans="1:9" x14ac:dyDescent="0.2">
      <c r="A159" s="191">
        <v>152</v>
      </c>
      <c r="B159" s="238" t="s">
        <v>167</v>
      </c>
      <c r="D159" s="186"/>
      <c r="E159" s="85"/>
      <c r="F159" s="186"/>
      <c r="G159" s="85"/>
    </row>
    <row r="160" spans="1:9" x14ac:dyDescent="0.2">
      <c r="A160" s="191">
        <v>153</v>
      </c>
      <c r="B160" s="215"/>
      <c r="D160" s="186"/>
      <c r="E160" s="186"/>
      <c r="F160" s="186"/>
      <c r="G160" s="225"/>
      <c r="I160" s="239"/>
    </row>
    <row r="161" spans="1:7" x14ac:dyDescent="0.2">
      <c r="A161" s="191">
        <v>154</v>
      </c>
      <c r="B161" s="216" t="s">
        <v>168</v>
      </c>
      <c r="E161" s="85"/>
      <c r="F161" s="186"/>
      <c r="G161" s="85"/>
    </row>
    <row r="162" spans="1:7" x14ac:dyDescent="0.2">
      <c r="A162" s="191">
        <v>155</v>
      </c>
      <c r="B162" s="185" t="s">
        <v>180</v>
      </c>
    </row>
    <row r="163" spans="1:7" x14ac:dyDescent="0.2">
      <c r="A163" s="191">
        <v>156</v>
      </c>
      <c r="B163" s="217" t="s">
        <v>181</v>
      </c>
    </row>
    <row r="164" spans="1:7" x14ac:dyDescent="0.2">
      <c r="A164" s="191"/>
    </row>
  </sheetData>
  <pageMargins left="0.7" right="0.7" top="0.75" bottom="0.75" header="0.3" footer="0.3"/>
  <pageSetup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7"/>
  <sheetViews>
    <sheetView showGridLines="0" workbookViewId="0">
      <selection activeCell="L1" sqref="L1:M2"/>
    </sheetView>
  </sheetViews>
  <sheetFormatPr defaultColWidth="7.85546875" defaultRowHeight="12.75" x14ac:dyDescent="0.2"/>
  <cols>
    <col min="1" max="1" width="4" style="184" customWidth="1"/>
    <col min="2" max="2" width="13.42578125" style="185" customWidth="1"/>
    <col min="3" max="3" width="9" style="185" customWidth="1"/>
    <col min="4" max="4" width="14.7109375" style="186" customWidth="1"/>
    <col min="5" max="5" width="15" style="186" customWidth="1"/>
    <col min="6" max="7" width="13.42578125" style="186" customWidth="1"/>
    <col min="8" max="9" width="16.7109375" style="186" customWidth="1"/>
    <col min="10" max="11" width="13.42578125" style="186" hidden="1" customWidth="1"/>
    <col min="12" max="12" width="14.28515625" style="185" customWidth="1"/>
    <col min="13" max="20" width="13.42578125" style="185" customWidth="1"/>
    <col min="21" max="16384" width="7.85546875" style="185"/>
  </cols>
  <sheetData>
    <row r="1" spans="1:12" x14ac:dyDescent="0.2">
      <c r="B1" s="185" t="s">
        <v>143</v>
      </c>
      <c r="D1" s="186" t="s">
        <v>144</v>
      </c>
      <c r="L1" s="186" t="s">
        <v>354</v>
      </c>
    </row>
    <row r="2" spans="1:12" x14ac:dyDescent="0.2">
      <c r="B2" s="185" t="s">
        <v>145</v>
      </c>
      <c r="D2" s="186" t="s">
        <v>56</v>
      </c>
      <c r="L2" s="186" t="s">
        <v>355</v>
      </c>
    </row>
    <row r="3" spans="1:12" x14ac:dyDescent="0.2">
      <c r="B3" s="185" t="s">
        <v>146</v>
      </c>
      <c r="D3" s="187" t="s">
        <v>182</v>
      </c>
    </row>
    <row r="4" spans="1:12" x14ac:dyDescent="0.2">
      <c r="B4" s="185" t="s">
        <v>148</v>
      </c>
      <c r="D4" s="188">
        <v>191430</v>
      </c>
      <c r="E4" s="189"/>
      <c r="F4" s="189"/>
      <c r="G4" s="189"/>
      <c r="H4" s="189"/>
      <c r="I4" s="189"/>
      <c r="J4" s="189"/>
      <c r="K4" s="189"/>
      <c r="L4" s="190"/>
    </row>
    <row r="5" spans="1:12" x14ac:dyDescent="0.2">
      <c r="D5" s="190" t="s">
        <v>149</v>
      </c>
      <c r="E5" s="189"/>
      <c r="F5" s="189"/>
      <c r="G5" s="189"/>
      <c r="H5" s="189"/>
      <c r="I5" s="189"/>
      <c r="J5" s="189"/>
      <c r="K5" s="189"/>
      <c r="L5" s="190"/>
    </row>
    <row r="6" spans="1:12" x14ac:dyDescent="0.2">
      <c r="D6" s="190" t="s">
        <v>150</v>
      </c>
      <c r="E6" s="189"/>
      <c r="F6" s="189"/>
      <c r="G6" s="189"/>
      <c r="H6" s="189"/>
      <c r="I6" s="189"/>
      <c r="J6" s="189"/>
      <c r="K6" s="189"/>
      <c r="L6" s="190"/>
    </row>
    <row r="7" spans="1:12" x14ac:dyDescent="0.2">
      <c r="D7" s="189"/>
      <c r="E7" s="189"/>
      <c r="F7" s="189"/>
      <c r="G7" s="189"/>
      <c r="H7" s="189"/>
      <c r="I7" s="189"/>
      <c r="J7" s="189"/>
      <c r="K7" s="189"/>
      <c r="L7" s="190"/>
    </row>
    <row r="8" spans="1:12" x14ac:dyDescent="0.2">
      <c r="A8" s="191">
        <v>1</v>
      </c>
      <c r="B8" s="185" t="s">
        <v>151</v>
      </c>
      <c r="D8" s="189"/>
      <c r="E8" s="189"/>
      <c r="F8" s="189"/>
      <c r="G8" s="192"/>
      <c r="H8" s="189"/>
      <c r="I8" s="189"/>
      <c r="J8" s="189"/>
      <c r="K8" s="189"/>
      <c r="L8" s="190"/>
    </row>
    <row r="9" spans="1:12" x14ac:dyDescent="0.2">
      <c r="A9" s="191">
        <v>2</v>
      </c>
      <c r="D9" s="189"/>
      <c r="E9" s="189"/>
      <c r="F9" s="189"/>
      <c r="G9" s="192"/>
      <c r="H9" s="189"/>
      <c r="I9" s="189"/>
      <c r="J9" s="189"/>
      <c r="K9" s="189"/>
      <c r="L9" s="190"/>
    </row>
    <row r="10" spans="1:12" x14ac:dyDescent="0.2">
      <c r="A10" s="191">
        <v>3</v>
      </c>
      <c r="B10" s="193"/>
      <c r="C10" s="193"/>
      <c r="D10" s="192"/>
      <c r="E10" s="192"/>
      <c r="F10" s="192"/>
      <c r="G10" s="192"/>
      <c r="H10" s="192"/>
      <c r="I10" s="192"/>
      <c r="J10" s="189"/>
      <c r="K10" s="189"/>
      <c r="L10" s="190"/>
    </row>
    <row r="11" spans="1:12" x14ac:dyDescent="0.2">
      <c r="A11" s="191">
        <v>4</v>
      </c>
      <c r="B11" s="194" t="s">
        <v>152</v>
      </c>
      <c r="C11" s="194" t="s">
        <v>153</v>
      </c>
      <c r="D11" s="195" t="s">
        <v>154</v>
      </c>
      <c r="E11" s="195" t="s">
        <v>155</v>
      </c>
      <c r="F11" s="195" t="s">
        <v>156</v>
      </c>
      <c r="G11" s="195" t="s">
        <v>120</v>
      </c>
      <c r="H11" s="195" t="s">
        <v>129</v>
      </c>
      <c r="I11" s="195" t="s">
        <v>123</v>
      </c>
      <c r="J11" s="189"/>
      <c r="K11" s="189"/>
      <c r="L11" s="190"/>
    </row>
    <row r="12" spans="1:12" x14ac:dyDescent="0.2">
      <c r="A12" s="191">
        <v>5</v>
      </c>
      <c r="B12" s="193" t="s">
        <v>157</v>
      </c>
      <c r="C12" s="193" t="s">
        <v>158</v>
      </c>
      <c r="D12" s="192" t="s">
        <v>159</v>
      </c>
      <c r="E12" s="192" t="s">
        <v>160</v>
      </c>
      <c r="F12" s="196" t="s">
        <v>161</v>
      </c>
      <c r="G12" s="196" t="s">
        <v>162</v>
      </c>
      <c r="H12" s="196" t="s">
        <v>163</v>
      </c>
      <c r="I12" s="196" t="s">
        <v>164</v>
      </c>
      <c r="J12" s="192"/>
      <c r="K12" s="189"/>
      <c r="L12" s="190"/>
    </row>
    <row r="13" spans="1:12" x14ac:dyDescent="0.2">
      <c r="A13" s="191">
        <v>6</v>
      </c>
      <c r="D13" s="189"/>
      <c r="E13" s="189"/>
      <c r="F13" s="189"/>
      <c r="G13" s="192"/>
      <c r="H13" s="189"/>
      <c r="I13" s="189"/>
      <c r="J13" s="189"/>
      <c r="K13" s="189"/>
      <c r="L13" s="190"/>
    </row>
    <row r="14" spans="1:12" x14ac:dyDescent="0.2">
      <c r="A14" s="191">
        <v>7</v>
      </c>
      <c r="B14" s="197" t="s">
        <v>165</v>
      </c>
      <c r="D14" s="189"/>
      <c r="E14" s="189"/>
      <c r="F14" s="189"/>
      <c r="G14" s="189"/>
      <c r="H14" s="189"/>
      <c r="I14" s="189"/>
      <c r="J14" s="189"/>
      <c r="K14" s="189"/>
      <c r="L14" s="190"/>
    </row>
    <row r="15" spans="1:12" hidden="1" x14ac:dyDescent="0.2">
      <c r="A15" s="191">
        <v>8</v>
      </c>
      <c r="B15" s="198">
        <v>39021</v>
      </c>
      <c r="D15" s="189"/>
      <c r="E15" s="189"/>
      <c r="F15" s="189"/>
      <c r="G15" s="199"/>
      <c r="H15" s="189"/>
      <c r="I15" s="189">
        <v>6815.73</v>
      </c>
      <c r="J15" s="189"/>
      <c r="K15" s="189"/>
      <c r="L15" s="190"/>
    </row>
    <row r="16" spans="1:12" hidden="1" x14ac:dyDescent="0.2">
      <c r="A16" s="191">
        <v>9</v>
      </c>
      <c r="B16" s="198">
        <v>39051</v>
      </c>
      <c r="D16" s="189">
        <v>-155570.91</v>
      </c>
      <c r="E16" s="189">
        <v>-6815.73</v>
      </c>
      <c r="F16" s="189"/>
      <c r="G16" s="199">
        <v>-502</v>
      </c>
      <c r="H16" s="189">
        <v>-162888.64000000001</v>
      </c>
      <c r="I16" s="199">
        <v>-156072.91</v>
      </c>
      <c r="J16" s="189"/>
      <c r="K16" s="189"/>
      <c r="L16" s="190"/>
    </row>
    <row r="17" spans="1:12" hidden="1" x14ac:dyDescent="0.2">
      <c r="A17" s="191">
        <v>10</v>
      </c>
      <c r="B17" s="198">
        <v>39082</v>
      </c>
      <c r="D17" s="189">
        <v>63545.120000000003</v>
      </c>
      <c r="E17" s="189"/>
      <c r="F17" s="189"/>
      <c r="G17" s="199">
        <v>-802</v>
      </c>
      <c r="H17" s="189">
        <v>62743.12</v>
      </c>
      <c r="I17" s="199">
        <v>-93329.790000000008</v>
      </c>
      <c r="J17" s="189"/>
      <c r="K17" s="189"/>
      <c r="L17" s="190"/>
    </row>
    <row r="18" spans="1:12" hidden="1" x14ac:dyDescent="0.2">
      <c r="A18" s="191">
        <v>11</v>
      </c>
      <c r="B18" s="198">
        <v>39113</v>
      </c>
      <c r="D18" s="189">
        <v>108095.83</v>
      </c>
      <c r="E18" s="189"/>
      <c r="F18" s="189"/>
      <c r="G18" s="199">
        <v>-267</v>
      </c>
      <c r="H18" s="189">
        <v>107828.83</v>
      </c>
      <c r="I18" s="199">
        <v>14499.039999999994</v>
      </c>
      <c r="J18" s="189"/>
      <c r="K18" s="189"/>
      <c r="L18" s="190"/>
    </row>
    <row r="19" spans="1:12" hidden="1" x14ac:dyDescent="0.2">
      <c r="A19" s="191">
        <v>12</v>
      </c>
      <c r="B19" s="198">
        <v>39141</v>
      </c>
      <c r="D19" s="189">
        <v>117337.56</v>
      </c>
      <c r="E19" s="189"/>
      <c r="F19" s="189"/>
      <c r="G19" s="199">
        <v>498</v>
      </c>
      <c r="H19" s="189">
        <v>117835.56</v>
      </c>
      <c r="I19" s="199">
        <v>132334.59999999998</v>
      </c>
      <c r="J19" s="189"/>
      <c r="K19" s="189"/>
      <c r="L19" s="190"/>
    </row>
    <row r="20" spans="1:12" hidden="1" x14ac:dyDescent="0.2">
      <c r="A20" s="191">
        <v>13</v>
      </c>
      <c r="B20" s="198">
        <v>39172</v>
      </c>
      <c r="D20" s="189">
        <v>116842.97</v>
      </c>
      <c r="E20" s="189"/>
      <c r="F20" s="189"/>
      <c r="G20" s="199">
        <v>1299</v>
      </c>
      <c r="H20" s="189">
        <v>118141.97</v>
      </c>
      <c r="I20" s="199">
        <v>250476.56999999998</v>
      </c>
      <c r="J20" s="189"/>
      <c r="K20" s="189"/>
      <c r="L20" s="190"/>
    </row>
    <row r="21" spans="1:12" hidden="1" x14ac:dyDescent="0.2">
      <c r="A21" s="191">
        <v>14</v>
      </c>
      <c r="B21" s="198">
        <v>39202</v>
      </c>
      <c r="D21" s="189">
        <v>71590.210000000006</v>
      </c>
      <c r="E21" s="189"/>
      <c r="F21" s="189"/>
      <c r="G21" s="199">
        <v>2202</v>
      </c>
      <c r="H21" s="189">
        <v>73792.210000000006</v>
      </c>
      <c r="I21" s="199">
        <v>324268.77999999997</v>
      </c>
      <c r="J21" s="189"/>
      <c r="K21" s="189"/>
      <c r="L21" s="190"/>
    </row>
    <row r="22" spans="1:12" hidden="1" x14ac:dyDescent="0.2">
      <c r="A22" s="191">
        <v>15</v>
      </c>
      <c r="B22" s="198">
        <v>39233</v>
      </c>
      <c r="D22" s="189">
        <v>77426.73</v>
      </c>
      <c r="E22" s="189"/>
      <c r="F22" s="189"/>
      <c r="G22" s="199">
        <v>2477</v>
      </c>
      <c r="H22" s="189">
        <v>79903.73</v>
      </c>
      <c r="I22" s="199">
        <v>404172.50999999995</v>
      </c>
      <c r="J22" s="189"/>
      <c r="K22" s="189"/>
      <c r="L22" s="190"/>
    </row>
    <row r="23" spans="1:12" hidden="1" x14ac:dyDescent="0.2">
      <c r="A23" s="191">
        <v>16</v>
      </c>
      <c r="B23" s="198">
        <v>39263</v>
      </c>
      <c r="D23" s="189">
        <v>67461.16</v>
      </c>
      <c r="E23" s="189"/>
      <c r="F23" s="189"/>
      <c r="G23" s="199">
        <v>3002</v>
      </c>
      <c r="H23" s="189">
        <v>70463.16</v>
      </c>
      <c r="I23" s="199">
        <v>474635.66999999993</v>
      </c>
      <c r="J23" s="199"/>
      <c r="K23" s="189"/>
      <c r="L23" s="190"/>
    </row>
    <row r="24" spans="1:12" hidden="1" x14ac:dyDescent="0.2">
      <c r="A24" s="191">
        <v>17</v>
      </c>
      <c r="B24" s="198">
        <v>39294</v>
      </c>
      <c r="C24" s="185" t="s">
        <v>183</v>
      </c>
      <c r="D24" s="189">
        <v>63572.3</v>
      </c>
      <c r="E24" s="189">
        <v>-158792.81</v>
      </c>
      <c r="F24" s="189"/>
      <c r="G24" s="199">
        <v>-2696.04</v>
      </c>
      <c r="H24" s="189">
        <v>-97916.549999999988</v>
      </c>
      <c r="I24" s="199">
        <v>376719.11999999994</v>
      </c>
      <c r="J24" s="189"/>
      <c r="K24" s="189"/>
      <c r="L24" s="190"/>
    </row>
    <row r="25" spans="1:12" hidden="1" x14ac:dyDescent="0.2">
      <c r="A25" s="191">
        <v>18</v>
      </c>
      <c r="B25" s="198">
        <v>39324</v>
      </c>
      <c r="D25" s="189">
        <v>63578.17</v>
      </c>
      <c r="E25" s="189"/>
      <c r="F25" s="189"/>
      <c r="G25" s="199">
        <v>3839</v>
      </c>
      <c r="H25" s="189">
        <v>67417.17</v>
      </c>
      <c r="I25" s="199">
        <v>444136.28999999992</v>
      </c>
      <c r="J25" s="189"/>
      <c r="K25" s="189"/>
      <c r="L25" s="190"/>
    </row>
    <row r="26" spans="1:12" hidden="1" x14ac:dyDescent="0.2">
      <c r="A26" s="191">
        <v>19</v>
      </c>
      <c r="B26" s="198">
        <v>39354</v>
      </c>
      <c r="D26" s="189">
        <v>65055.92</v>
      </c>
      <c r="E26" s="189"/>
      <c r="F26" s="189"/>
      <c r="G26" s="199">
        <v>1441</v>
      </c>
      <c r="H26" s="189">
        <v>66496.92</v>
      </c>
      <c r="I26" s="199">
        <v>510633.2099999999</v>
      </c>
      <c r="J26" s="189"/>
      <c r="K26" s="189"/>
      <c r="L26" s="190"/>
    </row>
    <row r="27" spans="1:12" hidden="1" x14ac:dyDescent="0.2">
      <c r="A27" s="191">
        <v>20</v>
      </c>
      <c r="B27" s="198">
        <v>39385</v>
      </c>
      <c r="D27" s="200">
        <v>116135.34</v>
      </c>
      <c r="E27" s="200"/>
      <c r="F27" s="200"/>
      <c r="G27" s="201">
        <v>4027</v>
      </c>
      <c r="H27" s="200">
        <v>120162.34</v>
      </c>
      <c r="I27" s="199">
        <v>630795.54999999993</v>
      </c>
      <c r="J27" s="189"/>
      <c r="K27" s="189"/>
      <c r="L27" s="190"/>
    </row>
    <row r="28" spans="1:12" hidden="1" x14ac:dyDescent="0.2">
      <c r="A28" s="191">
        <v>21</v>
      </c>
      <c r="B28" s="198">
        <v>39415</v>
      </c>
      <c r="C28" s="185" t="s">
        <v>184</v>
      </c>
      <c r="D28" s="200">
        <v>-20724.490000000002</v>
      </c>
      <c r="E28" s="200">
        <v>-630795.54999999993</v>
      </c>
      <c r="F28" s="200"/>
      <c r="G28" s="201">
        <v>-71.239999999999995</v>
      </c>
      <c r="H28" s="200">
        <v>-651591.27999999991</v>
      </c>
      <c r="I28" s="199">
        <v>-20795.729999999981</v>
      </c>
      <c r="J28" s="189"/>
      <c r="K28" s="189"/>
      <c r="L28" s="190"/>
    </row>
    <row r="29" spans="1:12" hidden="1" x14ac:dyDescent="0.2">
      <c r="A29" s="191">
        <v>22</v>
      </c>
      <c r="B29" s="198">
        <v>39446</v>
      </c>
      <c r="D29" s="200">
        <v>-3123.86</v>
      </c>
      <c r="E29" s="200"/>
      <c r="F29" s="200"/>
      <c r="G29" s="201">
        <v>-153.71</v>
      </c>
      <c r="H29" s="200">
        <v>-3277.57</v>
      </c>
      <c r="I29" s="199">
        <v>-24073.299999999981</v>
      </c>
      <c r="J29" s="189"/>
      <c r="K29" s="189"/>
      <c r="L29" s="190"/>
    </row>
    <row r="30" spans="1:12" hidden="1" x14ac:dyDescent="0.2">
      <c r="A30" s="191">
        <v>23</v>
      </c>
      <c r="B30" s="198">
        <v>39477</v>
      </c>
      <c r="D30" s="189">
        <v>15496.29</v>
      </c>
      <c r="E30" s="189"/>
      <c r="F30" s="189"/>
      <c r="G30" s="201">
        <v>-26</v>
      </c>
      <c r="H30" s="200">
        <v>15470.29</v>
      </c>
      <c r="I30" s="199">
        <v>-8603.0099999999802</v>
      </c>
      <c r="J30" s="189"/>
      <c r="K30" s="189"/>
      <c r="L30" s="190"/>
    </row>
    <row r="31" spans="1:12" hidden="1" x14ac:dyDescent="0.2">
      <c r="A31" s="191">
        <v>24</v>
      </c>
      <c r="B31" s="198">
        <v>39506</v>
      </c>
      <c r="D31" s="189">
        <v>42494.54</v>
      </c>
      <c r="E31" s="189"/>
      <c r="F31" s="189"/>
      <c r="G31" s="201">
        <v>87</v>
      </c>
      <c r="H31" s="200">
        <v>42581.54</v>
      </c>
      <c r="I31" s="199">
        <v>33978.530000000021</v>
      </c>
      <c r="J31" s="189"/>
      <c r="K31" s="189"/>
      <c r="L31" s="190"/>
    </row>
    <row r="32" spans="1:12" hidden="1" x14ac:dyDescent="0.2">
      <c r="A32" s="191">
        <v>25</v>
      </c>
      <c r="B32" s="198">
        <v>39537</v>
      </c>
      <c r="D32" s="189">
        <v>-138046.02000000002</v>
      </c>
      <c r="E32" s="199"/>
      <c r="F32" s="199"/>
      <c r="G32" s="201">
        <v>-181</v>
      </c>
      <c r="H32" s="200">
        <v>-138227.02000000002</v>
      </c>
      <c r="I32" s="199">
        <v>-104248.48999999999</v>
      </c>
      <c r="J32" s="189"/>
      <c r="K32" s="189"/>
      <c r="L32" s="190"/>
    </row>
    <row r="33" spans="1:12" hidden="1" x14ac:dyDescent="0.2">
      <c r="A33" s="191">
        <v>26</v>
      </c>
      <c r="B33" s="198">
        <v>39567</v>
      </c>
      <c r="D33" s="189">
        <v>-3281.7</v>
      </c>
      <c r="E33" s="189"/>
      <c r="F33" s="189"/>
      <c r="G33" s="201">
        <v>-584</v>
      </c>
      <c r="H33" s="200">
        <v>-3865.7</v>
      </c>
      <c r="I33" s="199">
        <v>-108114.18999999999</v>
      </c>
      <c r="J33" s="189"/>
      <c r="K33" s="189"/>
      <c r="L33" s="190"/>
    </row>
    <row r="34" spans="1:12" hidden="1" x14ac:dyDescent="0.2">
      <c r="A34" s="191">
        <v>27</v>
      </c>
      <c r="B34" s="198">
        <v>39598</v>
      </c>
      <c r="D34" s="189">
        <v>4581.09</v>
      </c>
      <c r="E34" s="189"/>
      <c r="F34" s="189"/>
      <c r="G34" s="201">
        <v>-597.02</v>
      </c>
      <c r="H34" s="200">
        <v>3984.07</v>
      </c>
      <c r="I34" s="199">
        <v>-104130.11999999998</v>
      </c>
      <c r="J34" s="189"/>
      <c r="K34" s="189"/>
      <c r="L34" s="190"/>
    </row>
    <row r="35" spans="1:12" hidden="1" x14ac:dyDescent="0.2">
      <c r="A35" s="191">
        <v>28</v>
      </c>
      <c r="B35" s="198">
        <v>39628</v>
      </c>
      <c r="D35" s="189">
        <v>-9432.5</v>
      </c>
      <c r="E35" s="189"/>
      <c r="F35" s="189"/>
      <c r="G35" s="201">
        <v>-588</v>
      </c>
      <c r="H35" s="200">
        <v>-10020.5</v>
      </c>
      <c r="I35" s="199">
        <v>-114150.61999999998</v>
      </c>
      <c r="J35" s="189"/>
      <c r="K35" s="189"/>
      <c r="L35" s="190"/>
    </row>
    <row r="36" spans="1:12" hidden="1" x14ac:dyDescent="0.2">
      <c r="A36" s="191">
        <v>29</v>
      </c>
      <c r="B36" s="198">
        <v>39659</v>
      </c>
      <c r="D36" s="189">
        <v>-6430.84</v>
      </c>
      <c r="E36" s="189"/>
      <c r="F36" s="189"/>
      <c r="G36" s="201">
        <v>-518.37</v>
      </c>
      <c r="H36" s="200">
        <v>-6949.21</v>
      </c>
      <c r="I36" s="199">
        <v>-121099.82999999999</v>
      </c>
      <c r="J36" s="189"/>
      <c r="K36" s="189"/>
      <c r="L36" s="190"/>
    </row>
    <row r="37" spans="1:12" hidden="1" x14ac:dyDescent="0.2">
      <c r="A37" s="191">
        <v>30</v>
      </c>
      <c r="B37" s="198">
        <v>39689</v>
      </c>
      <c r="D37" s="189">
        <v>-16761.12</v>
      </c>
      <c r="E37" s="189"/>
      <c r="F37" s="189"/>
      <c r="G37" s="201">
        <v>-571.87</v>
      </c>
      <c r="H37" s="200">
        <v>-17332.989999999998</v>
      </c>
      <c r="I37" s="199">
        <v>-138432.81999999998</v>
      </c>
      <c r="J37" s="189"/>
      <c r="K37" s="189"/>
      <c r="L37" s="190"/>
    </row>
    <row r="38" spans="1:12" hidden="1" x14ac:dyDescent="0.2">
      <c r="A38" s="191">
        <v>31</v>
      </c>
      <c r="B38" s="198">
        <v>39719</v>
      </c>
      <c r="D38" s="189">
        <v>-6251.87</v>
      </c>
      <c r="E38" s="86"/>
      <c r="F38" s="86"/>
      <c r="G38" s="201">
        <v>-625.22</v>
      </c>
      <c r="H38" s="200">
        <v>-6877.09</v>
      </c>
      <c r="I38" s="199">
        <v>-145309.90999999997</v>
      </c>
      <c r="J38" s="189"/>
      <c r="K38" s="189"/>
      <c r="L38" s="190"/>
    </row>
    <row r="39" spans="1:12" hidden="1" x14ac:dyDescent="0.2">
      <c r="A39" s="191">
        <v>32</v>
      </c>
      <c r="B39" s="198">
        <v>39750</v>
      </c>
      <c r="D39" s="200">
        <v>-34112.410000000003</v>
      </c>
      <c r="E39" s="189"/>
      <c r="F39" s="189"/>
      <c r="G39" s="201">
        <v>-676.53</v>
      </c>
      <c r="H39" s="200">
        <v>-34788.94</v>
      </c>
      <c r="I39" s="199">
        <v>-180098.84999999998</v>
      </c>
      <c r="J39" s="189"/>
      <c r="K39" s="189"/>
      <c r="L39" s="190"/>
    </row>
    <row r="40" spans="1:12" hidden="1" x14ac:dyDescent="0.2">
      <c r="A40" s="191">
        <v>33</v>
      </c>
      <c r="B40" s="198">
        <v>39780</v>
      </c>
      <c r="D40" s="200">
        <v>22655.35</v>
      </c>
      <c r="E40" s="200">
        <v>155793</v>
      </c>
      <c r="F40" s="200"/>
      <c r="G40" s="201">
        <v>-54.08</v>
      </c>
      <c r="H40" s="200">
        <v>178394.27000000002</v>
      </c>
      <c r="I40" s="199">
        <v>-1704.5799999999581</v>
      </c>
      <c r="J40" s="189"/>
      <c r="K40" s="189"/>
      <c r="L40" s="190"/>
    </row>
    <row r="41" spans="1:12" hidden="1" x14ac:dyDescent="0.2">
      <c r="A41" s="191">
        <v>34</v>
      </c>
      <c r="B41" s="198">
        <v>39811</v>
      </c>
      <c r="D41" s="200">
        <v>-59981.33</v>
      </c>
      <c r="E41" s="189"/>
      <c r="F41" s="189"/>
      <c r="G41" s="201">
        <v>-132.06</v>
      </c>
      <c r="H41" s="200">
        <v>-60113.39</v>
      </c>
      <c r="I41" s="199">
        <v>-61817.969999999958</v>
      </c>
      <c r="J41" s="189"/>
      <c r="K41" s="189"/>
      <c r="L41" s="190"/>
    </row>
    <row r="42" spans="1:12" hidden="1" x14ac:dyDescent="0.2">
      <c r="A42" s="191">
        <v>35</v>
      </c>
      <c r="B42" s="198">
        <v>39842</v>
      </c>
      <c r="D42" s="200">
        <v>-54704</v>
      </c>
      <c r="E42" s="189"/>
      <c r="F42" s="189"/>
      <c r="G42" s="201">
        <v>-335.87</v>
      </c>
      <c r="H42" s="200">
        <v>-55039.87</v>
      </c>
      <c r="I42" s="199">
        <v>-116857.83999999997</v>
      </c>
      <c r="J42" s="189"/>
      <c r="K42" s="189"/>
      <c r="L42" s="190"/>
    </row>
    <row r="43" spans="1:12" hidden="1" x14ac:dyDescent="0.2">
      <c r="A43" s="191">
        <v>36</v>
      </c>
      <c r="B43" s="198">
        <v>39870</v>
      </c>
      <c r="D43" s="200">
        <v>-25572.3</v>
      </c>
      <c r="E43" s="189"/>
      <c r="F43" s="189"/>
      <c r="G43" s="201">
        <v>-488.33</v>
      </c>
      <c r="H43" s="200">
        <v>-26060.63</v>
      </c>
      <c r="I43" s="199">
        <v>-142918.46999999997</v>
      </c>
      <c r="J43" s="189"/>
      <c r="K43" s="189"/>
      <c r="L43" s="190"/>
    </row>
    <row r="44" spans="1:12" hidden="1" x14ac:dyDescent="0.2">
      <c r="A44" s="191">
        <v>37</v>
      </c>
      <c r="B44" s="198">
        <v>39901</v>
      </c>
      <c r="D44" s="189">
        <v>-30417.45</v>
      </c>
      <c r="E44" s="86"/>
      <c r="F44" s="86"/>
      <c r="G44" s="201">
        <v>-595.61</v>
      </c>
      <c r="H44" s="200">
        <v>-31013.06</v>
      </c>
      <c r="I44" s="199">
        <v>-173931.52999999997</v>
      </c>
      <c r="J44" s="189"/>
      <c r="K44" s="189"/>
      <c r="L44" s="190"/>
    </row>
    <row r="45" spans="1:12" hidden="1" x14ac:dyDescent="0.2">
      <c r="A45" s="191">
        <v>38</v>
      </c>
      <c r="B45" s="198">
        <v>39931</v>
      </c>
      <c r="D45" s="189">
        <v>63779.29</v>
      </c>
      <c r="E45" s="86">
        <v>-2012245.2499999998</v>
      </c>
      <c r="F45" s="86"/>
      <c r="G45" s="201">
        <v>-3224</v>
      </c>
      <c r="H45" s="200">
        <v>-1951689.9599999997</v>
      </c>
      <c r="I45" s="199">
        <v>-2125621.4899999998</v>
      </c>
      <c r="J45" s="189"/>
      <c r="K45" s="189"/>
      <c r="L45" s="190"/>
    </row>
    <row r="46" spans="1:12" hidden="1" x14ac:dyDescent="0.2">
      <c r="A46" s="191">
        <v>39</v>
      </c>
      <c r="B46" s="198">
        <v>39962</v>
      </c>
      <c r="D46" s="189">
        <v>256227.69</v>
      </c>
      <c r="E46" s="86"/>
      <c r="F46" s="86"/>
      <c r="G46" s="201">
        <v>-5609.67</v>
      </c>
      <c r="H46" s="200">
        <v>250618.02</v>
      </c>
      <c r="I46" s="199">
        <v>-1875003.4699999997</v>
      </c>
      <c r="J46" s="189"/>
      <c r="K46" s="189"/>
      <c r="L46" s="190"/>
    </row>
    <row r="47" spans="1:12" hidden="1" x14ac:dyDescent="0.2">
      <c r="A47" s="191">
        <v>40</v>
      </c>
      <c r="B47" s="198">
        <v>39992</v>
      </c>
      <c r="D47" s="189">
        <v>392566.01</v>
      </c>
      <c r="E47" s="86"/>
      <c r="F47" s="86"/>
      <c r="G47" s="201">
        <v>-4714.41</v>
      </c>
      <c r="H47" s="200">
        <v>387851.60000000003</v>
      </c>
      <c r="I47" s="199">
        <v>-1487151.8699999996</v>
      </c>
      <c r="J47" s="189">
        <v>-1487151.46</v>
      </c>
      <c r="K47" s="189">
        <v>-0.40999999968335032</v>
      </c>
      <c r="L47" s="190"/>
    </row>
    <row r="48" spans="1:12" hidden="1" x14ac:dyDescent="0.2">
      <c r="A48" s="191">
        <v>41</v>
      </c>
      <c r="B48" s="198">
        <v>40023</v>
      </c>
      <c r="D48" s="189">
        <v>404074.44</v>
      </c>
      <c r="E48" s="86"/>
      <c r="F48" s="86"/>
      <c r="G48" s="201">
        <v>-6312</v>
      </c>
      <c r="H48" s="200">
        <v>397762.44</v>
      </c>
      <c r="I48" s="199">
        <v>-1089389.4299999997</v>
      </c>
      <c r="J48" s="189">
        <v>-1089389.02</v>
      </c>
      <c r="K48" s="189">
        <v>-0.40999999968335032</v>
      </c>
      <c r="L48" s="190"/>
    </row>
    <row r="49" spans="1:12" hidden="1" x14ac:dyDescent="0.2">
      <c r="A49" s="191">
        <v>42</v>
      </c>
      <c r="B49" s="198">
        <v>40053</v>
      </c>
      <c r="D49" s="189">
        <v>407122.28</v>
      </c>
      <c r="E49" s="86"/>
      <c r="F49" s="86"/>
      <c r="G49" s="201">
        <v>-2399.12</v>
      </c>
      <c r="H49" s="200">
        <v>404723.16000000003</v>
      </c>
      <c r="I49" s="199">
        <v>-684666.26999999967</v>
      </c>
      <c r="J49" s="189">
        <v>-684667.74</v>
      </c>
      <c r="K49" s="189">
        <v>1.4700000003213063</v>
      </c>
      <c r="L49" s="190"/>
    </row>
    <row r="50" spans="1:12" hidden="1" x14ac:dyDescent="0.2">
      <c r="A50" s="191">
        <v>43</v>
      </c>
      <c r="B50" s="198">
        <v>40083</v>
      </c>
      <c r="D50" s="189">
        <v>371696.76</v>
      </c>
      <c r="E50" s="86"/>
      <c r="F50" s="86"/>
      <c r="G50" s="201">
        <v>-1350.97</v>
      </c>
      <c r="H50" s="200">
        <v>370345.79000000004</v>
      </c>
      <c r="I50" s="199">
        <v>-314320.47999999963</v>
      </c>
      <c r="J50" s="189">
        <v>-314323.98</v>
      </c>
      <c r="K50" s="189">
        <v>3.500000000349246</v>
      </c>
      <c r="L50" s="190"/>
    </row>
    <row r="51" spans="1:12" hidden="1" x14ac:dyDescent="0.2">
      <c r="A51" s="191">
        <v>44</v>
      </c>
      <c r="B51" s="198">
        <v>40114</v>
      </c>
      <c r="D51" s="189">
        <v>149766.32999999999</v>
      </c>
      <c r="E51" s="86"/>
      <c r="F51" s="86"/>
      <c r="G51" s="201">
        <v>-648.48</v>
      </c>
      <c r="H51" s="200">
        <v>149117.84999999998</v>
      </c>
      <c r="I51" s="199">
        <v>-165202.62999999966</v>
      </c>
      <c r="J51" s="189">
        <v>-165613.65</v>
      </c>
      <c r="K51" s="189">
        <v>411.02000000033877</v>
      </c>
      <c r="L51" s="190"/>
    </row>
    <row r="52" spans="1:12" hidden="1" x14ac:dyDescent="0.2">
      <c r="A52" s="191">
        <v>45</v>
      </c>
      <c r="B52" s="198">
        <v>40144</v>
      </c>
      <c r="D52" s="189">
        <v>-191851.15</v>
      </c>
      <c r="E52" s="86">
        <v>165202.62999999966</v>
      </c>
      <c r="F52" s="86"/>
      <c r="G52" s="201">
        <v>-259.8</v>
      </c>
      <c r="H52" s="200">
        <v>-26908.320000000338</v>
      </c>
      <c r="I52" s="199">
        <v>-192110.94999999998</v>
      </c>
      <c r="J52" s="189">
        <v>-192110.93</v>
      </c>
      <c r="K52" s="189">
        <v>-1.9999999989522621E-2</v>
      </c>
      <c r="L52" s="190"/>
    </row>
    <row r="53" spans="1:12" hidden="1" x14ac:dyDescent="0.2">
      <c r="A53" s="191">
        <v>46</v>
      </c>
      <c r="B53" s="198">
        <v>40175</v>
      </c>
      <c r="D53" s="189">
        <v>-820038.64999999991</v>
      </c>
      <c r="E53" s="86"/>
      <c r="F53" s="86"/>
      <c r="G53" s="201">
        <v>-1630.77</v>
      </c>
      <c r="H53" s="200">
        <v>-821669.41999999993</v>
      </c>
      <c r="I53" s="199">
        <v>-1013780.3699999999</v>
      </c>
      <c r="J53" s="189">
        <v>-1013780.13</v>
      </c>
      <c r="K53" s="189">
        <v>-0.23999999987427145</v>
      </c>
      <c r="L53" s="190"/>
    </row>
    <row r="54" spans="1:12" hidden="1" x14ac:dyDescent="0.2">
      <c r="A54" s="191">
        <v>47</v>
      </c>
      <c r="B54" s="198">
        <v>40206</v>
      </c>
      <c r="D54" s="189"/>
      <c r="E54" s="86"/>
      <c r="F54" s="86"/>
      <c r="G54" s="201"/>
      <c r="H54" s="200"/>
      <c r="I54" s="199"/>
      <c r="J54" s="189"/>
      <c r="K54" s="189"/>
      <c r="L54" s="190"/>
    </row>
    <row r="55" spans="1:12" hidden="1" x14ac:dyDescent="0.2">
      <c r="A55" s="191">
        <v>48</v>
      </c>
      <c r="B55" s="198">
        <v>40206</v>
      </c>
      <c r="D55" s="189">
        <v>-287671.32</v>
      </c>
      <c r="E55" s="86"/>
      <c r="F55" s="86"/>
      <c r="G55" s="201">
        <v>-3135.21</v>
      </c>
      <c r="H55" s="200">
        <v>-290806.53000000003</v>
      </c>
      <c r="I55" s="199">
        <v>-1304586.8999999999</v>
      </c>
      <c r="J55" s="189">
        <v>-1304586.45</v>
      </c>
      <c r="K55" s="189">
        <v>-0.44999999995343387</v>
      </c>
      <c r="L55" s="190"/>
    </row>
    <row r="56" spans="1:12" hidden="1" x14ac:dyDescent="0.2">
      <c r="A56" s="191">
        <v>49</v>
      </c>
      <c r="B56" s="198">
        <v>40234</v>
      </c>
      <c r="D56" s="189">
        <v>-157461.89000000001</v>
      </c>
      <c r="E56" s="86"/>
      <c r="F56" s="86"/>
      <c r="G56" s="201">
        <v>-3746.49</v>
      </c>
      <c r="H56" s="200">
        <v>-161208.38</v>
      </c>
      <c r="I56" s="199">
        <v>-1465795.2799999998</v>
      </c>
      <c r="J56" s="189">
        <v>-1465794.34</v>
      </c>
      <c r="K56" s="189">
        <v>-0.93999999971129</v>
      </c>
      <c r="L56" s="190"/>
    </row>
    <row r="57" spans="1:12" hidden="1" x14ac:dyDescent="0.2">
      <c r="A57" s="191">
        <v>50</v>
      </c>
      <c r="B57" s="198">
        <v>40265</v>
      </c>
      <c r="D57" s="189">
        <v>-61789.33</v>
      </c>
      <c r="E57" s="86"/>
      <c r="F57" s="86"/>
      <c r="G57" s="201">
        <v>-4053.54</v>
      </c>
      <c r="H57" s="200">
        <v>-65842.87</v>
      </c>
      <c r="I57" s="199">
        <v>-1531638.15</v>
      </c>
      <c r="J57" s="189">
        <v>-1531637.67</v>
      </c>
      <c r="K57" s="189">
        <v>-0.47999999998137355</v>
      </c>
      <c r="L57" s="190"/>
    </row>
    <row r="58" spans="1:12" hidden="1" x14ac:dyDescent="0.2">
      <c r="A58" s="191">
        <v>51</v>
      </c>
      <c r="B58" s="198">
        <v>40295</v>
      </c>
      <c r="D58" s="189">
        <v>60781.95</v>
      </c>
      <c r="E58" s="86"/>
      <c r="F58" s="86"/>
      <c r="G58" s="201">
        <v>-4065.88</v>
      </c>
      <c r="H58" s="200">
        <v>56716.07</v>
      </c>
      <c r="I58" s="199">
        <v>-1474922.0799999998</v>
      </c>
      <c r="J58" s="189">
        <v>-1474921.72</v>
      </c>
      <c r="K58" s="189">
        <v>-0.35999999986961484</v>
      </c>
      <c r="L58" s="190"/>
    </row>
    <row r="59" spans="1:12" hidden="1" x14ac:dyDescent="0.2">
      <c r="A59" s="191">
        <v>52</v>
      </c>
      <c r="B59" s="198">
        <v>40326</v>
      </c>
      <c r="D59" s="189">
        <v>239346.47</v>
      </c>
      <c r="E59" s="86"/>
      <c r="F59" s="86"/>
      <c r="G59" s="201">
        <v>-3670.47</v>
      </c>
      <c r="H59" s="200">
        <v>235676</v>
      </c>
      <c r="I59" s="199">
        <v>-1239246.0799999998</v>
      </c>
      <c r="J59" s="189">
        <v>-1239245.25</v>
      </c>
      <c r="K59" s="189">
        <v>-0.82999999984167516</v>
      </c>
      <c r="L59" s="190"/>
    </row>
    <row r="60" spans="1:12" hidden="1" x14ac:dyDescent="0.2">
      <c r="A60" s="191">
        <v>53</v>
      </c>
      <c r="B60" s="198">
        <v>40356</v>
      </c>
      <c r="D60" s="189">
        <v>370248.84</v>
      </c>
      <c r="E60" s="86"/>
      <c r="F60" s="86"/>
      <c r="G60" s="201">
        <v>-2854.91</v>
      </c>
      <c r="H60" s="200">
        <v>367393.93000000005</v>
      </c>
      <c r="I60" s="199">
        <v>-871852.14999999979</v>
      </c>
      <c r="J60" s="189">
        <v>-872666.41</v>
      </c>
      <c r="K60" s="189">
        <v>814.26000000024214</v>
      </c>
      <c r="L60" s="190"/>
    </row>
    <row r="61" spans="1:12" hidden="1" x14ac:dyDescent="0.2">
      <c r="A61" s="191">
        <v>54</v>
      </c>
      <c r="B61" s="198">
        <v>40387</v>
      </c>
      <c r="D61" s="189">
        <v>450657.63</v>
      </c>
      <c r="E61" s="86"/>
      <c r="F61" s="86"/>
      <c r="G61" s="201">
        <v>-1751</v>
      </c>
      <c r="H61" s="200">
        <v>448906.63</v>
      </c>
      <c r="I61" s="199">
        <v>-422945.51999999979</v>
      </c>
      <c r="J61" s="189">
        <v>-425678.78</v>
      </c>
      <c r="K61" s="189">
        <v>2733.2600000002421</v>
      </c>
      <c r="L61" s="190"/>
    </row>
    <row r="62" spans="1:12" hidden="1" x14ac:dyDescent="0.2">
      <c r="A62" s="191">
        <v>55</v>
      </c>
      <c r="B62" s="198">
        <v>40417</v>
      </c>
      <c r="D62" s="189">
        <v>446640.73</v>
      </c>
      <c r="E62" s="86"/>
      <c r="F62" s="86"/>
      <c r="G62" s="201">
        <v>-540.65</v>
      </c>
      <c r="H62" s="200">
        <v>446100.07999999996</v>
      </c>
      <c r="I62" s="199">
        <v>23154.560000000172</v>
      </c>
      <c r="J62" s="189"/>
      <c r="K62" s="189"/>
      <c r="L62" s="190"/>
    </row>
    <row r="63" spans="1:12" hidden="1" x14ac:dyDescent="0.2">
      <c r="A63" s="191">
        <v>56</v>
      </c>
      <c r="B63" s="198">
        <v>40447</v>
      </c>
      <c r="D63" s="189">
        <v>430486.8</v>
      </c>
      <c r="E63" s="86"/>
      <c r="F63" s="86"/>
      <c r="G63" s="201">
        <v>645.66</v>
      </c>
      <c r="H63" s="200">
        <v>431132.45999999996</v>
      </c>
      <c r="I63" s="199">
        <v>454287.02000000014</v>
      </c>
      <c r="J63" s="189"/>
      <c r="K63" s="189"/>
      <c r="L63" s="190"/>
    </row>
    <row r="64" spans="1:12" hidden="1" x14ac:dyDescent="0.2">
      <c r="A64" s="191">
        <v>57</v>
      </c>
      <c r="B64" s="198">
        <v>40478</v>
      </c>
      <c r="D64" s="189">
        <v>223797.3</v>
      </c>
      <c r="E64" s="86"/>
      <c r="F64" s="86"/>
      <c r="G64" s="201">
        <v>1533.42</v>
      </c>
      <c r="H64" s="200">
        <v>225330.72</v>
      </c>
      <c r="I64" s="199">
        <v>679617.74000000011</v>
      </c>
      <c r="J64" s="189"/>
      <c r="K64" s="189"/>
      <c r="L64" s="190"/>
    </row>
    <row r="65" spans="1:12" hidden="1" x14ac:dyDescent="0.2">
      <c r="A65" s="191">
        <v>58</v>
      </c>
      <c r="B65" s="198">
        <v>40508</v>
      </c>
      <c r="D65" s="189">
        <v>-217305.37</v>
      </c>
      <c r="E65" s="86">
        <v>-679617.74000000011</v>
      </c>
      <c r="F65" s="86"/>
      <c r="G65" s="201">
        <v>-294</v>
      </c>
      <c r="H65" s="200">
        <v>-897217.1100000001</v>
      </c>
      <c r="I65" s="199">
        <v>-217599.37</v>
      </c>
      <c r="J65" s="189"/>
      <c r="K65" s="189"/>
      <c r="L65" s="190"/>
    </row>
    <row r="66" spans="1:12" hidden="1" x14ac:dyDescent="0.2">
      <c r="A66" s="191">
        <v>59</v>
      </c>
      <c r="B66" s="198">
        <v>40539</v>
      </c>
      <c r="D66" s="189">
        <v>-474846.71</v>
      </c>
      <c r="E66" s="86"/>
      <c r="F66" s="86"/>
      <c r="G66" s="201">
        <v>-1232</v>
      </c>
      <c r="H66" s="200">
        <v>-476078.71</v>
      </c>
      <c r="I66" s="199">
        <v>-693678.08000000007</v>
      </c>
      <c r="J66" s="189"/>
      <c r="K66" s="189"/>
      <c r="L66" s="190"/>
    </row>
    <row r="67" spans="1:12" hidden="1" x14ac:dyDescent="0.2">
      <c r="A67" s="191">
        <v>60</v>
      </c>
      <c r="B67" s="198">
        <v>40570</v>
      </c>
      <c r="D67" s="189">
        <v>-521327.98</v>
      </c>
      <c r="E67" s="86"/>
      <c r="F67" s="202">
        <v>3.2500000000000001E-2</v>
      </c>
      <c r="G67" s="201">
        <v>-2585</v>
      </c>
      <c r="H67" s="200">
        <v>-523912.94750000001</v>
      </c>
      <c r="I67" s="199">
        <v>-1217591.0275000001</v>
      </c>
      <c r="J67" s="189"/>
      <c r="K67" s="189"/>
      <c r="L67" s="190"/>
    </row>
    <row r="68" spans="1:12" hidden="1" x14ac:dyDescent="0.2">
      <c r="A68" s="191">
        <v>61</v>
      </c>
      <c r="B68" s="198">
        <v>40598</v>
      </c>
      <c r="D68" s="189">
        <v>-460274.33</v>
      </c>
      <c r="E68" s="86"/>
      <c r="F68" s="202">
        <v>3.2500000000000001E-2</v>
      </c>
      <c r="G68" s="201">
        <v>-3921</v>
      </c>
      <c r="H68" s="200">
        <v>-464195.29750000004</v>
      </c>
      <c r="I68" s="199">
        <v>-1681786.3250000002</v>
      </c>
      <c r="J68" s="189">
        <v>-1465794.34</v>
      </c>
      <c r="K68" s="189">
        <v>-215991.9850000001</v>
      </c>
      <c r="L68" s="190"/>
    </row>
    <row r="69" spans="1:12" hidden="1" x14ac:dyDescent="0.2">
      <c r="A69" s="191">
        <v>62</v>
      </c>
      <c r="B69" s="198">
        <v>40629</v>
      </c>
      <c r="D69" s="189">
        <v>-261705.06</v>
      </c>
      <c r="E69" s="86"/>
      <c r="F69" s="202">
        <v>3.2500000000000001E-2</v>
      </c>
      <c r="G69" s="201">
        <v>-4909</v>
      </c>
      <c r="H69" s="200">
        <v>-266614.02749999997</v>
      </c>
      <c r="I69" s="199">
        <v>-1948400.3525</v>
      </c>
      <c r="J69" s="189">
        <v>-1531637.67</v>
      </c>
      <c r="K69" s="189">
        <v>-416762.68250000011</v>
      </c>
      <c r="L69" s="190"/>
    </row>
    <row r="70" spans="1:12" hidden="1" x14ac:dyDescent="0.2">
      <c r="A70" s="191">
        <v>63</v>
      </c>
      <c r="B70" s="198">
        <v>40659</v>
      </c>
      <c r="D70" s="189">
        <v>-62256.26</v>
      </c>
      <c r="E70" s="86"/>
      <c r="F70" s="202">
        <v>3.2500000000000001E-2</v>
      </c>
      <c r="G70" s="201">
        <v>-5361</v>
      </c>
      <c r="H70" s="200">
        <v>-67617.227500000008</v>
      </c>
      <c r="I70" s="199">
        <v>-2016017.58</v>
      </c>
      <c r="J70" s="189"/>
      <c r="K70" s="189"/>
      <c r="L70" s="190"/>
    </row>
    <row r="71" spans="1:12" hidden="1" x14ac:dyDescent="0.2">
      <c r="A71" s="191">
        <v>64</v>
      </c>
      <c r="B71" s="198">
        <v>40690</v>
      </c>
      <c r="D71" s="189">
        <v>212614.84</v>
      </c>
      <c r="E71" s="86"/>
      <c r="F71" s="202">
        <v>3.2500000000000001E-2</v>
      </c>
      <c r="G71" s="201">
        <v>-5172</v>
      </c>
      <c r="H71" s="200">
        <v>207442.8725</v>
      </c>
      <c r="I71" s="199">
        <v>-1808574.7075</v>
      </c>
      <c r="J71" s="189"/>
      <c r="K71" s="189"/>
      <c r="L71" s="190"/>
    </row>
    <row r="72" spans="1:12" hidden="1" x14ac:dyDescent="0.2">
      <c r="A72" s="191">
        <v>65</v>
      </c>
      <c r="B72" s="198">
        <v>40720</v>
      </c>
      <c r="D72" s="189">
        <v>450414.03</v>
      </c>
      <c r="E72" s="86"/>
      <c r="F72" s="202">
        <v>3.2500000000000001E-2</v>
      </c>
      <c r="G72" s="201">
        <v>-4288</v>
      </c>
      <c r="H72" s="200">
        <v>446126.0625</v>
      </c>
      <c r="I72" s="199">
        <v>-1362448.645</v>
      </c>
      <c r="J72" s="189"/>
      <c r="K72" s="189"/>
      <c r="L72" s="190"/>
    </row>
    <row r="73" spans="1:12" hidden="1" x14ac:dyDescent="0.2">
      <c r="A73" s="191">
        <v>66</v>
      </c>
      <c r="B73" s="198">
        <v>40751</v>
      </c>
      <c r="D73" s="189">
        <v>491780.98</v>
      </c>
      <c r="E73" s="86"/>
      <c r="F73" s="202">
        <v>3.2500000000000001E-2</v>
      </c>
      <c r="G73" s="201">
        <v>-3024</v>
      </c>
      <c r="H73" s="200">
        <v>488757.01249999995</v>
      </c>
      <c r="I73" s="199">
        <v>-873691.63250000007</v>
      </c>
      <c r="J73" s="189"/>
      <c r="K73" s="189"/>
      <c r="L73" s="190"/>
    </row>
    <row r="74" spans="1:12" hidden="1" x14ac:dyDescent="0.2">
      <c r="A74" s="191">
        <v>67</v>
      </c>
      <c r="B74" s="198">
        <v>40781</v>
      </c>
      <c r="D74" s="189">
        <v>510265.26</v>
      </c>
      <c r="E74" s="86"/>
      <c r="F74" s="202">
        <v>3.2500000000000001E-2</v>
      </c>
      <c r="G74" s="201">
        <v>-1675</v>
      </c>
      <c r="H74" s="200">
        <v>508590.29249999998</v>
      </c>
      <c r="I74" s="199">
        <v>-365101.34000000008</v>
      </c>
      <c r="J74" s="189"/>
      <c r="K74" s="189"/>
      <c r="L74" s="190"/>
    </row>
    <row r="75" spans="1:12" hidden="1" x14ac:dyDescent="0.2">
      <c r="A75" s="191">
        <v>68</v>
      </c>
      <c r="B75" s="198">
        <v>40811</v>
      </c>
      <c r="D75" s="189">
        <v>479605.52</v>
      </c>
      <c r="E75" s="86"/>
      <c r="F75" s="202">
        <v>3.2500000000000001E-2</v>
      </c>
      <c r="G75" s="201">
        <v>-339</v>
      </c>
      <c r="H75" s="200">
        <v>479266.55249999999</v>
      </c>
      <c r="I75" s="199">
        <v>114165.21249999991</v>
      </c>
      <c r="J75" s="189"/>
      <c r="K75" s="189"/>
      <c r="L75" s="190"/>
    </row>
    <row r="76" spans="1:12" hidden="1" x14ac:dyDescent="0.2">
      <c r="A76" s="191">
        <v>69</v>
      </c>
      <c r="B76" s="198">
        <v>40842</v>
      </c>
      <c r="C76" s="203">
        <v>1</v>
      </c>
      <c r="D76" s="189">
        <v>259700.63960599992</v>
      </c>
      <c r="E76" s="86">
        <v>23.68</v>
      </c>
      <c r="F76" s="202">
        <v>3.2500000000000001E-2</v>
      </c>
      <c r="G76" s="201">
        <v>661</v>
      </c>
      <c r="H76" s="200">
        <v>260385.35210599992</v>
      </c>
      <c r="I76" s="199">
        <v>374550.56460599985</v>
      </c>
      <c r="J76" s="189"/>
      <c r="K76" s="189"/>
      <c r="L76" s="190"/>
    </row>
    <row r="77" spans="1:12" hidden="1" x14ac:dyDescent="0.2">
      <c r="A77" s="191">
        <v>70</v>
      </c>
      <c r="B77" s="198">
        <v>40872</v>
      </c>
      <c r="C77" s="203">
        <v>1</v>
      </c>
      <c r="D77" s="189">
        <v>-289411.29994799965</v>
      </c>
      <c r="E77" s="86">
        <v>-374550.56</v>
      </c>
      <c r="F77" s="202">
        <v>3.2500000000000001E-2</v>
      </c>
      <c r="G77" s="201">
        <v>-392</v>
      </c>
      <c r="H77" s="200">
        <v>-664353.85994799971</v>
      </c>
      <c r="I77" s="199">
        <v>-289803.29534199985</v>
      </c>
      <c r="J77" s="189"/>
      <c r="K77" s="189"/>
      <c r="L77" s="243"/>
    </row>
    <row r="78" spans="1:12" hidden="1" x14ac:dyDescent="0.2">
      <c r="A78" s="191">
        <v>71</v>
      </c>
      <c r="B78" s="198">
        <v>40903</v>
      </c>
      <c r="D78" s="189">
        <v>-622541.16724699957</v>
      </c>
      <c r="E78" s="86"/>
      <c r="F78" s="202">
        <v>3.2500000000000001E-2</v>
      </c>
      <c r="G78" s="201">
        <v>-1628</v>
      </c>
      <c r="H78" s="200">
        <v>-624169.16724699957</v>
      </c>
      <c r="I78" s="199">
        <v>-913972.46258899942</v>
      </c>
      <c r="J78" s="189"/>
      <c r="K78" s="189"/>
      <c r="L78" s="190"/>
    </row>
    <row r="79" spans="1:12" hidden="1" x14ac:dyDescent="0.2">
      <c r="A79" s="191">
        <v>72</v>
      </c>
      <c r="B79" s="198">
        <v>40934</v>
      </c>
      <c r="D79" s="189">
        <v>-661196.99291699962</v>
      </c>
      <c r="E79" s="86"/>
      <c r="F79" s="202">
        <v>3.2500000000000001E-2</v>
      </c>
      <c r="G79" s="201">
        <v>-3371</v>
      </c>
      <c r="H79" s="200">
        <v>-664567.99291699962</v>
      </c>
      <c r="I79" s="199">
        <v>-1578540.455505999</v>
      </c>
      <c r="J79" s="189"/>
      <c r="K79" s="189"/>
      <c r="L79" s="190"/>
    </row>
    <row r="80" spans="1:12" hidden="1" x14ac:dyDescent="0.2">
      <c r="A80" s="191">
        <v>73</v>
      </c>
      <c r="B80" s="198">
        <v>40963</v>
      </c>
      <c r="D80" s="189">
        <v>-396922.53456699965</v>
      </c>
      <c r="E80" s="86"/>
      <c r="F80" s="202">
        <v>3.2500000000000001E-2</v>
      </c>
      <c r="G80" s="201">
        <v>-4813</v>
      </c>
      <c r="H80" s="200">
        <v>-401735.53456699965</v>
      </c>
      <c r="I80" s="199">
        <v>-1980275.9900729987</v>
      </c>
      <c r="J80" s="189"/>
      <c r="K80" s="189"/>
      <c r="L80" s="190"/>
    </row>
    <row r="81" spans="1:13" hidden="1" x14ac:dyDescent="0.2">
      <c r="A81" s="191">
        <v>74</v>
      </c>
      <c r="B81" s="198">
        <v>40994</v>
      </c>
      <c r="D81" s="189">
        <v>-356952.82534799946</v>
      </c>
      <c r="E81" s="86"/>
      <c r="F81" s="202">
        <v>3.2500000000000001E-2</v>
      </c>
      <c r="G81" s="201">
        <v>-5847</v>
      </c>
      <c r="H81" s="200">
        <v>-362799.82534799946</v>
      </c>
      <c r="I81" s="199">
        <v>-2343075.8154209983</v>
      </c>
      <c r="J81" s="189"/>
      <c r="K81" s="189"/>
      <c r="L81" s="190"/>
    </row>
    <row r="82" spans="1:13" hidden="1" x14ac:dyDescent="0.2">
      <c r="A82" s="191">
        <v>75</v>
      </c>
      <c r="B82" s="198">
        <v>41024</v>
      </c>
      <c r="D82" s="189">
        <v>65071.220000000438</v>
      </c>
      <c r="E82" s="86"/>
      <c r="F82" s="202">
        <v>3.2500000000000001E-2</v>
      </c>
      <c r="G82" s="201">
        <v>-6258</v>
      </c>
      <c r="H82" s="200">
        <v>58813.220000000438</v>
      </c>
      <c r="I82" s="199">
        <v>-2284262.5954209976</v>
      </c>
      <c r="J82" s="189"/>
      <c r="K82" s="189"/>
      <c r="L82" s="190"/>
    </row>
    <row r="83" spans="1:13" hidden="1" x14ac:dyDescent="0.2">
      <c r="A83" s="191">
        <v>76</v>
      </c>
      <c r="B83" s="198">
        <v>41055</v>
      </c>
      <c r="D83" s="189">
        <v>331092.04165300052</v>
      </c>
      <c r="E83" s="86"/>
      <c r="F83" s="202">
        <v>3.2500000000000001E-2</v>
      </c>
      <c r="G83" s="201">
        <v>-5738</v>
      </c>
      <c r="H83" s="200">
        <v>325354.04165300052</v>
      </c>
      <c r="I83" s="199">
        <v>-1958908.5537679971</v>
      </c>
      <c r="J83" s="189"/>
      <c r="K83" s="189"/>
      <c r="L83" s="189"/>
    </row>
    <row r="84" spans="1:13" hidden="1" x14ac:dyDescent="0.2">
      <c r="A84" s="191">
        <v>77</v>
      </c>
      <c r="B84" s="198">
        <v>41085</v>
      </c>
      <c r="D84" s="189">
        <v>718.62</v>
      </c>
      <c r="E84" s="86"/>
      <c r="F84" s="202">
        <v>3.2500000000000001E-2</v>
      </c>
      <c r="G84" s="201">
        <v>-5304</v>
      </c>
      <c r="H84" s="200">
        <v>-4585.38</v>
      </c>
      <c r="I84" s="199">
        <v>-1963493.933767997</v>
      </c>
      <c r="J84" s="189"/>
      <c r="K84" s="189"/>
      <c r="L84" s="190"/>
    </row>
    <row r="85" spans="1:13" hidden="1" x14ac:dyDescent="0.2">
      <c r="A85" s="191">
        <v>78</v>
      </c>
      <c r="B85" s="198">
        <v>41116</v>
      </c>
      <c r="D85" s="189">
        <v>0</v>
      </c>
      <c r="E85" s="86"/>
      <c r="F85" s="202">
        <v>3.2500000000000001E-2</v>
      </c>
      <c r="G85" s="201">
        <v>-5318</v>
      </c>
      <c r="H85" s="200">
        <v>-5318</v>
      </c>
      <c r="I85" s="199">
        <v>-1968811.933767997</v>
      </c>
      <c r="J85" s="189"/>
      <c r="K85" s="189"/>
      <c r="L85" s="190"/>
    </row>
    <row r="86" spans="1:13" hidden="1" x14ac:dyDescent="0.2">
      <c r="A86" s="191">
        <v>79</v>
      </c>
      <c r="B86" s="198">
        <v>41146</v>
      </c>
      <c r="D86" s="189">
        <v>0</v>
      </c>
      <c r="E86" s="86"/>
      <c r="F86" s="202">
        <v>3.2500000000000001E-2</v>
      </c>
      <c r="G86" s="201">
        <v>-5332</v>
      </c>
      <c r="H86" s="200">
        <v>-5332</v>
      </c>
      <c r="I86" s="199">
        <v>-1974143.933767997</v>
      </c>
      <c r="J86" s="189"/>
      <c r="K86" s="189"/>
      <c r="L86" s="243"/>
    </row>
    <row r="87" spans="1:13" hidden="1" x14ac:dyDescent="0.2">
      <c r="A87" s="191">
        <v>80</v>
      </c>
      <c r="B87" s="198">
        <v>41176</v>
      </c>
      <c r="D87" s="189">
        <v>0</v>
      </c>
      <c r="E87" s="86"/>
      <c r="F87" s="202">
        <v>3.2500000000000001E-2</v>
      </c>
      <c r="G87" s="201">
        <v>-5347</v>
      </c>
      <c r="H87" s="200">
        <v>-5347</v>
      </c>
      <c r="I87" s="199">
        <v>-1979490.933767997</v>
      </c>
      <c r="J87" s="189"/>
      <c r="K87" s="189"/>
      <c r="L87" s="243"/>
      <c r="M87" s="239"/>
    </row>
    <row r="88" spans="1:13" hidden="1" x14ac:dyDescent="0.2">
      <c r="A88" s="191">
        <v>81</v>
      </c>
      <c r="B88" s="198">
        <v>41207</v>
      </c>
      <c r="D88" s="189">
        <v>224559.72111700001</v>
      </c>
      <c r="E88" s="86"/>
      <c r="F88" s="202">
        <v>3.2500000000000001E-2</v>
      </c>
      <c r="G88" s="201">
        <v>-5057</v>
      </c>
      <c r="H88" s="200">
        <v>219502.72111700001</v>
      </c>
      <c r="I88" s="199">
        <v>-1759988.2126509969</v>
      </c>
      <c r="J88" s="189"/>
      <c r="K88" s="189"/>
      <c r="L88" s="189"/>
    </row>
    <row r="89" spans="1:13" hidden="1" x14ac:dyDescent="0.2">
      <c r="A89" s="191">
        <v>82</v>
      </c>
      <c r="B89" s="198">
        <v>41237</v>
      </c>
      <c r="C89" s="203">
        <v>1</v>
      </c>
      <c r="D89" s="189">
        <v>-208501.35</v>
      </c>
      <c r="E89" s="86">
        <v>1759988.2126509969</v>
      </c>
      <c r="F89" s="202">
        <v>3.2500000000000001E-2</v>
      </c>
      <c r="G89" s="201">
        <v>-282</v>
      </c>
      <c r="H89" s="200">
        <v>1551204.8626509968</v>
      </c>
      <c r="I89" s="199">
        <v>-208783.35000000009</v>
      </c>
      <c r="J89" s="189"/>
      <c r="K89" s="189"/>
      <c r="L89" s="189"/>
    </row>
    <row r="90" spans="1:13" hidden="1" x14ac:dyDescent="0.2">
      <c r="A90" s="191">
        <v>83</v>
      </c>
      <c r="B90" s="198">
        <v>41268</v>
      </c>
      <c r="C90" s="203"/>
      <c r="D90" s="189">
        <v>-568700.35164799995</v>
      </c>
      <c r="E90" s="86"/>
      <c r="F90" s="202">
        <v>3.2500000000000001E-2</v>
      </c>
      <c r="G90" s="201">
        <v>-1336</v>
      </c>
      <c r="H90" s="200">
        <v>-570036.35164799995</v>
      </c>
      <c r="I90" s="199">
        <v>-778819.70164800005</v>
      </c>
      <c r="J90" s="189"/>
      <c r="K90" s="189"/>
      <c r="L90" s="189"/>
    </row>
    <row r="91" spans="1:13" hidden="1" x14ac:dyDescent="0.2">
      <c r="A91" s="191">
        <v>84</v>
      </c>
      <c r="B91" s="204">
        <v>41299</v>
      </c>
      <c r="D91" s="189">
        <v>-928536.91629199998</v>
      </c>
      <c r="E91" s="244"/>
      <c r="F91" s="202">
        <v>3.2500000000000001E-2</v>
      </c>
      <c r="G91" s="201">
        <v>-3367</v>
      </c>
      <c r="H91" s="200">
        <v>-931903.91629199998</v>
      </c>
      <c r="I91" s="199">
        <v>-1710723.61794</v>
      </c>
      <c r="J91" s="189"/>
      <c r="K91" s="189"/>
      <c r="L91" s="190"/>
    </row>
    <row r="92" spans="1:13" hidden="1" x14ac:dyDescent="0.2">
      <c r="A92" s="191">
        <v>85</v>
      </c>
      <c r="B92" s="198">
        <v>41327</v>
      </c>
      <c r="D92" s="189">
        <v>-475888.03248400002</v>
      </c>
      <c r="E92" s="86"/>
      <c r="F92" s="202">
        <v>3.2500000000000001E-2</v>
      </c>
      <c r="G92" s="201">
        <v>-5278</v>
      </c>
      <c r="H92" s="200">
        <v>-481166.03248400002</v>
      </c>
      <c r="I92" s="199">
        <v>-2191889.6504239999</v>
      </c>
      <c r="J92" s="189"/>
      <c r="K92" s="189"/>
      <c r="L92" s="190"/>
    </row>
    <row r="93" spans="1:13" hidden="1" x14ac:dyDescent="0.2">
      <c r="A93" s="191">
        <v>86</v>
      </c>
      <c r="B93" s="198">
        <v>41358</v>
      </c>
      <c r="D93" s="189">
        <v>-63277.87</v>
      </c>
      <c r="E93" s="86"/>
      <c r="F93" s="202">
        <v>3.2500000000000001E-2</v>
      </c>
      <c r="G93" s="201">
        <v>-6022</v>
      </c>
      <c r="H93" s="200">
        <v>-69299.87</v>
      </c>
      <c r="I93" s="199">
        <v>-2261189.520424</v>
      </c>
      <c r="J93" s="189"/>
      <c r="K93" s="189"/>
      <c r="L93" s="190"/>
    </row>
    <row r="94" spans="1:13" hidden="1" x14ac:dyDescent="0.2">
      <c r="A94" s="191">
        <v>87</v>
      </c>
      <c r="B94" s="185">
        <v>41388</v>
      </c>
      <c r="D94" s="219">
        <v>5291.12</v>
      </c>
      <c r="E94" s="86"/>
      <c r="F94" s="202">
        <v>3.2500000000000001E-2</v>
      </c>
      <c r="G94" s="201">
        <v>-6117</v>
      </c>
      <c r="H94" s="200">
        <v>-825.88000000000011</v>
      </c>
      <c r="I94" s="199">
        <v>-2262015.4004239999</v>
      </c>
      <c r="J94" s="189"/>
      <c r="K94" s="189"/>
      <c r="L94" s="190"/>
    </row>
    <row r="95" spans="1:13" hidden="1" x14ac:dyDescent="0.2">
      <c r="A95" s="191">
        <v>88</v>
      </c>
      <c r="B95" s="185">
        <v>41419</v>
      </c>
      <c r="D95" s="219">
        <v>253408.74</v>
      </c>
      <c r="E95" s="86"/>
      <c r="F95" s="202">
        <v>3.2500000000000001E-2</v>
      </c>
      <c r="G95" s="201">
        <v>-5783</v>
      </c>
      <c r="H95" s="200">
        <v>247625.74</v>
      </c>
      <c r="I95" s="199">
        <v>-2014389.6604239999</v>
      </c>
      <c r="J95" s="189"/>
      <c r="K95" s="189"/>
      <c r="L95" s="190"/>
    </row>
    <row r="96" spans="1:13" hidden="1" x14ac:dyDescent="0.2">
      <c r="A96" s="191">
        <v>89</v>
      </c>
      <c r="B96" s="185">
        <v>41449</v>
      </c>
      <c r="D96" s="189">
        <v>472132.78</v>
      </c>
      <c r="E96" s="86"/>
      <c r="F96" s="202">
        <v>3.2500000000000001E-2</v>
      </c>
      <c r="G96" s="201">
        <v>-4816</v>
      </c>
      <c r="H96" s="200">
        <v>467316.78</v>
      </c>
      <c r="I96" s="199">
        <v>-1547072.8804239999</v>
      </c>
      <c r="J96" s="189"/>
      <c r="K96" s="189"/>
      <c r="L96" s="190"/>
    </row>
    <row r="97" spans="1:12" hidden="1" x14ac:dyDescent="0.2">
      <c r="A97" s="191">
        <v>90</v>
      </c>
      <c r="B97" s="198">
        <v>41480</v>
      </c>
      <c r="D97" s="189">
        <v>508583.406624</v>
      </c>
      <c r="E97" s="86"/>
      <c r="F97" s="202">
        <v>3.2500000000000001E-2</v>
      </c>
      <c r="G97" s="201">
        <v>-3501</v>
      </c>
      <c r="H97" s="200">
        <v>505082.406624</v>
      </c>
      <c r="I97" s="199">
        <v>-1041990.4737999998</v>
      </c>
      <c r="J97" s="189"/>
      <c r="K97" s="189"/>
      <c r="L97" s="190"/>
    </row>
    <row r="98" spans="1:12" hidden="1" x14ac:dyDescent="0.2">
      <c r="A98" s="191">
        <v>91</v>
      </c>
      <c r="B98" s="198">
        <v>41510</v>
      </c>
      <c r="D98" s="189">
        <v>516617.24526400003</v>
      </c>
      <c r="E98" s="86"/>
      <c r="F98" s="202">
        <v>3.2500000000000001E-2</v>
      </c>
      <c r="G98" s="201">
        <v>-2122</v>
      </c>
      <c r="H98" s="200">
        <v>514495.24526400003</v>
      </c>
      <c r="I98" s="199">
        <v>-527495.22853599978</v>
      </c>
      <c r="J98" s="189"/>
      <c r="K98" s="189"/>
      <c r="L98" s="190"/>
    </row>
    <row r="99" spans="1:12" hidden="1" x14ac:dyDescent="0.2">
      <c r="A99" s="191">
        <v>92</v>
      </c>
      <c r="B99" s="198">
        <v>41540</v>
      </c>
      <c r="D99" s="189">
        <v>404245.25205200003</v>
      </c>
      <c r="E99" s="86"/>
      <c r="F99" s="202">
        <v>3.2500000000000001E-2</v>
      </c>
      <c r="G99" s="201">
        <v>-881</v>
      </c>
      <c r="H99" s="200">
        <v>403364.25205200003</v>
      </c>
      <c r="I99" s="199">
        <v>-124130.97648399975</v>
      </c>
      <c r="J99" s="189"/>
      <c r="K99" s="189"/>
      <c r="L99" s="190"/>
    </row>
    <row r="100" spans="1:12" hidden="1" x14ac:dyDescent="0.2">
      <c r="A100" s="191">
        <v>93</v>
      </c>
      <c r="B100" s="198">
        <v>41571</v>
      </c>
      <c r="D100" s="189">
        <v>120371.06131999999</v>
      </c>
      <c r="E100" s="86"/>
      <c r="F100" s="202">
        <v>3.2500000000000001E-2</v>
      </c>
      <c r="G100" s="201">
        <v>-173</v>
      </c>
      <c r="H100" s="200">
        <v>120198.06131999999</v>
      </c>
      <c r="I100" s="199">
        <v>-3932.9151639997581</v>
      </c>
      <c r="J100" s="189"/>
      <c r="K100" s="189"/>
      <c r="L100" s="190"/>
    </row>
    <row r="101" spans="1:12" hidden="1" x14ac:dyDescent="0.2">
      <c r="A101" s="191">
        <v>94</v>
      </c>
      <c r="B101" s="198">
        <v>41601</v>
      </c>
      <c r="D101" s="189">
        <v>-341364.11522500002</v>
      </c>
      <c r="E101" s="86">
        <v>3932.9151639997581</v>
      </c>
      <c r="F101" s="202">
        <v>3.2500000000000001E-2</v>
      </c>
      <c r="G101" s="201">
        <v>-462</v>
      </c>
      <c r="H101" s="200">
        <v>-337893.20006100024</v>
      </c>
      <c r="I101" s="199">
        <v>-341826.11522500002</v>
      </c>
      <c r="J101" s="189"/>
      <c r="K101" s="189"/>
      <c r="L101" s="190"/>
    </row>
    <row r="102" spans="1:12" hidden="1" x14ac:dyDescent="0.2">
      <c r="A102" s="191">
        <v>95</v>
      </c>
      <c r="B102" s="198">
        <v>41632</v>
      </c>
      <c r="D102" s="189">
        <v>-846875.43919399998</v>
      </c>
      <c r="E102" s="86"/>
      <c r="F102" s="202">
        <v>3.2500000000000001E-2</v>
      </c>
      <c r="G102" s="201">
        <v>-2073</v>
      </c>
      <c r="H102" s="200">
        <v>-848948.43919399998</v>
      </c>
      <c r="I102" s="199">
        <v>-1190774.5544189999</v>
      </c>
      <c r="J102" s="189"/>
      <c r="K102" s="189"/>
      <c r="L102" s="190"/>
    </row>
    <row r="103" spans="1:12" hidden="1" x14ac:dyDescent="0.2">
      <c r="A103" s="191">
        <v>96</v>
      </c>
      <c r="B103" s="204">
        <v>41663</v>
      </c>
      <c r="D103" s="189">
        <v>-756184.22901300003</v>
      </c>
      <c r="E103" s="86"/>
      <c r="F103" s="202">
        <v>3.2500000000000001E-2</v>
      </c>
      <c r="G103" s="201">
        <v>-4249</v>
      </c>
      <c r="H103" s="200">
        <v>-760433.22901300003</v>
      </c>
      <c r="I103" s="199">
        <v>-1951207.7834319999</v>
      </c>
      <c r="J103" s="189"/>
      <c r="K103" s="189"/>
      <c r="L103" s="190"/>
    </row>
    <row r="104" spans="1:12" hidden="1" x14ac:dyDescent="0.2">
      <c r="A104" s="191">
        <v>97</v>
      </c>
      <c r="B104" s="204">
        <v>41691</v>
      </c>
      <c r="D104" s="189">
        <v>-683962.21309099998</v>
      </c>
      <c r="E104" s="86"/>
      <c r="F104" s="202">
        <v>3.2500000000000001E-2</v>
      </c>
      <c r="G104" s="201">
        <v>-6211</v>
      </c>
      <c r="H104" s="200">
        <v>-690173.21309099998</v>
      </c>
      <c r="I104" s="199">
        <v>-2641380.9965229998</v>
      </c>
      <c r="J104" s="189"/>
      <c r="K104" s="189"/>
      <c r="L104" s="190"/>
    </row>
    <row r="105" spans="1:12" hidden="1" x14ac:dyDescent="0.2">
      <c r="A105" s="191">
        <v>98</v>
      </c>
      <c r="B105" s="204">
        <v>41722</v>
      </c>
      <c r="D105" s="189">
        <v>-91887.302140000407</v>
      </c>
      <c r="E105" s="86"/>
      <c r="F105" s="202">
        <v>3.2500000000000001E-2</v>
      </c>
      <c r="G105" s="201">
        <v>-7278</v>
      </c>
      <c r="H105" s="200">
        <v>-99165.302140000407</v>
      </c>
      <c r="I105" s="199">
        <v>-2740546.2986630001</v>
      </c>
      <c r="J105" s="189"/>
      <c r="K105" s="189"/>
      <c r="L105" s="190"/>
    </row>
    <row r="106" spans="1:12" hidden="1" x14ac:dyDescent="0.2">
      <c r="A106" s="191">
        <v>99</v>
      </c>
      <c r="B106" s="204">
        <v>41752</v>
      </c>
      <c r="D106" s="189">
        <v>49849.159867999697</v>
      </c>
      <c r="E106" s="86"/>
      <c r="F106" s="202">
        <v>3.2500000000000001E-2</v>
      </c>
      <c r="G106" s="201">
        <v>-7355</v>
      </c>
      <c r="H106" s="200">
        <v>42494.159867999697</v>
      </c>
      <c r="I106" s="199">
        <v>-2698052.1387950005</v>
      </c>
      <c r="J106" s="189"/>
      <c r="K106" s="189"/>
      <c r="L106" s="190"/>
    </row>
    <row r="107" spans="1:12" hidden="1" x14ac:dyDescent="0.2">
      <c r="A107" s="191">
        <v>100</v>
      </c>
      <c r="B107" s="204">
        <v>41783</v>
      </c>
      <c r="D107" s="189">
        <v>408132.25133999903</v>
      </c>
      <c r="E107" s="86"/>
      <c r="F107" s="202">
        <v>3.2500000000000001E-2</v>
      </c>
      <c r="G107" s="201">
        <v>-6755</v>
      </c>
      <c r="H107" s="200">
        <v>401377.25133999903</v>
      </c>
      <c r="I107" s="199">
        <v>-2296674.8874550015</v>
      </c>
      <c r="J107" s="189"/>
      <c r="K107" s="189"/>
      <c r="L107" s="190"/>
    </row>
    <row r="108" spans="1:12" hidden="1" x14ac:dyDescent="0.2">
      <c r="A108" s="191">
        <v>101</v>
      </c>
      <c r="B108" s="204">
        <v>41813</v>
      </c>
      <c r="D108" s="189">
        <v>389577.89226499997</v>
      </c>
      <c r="E108" s="86"/>
      <c r="F108" s="202">
        <v>3.2500000000000001E-2</v>
      </c>
      <c r="G108" s="201">
        <v>-5693</v>
      </c>
      <c r="H108" s="200">
        <v>383884.89226499997</v>
      </c>
      <c r="I108" s="199">
        <v>-1912789.9951900016</v>
      </c>
      <c r="J108" s="189"/>
      <c r="K108" s="189"/>
      <c r="L108" s="190"/>
    </row>
    <row r="109" spans="1:12" hidden="1" x14ac:dyDescent="0.2">
      <c r="A109" s="191">
        <v>102</v>
      </c>
      <c r="B109" s="204">
        <v>41844</v>
      </c>
      <c r="D109" s="189">
        <v>506837.85</v>
      </c>
      <c r="E109" s="86"/>
      <c r="F109" s="202">
        <v>3.2500000000000001E-2</v>
      </c>
      <c r="G109" s="201">
        <v>-4494</v>
      </c>
      <c r="H109" s="200">
        <v>502343.85</v>
      </c>
      <c r="I109" s="199">
        <v>-1410446.1451900015</v>
      </c>
      <c r="J109" s="189"/>
      <c r="K109" s="189"/>
      <c r="L109" s="190"/>
    </row>
    <row r="110" spans="1:12" hidden="1" x14ac:dyDescent="0.2">
      <c r="A110" s="191">
        <v>103</v>
      </c>
      <c r="B110" s="204">
        <v>41875</v>
      </c>
      <c r="D110" s="189">
        <v>499024.91</v>
      </c>
      <c r="E110" s="86"/>
      <c r="F110" s="202">
        <v>3.2500000000000001E-2</v>
      </c>
      <c r="G110" s="201">
        <v>-3144</v>
      </c>
      <c r="H110" s="200">
        <v>495880.91</v>
      </c>
      <c r="I110" s="199">
        <v>-914565.23519000155</v>
      </c>
      <c r="J110" s="189"/>
      <c r="K110" s="189"/>
      <c r="L110" s="190"/>
    </row>
    <row r="111" spans="1:12" hidden="1" x14ac:dyDescent="0.2">
      <c r="A111" s="191">
        <v>104</v>
      </c>
      <c r="B111" s="204">
        <v>41905</v>
      </c>
      <c r="D111" s="189">
        <v>460443.67803799955</v>
      </c>
      <c r="E111" s="86"/>
      <c r="F111" s="202">
        <v>3.2500000000000001E-2</v>
      </c>
      <c r="G111" s="201">
        <v>-1853</v>
      </c>
      <c r="H111" s="200">
        <v>458590.67803799955</v>
      </c>
      <c r="I111" s="199">
        <v>-455974.557152002</v>
      </c>
      <c r="J111" s="189"/>
      <c r="K111" s="189"/>
      <c r="L111" s="190"/>
    </row>
    <row r="112" spans="1:12" hidden="1" x14ac:dyDescent="0.2">
      <c r="A112" s="191">
        <v>105</v>
      </c>
      <c r="B112" s="204">
        <v>41936</v>
      </c>
      <c r="D112" s="189">
        <v>316940.79744399968</v>
      </c>
      <c r="E112" s="86"/>
      <c r="F112" s="202">
        <v>3.2500000000000001E-2</v>
      </c>
      <c r="G112" s="201">
        <v>-806</v>
      </c>
      <c r="H112" s="200">
        <v>316134.79744399968</v>
      </c>
      <c r="I112" s="199">
        <v>-139839.75970800233</v>
      </c>
      <c r="J112" s="189"/>
      <c r="K112" s="189"/>
      <c r="L112" s="190"/>
    </row>
    <row r="113" spans="1:13" hidden="1" x14ac:dyDescent="0.2">
      <c r="A113" s="191">
        <v>106</v>
      </c>
      <c r="B113" s="204">
        <v>41966</v>
      </c>
      <c r="C113" s="206">
        <v>1</v>
      </c>
      <c r="D113" s="189">
        <v>-278465.84999999998</v>
      </c>
      <c r="E113" s="86">
        <v>919526.23519000201</v>
      </c>
      <c r="F113" s="202">
        <v>3.2500000000000001E-2</v>
      </c>
      <c r="G113" s="201">
        <v>1735</v>
      </c>
      <c r="H113" s="200">
        <v>642795.38519000204</v>
      </c>
      <c r="I113" s="199">
        <v>502955.62548199971</v>
      </c>
      <c r="J113" s="189"/>
      <c r="K113" s="189"/>
      <c r="L113" s="190"/>
    </row>
    <row r="114" spans="1:13" hidden="1" x14ac:dyDescent="0.2">
      <c r="A114" s="191">
        <v>107</v>
      </c>
      <c r="B114" s="204">
        <v>41997</v>
      </c>
      <c r="D114" s="189">
        <v>-425694.98</v>
      </c>
      <c r="E114" s="86"/>
      <c r="F114" s="202">
        <v>3.2500000000000001E-2</v>
      </c>
      <c r="G114" s="201">
        <v>786</v>
      </c>
      <c r="H114" s="200">
        <v>-424908.98</v>
      </c>
      <c r="I114" s="199">
        <v>78046.645481999731</v>
      </c>
      <c r="J114" s="189"/>
      <c r="K114" s="189"/>
      <c r="L114" s="190"/>
    </row>
    <row r="115" spans="1:13" hidden="1" x14ac:dyDescent="0.2">
      <c r="A115" s="191">
        <v>108</v>
      </c>
      <c r="B115" s="204">
        <v>42028</v>
      </c>
      <c r="D115" s="189">
        <v>-446439</v>
      </c>
      <c r="E115" s="86"/>
      <c r="F115" s="202">
        <v>3.2500000000000001E-2</v>
      </c>
      <c r="G115" s="201">
        <v>-393</v>
      </c>
      <c r="H115" s="200">
        <v>-446832</v>
      </c>
      <c r="I115" s="199">
        <v>-368785.35451800027</v>
      </c>
      <c r="J115" s="189"/>
      <c r="K115" s="189"/>
      <c r="L115" s="190"/>
    </row>
    <row r="116" spans="1:13" hidden="1" x14ac:dyDescent="0.2">
      <c r="A116" s="191">
        <v>109</v>
      </c>
      <c r="B116" s="204">
        <v>42056</v>
      </c>
      <c r="D116" s="189">
        <v>-86937</v>
      </c>
      <c r="E116" s="86"/>
      <c r="F116" s="202">
        <v>3.2500000000000001E-2</v>
      </c>
      <c r="G116" s="201">
        <v>-1117</v>
      </c>
      <c r="H116" s="200">
        <v>-88054</v>
      </c>
      <c r="I116" s="199">
        <v>-456839.35451800027</v>
      </c>
      <c r="J116" s="189"/>
      <c r="K116" s="189"/>
      <c r="L116" s="190"/>
    </row>
    <row r="117" spans="1:13" hidden="1" x14ac:dyDescent="0.2">
      <c r="A117" s="191">
        <v>110</v>
      </c>
      <c r="B117" s="204">
        <v>42087</v>
      </c>
      <c r="D117" s="189">
        <v>78687</v>
      </c>
      <c r="E117" s="86"/>
      <c r="F117" s="202">
        <v>3.2500000000000001E-2</v>
      </c>
      <c r="G117" s="201">
        <v>-1131</v>
      </c>
      <c r="H117" s="200">
        <v>77556</v>
      </c>
      <c r="I117" s="199">
        <v>-379283.35451800027</v>
      </c>
      <c r="J117" s="189"/>
      <c r="K117" s="189"/>
      <c r="L117" s="190"/>
    </row>
    <row r="118" spans="1:13" hidden="1" x14ac:dyDescent="0.2">
      <c r="A118" s="191">
        <v>111</v>
      </c>
      <c r="B118" s="204">
        <v>42117</v>
      </c>
      <c r="D118" s="189">
        <v>91316</v>
      </c>
      <c r="E118" s="86"/>
      <c r="F118" s="202">
        <v>3.2500000000000001E-2</v>
      </c>
      <c r="G118" s="201">
        <v>-904</v>
      </c>
      <c r="H118" s="200">
        <v>90412</v>
      </c>
      <c r="I118" s="199">
        <v>-288871.35451800027</v>
      </c>
      <c r="J118" s="189"/>
      <c r="K118" s="189"/>
      <c r="L118" s="190"/>
    </row>
    <row r="119" spans="1:13" hidden="1" x14ac:dyDescent="0.2">
      <c r="A119" s="191">
        <v>112</v>
      </c>
      <c r="B119" s="204">
        <v>42148</v>
      </c>
      <c r="D119" s="189">
        <v>353386.63</v>
      </c>
      <c r="E119" s="86"/>
      <c r="F119" s="202">
        <v>3.2500000000000001E-2</v>
      </c>
      <c r="G119" s="201">
        <v>-304</v>
      </c>
      <c r="H119" s="200">
        <v>353082.63</v>
      </c>
      <c r="I119" s="199">
        <v>64211.275481999735</v>
      </c>
      <c r="J119" s="189"/>
      <c r="K119" s="189"/>
      <c r="L119" s="190"/>
    </row>
    <row r="120" spans="1:13" hidden="1" x14ac:dyDescent="0.2">
      <c r="A120" s="191">
        <v>113</v>
      </c>
      <c r="B120" s="204">
        <v>42178</v>
      </c>
      <c r="D120" s="189">
        <v>457277.61</v>
      </c>
      <c r="E120" s="86"/>
      <c r="F120" s="202">
        <v>3.2500000000000001E-2</v>
      </c>
      <c r="G120" s="201">
        <v>793</v>
      </c>
      <c r="H120" s="200">
        <v>458070.61</v>
      </c>
      <c r="I120" s="199">
        <v>522281.88548199972</v>
      </c>
      <c r="J120" s="189"/>
      <c r="K120" s="189"/>
      <c r="L120" s="190"/>
    </row>
    <row r="121" spans="1:13" hidden="1" x14ac:dyDescent="0.2">
      <c r="A121" s="191">
        <v>114</v>
      </c>
      <c r="B121" s="204">
        <v>42209</v>
      </c>
      <c r="D121" s="189">
        <v>475905</v>
      </c>
      <c r="E121" s="86"/>
      <c r="F121" s="202">
        <v>3.2500000000000001E-2</v>
      </c>
      <c r="G121" s="201">
        <v>2059</v>
      </c>
      <c r="H121" s="200">
        <v>477964</v>
      </c>
      <c r="I121" s="199">
        <v>1000245.8854819997</v>
      </c>
      <c r="J121" s="189"/>
      <c r="K121" s="189"/>
      <c r="L121" s="245"/>
      <c r="M121" s="229"/>
    </row>
    <row r="122" spans="1:13" hidden="1" x14ac:dyDescent="0.2">
      <c r="A122" s="191">
        <v>115</v>
      </c>
      <c r="B122" s="204">
        <v>42240</v>
      </c>
      <c r="D122" s="189">
        <v>494175.64</v>
      </c>
      <c r="E122" s="86">
        <v>2.11</v>
      </c>
      <c r="F122" s="202">
        <v>3.2500000000000001E-2</v>
      </c>
      <c r="G122" s="201">
        <v>3378.2</v>
      </c>
      <c r="H122" s="200">
        <v>497555.95</v>
      </c>
      <c r="I122" s="199">
        <v>1497801.8354819997</v>
      </c>
      <c r="J122" s="189"/>
      <c r="K122" s="189"/>
      <c r="L122" s="199"/>
    </row>
    <row r="123" spans="1:13" hidden="1" x14ac:dyDescent="0.2">
      <c r="A123" s="191">
        <v>116</v>
      </c>
      <c r="B123" s="204">
        <v>42270</v>
      </c>
      <c r="C123" s="206">
        <v>2</v>
      </c>
      <c r="D123" s="189">
        <v>360081.47177800012</v>
      </c>
      <c r="E123" s="86">
        <v>-323499.05</v>
      </c>
      <c r="F123" s="202">
        <v>3.2500000000000001E-2</v>
      </c>
      <c r="G123" s="201">
        <v>3668.01</v>
      </c>
      <c r="H123" s="200">
        <v>40250.431778000137</v>
      </c>
      <c r="I123" s="199">
        <v>1538052.2672599999</v>
      </c>
      <c r="J123" s="189"/>
      <c r="K123" s="189"/>
      <c r="L123" s="190"/>
    </row>
    <row r="124" spans="1:13" hidden="1" x14ac:dyDescent="0.2">
      <c r="A124" s="191">
        <v>117</v>
      </c>
      <c r="B124" s="205">
        <v>42301</v>
      </c>
      <c r="C124" s="237"/>
      <c r="D124" s="189">
        <v>304876.87122400012</v>
      </c>
      <c r="E124" s="86"/>
      <c r="F124" s="202">
        <v>3.2500000000000001E-2</v>
      </c>
      <c r="G124" s="201">
        <v>4578.41</v>
      </c>
      <c r="H124" s="200">
        <v>309455.28122400009</v>
      </c>
      <c r="I124" s="199">
        <v>1847507.5484839999</v>
      </c>
      <c r="J124" s="189"/>
      <c r="K124" s="189"/>
      <c r="L124" s="190"/>
    </row>
    <row r="125" spans="1:13" hidden="1" x14ac:dyDescent="0.2">
      <c r="A125" s="191">
        <v>118</v>
      </c>
      <c r="B125" s="204">
        <v>42331</v>
      </c>
      <c r="C125" s="206">
        <v>1</v>
      </c>
      <c r="D125" s="189">
        <v>-273627.84000000003</v>
      </c>
      <c r="E125" s="86">
        <v>-1505925.8</v>
      </c>
      <c r="F125" s="202">
        <v>3.2500000000000001E-2</v>
      </c>
      <c r="G125" s="201">
        <v>554.58000000000004</v>
      </c>
      <c r="H125" s="200">
        <v>-1778999.06</v>
      </c>
      <c r="I125" s="199">
        <v>68508.488483999856</v>
      </c>
      <c r="J125" s="189"/>
      <c r="K125" s="189"/>
      <c r="L125" s="190"/>
    </row>
    <row r="126" spans="1:13" hidden="1" x14ac:dyDescent="0.2">
      <c r="A126" s="191">
        <v>119</v>
      </c>
      <c r="B126" s="204">
        <v>42362</v>
      </c>
      <c r="C126" s="208"/>
      <c r="D126" s="189">
        <v>-517590</v>
      </c>
      <c r="E126" s="86"/>
      <c r="F126" s="202">
        <v>3.2500000000000001E-2</v>
      </c>
      <c r="G126" s="201">
        <v>-515.36</v>
      </c>
      <c r="H126" s="200">
        <v>-518105.36</v>
      </c>
      <c r="I126" s="199">
        <v>-449596.87151600013</v>
      </c>
      <c r="J126" s="189"/>
      <c r="K126" s="189"/>
      <c r="L126" s="190"/>
    </row>
    <row r="127" spans="1:13" hidden="1" x14ac:dyDescent="0.2">
      <c r="A127" s="191">
        <v>120</v>
      </c>
      <c r="B127" s="204">
        <v>42393</v>
      </c>
      <c r="C127" s="208"/>
      <c r="D127" s="189">
        <v>-573045.11</v>
      </c>
      <c r="E127" s="86"/>
      <c r="F127" s="202">
        <v>3.2500000000000001E-2</v>
      </c>
      <c r="G127" s="201">
        <v>-1993.66</v>
      </c>
      <c r="H127" s="200">
        <v>-575038.77</v>
      </c>
      <c r="I127" s="199">
        <v>-1024635.6415160001</v>
      </c>
      <c r="J127" s="189"/>
      <c r="K127" s="189"/>
      <c r="L127" s="190"/>
    </row>
    <row r="128" spans="1:13" hidden="1" x14ac:dyDescent="0.2">
      <c r="A128" s="191">
        <v>121</v>
      </c>
      <c r="B128" s="204">
        <v>42422</v>
      </c>
      <c r="C128" s="208"/>
      <c r="D128" s="189">
        <v>-218572.97</v>
      </c>
      <c r="E128" s="86"/>
      <c r="F128" s="202">
        <v>3.2500000000000001E-2</v>
      </c>
      <c r="G128" s="201">
        <v>-3071.04</v>
      </c>
      <c r="H128" s="200">
        <v>-221644.01</v>
      </c>
      <c r="I128" s="199">
        <v>-1246279.6515160003</v>
      </c>
      <c r="J128" s="189"/>
      <c r="K128" s="189"/>
      <c r="L128" s="190"/>
    </row>
    <row r="129" spans="1:13" hidden="1" x14ac:dyDescent="0.2">
      <c r="A129" s="191">
        <v>122</v>
      </c>
      <c r="B129" s="204">
        <v>42453</v>
      </c>
      <c r="C129" s="208"/>
      <c r="D129" s="189">
        <v>-103871.33</v>
      </c>
      <c r="E129" s="86"/>
      <c r="F129" s="202">
        <v>3.2500000000000001E-2</v>
      </c>
      <c r="G129" s="201">
        <v>-3516</v>
      </c>
      <c r="H129" s="200">
        <v>-107387.33</v>
      </c>
      <c r="I129" s="199">
        <v>-1353666.9815160003</v>
      </c>
      <c r="J129" s="189"/>
      <c r="K129" s="189"/>
      <c r="L129" s="190"/>
    </row>
    <row r="130" spans="1:13" hidden="1" x14ac:dyDescent="0.2">
      <c r="A130" s="191">
        <v>123</v>
      </c>
      <c r="B130" s="204">
        <v>42483</v>
      </c>
      <c r="C130" s="208"/>
      <c r="D130" s="189">
        <v>212761.91</v>
      </c>
      <c r="E130" s="86"/>
      <c r="F130" s="202">
        <v>3.4599999999999999E-2</v>
      </c>
      <c r="G130" s="201">
        <v>-3596.34</v>
      </c>
      <c r="H130" s="200">
        <v>209165.57</v>
      </c>
      <c r="I130" s="199">
        <v>-1144501.4115160003</v>
      </c>
      <c r="J130" s="189"/>
      <c r="K130" s="189"/>
      <c r="L130" s="190"/>
    </row>
    <row r="131" spans="1:13" hidden="1" x14ac:dyDescent="0.2">
      <c r="A131" s="191">
        <v>124</v>
      </c>
      <c r="B131" s="204">
        <v>42514</v>
      </c>
      <c r="C131" s="208"/>
      <c r="D131" s="189">
        <v>414493.24</v>
      </c>
      <c r="E131" s="86"/>
      <c r="F131" s="202">
        <v>3.4599999999999999E-2</v>
      </c>
      <c r="G131" s="201">
        <v>-2702.42</v>
      </c>
      <c r="H131" s="200">
        <v>411790.82</v>
      </c>
      <c r="I131" s="199">
        <v>-732710.59151600022</v>
      </c>
      <c r="J131" s="189"/>
      <c r="K131" s="189"/>
      <c r="L131" s="190"/>
    </row>
    <row r="132" spans="1:13" hidden="1" x14ac:dyDescent="0.2">
      <c r="A132" s="191">
        <v>125</v>
      </c>
      <c r="B132" s="204">
        <v>42544</v>
      </c>
      <c r="C132" s="208"/>
      <c r="D132" s="189">
        <v>343147.08</v>
      </c>
      <c r="E132" s="86"/>
      <c r="F132" s="202">
        <v>3.4599999999999999E-2</v>
      </c>
      <c r="G132" s="201">
        <v>-1617.95</v>
      </c>
      <c r="H132" s="200">
        <v>341529.13</v>
      </c>
      <c r="I132" s="199">
        <v>-391181.46151600021</v>
      </c>
      <c r="J132" s="189"/>
      <c r="K132" s="189"/>
      <c r="L132" s="190"/>
    </row>
    <row r="133" spans="1:13" hidden="1" x14ac:dyDescent="0.2">
      <c r="A133" s="191">
        <v>126</v>
      </c>
      <c r="B133" s="204">
        <v>42575</v>
      </c>
      <c r="C133" s="208"/>
      <c r="D133" s="189">
        <v>439322.75</v>
      </c>
      <c r="E133" s="86"/>
      <c r="F133" s="202">
        <v>3.5000000000000003E-2</v>
      </c>
      <c r="G133" s="201">
        <v>-500.27</v>
      </c>
      <c r="H133" s="200">
        <v>438822.48</v>
      </c>
      <c r="I133" s="199">
        <v>47641.018483999767</v>
      </c>
      <c r="J133" s="189"/>
      <c r="K133" s="189"/>
      <c r="L133" s="190"/>
    </row>
    <row r="134" spans="1:13" hidden="1" x14ac:dyDescent="0.2">
      <c r="A134" s="191">
        <v>127</v>
      </c>
      <c r="B134" s="204">
        <v>42606</v>
      </c>
      <c r="C134" s="208"/>
      <c r="D134" s="189">
        <v>456951.23739560001</v>
      </c>
      <c r="E134" s="86"/>
      <c r="F134" s="202">
        <v>3.5000000000000003E-2</v>
      </c>
      <c r="G134" s="201">
        <v>805.34</v>
      </c>
      <c r="H134" s="200">
        <v>457756.57739560003</v>
      </c>
      <c r="I134" s="199">
        <v>505397.5958795998</v>
      </c>
      <c r="J134" s="189"/>
      <c r="K134" s="189"/>
      <c r="L134" s="243"/>
      <c r="M134" s="239"/>
    </row>
    <row r="135" spans="1:13" hidden="1" x14ac:dyDescent="0.2">
      <c r="A135" s="191">
        <v>128</v>
      </c>
      <c r="B135" s="204">
        <v>42636</v>
      </c>
      <c r="D135" s="189">
        <v>376258.76</v>
      </c>
      <c r="E135" s="86"/>
      <c r="F135" s="202">
        <v>3.5000000000000003E-2</v>
      </c>
      <c r="G135" s="201">
        <v>2022.79</v>
      </c>
      <c r="H135" s="200">
        <v>378281.55</v>
      </c>
      <c r="I135" s="199">
        <v>883679.14587959973</v>
      </c>
      <c r="J135" s="189"/>
      <c r="K135" s="189"/>
      <c r="L135" s="190"/>
    </row>
    <row r="136" spans="1:13" x14ac:dyDescent="0.2">
      <c r="A136" s="191">
        <v>129</v>
      </c>
      <c r="B136" s="204">
        <v>42667</v>
      </c>
      <c r="D136" s="189">
        <v>173597.52</v>
      </c>
      <c r="E136" s="86"/>
      <c r="F136" s="202">
        <v>3.5000000000000003E-2</v>
      </c>
      <c r="G136" s="201">
        <v>2830.56</v>
      </c>
      <c r="H136" s="200">
        <v>176428.08</v>
      </c>
      <c r="I136" s="199">
        <v>1060107.2258795998</v>
      </c>
      <c r="J136" s="189"/>
      <c r="K136" s="189"/>
      <c r="L136" s="190"/>
    </row>
    <row r="137" spans="1:13" x14ac:dyDescent="0.2">
      <c r="A137" s="191">
        <v>130</v>
      </c>
      <c r="B137" s="235">
        <v>42697</v>
      </c>
      <c r="C137" s="206">
        <v>1</v>
      </c>
      <c r="D137" s="189">
        <v>-34090.792599199689</v>
      </c>
      <c r="E137" s="86">
        <v>-508349.64</v>
      </c>
      <c r="F137" s="202">
        <v>3.5000000000000003E-2</v>
      </c>
      <c r="G137" s="201">
        <v>1559.58</v>
      </c>
      <c r="H137" s="200">
        <v>-540880.85259919974</v>
      </c>
      <c r="I137" s="199">
        <v>519226.37328040006</v>
      </c>
      <c r="J137" s="189"/>
      <c r="K137" s="189"/>
      <c r="L137" s="190"/>
    </row>
    <row r="138" spans="1:13" x14ac:dyDescent="0.2">
      <c r="A138" s="191">
        <v>131</v>
      </c>
      <c r="B138" s="235">
        <v>42728</v>
      </c>
      <c r="C138" s="236"/>
      <c r="D138" s="189">
        <v>-902608.8633995998</v>
      </c>
      <c r="E138" s="86"/>
      <c r="F138" s="202">
        <v>3.5000000000000003E-2</v>
      </c>
      <c r="G138" s="201">
        <v>198.11</v>
      </c>
      <c r="H138" s="200">
        <v>-902410.75339959981</v>
      </c>
      <c r="I138" s="199">
        <v>-383184.38011919975</v>
      </c>
      <c r="J138" s="189"/>
      <c r="K138" s="189"/>
      <c r="L138" s="190"/>
    </row>
    <row r="139" spans="1:13" x14ac:dyDescent="0.2">
      <c r="A139" s="191">
        <v>132</v>
      </c>
      <c r="B139" s="235">
        <v>42759</v>
      </c>
      <c r="C139" s="236"/>
      <c r="D139" s="189">
        <v>-1177911.3488843997</v>
      </c>
      <c r="E139" s="86"/>
      <c r="F139" s="202">
        <v>3.5000000000000003E-2</v>
      </c>
      <c r="G139" s="201">
        <v>-2835.41</v>
      </c>
      <c r="H139" s="200">
        <v>-1180746.7588843997</v>
      </c>
      <c r="I139" s="199">
        <v>-1563931.1390035995</v>
      </c>
      <c r="J139" s="189"/>
      <c r="K139" s="189"/>
      <c r="L139" s="190"/>
    </row>
    <row r="140" spans="1:13" x14ac:dyDescent="0.2">
      <c r="A140" s="191">
        <v>133</v>
      </c>
      <c r="B140" s="235">
        <v>42790</v>
      </c>
      <c r="C140" s="236"/>
      <c r="D140" s="189">
        <v>-591296.5696503995</v>
      </c>
      <c r="E140" s="86"/>
      <c r="F140" s="202">
        <v>3.5000000000000003E-2</v>
      </c>
      <c r="G140" s="201">
        <v>-5423.77</v>
      </c>
      <c r="H140" s="200">
        <v>-596720.33965039952</v>
      </c>
      <c r="I140" s="199">
        <v>-2160651.478653999</v>
      </c>
      <c r="J140" s="189"/>
      <c r="K140" s="189"/>
      <c r="L140" s="190"/>
    </row>
    <row r="141" spans="1:13" x14ac:dyDescent="0.2">
      <c r="A141" s="191">
        <v>134</v>
      </c>
      <c r="B141" s="235">
        <v>42821</v>
      </c>
      <c r="C141" s="236"/>
      <c r="D141" s="189">
        <v>-313110.60514879972</v>
      </c>
      <c r="E141" s="86"/>
      <c r="F141" s="202">
        <v>3.5000000000000003E-2</v>
      </c>
      <c r="G141" s="201">
        <v>-6758.52</v>
      </c>
      <c r="H141" s="200">
        <v>-319869.12514879974</v>
      </c>
      <c r="I141" s="199">
        <v>-2480520.6038027988</v>
      </c>
      <c r="J141" s="189"/>
      <c r="K141" s="189"/>
      <c r="L141" s="190"/>
    </row>
    <row r="142" spans="1:13" x14ac:dyDescent="0.2">
      <c r="A142" s="191">
        <v>135</v>
      </c>
      <c r="B142" s="235">
        <v>42852</v>
      </c>
      <c r="C142" s="236"/>
      <c r="D142" s="189">
        <v>-38832.131575999781</v>
      </c>
      <c r="E142" s="86"/>
      <c r="F142" s="202">
        <v>3.7100000000000001E-2</v>
      </c>
      <c r="G142" s="201">
        <v>-7728.97</v>
      </c>
      <c r="H142" s="200">
        <v>-46561.101575999783</v>
      </c>
      <c r="I142" s="199">
        <v>-2527081.7053787988</v>
      </c>
      <c r="J142" s="189"/>
      <c r="K142" s="189"/>
      <c r="L142" s="190"/>
    </row>
    <row r="143" spans="1:13" x14ac:dyDescent="0.2">
      <c r="A143" s="191">
        <v>136</v>
      </c>
      <c r="B143" s="235">
        <v>42883</v>
      </c>
      <c r="C143" s="236"/>
      <c r="D143" s="189">
        <v>257065.47580360033</v>
      </c>
      <c r="E143" s="86"/>
      <c r="F143" s="202">
        <v>3.7100000000000001E-2</v>
      </c>
      <c r="G143" s="201">
        <v>-7415.51</v>
      </c>
      <c r="H143" s="200">
        <v>249649.96580360032</v>
      </c>
      <c r="I143" s="199">
        <v>-2277431.7395751984</v>
      </c>
      <c r="J143" s="189"/>
      <c r="K143" s="189"/>
      <c r="L143" s="190"/>
    </row>
    <row r="144" spans="1:13" x14ac:dyDescent="0.2">
      <c r="A144" s="191">
        <v>137</v>
      </c>
      <c r="B144" s="235">
        <v>42914</v>
      </c>
      <c r="C144" s="236"/>
      <c r="D144" s="189">
        <v>355710.73961600038</v>
      </c>
      <c r="E144" s="86"/>
      <c r="F144" s="202">
        <v>3.7100000000000001E-2</v>
      </c>
      <c r="G144" s="201">
        <v>-6491.19</v>
      </c>
      <c r="H144" s="200">
        <v>349219.54961600038</v>
      </c>
      <c r="I144" s="199">
        <v>-1928212.189959198</v>
      </c>
      <c r="J144" s="189"/>
      <c r="K144" s="189"/>
      <c r="L144" s="190"/>
    </row>
    <row r="145" spans="1:12" x14ac:dyDescent="0.2">
      <c r="A145" s="191">
        <v>138</v>
      </c>
      <c r="B145" s="235">
        <v>42945</v>
      </c>
      <c r="C145" s="236"/>
      <c r="D145" s="189">
        <v>419621.6981724003</v>
      </c>
      <c r="E145" s="86"/>
      <c r="F145" s="202">
        <v>3.9600000000000003E-2</v>
      </c>
      <c r="G145" s="201">
        <v>-5670.72</v>
      </c>
      <c r="H145" s="200">
        <v>413950.97817240033</v>
      </c>
      <c r="I145" s="199">
        <v>-1514261.2117867977</v>
      </c>
      <c r="J145" s="189"/>
      <c r="K145" s="189"/>
      <c r="L145" s="190"/>
    </row>
    <row r="146" spans="1:12" x14ac:dyDescent="0.2">
      <c r="A146" s="191">
        <v>139</v>
      </c>
      <c r="B146" s="235">
        <v>42976</v>
      </c>
      <c r="C146" s="236"/>
      <c r="D146" s="189">
        <v>461347.80083680036</v>
      </c>
      <c r="E146" s="86"/>
      <c r="F146" s="202">
        <v>3.9600000000000003E-2</v>
      </c>
      <c r="G146" s="201">
        <v>-4235.84</v>
      </c>
      <c r="H146" s="200">
        <v>457111.96083680034</v>
      </c>
      <c r="I146" s="199">
        <v>-1057149.2509499975</v>
      </c>
      <c r="J146" s="189"/>
      <c r="K146" s="189"/>
      <c r="L146" s="190"/>
    </row>
    <row r="147" spans="1:12" x14ac:dyDescent="0.2">
      <c r="A147" s="191">
        <v>140</v>
      </c>
      <c r="B147" s="235">
        <v>43007</v>
      </c>
      <c r="C147" s="236"/>
      <c r="D147" s="189"/>
      <c r="E147" s="86"/>
      <c r="F147" s="202">
        <v>3.9600000000000003E-2</v>
      </c>
      <c r="G147" s="201">
        <v>-3488.59</v>
      </c>
      <c r="H147" s="200">
        <v>-3488.59</v>
      </c>
      <c r="I147" s="199">
        <v>-1060637.8409499975</v>
      </c>
      <c r="J147" s="189"/>
      <c r="K147" s="189"/>
      <c r="L147" s="190"/>
    </row>
    <row r="148" spans="1:12" x14ac:dyDescent="0.2">
      <c r="A148" s="191">
        <v>141</v>
      </c>
      <c r="B148" s="235">
        <v>43038</v>
      </c>
      <c r="C148" s="236"/>
      <c r="D148" s="189"/>
      <c r="E148" s="86"/>
      <c r="F148" s="202">
        <v>3.9600000000000003E-2</v>
      </c>
      <c r="G148" s="201">
        <v>-3500.1</v>
      </c>
      <c r="H148" s="200">
        <v>-3500.1</v>
      </c>
      <c r="I148" s="199">
        <v>-1064137.9409499976</v>
      </c>
      <c r="J148" s="189"/>
      <c r="K148" s="189"/>
      <c r="L148" s="190"/>
    </row>
    <row r="149" spans="1:12" x14ac:dyDescent="0.2">
      <c r="A149" s="191">
        <v>142</v>
      </c>
      <c r="B149" s="204"/>
      <c r="D149" s="189"/>
      <c r="E149" s="86"/>
      <c r="F149" s="202"/>
      <c r="G149" s="201"/>
      <c r="H149" s="200"/>
      <c r="I149" s="199"/>
      <c r="J149" s="189"/>
      <c r="K149" s="189"/>
      <c r="L149" s="190"/>
    </row>
    <row r="150" spans="1:12" x14ac:dyDescent="0.2">
      <c r="A150" s="191">
        <v>143</v>
      </c>
      <c r="B150" s="214" t="s">
        <v>167</v>
      </c>
      <c r="D150" s="189"/>
      <c r="E150" s="86"/>
      <c r="F150" s="86"/>
      <c r="G150" s="201"/>
      <c r="H150" s="200"/>
      <c r="I150" s="199"/>
      <c r="J150" s="189"/>
      <c r="K150" s="189"/>
      <c r="L150" s="243"/>
    </row>
    <row r="151" spans="1:12" x14ac:dyDescent="0.2">
      <c r="A151" s="191">
        <v>144</v>
      </c>
      <c r="B151" s="215"/>
      <c r="D151" s="189"/>
      <c r="E151" s="86"/>
      <c r="F151" s="86"/>
      <c r="G151" s="201"/>
      <c r="H151" s="201"/>
      <c r="I151" s="200"/>
      <c r="J151" s="199">
        <v>0</v>
      </c>
      <c r="K151" s="189"/>
      <c r="L151" s="190"/>
    </row>
    <row r="152" spans="1:12" x14ac:dyDescent="0.2">
      <c r="A152" s="191">
        <v>145</v>
      </c>
      <c r="B152" s="216" t="s">
        <v>168</v>
      </c>
      <c r="E152" s="85"/>
      <c r="F152" s="85"/>
      <c r="G152" s="85"/>
      <c r="H152" s="85"/>
      <c r="I152" s="85"/>
    </row>
    <row r="153" spans="1:12" x14ac:dyDescent="0.2">
      <c r="A153" s="191">
        <v>146</v>
      </c>
      <c r="B153" s="197" t="s">
        <v>185</v>
      </c>
      <c r="E153" s="85"/>
      <c r="F153" s="85"/>
      <c r="G153" s="85"/>
      <c r="H153" s="85"/>
      <c r="I153" s="85"/>
    </row>
    <row r="154" spans="1:12" x14ac:dyDescent="0.2">
      <c r="B154" s="197"/>
      <c r="E154" s="85"/>
      <c r="F154" s="85"/>
      <c r="G154" s="85"/>
      <c r="H154" s="85"/>
      <c r="I154" s="85"/>
    </row>
    <row r="155" spans="1:12" x14ac:dyDescent="0.2">
      <c r="B155" s="197"/>
      <c r="C155" s="239"/>
      <c r="E155" s="85"/>
      <c r="F155" s="85"/>
      <c r="G155" s="85"/>
      <c r="H155" s="85"/>
      <c r="I155" s="85"/>
    </row>
    <row r="156" spans="1:12" x14ac:dyDescent="0.2">
      <c r="C156" s="239"/>
      <c r="E156" s="85"/>
      <c r="F156" s="85"/>
      <c r="G156" s="85"/>
      <c r="H156" s="85"/>
      <c r="I156" s="85"/>
    </row>
    <row r="157" spans="1:12" x14ac:dyDescent="0.2">
      <c r="E157" s="85"/>
      <c r="F157" s="85"/>
      <c r="G157" s="85"/>
      <c r="H157" s="85"/>
      <c r="I157" s="85"/>
    </row>
  </sheetData>
  <pageMargins left="0.7" right="0.7" top="0.75" bottom="0.75" header="0.3" footer="0.3"/>
  <pageSetup scale="85"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3"/>
  <sheetViews>
    <sheetView showGridLines="0" workbookViewId="0">
      <selection activeCell="I1" sqref="I1:J2"/>
    </sheetView>
  </sheetViews>
  <sheetFormatPr defaultColWidth="7.85546875" defaultRowHeight="12.75" x14ac:dyDescent="0.2"/>
  <cols>
    <col min="1" max="1" width="4" style="184" customWidth="1"/>
    <col min="2" max="2" width="13.42578125" style="185" customWidth="1"/>
    <col min="3" max="3" width="12.7109375" style="185" customWidth="1"/>
    <col min="4" max="4" width="13.42578125" style="186" customWidth="1"/>
    <col min="5" max="5" width="14.7109375" style="186" customWidth="1"/>
    <col min="6" max="7" width="13.42578125" style="186" customWidth="1"/>
    <col min="8" max="8" width="14.42578125" style="186" customWidth="1"/>
    <col min="9" max="9" width="18.7109375" style="186" customWidth="1"/>
    <col min="10" max="20" width="13.42578125" style="185" customWidth="1"/>
    <col min="21" max="16384" width="7.85546875" style="185"/>
  </cols>
  <sheetData>
    <row r="1" spans="1:11" x14ac:dyDescent="0.2">
      <c r="B1" s="185" t="s">
        <v>143</v>
      </c>
      <c r="D1" s="186" t="s">
        <v>144</v>
      </c>
      <c r="I1" s="186" t="s">
        <v>354</v>
      </c>
    </row>
    <row r="2" spans="1:11" x14ac:dyDescent="0.2">
      <c r="B2" s="185" t="s">
        <v>145</v>
      </c>
      <c r="D2" s="186" t="s">
        <v>56</v>
      </c>
      <c r="I2" s="186" t="s">
        <v>355</v>
      </c>
    </row>
    <row r="3" spans="1:11" x14ac:dyDescent="0.2">
      <c r="B3" s="185" t="s">
        <v>146</v>
      </c>
      <c r="D3" s="187" t="s">
        <v>186</v>
      </c>
    </row>
    <row r="4" spans="1:11" x14ac:dyDescent="0.2">
      <c r="B4" s="185" t="s">
        <v>148</v>
      </c>
      <c r="D4" s="246">
        <v>191431</v>
      </c>
    </row>
    <row r="5" spans="1:11" x14ac:dyDescent="0.2">
      <c r="D5" s="190" t="s">
        <v>149</v>
      </c>
      <c r="E5" s="189"/>
      <c r="F5" s="189"/>
      <c r="G5" s="189"/>
      <c r="H5" s="189"/>
      <c r="I5" s="189"/>
      <c r="J5" s="190"/>
      <c r="K5" s="190"/>
    </row>
    <row r="6" spans="1:11" x14ac:dyDescent="0.2">
      <c r="D6" s="190" t="s">
        <v>150</v>
      </c>
      <c r="E6" s="189"/>
      <c r="F6" s="189"/>
      <c r="G6" s="189"/>
      <c r="H6" s="189"/>
      <c r="I6" s="189"/>
      <c r="J6" s="190"/>
      <c r="K6" s="190"/>
    </row>
    <row r="7" spans="1:11" x14ac:dyDescent="0.2">
      <c r="D7" s="189"/>
      <c r="E7" s="189"/>
      <c r="F7" s="189"/>
      <c r="G7" s="189"/>
      <c r="H7" s="189"/>
      <c r="I7" s="189"/>
      <c r="J7" s="190"/>
      <c r="K7" s="190"/>
    </row>
    <row r="8" spans="1:11" x14ac:dyDescent="0.2">
      <c r="A8" s="191">
        <v>1</v>
      </c>
      <c r="B8" s="185" t="s">
        <v>151</v>
      </c>
      <c r="D8" s="189"/>
      <c r="E8" s="189"/>
      <c r="F8" s="189"/>
      <c r="G8" s="192"/>
      <c r="H8" s="189"/>
      <c r="I8" s="189"/>
      <c r="J8" s="190"/>
      <c r="K8" s="190"/>
    </row>
    <row r="9" spans="1:11" x14ac:dyDescent="0.2">
      <c r="A9" s="191">
        <v>2</v>
      </c>
      <c r="D9" s="189"/>
      <c r="E9" s="189"/>
      <c r="F9" s="189"/>
      <c r="G9" s="192"/>
      <c r="H9" s="189"/>
      <c r="I9" s="189"/>
      <c r="J9" s="190"/>
      <c r="K9" s="190"/>
    </row>
    <row r="10" spans="1:11" x14ac:dyDescent="0.2">
      <c r="A10" s="191">
        <v>3</v>
      </c>
      <c r="B10" s="193"/>
      <c r="C10" s="193"/>
      <c r="D10" s="192"/>
      <c r="E10" s="192"/>
      <c r="F10" s="192"/>
      <c r="G10" s="192"/>
      <c r="H10" s="192"/>
      <c r="I10" s="192"/>
      <c r="J10" s="190"/>
      <c r="K10" s="190"/>
    </row>
    <row r="11" spans="1:11" x14ac:dyDescent="0.2">
      <c r="A11" s="191">
        <v>4</v>
      </c>
      <c r="B11" s="194" t="s">
        <v>152</v>
      </c>
      <c r="C11" s="194" t="s">
        <v>153</v>
      </c>
      <c r="D11" s="195" t="s">
        <v>130</v>
      </c>
      <c r="E11" s="195" t="s">
        <v>155</v>
      </c>
      <c r="F11" s="195" t="s">
        <v>156</v>
      </c>
      <c r="G11" s="195" t="s">
        <v>120</v>
      </c>
      <c r="H11" s="195" t="s">
        <v>129</v>
      </c>
      <c r="I11" s="195" t="s">
        <v>123</v>
      </c>
      <c r="J11" s="190"/>
      <c r="K11" s="190"/>
    </row>
    <row r="12" spans="1:11" x14ac:dyDescent="0.2">
      <c r="A12" s="191">
        <v>5</v>
      </c>
      <c r="B12" s="193" t="s">
        <v>157</v>
      </c>
      <c r="C12" s="193" t="s">
        <v>158</v>
      </c>
      <c r="D12" s="192" t="s">
        <v>159</v>
      </c>
      <c r="E12" s="192" t="s">
        <v>160</v>
      </c>
      <c r="F12" s="192" t="s">
        <v>187</v>
      </c>
      <c r="G12" s="192" t="s">
        <v>163</v>
      </c>
      <c r="H12" s="192" t="s">
        <v>164</v>
      </c>
      <c r="I12" s="192" t="s">
        <v>188</v>
      </c>
      <c r="J12" s="220"/>
      <c r="K12" s="190"/>
    </row>
    <row r="13" spans="1:11" x14ac:dyDescent="0.2">
      <c r="A13" s="191">
        <v>6</v>
      </c>
      <c r="D13" s="189"/>
      <c r="E13" s="189"/>
      <c r="F13" s="189"/>
      <c r="G13" s="192"/>
      <c r="H13" s="189"/>
      <c r="I13" s="189"/>
      <c r="J13" s="190"/>
      <c r="K13" s="190"/>
    </row>
    <row r="14" spans="1:11" x14ac:dyDescent="0.2">
      <c r="A14" s="191">
        <v>7</v>
      </c>
      <c r="B14" s="197" t="s">
        <v>165</v>
      </c>
      <c r="D14" s="189"/>
      <c r="E14" s="189"/>
      <c r="F14" s="189"/>
      <c r="G14" s="189"/>
      <c r="H14" s="189"/>
      <c r="I14" s="189"/>
      <c r="J14" s="190"/>
      <c r="K14" s="190"/>
    </row>
    <row r="15" spans="1:11" hidden="1" x14ac:dyDescent="0.2">
      <c r="A15" s="191">
        <v>8</v>
      </c>
      <c r="B15" s="198">
        <v>39021</v>
      </c>
      <c r="D15" s="189"/>
      <c r="E15" s="189"/>
      <c r="F15" s="189"/>
      <c r="G15" s="199"/>
      <c r="H15" s="189"/>
      <c r="I15" s="189">
        <v>-462588.19</v>
      </c>
      <c r="J15" s="190"/>
      <c r="K15" s="190"/>
    </row>
    <row r="16" spans="1:11" hidden="1" x14ac:dyDescent="0.2">
      <c r="A16" s="191">
        <v>9</v>
      </c>
      <c r="B16" s="198">
        <v>39051</v>
      </c>
      <c r="D16" s="189">
        <v>57097.03</v>
      </c>
      <c r="E16" s="189">
        <v>-73630.66</v>
      </c>
      <c r="F16" s="189"/>
      <c r="G16" s="199">
        <v>-6195.12</v>
      </c>
      <c r="H16" s="189">
        <v>-22728.750000000004</v>
      </c>
      <c r="I16" s="199">
        <v>-485316.94</v>
      </c>
      <c r="J16" s="190"/>
      <c r="K16" s="190"/>
    </row>
    <row r="17" spans="1:11" hidden="1" x14ac:dyDescent="0.2">
      <c r="A17" s="191">
        <v>10</v>
      </c>
      <c r="B17" s="198">
        <v>39082</v>
      </c>
      <c r="D17" s="189">
        <v>126678.92</v>
      </c>
      <c r="E17" s="189"/>
      <c r="F17" s="189"/>
      <c r="G17" s="199">
        <v>-2721.75</v>
      </c>
      <c r="H17" s="189">
        <v>123957.17</v>
      </c>
      <c r="I17" s="199">
        <v>-361359.77</v>
      </c>
      <c r="J17" s="190"/>
      <c r="K17" s="190"/>
    </row>
    <row r="18" spans="1:11" hidden="1" x14ac:dyDescent="0.2">
      <c r="A18" s="191">
        <v>11</v>
      </c>
      <c r="B18" s="198">
        <v>39113</v>
      </c>
      <c r="D18" s="189">
        <v>166860.57</v>
      </c>
      <c r="E18" s="189"/>
      <c r="F18" s="189"/>
      <c r="G18" s="199">
        <v>-1792.65</v>
      </c>
      <c r="H18" s="189">
        <v>165067.92000000001</v>
      </c>
      <c r="I18" s="199">
        <v>-196291.85</v>
      </c>
      <c r="J18" s="190"/>
      <c r="K18" s="190"/>
    </row>
    <row r="19" spans="1:11" hidden="1" x14ac:dyDescent="0.2">
      <c r="A19" s="191">
        <v>12</v>
      </c>
      <c r="B19" s="198">
        <v>39141</v>
      </c>
      <c r="D19" s="189">
        <v>149593.87</v>
      </c>
      <c r="E19" s="189"/>
      <c r="F19" s="189"/>
      <c r="G19" s="199">
        <v>-827.18</v>
      </c>
      <c r="H19" s="189">
        <v>148766.69</v>
      </c>
      <c r="I19" s="199">
        <v>-47525.16</v>
      </c>
      <c r="J19" s="190"/>
      <c r="K19" s="190"/>
    </row>
    <row r="20" spans="1:11" hidden="1" x14ac:dyDescent="0.2">
      <c r="A20" s="191">
        <v>13</v>
      </c>
      <c r="B20" s="198">
        <v>39172</v>
      </c>
      <c r="D20" s="189">
        <v>109334.88</v>
      </c>
      <c r="E20" s="189">
        <v>-826323.97</v>
      </c>
      <c r="F20" s="189"/>
      <c r="G20" s="199">
        <v>-5577.26</v>
      </c>
      <c r="H20" s="189">
        <v>-722566.35</v>
      </c>
      <c r="I20" s="199">
        <v>-770091.51</v>
      </c>
      <c r="J20" s="190"/>
      <c r="K20" s="190"/>
    </row>
    <row r="21" spans="1:11" hidden="1" x14ac:dyDescent="0.2">
      <c r="A21" s="191">
        <v>14</v>
      </c>
      <c r="B21" s="198">
        <v>39202</v>
      </c>
      <c r="D21" s="189">
        <v>77021.66</v>
      </c>
      <c r="E21" s="189"/>
      <c r="F21" s="189"/>
      <c r="G21" s="199">
        <v>-4980.8500000000004</v>
      </c>
      <c r="H21" s="189">
        <v>72040.81</v>
      </c>
      <c r="I21" s="199">
        <v>-698050.7</v>
      </c>
      <c r="J21" s="190"/>
      <c r="K21" s="190"/>
    </row>
    <row r="22" spans="1:11" hidden="1" x14ac:dyDescent="0.2">
      <c r="A22" s="191">
        <v>15</v>
      </c>
      <c r="B22" s="198">
        <v>39233</v>
      </c>
      <c r="D22" s="189">
        <v>58816.21</v>
      </c>
      <c r="E22" s="189"/>
      <c r="F22" s="189"/>
      <c r="G22" s="199">
        <v>-4552.34</v>
      </c>
      <c r="H22" s="189">
        <v>54263.869999999995</v>
      </c>
      <c r="I22" s="199">
        <v>-643786.82999999996</v>
      </c>
      <c r="J22" s="190"/>
      <c r="K22" s="190"/>
    </row>
    <row r="23" spans="1:11" hidden="1" x14ac:dyDescent="0.2">
      <c r="A23" s="191">
        <v>16</v>
      </c>
      <c r="B23" s="198">
        <v>39263</v>
      </c>
      <c r="D23" s="189">
        <v>39825.46</v>
      </c>
      <c r="E23" s="189"/>
      <c r="F23" s="189"/>
      <c r="G23" s="199">
        <v>-4382.4799999999996</v>
      </c>
      <c r="H23" s="189">
        <v>35442.979999999996</v>
      </c>
      <c r="I23" s="199">
        <v>-608343.85</v>
      </c>
      <c r="J23" s="245"/>
      <c r="K23" s="190"/>
    </row>
    <row r="24" spans="1:11" hidden="1" x14ac:dyDescent="0.2">
      <c r="A24" s="191">
        <v>17</v>
      </c>
      <c r="B24" s="198">
        <v>39294</v>
      </c>
      <c r="D24" s="189">
        <v>32365.08</v>
      </c>
      <c r="E24" s="189"/>
      <c r="F24" s="189"/>
      <c r="G24" s="199">
        <v>-4071.11</v>
      </c>
      <c r="H24" s="189">
        <v>28293.97</v>
      </c>
      <c r="I24" s="199">
        <v>-580049.88</v>
      </c>
      <c r="J24" s="245"/>
      <c r="K24" s="190"/>
    </row>
    <row r="25" spans="1:11" hidden="1" x14ac:dyDescent="0.2">
      <c r="A25" s="191">
        <v>18</v>
      </c>
      <c r="B25" s="198">
        <v>39324</v>
      </c>
      <c r="D25" s="189">
        <v>29625.25</v>
      </c>
      <c r="E25" s="189"/>
      <c r="F25" s="189"/>
      <c r="G25" s="199">
        <v>-3886.01</v>
      </c>
      <c r="H25" s="189">
        <v>25739.239999999998</v>
      </c>
      <c r="I25" s="199">
        <v>-554310.64</v>
      </c>
      <c r="J25" s="190"/>
      <c r="K25" s="190"/>
    </row>
    <row r="26" spans="1:11" hidden="1" x14ac:dyDescent="0.2">
      <c r="A26" s="191">
        <v>19</v>
      </c>
      <c r="B26" s="198">
        <v>39354</v>
      </c>
      <c r="D26" s="189">
        <v>32436.1</v>
      </c>
      <c r="E26" s="189"/>
      <c r="F26" s="189"/>
      <c r="G26" s="199">
        <v>-3699.39</v>
      </c>
      <c r="H26" s="189">
        <v>28736.71</v>
      </c>
      <c r="I26" s="199">
        <v>-525573.93000000005</v>
      </c>
      <c r="J26" s="190"/>
      <c r="K26" s="190"/>
    </row>
    <row r="27" spans="1:11" hidden="1" x14ac:dyDescent="0.2">
      <c r="A27" s="191">
        <v>20</v>
      </c>
      <c r="B27" s="198">
        <v>39385</v>
      </c>
      <c r="D27" s="200">
        <v>50256.92</v>
      </c>
      <c r="E27" s="200"/>
      <c r="F27" s="200"/>
      <c r="G27" s="201">
        <v>-3440.56</v>
      </c>
      <c r="H27" s="200">
        <v>46816.36</v>
      </c>
      <c r="I27" s="199">
        <v>-478757.57000000007</v>
      </c>
      <c r="J27" s="190"/>
      <c r="K27" s="190"/>
    </row>
    <row r="28" spans="1:11" hidden="1" x14ac:dyDescent="0.2">
      <c r="A28" s="191">
        <v>21</v>
      </c>
      <c r="B28" s="198">
        <v>39415</v>
      </c>
      <c r="C28" s="185" t="s">
        <v>173</v>
      </c>
      <c r="D28" s="200">
        <v>41604.15</v>
      </c>
      <c r="E28" s="200">
        <v>111970.47999999998</v>
      </c>
      <c r="F28" s="200"/>
      <c r="G28" s="201">
        <v>-2378.65</v>
      </c>
      <c r="H28" s="200">
        <v>151195.97999999998</v>
      </c>
      <c r="I28" s="199">
        <v>-327561.59000000008</v>
      </c>
      <c r="J28" s="190"/>
      <c r="K28" s="190"/>
    </row>
    <row r="29" spans="1:11" hidden="1" x14ac:dyDescent="0.2">
      <c r="A29" s="191">
        <v>22</v>
      </c>
      <c r="B29" s="198"/>
      <c r="C29" s="185" t="s">
        <v>174</v>
      </c>
      <c r="D29" s="200">
        <v>96535.53</v>
      </c>
      <c r="E29" s="200"/>
      <c r="F29" s="200"/>
      <c r="G29" s="201">
        <v>331.84</v>
      </c>
      <c r="H29" s="200">
        <v>96867.37</v>
      </c>
      <c r="I29" s="199">
        <v>-230694.22000000009</v>
      </c>
      <c r="J29" s="190"/>
      <c r="K29" s="190"/>
    </row>
    <row r="30" spans="1:11" hidden="1" x14ac:dyDescent="0.2">
      <c r="A30" s="191">
        <v>23</v>
      </c>
      <c r="B30" s="198">
        <v>39446</v>
      </c>
      <c r="D30" s="189">
        <v>309515.02</v>
      </c>
      <c r="E30" s="189"/>
      <c r="F30" s="189"/>
      <c r="G30" s="201">
        <v>-522.05999999999995</v>
      </c>
      <c r="H30" s="200">
        <v>308992.96000000002</v>
      </c>
      <c r="I30" s="199">
        <v>78298.739999999932</v>
      </c>
      <c r="J30" s="190"/>
      <c r="K30" s="190"/>
    </row>
    <row r="31" spans="1:11" hidden="1" x14ac:dyDescent="0.2">
      <c r="A31" s="191">
        <v>24</v>
      </c>
      <c r="B31" s="198">
        <v>39477</v>
      </c>
      <c r="D31" s="189">
        <v>376578.37</v>
      </c>
      <c r="E31" s="189"/>
      <c r="F31" s="189"/>
      <c r="G31" s="201">
        <v>1723.94</v>
      </c>
      <c r="H31" s="200">
        <v>378302.31</v>
      </c>
      <c r="I31" s="199">
        <v>456601.04999999993</v>
      </c>
      <c r="J31" s="190"/>
      <c r="K31" s="190"/>
    </row>
    <row r="32" spans="1:11" hidden="1" x14ac:dyDescent="0.2">
      <c r="A32" s="191">
        <v>25</v>
      </c>
      <c r="B32" s="198">
        <v>39506</v>
      </c>
      <c r="D32" s="189">
        <v>358641.65</v>
      </c>
      <c r="E32" s="189"/>
      <c r="F32" s="189"/>
      <c r="G32" s="201">
        <v>4112.29</v>
      </c>
      <c r="H32" s="200">
        <v>362753.94</v>
      </c>
      <c r="I32" s="199">
        <v>819354.99</v>
      </c>
      <c r="J32" s="190"/>
      <c r="K32" s="190"/>
    </row>
    <row r="33" spans="1:11" hidden="1" x14ac:dyDescent="0.2">
      <c r="A33" s="191">
        <v>26</v>
      </c>
      <c r="B33" s="198">
        <v>39537</v>
      </c>
      <c r="D33" s="189">
        <v>258896.75</v>
      </c>
      <c r="E33" s="200">
        <v>-1219943.5699999998</v>
      </c>
      <c r="F33" s="200"/>
      <c r="G33" s="201">
        <v>-6012.74</v>
      </c>
      <c r="H33" s="200">
        <v>-967059.55999999982</v>
      </c>
      <c r="I33" s="199">
        <v>-147704.56999999983</v>
      </c>
      <c r="J33" s="190"/>
      <c r="K33" s="190"/>
    </row>
    <row r="34" spans="1:11" hidden="1" x14ac:dyDescent="0.2">
      <c r="A34" s="191">
        <v>27</v>
      </c>
      <c r="B34" s="198">
        <v>39567</v>
      </c>
      <c r="D34" s="189">
        <v>261330.88</v>
      </c>
      <c r="E34" s="189"/>
      <c r="F34" s="189"/>
      <c r="G34" s="201">
        <v>-161.99</v>
      </c>
      <c r="H34" s="200">
        <v>261168.89</v>
      </c>
      <c r="I34" s="199">
        <v>113464.32000000018</v>
      </c>
      <c r="J34" s="190"/>
      <c r="K34" s="190"/>
    </row>
    <row r="35" spans="1:11" hidden="1" x14ac:dyDescent="0.2">
      <c r="A35" s="191">
        <v>28</v>
      </c>
      <c r="B35" s="198">
        <v>39598</v>
      </c>
      <c r="D35" s="189">
        <v>174280.63</v>
      </c>
      <c r="E35" s="189"/>
      <c r="F35" s="189"/>
      <c r="G35" s="201">
        <v>1065.8900000000001</v>
      </c>
      <c r="H35" s="200">
        <v>175346.52000000002</v>
      </c>
      <c r="I35" s="199">
        <v>288810.8400000002</v>
      </c>
      <c r="J35" s="190"/>
      <c r="K35" s="190"/>
    </row>
    <row r="36" spans="1:11" hidden="1" x14ac:dyDescent="0.2">
      <c r="A36" s="191">
        <v>29</v>
      </c>
      <c r="B36" s="198">
        <v>39628</v>
      </c>
      <c r="D36" s="189">
        <v>114030.74</v>
      </c>
      <c r="E36" s="189"/>
      <c r="F36" s="189"/>
      <c r="G36" s="201">
        <v>1885.18</v>
      </c>
      <c r="H36" s="200">
        <v>115915.92</v>
      </c>
      <c r="I36" s="199">
        <v>404726.76000000018</v>
      </c>
      <c r="J36" s="190"/>
      <c r="K36" s="190"/>
    </row>
    <row r="37" spans="1:11" hidden="1" x14ac:dyDescent="0.2">
      <c r="A37" s="191">
        <v>30</v>
      </c>
      <c r="B37" s="198">
        <v>39659</v>
      </c>
      <c r="D37" s="189">
        <v>83527.44</v>
      </c>
      <c r="E37" s="189"/>
      <c r="F37" s="189"/>
      <c r="G37" s="201">
        <v>1972</v>
      </c>
      <c r="H37" s="200">
        <v>85499.44</v>
      </c>
      <c r="I37" s="199">
        <v>490226.20000000019</v>
      </c>
      <c r="J37" s="190"/>
      <c r="K37" s="190"/>
    </row>
    <row r="38" spans="1:11" hidden="1" x14ac:dyDescent="0.2">
      <c r="A38" s="191">
        <v>31</v>
      </c>
      <c r="B38" s="198">
        <v>39689</v>
      </c>
      <c r="D38" s="189">
        <v>70173.45</v>
      </c>
      <c r="E38" s="189"/>
      <c r="F38" s="189"/>
      <c r="G38" s="201">
        <v>2320.13</v>
      </c>
      <c r="H38" s="200">
        <v>72493.58</v>
      </c>
      <c r="I38" s="199">
        <v>562719.78000000014</v>
      </c>
      <c r="J38" s="190"/>
      <c r="K38" s="190"/>
    </row>
    <row r="39" spans="1:11" hidden="1" x14ac:dyDescent="0.2">
      <c r="A39" s="191">
        <v>32</v>
      </c>
      <c r="B39" s="198">
        <v>39719</v>
      </c>
      <c r="D39" s="189">
        <v>73732.47</v>
      </c>
      <c r="E39" s="189"/>
      <c r="F39" s="189"/>
      <c r="G39" s="201">
        <v>2648.17</v>
      </c>
      <c r="H39" s="200">
        <v>76380.639999999999</v>
      </c>
      <c r="I39" s="199">
        <v>639100.42000000016</v>
      </c>
      <c r="J39" s="190"/>
      <c r="K39" s="190"/>
    </row>
    <row r="40" spans="1:11" hidden="1" x14ac:dyDescent="0.2">
      <c r="A40" s="191">
        <v>33</v>
      </c>
      <c r="B40" s="198">
        <v>39750</v>
      </c>
      <c r="D40" s="200">
        <v>101874.03</v>
      </c>
      <c r="E40" s="200"/>
      <c r="F40" s="200"/>
      <c r="G40" s="201">
        <v>2875.16</v>
      </c>
      <c r="H40" s="200">
        <v>104749.19</v>
      </c>
      <c r="I40" s="199">
        <v>743849.6100000001</v>
      </c>
      <c r="J40" s="190"/>
      <c r="K40" s="190"/>
    </row>
    <row r="41" spans="1:11" hidden="1" x14ac:dyDescent="0.2">
      <c r="A41" s="191">
        <v>34</v>
      </c>
      <c r="B41" s="198">
        <v>39780</v>
      </c>
      <c r="D41" s="189">
        <v>120008.16</v>
      </c>
      <c r="E41" s="200">
        <v>-698110.63000000035</v>
      </c>
      <c r="F41" s="200"/>
      <c r="G41" s="201">
        <v>440.6</v>
      </c>
      <c r="H41" s="200">
        <v>-577661.87000000034</v>
      </c>
      <c r="I41" s="199">
        <v>166187.73999999976</v>
      </c>
      <c r="J41" s="190"/>
      <c r="K41" s="190"/>
    </row>
    <row r="42" spans="1:11" hidden="1" x14ac:dyDescent="0.2">
      <c r="A42" s="191">
        <v>35</v>
      </c>
      <c r="B42" s="198">
        <v>39811</v>
      </c>
      <c r="D42" s="189">
        <v>119493</v>
      </c>
      <c r="E42" s="247"/>
      <c r="F42" s="247"/>
      <c r="G42" s="201">
        <v>941.39</v>
      </c>
      <c r="H42" s="200">
        <v>120434.39</v>
      </c>
      <c r="I42" s="199">
        <v>286622.12999999977</v>
      </c>
      <c r="J42" s="190"/>
      <c r="K42" s="190"/>
    </row>
    <row r="43" spans="1:11" hidden="1" x14ac:dyDescent="0.2">
      <c r="A43" s="191">
        <v>36</v>
      </c>
      <c r="B43" s="198">
        <v>39842</v>
      </c>
      <c r="D43" s="189">
        <v>169859.49</v>
      </c>
      <c r="E43" s="247">
        <v>-1233337.7</v>
      </c>
      <c r="F43" s="247"/>
      <c r="G43" s="201">
        <v>-3246.06</v>
      </c>
      <c r="H43" s="200">
        <v>-1066724.27</v>
      </c>
      <c r="I43" s="199">
        <v>-780102.14000000025</v>
      </c>
      <c r="J43" s="190"/>
      <c r="K43" s="190"/>
    </row>
    <row r="44" spans="1:11" hidden="1" x14ac:dyDescent="0.2">
      <c r="A44" s="191">
        <v>37</v>
      </c>
      <c r="B44" s="198">
        <v>39870</v>
      </c>
      <c r="D44" s="189">
        <v>148817.25</v>
      </c>
      <c r="E44" s="190"/>
      <c r="F44" s="190"/>
      <c r="G44" s="201">
        <v>-2658.11</v>
      </c>
      <c r="H44" s="200">
        <v>146159.14000000001</v>
      </c>
      <c r="I44" s="199">
        <v>-633943.00000000023</v>
      </c>
      <c r="J44" s="190"/>
      <c r="K44" s="190"/>
    </row>
    <row r="45" spans="1:11" hidden="1" x14ac:dyDescent="0.2">
      <c r="A45" s="191">
        <v>38</v>
      </c>
      <c r="B45" s="198">
        <v>39901</v>
      </c>
      <c r="D45" s="189">
        <v>132740.76</v>
      </c>
      <c r="E45" s="189"/>
      <c r="F45" s="189"/>
      <c r="G45" s="201">
        <v>-2102.8000000000002</v>
      </c>
      <c r="H45" s="200">
        <v>130637.96</v>
      </c>
      <c r="I45" s="199">
        <v>-503305.04000000021</v>
      </c>
      <c r="J45" s="190"/>
      <c r="K45" s="190"/>
    </row>
    <row r="46" spans="1:11" hidden="1" x14ac:dyDescent="0.2">
      <c r="A46" s="191">
        <v>39</v>
      </c>
      <c r="B46" s="198">
        <v>39931</v>
      </c>
      <c r="D46" s="189">
        <v>97745</v>
      </c>
      <c r="E46" s="189"/>
      <c r="F46" s="189"/>
      <c r="G46" s="201">
        <v>-1276.2</v>
      </c>
      <c r="H46" s="200">
        <v>96468.800000000003</v>
      </c>
      <c r="I46" s="199">
        <v>-406836.24000000022</v>
      </c>
      <c r="J46" s="190"/>
      <c r="K46" s="190"/>
    </row>
    <row r="47" spans="1:11" hidden="1" x14ac:dyDescent="0.2">
      <c r="A47" s="191">
        <v>40</v>
      </c>
      <c r="B47" s="198">
        <v>39962</v>
      </c>
      <c r="D47" s="189">
        <v>61019</v>
      </c>
      <c r="E47" s="189"/>
      <c r="F47" s="189"/>
      <c r="G47" s="201">
        <v>-1056.8499999999999</v>
      </c>
      <c r="H47" s="200">
        <v>59962.15</v>
      </c>
      <c r="I47" s="199">
        <v>-346874.0900000002</v>
      </c>
      <c r="J47" s="190"/>
      <c r="K47" s="190"/>
    </row>
    <row r="48" spans="1:11" hidden="1" x14ac:dyDescent="0.2">
      <c r="A48" s="191">
        <v>41</v>
      </c>
      <c r="B48" s="198">
        <v>39992</v>
      </c>
      <c r="D48" s="189">
        <v>37407.94</v>
      </c>
      <c r="E48" s="189"/>
      <c r="F48" s="189"/>
      <c r="G48" s="201">
        <v>-921.61</v>
      </c>
      <c r="H48" s="200">
        <v>36486.33</v>
      </c>
      <c r="I48" s="199">
        <v>-310387.76000000018</v>
      </c>
      <c r="J48" s="190"/>
      <c r="K48" s="190"/>
    </row>
    <row r="49" spans="1:15" hidden="1" x14ac:dyDescent="0.2">
      <c r="A49" s="191">
        <v>42</v>
      </c>
      <c r="B49" s="198">
        <v>40023</v>
      </c>
      <c r="D49" s="189">
        <v>30607.25</v>
      </c>
      <c r="E49" s="189"/>
      <c r="F49" s="189"/>
      <c r="G49" s="201">
        <v>-799.19</v>
      </c>
      <c r="H49" s="200">
        <v>29808.06</v>
      </c>
      <c r="I49" s="199">
        <v>-280579.70000000019</v>
      </c>
      <c r="J49" s="190"/>
      <c r="K49" s="190"/>
    </row>
    <row r="50" spans="1:15" hidden="1" x14ac:dyDescent="0.2">
      <c r="A50" s="191">
        <v>43</v>
      </c>
      <c r="B50" s="198">
        <v>40053</v>
      </c>
      <c r="D50" s="189">
        <v>27538.92</v>
      </c>
      <c r="E50" s="189"/>
      <c r="F50" s="189"/>
      <c r="G50" s="201">
        <v>-722.61</v>
      </c>
      <c r="H50" s="200">
        <v>26816.309999999998</v>
      </c>
      <c r="I50" s="199">
        <v>-253763.39000000019</v>
      </c>
      <c r="J50" s="190"/>
      <c r="K50" s="190"/>
    </row>
    <row r="51" spans="1:15" hidden="1" x14ac:dyDescent="0.2">
      <c r="A51" s="191">
        <v>44</v>
      </c>
      <c r="B51" s="198">
        <v>40083</v>
      </c>
      <c r="D51" s="189">
        <v>31163</v>
      </c>
      <c r="E51" s="189"/>
      <c r="F51" s="189"/>
      <c r="G51" s="201">
        <v>-645.08000000000004</v>
      </c>
      <c r="H51" s="200">
        <v>30517.919999999998</v>
      </c>
      <c r="I51" s="199">
        <v>-223245.4700000002</v>
      </c>
      <c r="J51" s="245"/>
      <c r="K51" s="248"/>
    </row>
    <row r="52" spans="1:15" hidden="1" x14ac:dyDescent="0.2">
      <c r="A52" s="191">
        <v>45</v>
      </c>
      <c r="B52" s="198">
        <v>40114</v>
      </c>
      <c r="D52" s="245">
        <v>43020.28</v>
      </c>
      <c r="E52" s="189"/>
      <c r="F52" s="189"/>
      <c r="G52" s="201">
        <v>-546.37</v>
      </c>
      <c r="H52" s="200">
        <v>42473.909999999996</v>
      </c>
      <c r="I52" s="199">
        <v>-180771.5600000002</v>
      </c>
      <c r="J52" s="190"/>
      <c r="K52" s="190"/>
    </row>
    <row r="53" spans="1:15" hidden="1" x14ac:dyDescent="0.2">
      <c r="A53" s="191">
        <v>46</v>
      </c>
      <c r="B53" s="198">
        <v>40144</v>
      </c>
      <c r="D53" s="189">
        <v>40281.33</v>
      </c>
      <c r="E53" s="189"/>
      <c r="F53" s="189"/>
      <c r="G53" s="201">
        <v>-435.04</v>
      </c>
      <c r="H53" s="200">
        <v>39846.29</v>
      </c>
      <c r="I53" s="199">
        <v>-140925.27000000019</v>
      </c>
      <c r="J53" s="189"/>
      <c r="K53" s="189"/>
      <c r="L53" s="186"/>
      <c r="M53" s="186"/>
      <c r="N53" s="186"/>
      <c r="O53" s="186"/>
    </row>
    <row r="54" spans="1:15" hidden="1" x14ac:dyDescent="0.2">
      <c r="A54" s="191">
        <v>47</v>
      </c>
      <c r="B54" s="198">
        <v>40174</v>
      </c>
      <c r="D54" s="189"/>
      <c r="E54" s="189"/>
      <c r="F54" s="189"/>
      <c r="G54" s="201"/>
      <c r="H54" s="200"/>
      <c r="I54" s="199"/>
      <c r="J54" s="189"/>
      <c r="K54" s="189"/>
      <c r="L54" s="186"/>
      <c r="M54" s="186"/>
      <c r="N54" s="186"/>
      <c r="O54" s="186"/>
    </row>
    <row r="55" spans="1:15" hidden="1" x14ac:dyDescent="0.2">
      <c r="A55" s="191">
        <v>48</v>
      </c>
      <c r="B55" s="198"/>
      <c r="C55" s="185" t="s">
        <v>174</v>
      </c>
      <c r="D55" s="189">
        <v>49042.39</v>
      </c>
      <c r="E55" s="189">
        <v>-165202.62999999966</v>
      </c>
      <c r="F55" s="189"/>
      <c r="G55" s="201">
        <v>-381.01</v>
      </c>
      <c r="H55" s="200">
        <v>-116541.24999999965</v>
      </c>
      <c r="I55" s="199">
        <v>-257466.51999999984</v>
      </c>
      <c r="J55" s="189"/>
      <c r="K55" s="189"/>
      <c r="L55" s="186"/>
      <c r="M55" s="186"/>
      <c r="N55" s="186"/>
      <c r="O55" s="186"/>
    </row>
    <row r="56" spans="1:15" hidden="1" x14ac:dyDescent="0.2">
      <c r="A56" s="191">
        <v>49</v>
      </c>
      <c r="B56" s="198">
        <v>40175</v>
      </c>
      <c r="D56" s="189">
        <v>176726.54</v>
      </c>
      <c r="E56" s="189">
        <v>-1500827.06</v>
      </c>
      <c r="F56" s="189"/>
      <c r="G56" s="201">
        <v>-4522.7299999999996</v>
      </c>
      <c r="H56" s="200">
        <v>-1328623.25</v>
      </c>
      <c r="I56" s="199">
        <v>-1586089.7699999998</v>
      </c>
      <c r="J56" s="189"/>
      <c r="K56" s="189"/>
      <c r="L56" s="186"/>
      <c r="M56" s="186"/>
      <c r="N56" s="186"/>
      <c r="O56" s="186"/>
    </row>
    <row r="57" spans="1:15" hidden="1" x14ac:dyDescent="0.2">
      <c r="A57" s="191">
        <v>50</v>
      </c>
      <c r="B57" s="198">
        <v>40206</v>
      </c>
      <c r="D57" s="189">
        <v>195795.8855411</v>
      </c>
      <c r="E57" s="189"/>
      <c r="F57" s="189"/>
      <c r="G57" s="201">
        <v>-4030.52</v>
      </c>
      <c r="H57" s="200">
        <v>191765.36554110001</v>
      </c>
      <c r="I57" s="199">
        <v>-1394324.4044588997</v>
      </c>
      <c r="J57" s="189"/>
      <c r="K57" s="189"/>
      <c r="L57" s="186"/>
      <c r="M57" s="186"/>
      <c r="N57" s="186"/>
      <c r="O57" s="186"/>
    </row>
    <row r="58" spans="1:15" hidden="1" x14ac:dyDescent="0.2">
      <c r="A58" s="191">
        <v>51</v>
      </c>
      <c r="B58" s="198">
        <v>40234</v>
      </c>
      <c r="D58" s="189">
        <v>134231.97466529999</v>
      </c>
      <c r="E58" s="189"/>
      <c r="F58" s="189"/>
      <c r="G58" s="201">
        <v>-3594.52</v>
      </c>
      <c r="H58" s="200">
        <v>130637.45466529999</v>
      </c>
      <c r="I58" s="199">
        <v>-1263686.9497935998</v>
      </c>
      <c r="J58" s="189"/>
      <c r="K58" s="189"/>
      <c r="L58" s="186"/>
      <c r="M58" s="186"/>
      <c r="N58" s="186"/>
      <c r="O58" s="186"/>
    </row>
    <row r="59" spans="1:15" hidden="1" x14ac:dyDescent="0.2">
      <c r="A59" s="191">
        <v>52</v>
      </c>
      <c r="B59" s="198">
        <v>40265</v>
      </c>
      <c r="D59" s="189">
        <v>115691.45</v>
      </c>
      <c r="E59" s="189"/>
      <c r="F59" s="189"/>
      <c r="G59" s="201">
        <v>-3265.82</v>
      </c>
      <c r="H59" s="200">
        <v>112425.62999999999</v>
      </c>
      <c r="I59" s="199">
        <v>-1151261.3197935999</v>
      </c>
      <c r="J59" s="189"/>
      <c r="K59" s="189"/>
      <c r="L59" s="186"/>
      <c r="M59" s="186"/>
      <c r="N59" s="186"/>
      <c r="O59" s="186"/>
    </row>
    <row r="60" spans="1:15" hidden="1" x14ac:dyDescent="0.2">
      <c r="A60" s="191">
        <v>53</v>
      </c>
      <c r="B60" s="198">
        <v>40295</v>
      </c>
      <c r="D60" s="189">
        <v>107425.63</v>
      </c>
      <c r="E60" s="189"/>
      <c r="F60" s="189"/>
      <c r="G60" s="201">
        <v>-2972.53</v>
      </c>
      <c r="H60" s="200">
        <v>104453.1</v>
      </c>
      <c r="I60" s="199">
        <v>-1046808.2197935999</v>
      </c>
      <c r="J60" s="189"/>
      <c r="K60" s="189"/>
      <c r="L60" s="186"/>
      <c r="M60" s="186"/>
      <c r="N60" s="186"/>
      <c r="O60" s="186"/>
    </row>
    <row r="61" spans="1:15" hidden="1" x14ac:dyDescent="0.2">
      <c r="A61" s="191">
        <v>54</v>
      </c>
      <c r="B61" s="198">
        <v>40326</v>
      </c>
      <c r="D61" s="189">
        <v>82462.66</v>
      </c>
      <c r="E61" s="189"/>
      <c r="F61" s="189"/>
      <c r="G61" s="201">
        <v>-2723.44</v>
      </c>
      <c r="H61" s="200">
        <v>79739.22</v>
      </c>
      <c r="I61" s="199">
        <v>-967068.99979359994</v>
      </c>
      <c r="J61" s="189"/>
      <c r="K61" s="189"/>
      <c r="L61" s="186"/>
      <c r="M61" s="186"/>
      <c r="N61" s="186"/>
      <c r="O61" s="186"/>
    </row>
    <row r="62" spans="1:15" hidden="1" x14ac:dyDescent="0.2">
      <c r="A62" s="191">
        <v>55</v>
      </c>
      <c r="B62" s="198">
        <v>40356</v>
      </c>
      <c r="D62" s="189">
        <v>63760.959999999999</v>
      </c>
      <c r="E62" s="189"/>
      <c r="F62" s="189"/>
      <c r="G62" s="201">
        <v>-2532.8000000000002</v>
      </c>
      <c r="H62" s="200">
        <v>61228.159999999996</v>
      </c>
      <c r="I62" s="199">
        <v>-905840.83979359991</v>
      </c>
      <c r="J62" s="189"/>
      <c r="K62" s="189"/>
      <c r="L62" s="186"/>
      <c r="M62" s="186"/>
      <c r="N62" s="186"/>
      <c r="O62" s="186"/>
    </row>
    <row r="63" spans="1:15" hidden="1" x14ac:dyDescent="0.2">
      <c r="A63" s="191">
        <v>56</v>
      </c>
      <c r="B63" s="198">
        <v>40387</v>
      </c>
      <c r="D63" s="189">
        <v>44458.49</v>
      </c>
      <c r="E63" s="189"/>
      <c r="F63" s="189"/>
      <c r="G63" s="201">
        <v>-2393.11</v>
      </c>
      <c r="H63" s="200">
        <v>42065.38</v>
      </c>
      <c r="I63" s="199">
        <v>-863775.4597935999</v>
      </c>
      <c r="J63" s="189"/>
      <c r="K63" s="189"/>
      <c r="L63" s="186"/>
      <c r="M63" s="186"/>
      <c r="N63" s="186"/>
      <c r="O63" s="186"/>
    </row>
    <row r="64" spans="1:15" hidden="1" x14ac:dyDescent="0.2">
      <c r="A64" s="191">
        <v>57</v>
      </c>
      <c r="B64" s="198">
        <v>40417</v>
      </c>
      <c r="D64" s="189">
        <v>37504.778165299998</v>
      </c>
      <c r="E64" s="189"/>
      <c r="F64" s="189"/>
      <c r="G64" s="201">
        <v>-2288.6</v>
      </c>
      <c r="H64" s="200">
        <v>35216.1781653</v>
      </c>
      <c r="I64" s="199">
        <v>-828559.28162829985</v>
      </c>
      <c r="J64" s="189"/>
      <c r="K64" s="189"/>
      <c r="L64" s="186"/>
      <c r="M64" s="186"/>
      <c r="N64" s="186"/>
      <c r="O64" s="186"/>
    </row>
    <row r="65" spans="1:15" hidden="1" x14ac:dyDescent="0.2">
      <c r="A65" s="191">
        <v>58</v>
      </c>
      <c r="B65" s="198">
        <v>40447</v>
      </c>
      <c r="D65" s="189">
        <v>39387.321849900021</v>
      </c>
      <c r="E65" s="189"/>
      <c r="F65" s="189"/>
      <c r="G65" s="201">
        <v>-2190.6799999999998</v>
      </c>
      <c r="H65" s="200">
        <v>37196.641849900021</v>
      </c>
      <c r="I65" s="199">
        <v>-791362.63977839984</v>
      </c>
      <c r="J65" s="189"/>
      <c r="K65" s="189"/>
      <c r="L65" s="186"/>
      <c r="M65" s="186"/>
      <c r="N65" s="186"/>
      <c r="O65" s="186"/>
    </row>
    <row r="66" spans="1:15" hidden="1" x14ac:dyDescent="0.2">
      <c r="A66" s="191">
        <v>59</v>
      </c>
      <c r="B66" s="198">
        <v>40478</v>
      </c>
      <c r="D66" s="189">
        <v>48588.43</v>
      </c>
      <c r="E66" s="189"/>
      <c r="F66" s="189"/>
      <c r="G66" s="201">
        <v>-2077.48</v>
      </c>
      <c r="H66" s="200">
        <v>46510.95</v>
      </c>
      <c r="I66" s="199">
        <v>-744851.68977839989</v>
      </c>
      <c r="J66" s="189"/>
      <c r="K66" s="189"/>
      <c r="L66" s="186"/>
      <c r="M66" s="186"/>
      <c r="N66" s="186"/>
      <c r="O66" s="186"/>
    </row>
    <row r="67" spans="1:15" hidden="1" x14ac:dyDescent="0.2">
      <c r="A67" s="191">
        <v>60</v>
      </c>
      <c r="B67" s="198">
        <v>40508</v>
      </c>
      <c r="C67" s="185" t="s">
        <v>173</v>
      </c>
      <c r="D67" s="189">
        <v>44311.93</v>
      </c>
      <c r="E67" s="189"/>
      <c r="F67" s="189"/>
      <c r="G67" s="201">
        <v>-1957.3</v>
      </c>
      <c r="H67" s="200">
        <v>42354.63</v>
      </c>
      <c r="I67" s="199">
        <v>-702497.05977839988</v>
      </c>
      <c r="J67" s="189"/>
      <c r="K67" s="189"/>
      <c r="L67" s="186"/>
      <c r="M67" s="186"/>
      <c r="N67" s="186"/>
      <c r="O67" s="186"/>
    </row>
    <row r="68" spans="1:15" hidden="1" x14ac:dyDescent="0.2">
      <c r="A68" s="191">
        <v>61</v>
      </c>
      <c r="B68" s="198"/>
      <c r="C68" s="185" t="s">
        <v>174</v>
      </c>
      <c r="D68" s="189">
        <v>49288.36</v>
      </c>
      <c r="E68" s="189">
        <v>679617.74000000011</v>
      </c>
      <c r="F68" s="189"/>
      <c r="G68" s="201">
        <v>1907.38</v>
      </c>
      <c r="H68" s="200">
        <v>730813.4800000001</v>
      </c>
      <c r="I68" s="199">
        <v>28316.420221600216</v>
      </c>
      <c r="J68" s="189"/>
      <c r="K68" s="189"/>
      <c r="L68" s="186"/>
      <c r="M68" s="186"/>
      <c r="N68" s="186"/>
      <c r="O68" s="186"/>
    </row>
    <row r="69" spans="1:15" hidden="1" x14ac:dyDescent="0.2">
      <c r="A69" s="191">
        <v>62</v>
      </c>
      <c r="B69" s="198">
        <v>40539</v>
      </c>
      <c r="D69" s="189">
        <v>212690.81</v>
      </c>
      <c r="E69" s="189"/>
      <c r="F69" s="189"/>
      <c r="G69" s="201">
        <v>364.71</v>
      </c>
      <c r="H69" s="200">
        <v>213055.52</v>
      </c>
      <c r="I69" s="199">
        <v>241371.94022160021</v>
      </c>
      <c r="J69" s="189"/>
      <c r="K69" s="189"/>
      <c r="L69" s="186"/>
      <c r="M69" s="186"/>
      <c r="N69" s="186"/>
      <c r="O69" s="186"/>
    </row>
    <row r="70" spans="1:15" hidden="1" x14ac:dyDescent="0.2">
      <c r="A70" s="191">
        <v>63</v>
      </c>
      <c r="B70" s="198">
        <v>40570</v>
      </c>
      <c r="C70" s="203">
        <v>2</v>
      </c>
      <c r="D70" s="189">
        <v>250648.39</v>
      </c>
      <c r="E70" s="189">
        <v>-1611884.3800000001</v>
      </c>
      <c r="F70" s="202">
        <v>3.2500000000000001E-2</v>
      </c>
      <c r="G70" s="201">
        <v>-3372.38</v>
      </c>
      <c r="H70" s="200">
        <v>-1364608.3375000001</v>
      </c>
      <c r="I70" s="199">
        <v>-1123236.3972783999</v>
      </c>
      <c r="J70" s="189"/>
      <c r="K70" s="189"/>
      <c r="L70" s="186"/>
      <c r="M70" s="186"/>
      <c r="N70" s="186"/>
      <c r="O70" s="186"/>
    </row>
    <row r="71" spans="1:15" hidden="1" x14ac:dyDescent="0.2">
      <c r="A71" s="191">
        <v>64</v>
      </c>
      <c r="B71" s="198">
        <v>40598</v>
      </c>
      <c r="D71" s="189">
        <v>199873.38</v>
      </c>
      <c r="E71" s="189"/>
      <c r="F71" s="202">
        <v>3.2500000000000001E-2</v>
      </c>
      <c r="G71" s="201">
        <v>-2771.44</v>
      </c>
      <c r="H71" s="200">
        <v>197101.9725</v>
      </c>
      <c r="I71" s="199">
        <v>-926134.42477839987</v>
      </c>
      <c r="J71" s="189"/>
      <c r="K71" s="189"/>
      <c r="L71" s="186"/>
      <c r="M71" s="186"/>
      <c r="N71" s="186"/>
      <c r="O71" s="186"/>
    </row>
    <row r="72" spans="1:15" hidden="1" x14ac:dyDescent="0.2">
      <c r="A72" s="191">
        <v>65</v>
      </c>
      <c r="B72" s="198">
        <v>40629</v>
      </c>
      <c r="D72" s="189">
        <v>209576.7</v>
      </c>
      <c r="E72" s="189"/>
      <c r="F72" s="202">
        <v>3.2500000000000001E-2</v>
      </c>
      <c r="G72" s="201">
        <v>-2224.48</v>
      </c>
      <c r="H72" s="200">
        <v>207352.2525</v>
      </c>
      <c r="I72" s="199">
        <v>-718782.17227839981</v>
      </c>
      <c r="J72" s="189"/>
      <c r="K72" s="189"/>
      <c r="L72" s="186"/>
      <c r="M72" s="186"/>
      <c r="N72" s="186"/>
      <c r="O72" s="186"/>
    </row>
    <row r="73" spans="1:15" hidden="1" x14ac:dyDescent="0.2">
      <c r="A73" s="191">
        <v>66</v>
      </c>
      <c r="B73" s="198">
        <v>40659</v>
      </c>
      <c r="D73" s="189">
        <v>157190.43</v>
      </c>
      <c r="E73" s="189"/>
      <c r="F73" s="202">
        <v>3.2500000000000001E-2</v>
      </c>
      <c r="G73" s="201">
        <v>-1733.84</v>
      </c>
      <c r="H73" s="200">
        <v>155456.6225</v>
      </c>
      <c r="I73" s="199">
        <v>-563325.54977839976</v>
      </c>
      <c r="J73" s="189"/>
      <c r="K73" s="189"/>
      <c r="L73" s="186"/>
      <c r="M73" s="186"/>
      <c r="N73" s="186"/>
      <c r="O73" s="186"/>
    </row>
    <row r="74" spans="1:15" hidden="1" x14ac:dyDescent="0.2">
      <c r="A74" s="191">
        <v>67</v>
      </c>
      <c r="B74" s="198">
        <v>40690</v>
      </c>
      <c r="D74" s="189">
        <v>123390</v>
      </c>
      <c r="E74" s="189"/>
      <c r="F74" s="202">
        <v>3.2500000000000001E-2</v>
      </c>
      <c r="G74" s="201">
        <v>-1358.58</v>
      </c>
      <c r="H74" s="200">
        <v>122031.4525</v>
      </c>
      <c r="I74" s="199">
        <v>-441294.09727839974</v>
      </c>
      <c r="J74" s="189"/>
      <c r="K74" s="189"/>
      <c r="L74" s="186"/>
      <c r="M74" s="186"/>
      <c r="N74" s="186"/>
      <c r="O74" s="186"/>
    </row>
    <row r="75" spans="1:15" hidden="1" x14ac:dyDescent="0.2">
      <c r="A75" s="191">
        <v>68</v>
      </c>
      <c r="B75" s="198">
        <v>40720</v>
      </c>
      <c r="D75" s="189">
        <v>77454.81</v>
      </c>
      <c r="E75" s="189"/>
      <c r="F75" s="202">
        <v>3.2500000000000001E-2</v>
      </c>
      <c r="G75" s="201">
        <v>-1090.28</v>
      </c>
      <c r="H75" s="200">
        <v>76364.5625</v>
      </c>
      <c r="I75" s="199">
        <v>-364929.53477839974</v>
      </c>
      <c r="J75" s="189"/>
      <c r="K75" s="189"/>
      <c r="L75" s="186"/>
      <c r="M75" s="186"/>
      <c r="N75" s="186"/>
      <c r="O75" s="186"/>
    </row>
    <row r="76" spans="1:15" hidden="1" x14ac:dyDescent="0.2">
      <c r="A76" s="191">
        <v>69</v>
      </c>
      <c r="B76" s="198">
        <v>40751</v>
      </c>
      <c r="D76" s="189">
        <v>52163.06</v>
      </c>
      <c r="E76" s="189"/>
      <c r="F76" s="202">
        <v>3.2500000000000001E-2</v>
      </c>
      <c r="G76" s="201">
        <v>-917.71</v>
      </c>
      <c r="H76" s="200">
        <v>51245.3825</v>
      </c>
      <c r="I76" s="199">
        <v>-313684.15227839974</v>
      </c>
      <c r="J76" s="189"/>
      <c r="K76" s="189"/>
      <c r="L76" s="186"/>
      <c r="M76" s="186"/>
      <c r="N76" s="186"/>
      <c r="O76" s="186"/>
    </row>
    <row r="77" spans="1:15" hidden="1" x14ac:dyDescent="0.2">
      <c r="A77" s="191">
        <v>70</v>
      </c>
      <c r="B77" s="198">
        <v>40781</v>
      </c>
      <c r="D77" s="189">
        <v>43969.43</v>
      </c>
      <c r="E77" s="189"/>
      <c r="F77" s="202">
        <v>3.2500000000000001E-2</v>
      </c>
      <c r="G77" s="201">
        <v>-790.02</v>
      </c>
      <c r="H77" s="200">
        <v>43179.442500000005</v>
      </c>
      <c r="I77" s="199">
        <v>-270504.70977839973</v>
      </c>
      <c r="J77" s="189"/>
      <c r="K77" s="189"/>
      <c r="L77" s="186"/>
      <c r="M77" s="186"/>
      <c r="N77" s="186"/>
      <c r="O77" s="186"/>
    </row>
    <row r="78" spans="1:15" hidden="1" x14ac:dyDescent="0.2">
      <c r="A78" s="191">
        <v>71</v>
      </c>
      <c r="B78" s="198">
        <v>40811</v>
      </c>
      <c r="D78" s="189">
        <v>45031.34</v>
      </c>
      <c r="E78" s="189"/>
      <c r="F78" s="202">
        <v>3.2500000000000001E-2</v>
      </c>
      <c r="G78" s="201">
        <v>-671.64</v>
      </c>
      <c r="H78" s="200">
        <v>44359.732499999998</v>
      </c>
      <c r="I78" s="199">
        <v>-226144.97727839975</v>
      </c>
      <c r="J78" s="189"/>
      <c r="K78" s="189"/>
      <c r="L78" s="186"/>
      <c r="M78" s="186"/>
      <c r="N78" s="186"/>
      <c r="O78" s="186"/>
    </row>
    <row r="79" spans="1:15" hidden="1" x14ac:dyDescent="0.2">
      <c r="A79" s="191">
        <v>72</v>
      </c>
      <c r="B79" s="198">
        <v>40842</v>
      </c>
      <c r="D79" s="189">
        <v>59963.660169200019</v>
      </c>
      <c r="E79" s="189"/>
      <c r="F79" s="202">
        <v>3.2500000000000001E-2</v>
      </c>
      <c r="G79" s="201">
        <v>-531.28</v>
      </c>
      <c r="H79" s="200">
        <v>59432.412669200021</v>
      </c>
      <c r="I79" s="199">
        <v>-166712.56460919973</v>
      </c>
      <c r="J79" s="189"/>
      <c r="K79" s="189"/>
      <c r="L79" s="186"/>
      <c r="M79" s="186"/>
      <c r="N79" s="186"/>
      <c r="O79" s="186"/>
    </row>
    <row r="80" spans="1:15" hidden="1" x14ac:dyDescent="0.2">
      <c r="A80" s="191">
        <v>73</v>
      </c>
      <c r="B80" s="198">
        <v>40872</v>
      </c>
      <c r="C80" s="185" t="s">
        <v>176</v>
      </c>
      <c r="D80" s="189">
        <v>64053.52</v>
      </c>
      <c r="E80" s="189"/>
      <c r="F80" s="202">
        <v>3.2500000000000001E-2</v>
      </c>
      <c r="G80" s="201">
        <v>-364.77</v>
      </c>
      <c r="H80" s="200">
        <v>63688.75</v>
      </c>
      <c r="I80" s="199">
        <v>-103023.81460919973</v>
      </c>
      <c r="J80" s="189"/>
      <c r="K80" s="189"/>
      <c r="L80" s="186"/>
      <c r="M80" s="186"/>
      <c r="N80" s="186"/>
      <c r="O80" s="186"/>
    </row>
    <row r="81" spans="1:15" hidden="1" x14ac:dyDescent="0.2">
      <c r="A81" s="191">
        <v>74</v>
      </c>
      <c r="B81" s="198">
        <v>40872</v>
      </c>
      <c r="C81" s="185" t="s">
        <v>179</v>
      </c>
      <c r="D81" s="189">
        <v>39486.33</v>
      </c>
      <c r="E81" s="189">
        <v>374550.56</v>
      </c>
      <c r="F81" s="202">
        <v>3.2500000000000001E-2</v>
      </c>
      <c r="G81" s="189">
        <v>1067.8800000000001</v>
      </c>
      <c r="H81" s="200">
        <v>415104.77</v>
      </c>
      <c r="I81" s="199">
        <v>312080.95539080026</v>
      </c>
      <c r="J81" s="189"/>
      <c r="K81" s="189"/>
      <c r="L81" s="186"/>
      <c r="M81" s="186"/>
      <c r="N81" s="186"/>
      <c r="O81" s="186"/>
    </row>
    <row r="82" spans="1:15" hidden="1" x14ac:dyDescent="0.2">
      <c r="A82" s="191">
        <v>75</v>
      </c>
      <c r="B82" s="198">
        <v>40903</v>
      </c>
      <c r="D82" s="189">
        <v>154108.35999999999</v>
      </c>
      <c r="E82" s="189"/>
      <c r="F82" s="202">
        <v>3.2500000000000001E-2</v>
      </c>
      <c r="G82" s="201">
        <v>1053.9100000000001</v>
      </c>
      <c r="H82" s="200">
        <v>155162.26999999999</v>
      </c>
      <c r="I82" s="199">
        <v>467243.22539080027</v>
      </c>
      <c r="J82" s="189"/>
      <c r="K82" s="189"/>
      <c r="L82" s="186"/>
      <c r="M82" s="186"/>
      <c r="N82" s="186"/>
      <c r="O82" s="186"/>
    </row>
    <row r="83" spans="1:15" hidden="1" x14ac:dyDescent="0.2">
      <c r="A83" s="191">
        <v>76</v>
      </c>
      <c r="B83" s="198">
        <v>40934</v>
      </c>
      <c r="C83" s="203">
        <v>2</v>
      </c>
      <c r="D83" s="189">
        <v>169800.07</v>
      </c>
      <c r="E83" s="189">
        <v>-1222077.5699999998</v>
      </c>
      <c r="F83" s="202">
        <v>3.2500000000000001E-2</v>
      </c>
      <c r="G83" s="201">
        <v>-1814.41</v>
      </c>
      <c r="H83" s="200">
        <v>-1054091.9099999997</v>
      </c>
      <c r="I83" s="199">
        <v>-586848.68460919941</v>
      </c>
      <c r="J83" s="189"/>
      <c r="K83" s="189"/>
      <c r="L83" s="186"/>
      <c r="M83" s="186"/>
      <c r="N83" s="186"/>
      <c r="O83" s="186"/>
    </row>
    <row r="84" spans="1:15" hidden="1" x14ac:dyDescent="0.2">
      <c r="A84" s="191">
        <v>77</v>
      </c>
      <c r="B84" s="198">
        <v>40963</v>
      </c>
      <c r="D84" s="189">
        <v>142864.41843600004</v>
      </c>
      <c r="E84" s="189"/>
      <c r="F84" s="202">
        <v>3.2500000000000001E-2</v>
      </c>
      <c r="G84" s="201">
        <v>-1395.92</v>
      </c>
      <c r="H84" s="200">
        <v>141468.49843600002</v>
      </c>
      <c r="I84" s="199">
        <v>-445380.18617319938</v>
      </c>
      <c r="J84" s="189"/>
      <c r="K84" s="189"/>
      <c r="L84" s="186"/>
      <c r="M84" s="186"/>
      <c r="N84" s="186"/>
      <c r="O84" s="186"/>
    </row>
    <row r="85" spans="1:15" hidden="1" x14ac:dyDescent="0.2">
      <c r="A85" s="191">
        <v>78</v>
      </c>
      <c r="B85" s="198">
        <v>40994</v>
      </c>
      <c r="D85" s="189">
        <v>134423.61981120001</v>
      </c>
      <c r="E85" s="189"/>
      <c r="F85" s="202">
        <v>3.2500000000000001E-2</v>
      </c>
      <c r="G85" s="201">
        <v>-1024.21</v>
      </c>
      <c r="H85" s="200">
        <v>133399.40981120002</v>
      </c>
      <c r="I85" s="199">
        <v>-311980.77636199933</v>
      </c>
      <c r="J85" s="189"/>
      <c r="K85" s="189"/>
      <c r="L85" s="186"/>
      <c r="M85" s="186"/>
      <c r="N85" s="186"/>
      <c r="O85" s="186"/>
    </row>
    <row r="86" spans="1:15" hidden="1" x14ac:dyDescent="0.2">
      <c r="A86" s="191">
        <v>79</v>
      </c>
      <c r="B86" s="198">
        <v>41024</v>
      </c>
      <c r="D86" s="189">
        <v>103954.3888176</v>
      </c>
      <c r="E86" s="189"/>
      <c r="F86" s="202">
        <v>3.2500000000000001E-2</v>
      </c>
      <c r="G86" s="201">
        <v>-704.18</v>
      </c>
      <c r="H86" s="200">
        <v>103250.20881760001</v>
      </c>
      <c r="I86" s="199">
        <v>-208730.56754439932</v>
      </c>
      <c r="J86" s="189"/>
      <c r="K86" s="189"/>
      <c r="L86" s="186"/>
      <c r="M86" s="186"/>
      <c r="N86" s="186"/>
      <c r="O86" s="186"/>
    </row>
    <row r="87" spans="1:15" hidden="1" x14ac:dyDescent="0.2">
      <c r="A87" s="191">
        <v>80</v>
      </c>
      <c r="B87" s="198">
        <v>41055</v>
      </c>
      <c r="D87" s="189">
        <v>64066.537579999997</v>
      </c>
      <c r="E87" s="189"/>
      <c r="F87" s="202">
        <v>3.2500000000000001E-2</v>
      </c>
      <c r="G87" s="201">
        <v>-478.56</v>
      </c>
      <c r="H87" s="200">
        <v>63587.977579999999</v>
      </c>
      <c r="I87" s="199">
        <v>-145142.58996439932</v>
      </c>
      <c r="J87" s="189"/>
      <c r="K87" s="189"/>
      <c r="L87" s="186"/>
      <c r="M87" s="186"/>
      <c r="N87" s="186"/>
      <c r="O87" s="186"/>
    </row>
    <row r="88" spans="1:15" hidden="1" x14ac:dyDescent="0.2">
      <c r="A88" s="191">
        <v>81</v>
      </c>
      <c r="B88" s="198">
        <v>41085</v>
      </c>
      <c r="D88" s="189">
        <v>46682.793437200009</v>
      </c>
      <c r="E88" s="189"/>
      <c r="F88" s="202">
        <v>3.2500000000000001E-2</v>
      </c>
      <c r="G88" s="201">
        <v>-329.88</v>
      </c>
      <c r="H88" s="200">
        <v>46352.913437200012</v>
      </c>
      <c r="I88" s="199">
        <v>-98789.676527199306</v>
      </c>
      <c r="J88" s="189"/>
      <c r="K88" s="189"/>
      <c r="L88" s="186"/>
      <c r="M88" s="186"/>
      <c r="N88" s="186"/>
      <c r="O88" s="186"/>
    </row>
    <row r="89" spans="1:15" hidden="1" x14ac:dyDescent="0.2">
      <c r="A89" s="191">
        <v>82</v>
      </c>
      <c r="B89" s="198">
        <v>41116</v>
      </c>
      <c r="D89" s="189">
        <v>35458.939131599996</v>
      </c>
      <c r="E89" s="189"/>
      <c r="F89" s="202">
        <v>3.2500000000000001E-2</v>
      </c>
      <c r="G89" s="201">
        <v>-219.54</v>
      </c>
      <c r="H89" s="200">
        <v>35239.399131599996</v>
      </c>
      <c r="I89" s="199">
        <v>-63550.277395599311</v>
      </c>
      <c r="J89" s="189"/>
      <c r="K89" s="189"/>
      <c r="L89" s="186"/>
      <c r="M89" s="186"/>
      <c r="N89" s="186"/>
      <c r="O89" s="186"/>
    </row>
    <row r="90" spans="1:15" hidden="1" x14ac:dyDescent="0.2">
      <c r="A90" s="191">
        <v>83</v>
      </c>
      <c r="B90" s="198">
        <v>41146</v>
      </c>
      <c r="D90" s="189">
        <v>29425.683768800001</v>
      </c>
      <c r="E90" s="189"/>
      <c r="F90" s="202">
        <v>3.2500000000000001E-2</v>
      </c>
      <c r="G90" s="201">
        <v>-132.27000000000001</v>
      </c>
      <c r="H90" s="200">
        <v>29293.413768800001</v>
      </c>
      <c r="I90" s="199">
        <v>-34256.863626799313</v>
      </c>
      <c r="J90" s="189"/>
      <c r="K90" s="189"/>
      <c r="L90" s="186"/>
      <c r="M90" s="186"/>
      <c r="N90" s="186"/>
      <c r="O90" s="186"/>
    </row>
    <row r="91" spans="1:15" hidden="1" x14ac:dyDescent="0.2">
      <c r="A91" s="191">
        <v>84</v>
      </c>
      <c r="B91" s="198">
        <v>41176</v>
      </c>
      <c r="D91" s="189">
        <v>30701.320623599997</v>
      </c>
      <c r="E91" s="189"/>
      <c r="F91" s="202">
        <v>3.2500000000000001E-2</v>
      </c>
      <c r="G91" s="201">
        <v>-51.2</v>
      </c>
      <c r="H91" s="200">
        <v>30650.120623599996</v>
      </c>
      <c r="I91" s="199">
        <v>-3606.7430031993172</v>
      </c>
      <c r="J91" s="189"/>
      <c r="K91" s="189"/>
      <c r="L91" s="186"/>
      <c r="M91" s="186"/>
      <c r="N91" s="186"/>
      <c r="O91" s="186"/>
    </row>
    <row r="92" spans="1:15" hidden="1" x14ac:dyDescent="0.2">
      <c r="A92" s="191">
        <v>85</v>
      </c>
      <c r="B92" s="198">
        <v>41207</v>
      </c>
      <c r="D92" s="189">
        <v>40006.591534400002</v>
      </c>
      <c r="E92" s="189"/>
      <c r="F92" s="202">
        <v>3.2500000000000001E-2</v>
      </c>
      <c r="G92" s="201">
        <v>44.41</v>
      </c>
      <c r="H92" s="200">
        <v>40051.001534400006</v>
      </c>
      <c r="I92" s="199">
        <v>36444.258531200685</v>
      </c>
      <c r="J92" s="189"/>
      <c r="K92" s="189"/>
      <c r="L92" s="186"/>
      <c r="M92" s="186"/>
      <c r="N92" s="186"/>
      <c r="O92" s="186"/>
    </row>
    <row r="93" spans="1:15" hidden="1" x14ac:dyDescent="0.2">
      <c r="A93" s="191">
        <v>86</v>
      </c>
      <c r="B93" s="198">
        <v>41237</v>
      </c>
      <c r="C93" s="185" t="s">
        <v>176</v>
      </c>
      <c r="D93" s="189">
        <v>39656.609161600005</v>
      </c>
      <c r="E93" s="189"/>
      <c r="F93" s="202">
        <v>3.2500000000000001E-2</v>
      </c>
      <c r="G93" s="201">
        <v>152.4</v>
      </c>
      <c r="H93" s="200">
        <v>39809.009161600006</v>
      </c>
      <c r="I93" s="199">
        <v>76253.267692800699</v>
      </c>
      <c r="J93" s="189"/>
      <c r="K93" s="189"/>
      <c r="L93" s="186"/>
      <c r="M93" s="186"/>
      <c r="N93" s="186"/>
      <c r="O93" s="186"/>
    </row>
    <row r="94" spans="1:15" hidden="1" x14ac:dyDescent="0.2">
      <c r="A94" s="191">
        <v>87</v>
      </c>
      <c r="B94" s="198">
        <v>41237</v>
      </c>
      <c r="C94" s="185" t="s">
        <v>179</v>
      </c>
      <c r="D94" s="189">
        <v>29668.339999999997</v>
      </c>
      <c r="E94" s="189">
        <v>110381.2</v>
      </c>
      <c r="F94" s="202">
        <v>3.2500000000000001E-2</v>
      </c>
      <c r="G94" s="189">
        <v>339.12</v>
      </c>
      <c r="H94" s="200">
        <v>140388.65999999997</v>
      </c>
      <c r="I94" s="199">
        <v>216641.92769280067</v>
      </c>
      <c r="J94" s="189"/>
      <c r="K94" s="189"/>
      <c r="L94" s="186"/>
      <c r="M94" s="186"/>
      <c r="N94" s="186"/>
      <c r="O94" s="186"/>
    </row>
    <row r="95" spans="1:15" hidden="1" x14ac:dyDescent="0.2">
      <c r="A95" s="191">
        <v>88</v>
      </c>
      <c r="B95" s="198">
        <v>41268</v>
      </c>
      <c r="D95" s="189">
        <v>116882.78397599999</v>
      </c>
      <c r="E95" s="189">
        <v>0.09</v>
      </c>
      <c r="F95" s="202">
        <v>3.2500000000000001E-2</v>
      </c>
      <c r="G95" s="201">
        <v>745.02</v>
      </c>
      <c r="H95" s="200">
        <v>117627.89397599999</v>
      </c>
      <c r="I95" s="199">
        <v>334269.82166880067</v>
      </c>
      <c r="J95" s="189"/>
      <c r="K95" s="189"/>
      <c r="L95" s="186"/>
      <c r="M95" s="186"/>
      <c r="N95" s="186"/>
      <c r="O95" s="186"/>
    </row>
    <row r="96" spans="1:15" s="204" customFormat="1" hidden="1" x14ac:dyDescent="0.2">
      <c r="A96" s="191">
        <v>89</v>
      </c>
      <c r="B96" s="204">
        <v>41299</v>
      </c>
      <c r="D96" s="189">
        <v>174481.68933799997</v>
      </c>
      <c r="E96" s="189">
        <v>-1199549.8400000001</v>
      </c>
      <c r="F96" s="202">
        <v>3.2500000000000001E-2</v>
      </c>
      <c r="G96" s="201">
        <v>-2107.19</v>
      </c>
      <c r="H96" s="200">
        <v>-1027175.340662</v>
      </c>
      <c r="I96" s="199">
        <v>-692905.51899319934</v>
      </c>
      <c r="J96" s="200"/>
      <c r="K96" s="200"/>
      <c r="L96" s="227"/>
      <c r="M96" s="227"/>
      <c r="N96" s="227"/>
      <c r="O96" s="227"/>
    </row>
    <row r="97" spans="1:15" s="204" customFormat="1" hidden="1" x14ac:dyDescent="0.2">
      <c r="A97" s="191">
        <v>90</v>
      </c>
      <c r="B97" s="198">
        <v>41327</v>
      </c>
      <c r="D97" s="189">
        <v>141200.44</v>
      </c>
      <c r="E97" s="189"/>
      <c r="F97" s="202">
        <v>3.2500000000000001E-2</v>
      </c>
      <c r="G97" s="201">
        <v>-1685.41</v>
      </c>
      <c r="H97" s="200">
        <v>139515.03</v>
      </c>
      <c r="I97" s="199">
        <v>-553390.48899319931</v>
      </c>
      <c r="J97" s="200"/>
      <c r="K97" s="200"/>
      <c r="L97" s="227"/>
      <c r="M97" s="227"/>
      <c r="N97" s="227"/>
      <c r="O97" s="227"/>
    </row>
    <row r="98" spans="1:15" s="204" customFormat="1" hidden="1" x14ac:dyDescent="0.2">
      <c r="A98" s="191">
        <v>91</v>
      </c>
      <c r="B98" s="198">
        <v>41358</v>
      </c>
      <c r="D98" s="251">
        <v>111051.98</v>
      </c>
      <c r="E98" s="189"/>
      <c r="F98" s="202">
        <v>3.2500000000000001E-2</v>
      </c>
      <c r="G98" s="201">
        <v>-1348.38</v>
      </c>
      <c r="H98" s="200">
        <v>109703.59999999999</v>
      </c>
      <c r="I98" s="199">
        <v>-443686.88899319933</v>
      </c>
      <c r="J98" s="200"/>
      <c r="K98" s="200"/>
      <c r="L98" s="227"/>
      <c r="M98" s="227"/>
      <c r="N98" s="227"/>
      <c r="O98" s="227"/>
    </row>
    <row r="99" spans="1:15" s="204" customFormat="1" hidden="1" x14ac:dyDescent="0.2">
      <c r="A99" s="191">
        <v>92</v>
      </c>
      <c r="B99" s="185">
        <v>41388</v>
      </c>
      <c r="D99" s="251">
        <v>79957.56</v>
      </c>
      <c r="E99" s="189"/>
      <c r="F99" s="202">
        <v>3.2500000000000001E-2</v>
      </c>
      <c r="G99" s="201">
        <v>-1093.3800000000001</v>
      </c>
      <c r="H99" s="200">
        <v>78864.179999999993</v>
      </c>
      <c r="I99" s="199">
        <v>-364822.70899319934</v>
      </c>
      <c r="J99" s="200"/>
      <c r="K99" s="200"/>
      <c r="L99" s="227"/>
      <c r="M99" s="227"/>
      <c r="N99" s="227"/>
      <c r="O99" s="227"/>
    </row>
    <row r="100" spans="1:15" s="204" customFormat="1" hidden="1" x14ac:dyDescent="0.2">
      <c r="A100" s="191">
        <v>93</v>
      </c>
      <c r="B100" s="185">
        <v>41419</v>
      </c>
      <c r="D100" s="251">
        <v>54181.19</v>
      </c>
      <c r="E100" s="189"/>
      <c r="F100" s="202">
        <v>3.2500000000000001E-2</v>
      </c>
      <c r="G100" s="201">
        <v>-914.69</v>
      </c>
      <c r="H100" s="200">
        <v>53266.5</v>
      </c>
      <c r="I100" s="199">
        <v>-311556.20899319934</v>
      </c>
      <c r="J100" s="200"/>
      <c r="K100" s="200"/>
      <c r="L100" s="227"/>
      <c r="M100" s="227"/>
      <c r="N100" s="227"/>
      <c r="O100" s="227"/>
    </row>
    <row r="101" spans="1:15" s="204" customFormat="1" hidden="1" x14ac:dyDescent="0.2">
      <c r="A101" s="191">
        <v>94</v>
      </c>
      <c r="B101" s="185">
        <v>41449</v>
      </c>
      <c r="D101" s="189">
        <v>42582.89</v>
      </c>
      <c r="E101" s="189"/>
      <c r="F101" s="202">
        <v>3.2500000000000001E-2</v>
      </c>
      <c r="G101" s="201">
        <v>-786.13</v>
      </c>
      <c r="H101" s="200">
        <v>41796.76</v>
      </c>
      <c r="I101" s="199">
        <v>-269759.44899319933</v>
      </c>
      <c r="J101" s="200"/>
      <c r="K101" s="200"/>
      <c r="L101" s="227"/>
      <c r="M101" s="227"/>
      <c r="N101" s="227"/>
      <c r="O101" s="227"/>
    </row>
    <row r="102" spans="1:15" s="204" customFormat="1" hidden="1" x14ac:dyDescent="0.2">
      <c r="A102" s="191">
        <v>95</v>
      </c>
      <c r="B102" s="185">
        <v>41480</v>
      </c>
      <c r="C102" s="185"/>
      <c r="D102" s="189">
        <v>31608.781048000001</v>
      </c>
      <c r="E102" s="189"/>
      <c r="F102" s="202">
        <v>3.2500000000000001E-2</v>
      </c>
      <c r="G102" s="201">
        <v>-687.79</v>
      </c>
      <c r="H102" s="200">
        <v>30920.991048</v>
      </c>
      <c r="I102" s="199">
        <v>-238838.45794519933</v>
      </c>
      <c r="J102" s="200"/>
      <c r="K102" s="200"/>
      <c r="L102" s="227"/>
      <c r="M102" s="227"/>
      <c r="N102" s="227"/>
      <c r="O102" s="227"/>
    </row>
    <row r="103" spans="1:15" s="204" customFormat="1" hidden="1" x14ac:dyDescent="0.2">
      <c r="A103" s="191">
        <v>96</v>
      </c>
      <c r="B103" s="185">
        <v>41511</v>
      </c>
      <c r="C103" s="185"/>
      <c r="D103" s="189">
        <v>27844.936365599991</v>
      </c>
      <c r="E103" s="189"/>
      <c r="F103" s="202">
        <v>3.2500000000000001E-2</v>
      </c>
      <c r="G103" s="201">
        <v>-609.15</v>
      </c>
      <c r="H103" s="200">
        <v>27235.78636559999</v>
      </c>
      <c r="I103" s="199">
        <v>-211602.67157959935</v>
      </c>
      <c r="J103" s="200"/>
      <c r="K103" s="200"/>
      <c r="L103" s="227"/>
      <c r="M103" s="227"/>
      <c r="N103" s="227"/>
      <c r="O103" s="227"/>
    </row>
    <row r="104" spans="1:15" s="204" customFormat="1" hidden="1" x14ac:dyDescent="0.2">
      <c r="A104" s="191">
        <v>97</v>
      </c>
      <c r="B104" s="185">
        <v>41541</v>
      </c>
      <c r="C104" s="185"/>
      <c r="D104" s="189">
        <v>28243.863404399999</v>
      </c>
      <c r="E104" s="189"/>
      <c r="F104" s="202">
        <v>3.2500000000000001E-2</v>
      </c>
      <c r="G104" s="201">
        <v>-534.84</v>
      </c>
      <c r="H104" s="200">
        <v>27709.023404399999</v>
      </c>
      <c r="I104" s="199">
        <v>-183893.64817519934</v>
      </c>
      <c r="J104" s="200"/>
      <c r="K104" s="200"/>
      <c r="L104" s="227"/>
      <c r="M104" s="227"/>
      <c r="N104" s="227"/>
      <c r="O104" s="227"/>
    </row>
    <row r="105" spans="1:15" s="204" customFormat="1" hidden="1" x14ac:dyDescent="0.2">
      <c r="A105" s="191">
        <v>98</v>
      </c>
      <c r="B105" s="185">
        <v>41572</v>
      </c>
      <c r="C105" s="185"/>
      <c r="D105" s="189">
        <v>50884.719323200006</v>
      </c>
      <c r="E105" s="189"/>
      <c r="F105" s="202">
        <v>3.2500000000000001E-2</v>
      </c>
      <c r="G105" s="201">
        <v>-429.14</v>
      </c>
      <c r="H105" s="200">
        <v>50455.579323200007</v>
      </c>
      <c r="I105" s="199">
        <v>-133438.06885199933</v>
      </c>
      <c r="J105" s="200"/>
      <c r="K105" s="200"/>
      <c r="L105" s="227"/>
      <c r="M105" s="227"/>
      <c r="N105" s="227"/>
      <c r="O105" s="227"/>
    </row>
    <row r="106" spans="1:15" s="204" customFormat="1" hidden="1" x14ac:dyDescent="0.2">
      <c r="A106" s="191">
        <v>99</v>
      </c>
      <c r="B106" s="185">
        <v>41602</v>
      </c>
      <c r="C106" s="185" t="s">
        <v>176</v>
      </c>
      <c r="D106" s="189">
        <v>42170.873038799989</v>
      </c>
      <c r="E106" s="189"/>
      <c r="F106" s="202">
        <v>3.2500000000000001E-2</v>
      </c>
      <c r="G106" s="201">
        <v>-304.29000000000002</v>
      </c>
      <c r="H106" s="200">
        <v>41866.583038799989</v>
      </c>
      <c r="I106" s="199">
        <v>-91571.465813199335</v>
      </c>
      <c r="J106" s="200"/>
      <c r="K106" s="200"/>
      <c r="L106" s="227"/>
      <c r="M106" s="227"/>
      <c r="N106" s="227"/>
      <c r="O106" s="227"/>
    </row>
    <row r="107" spans="1:15" s="204" customFormat="1" hidden="1" x14ac:dyDescent="0.2">
      <c r="A107" s="191">
        <v>100</v>
      </c>
      <c r="B107" s="185">
        <v>41602</v>
      </c>
      <c r="C107" s="185" t="s">
        <v>179</v>
      </c>
      <c r="D107" s="189">
        <v>42321.210000000006</v>
      </c>
      <c r="E107" s="189">
        <v>-3932.9151639997581</v>
      </c>
      <c r="F107" s="202">
        <v>3.2500000000000001E-2</v>
      </c>
      <c r="G107" s="201">
        <v>46.66</v>
      </c>
      <c r="H107" s="200">
        <v>38434.954836000252</v>
      </c>
      <c r="I107" s="199">
        <v>-53136.510977199083</v>
      </c>
      <c r="J107" s="200"/>
      <c r="K107" s="200"/>
      <c r="L107" s="227"/>
      <c r="M107" s="227"/>
      <c r="N107" s="227"/>
      <c r="O107" s="227"/>
    </row>
    <row r="108" spans="1:15" s="204" customFormat="1" hidden="1" x14ac:dyDescent="0.2">
      <c r="A108" s="191">
        <v>101</v>
      </c>
      <c r="B108" s="223">
        <v>41633</v>
      </c>
      <c r="C108" s="185"/>
      <c r="D108" s="189">
        <v>206825.53339639996</v>
      </c>
      <c r="E108" s="189"/>
      <c r="F108" s="202">
        <v>3.2500000000000001E-2</v>
      </c>
      <c r="G108" s="201">
        <v>136.16</v>
      </c>
      <c r="H108" s="200">
        <v>206961.69339639996</v>
      </c>
      <c r="I108" s="199">
        <v>153825.18241920089</v>
      </c>
      <c r="J108" s="200"/>
      <c r="K108" s="200"/>
      <c r="L108" s="227"/>
      <c r="M108" s="227"/>
      <c r="N108" s="227"/>
      <c r="O108" s="227"/>
    </row>
    <row r="109" spans="1:15" s="204" customFormat="1" hidden="1" x14ac:dyDescent="0.2">
      <c r="A109" s="191">
        <v>102</v>
      </c>
      <c r="B109" s="223">
        <v>41664</v>
      </c>
      <c r="C109" s="185"/>
      <c r="D109" s="189">
        <v>227367.5928484</v>
      </c>
      <c r="E109" s="189">
        <v>-1378053.3900000001</v>
      </c>
      <c r="F109" s="202">
        <v>3.2500000000000001E-2</v>
      </c>
      <c r="G109" s="201">
        <v>-3007.72</v>
      </c>
      <c r="H109" s="200">
        <v>-1153693.5171516</v>
      </c>
      <c r="I109" s="199">
        <v>-999868.33473239909</v>
      </c>
      <c r="J109" s="200"/>
      <c r="K109" s="200"/>
      <c r="L109" s="227"/>
      <c r="M109" s="227"/>
      <c r="N109" s="227"/>
      <c r="O109" s="227"/>
    </row>
    <row r="110" spans="1:15" s="204" customFormat="1" hidden="1" x14ac:dyDescent="0.2">
      <c r="A110" s="191">
        <v>103</v>
      </c>
      <c r="B110" s="224">
        <v>41692</v>
      </c>
      <c r="C110" s="185"/>
      <c r="D110" s="189">
        <v>208971.25481479996</v>
      </c>
      <c r="E110" s="189"/>
      <c r="F110" s="202">
        <v>3.2500000000000001E-2</v>
      </c>
      <c r="G110" s="201">
        <v>-2424.9899999999998</v>
      </c>
      <c r="H110" s="200">
        <v>206546.26481479997</v>
      </c>
      <c r="I110" s="199">
        <v>-793322.06991759909</v>
      </c>
      <c r="J110" s="200"/>
      <c r="K110" s="200"/>
      <c r="L110" s="227"/>
      <c r="M110" s="227"/>
      <c r="N110" s="227"/>
      <c r="O110" s="227"/>
    </row>
    <row r="111" spans="1:15" s="204" customFormat="1" hidden="1" x14ac:dyDescent="0.2">
      <c r="A111" s="191">
        <v>104</v>
      </c>
      <c r="B111" s="224">
        <v>41723</v>
      </c>
      <c r="C111" s="185"/>
      <c r="D111" s="189">
        <v>150621.04866960004</v>
      </c>
      <c r="E111" s="189"/>
      <c r="F111" s="202">
        <v>3.2500000000000001E-2</v>
      </c>
      <c r="G111" s="201">
        <v>-1944.61</v>
      </c>
      <c r="H111" s="200">
        <v>148676.43866960006</v>
      </c>
      <c r="I111" s="199">
        <v>-644645.63124799903</v>
      </c>
      <c r="J111" s="200"/>
      <c r="K111" s="200"/>
      <c r="L111" s="227"/>
      <c r="M111" s="227"/>
      <c r="N111" s="227"/>
      <c r="O111" s="227"/>
    </row>
    <row r="112" spans="1:15" s="204" customFormat="1" hidden="1" x14ac:dyDescent="0.2">
      <c r="A112" s="191">
        <v>105</v>
      </c>
      <c r="B112" s="224">
        <v>41753</v>
      </c>
      <c r="C112" s="185"/>
      <c r="D112" s="189">
        <v>105675.31438160001</v>
      </c>
      <c r="E112" s="189"/>
      <c r="F112" s="202">
        <v>3.2500000000000001E-2</v>
      </c>
      <c r="G112" s="201">
        <v>-1602.81</v>
      </c>
      <c r="H112" s="200">
        <v>104072.50438160001</v>
      </c>
      <c r="I112" s="199">
        <v>-540573.12686639908</v>
      </c>
      <c r="J112" s="200"/>
      <c r="K112" s="200"/>
      <c r="L112" s="227"/>
      <c r="M112" s="227"/>
      <c r="N112" s="227"/>
      <c r="O112" s="227"/>
    </row>
    <row r="113" spans="1:15" s="204" customFormat="1" hidden="1" x14ac:dyDescent="0.2">
      <c r="A113" s="191">
        <v>106</v>
      </c>
      <c r="B113" s="185">
        <v>41784</v>
      </c>
      <c r="C113" s="185"/>
      <c r="D113" s="189">
        <v>70728.81</v>
      </c>
      <c r="E113" s="189"/>
      <c r="F113" s="202">
        <v>3.2500000000000001E-2</v>
      </c>
      <c r="G113" s="201">
        <v>-1368.27</v>
      </c>
      <c r="H113" s="200">
        <v>69360.539999999994</v>
      </c>
      <c r="I113" s="199">
        <v>-471212.5868663991</v>
      </c>
      <c r="J113" s="200"/>
      <c r="K113" s="200"/>
      <c r="L113" s="227"/>
      <c r="M113" s="227"/>
      <c r="N113" s="227"/>
      <c r="O113" s="227"/>
    </row>
    <row r="114" spans="1:15" s="204" customFormat="1" hidden="1" x14ac:dyDescent="0.2">
      <c r="A114" s="191">
        <v>107</v>
      </c>
      <c r="B114" s="185">
        <v>41814</v>
      </c>
      <c r="C114" s="185"/>
      <c r="D114" s="189">
        <v>47938.33</v>
      </c>
      <c r="E114" s="189"/>
      <c r="F114" s="202">
        <v>3.2500000000000001E-2</v>
      </c>
      <c r="G114" s="201">
        <v>-1211.28</v>
      </c>
      <c r="H114" s="200">
        <v>46727.05</v>
      </c>
      <c r="I114" s="199">
        <v>-424485.53686639911</v>
      </c>
      <c r="J114" s="200"/>
      <c r="K114" s="200"/>
      <c r="L114" s="227"/>
      <c r="M114" s="227"/>
      <c r="N114" s="227"/>
      <c r="O114" s="227"/>
    </row>
    <row r="115" spans="1:15" s="204" customFormat="1" hidden="1" x14ac:dyDescent="0.2">
      <c r="A115" s="191">
        <v>108</v>
      </c>
      <c r="B115" s="185">
        <v>41845</v>
      </c>
      <c r="C115" s="185"/>
      <c r="D115" s="189">
        <v>41747.286422000005</v>
      </c>
      <c r="E115" s="189"/>
      <c r="F115" s="202">
        <v>3.2500000000000001E-2</v>
      </c>
      <c r="G115" s="201">
        <v>-1093.1199999999999</v>
      </c>
      <c r="H115" s="200">
        <v>40654.166422000002</v>
      </c>
      <c r="I115" s="199">
        <v>-383831.37044439913</v>
      </c>
      <c r="J115" s="200"/>
      <c r="K115" s="200"/>
      <c r="L115" s="227"/>
      <c r="M115" s="227"/>
      <c r="N115" s="227"/>
      <c r="O115" s="227"/>
    </row>
    <row r="116" spans="1:15" s="204" customFormat="1" hidden="1" x14ac:dyDescent="0.2">
      <c r="A116" s="191">
        <v>109</v>
      </c>
      <c r="B116" s="185">
        <v>41876</v>
      </c>
      <c r="C116" s="185"/>
      <c r="D116" s="189">
        <v>34021.339999999997</v>
      </c>
      <c r="E116" s="189"/>
      <c r="F116" s="202">
        <v>3.2500000000000001E-2</v>
      </c>
      <c r="G116" s="201">
        <v>-993.47</v>
      </c>
      <c r="H116" s="200">
        <v>33027.869999999995</v>
      </c>
      <c r="I116" s="199">
        <v>-350803.50044439913</v>
      </c>
      <c r="J116" s="200"/>
      <c r="K116" s="200"/>
      <c r="L116" s="227"/>
      <c r="M116" s="227"/>
      <c r="N116" s="227"/>
      <c r="O116" s="227"/>
    </row>
    <row r="117" spans="1:15" s="204" customFormat="1" hidden="1" x14ac:dyDescent="0.2">
      <c r="A117" s="191">
        <v>110</v>
      </c>
      <c r="B117" s="185">
        <v>41906</v>
      </c>
      <c r="C117" s="185"/>
      <c r="D117" s="189">
        <v>35615.938585200005</v>
      </c>
      <c r="E117" s="189"/>
      <c r="F117" s="202">
        <v>3.2500000000000001E-2</v>
      </c>
      <c r="G117" s="201">
        <v>-901.86</v>
      </c>
      <c r="H117" s="200">
        <v>34714.078585200004</v>
      </c>
      <c r="I117" s="199">
        <v>-316089.42185919912</v>
      </c>
      <c r="J117" s="200"/>
      <c r="K117" s="200"/>
      <c r="L117" s="227"/>
      <c r="M117" s="227"/>
      <c r="N117" s="227"/>
      <c r="O117" s="227"/>
    </row>
    <row r="118" spans="1:15" s="204" customFormat="1" hidden="1" x14ac:dyDescent="0.2">
      <c r="A118" s="191">
        <v>111</v>
      </c>
      <c r="B118" s="185">
        <v>41937</v>
      </c>
      <c r="C118" s="185"/>
      <c r="D118" s="189">
        <v>42013.47</v>
      </c>
      <c r="E118" s="189"/>
      <c r="F118" s="202">
        <v>3.2500000000000001E-2</v>
      </c>
      <c r="G118" s="201">
        <v>-799.18</v>
      </c>
      <c r="H118" s="200">
        <v>41214.29</v>
      </c>
      <c r="I118" s="199">
        <v>-274875.13185919914</v>
      </c>
      <c r="J118" s="200"/>
      <c r="K118" s="200"/>
      <c r="L118" s="227"/>
      <c r="M118" s="227"/>
      <c r="N118" s="227"/>
      <c r="O118" s="227"/>
    </row>
    <row r="119" spans="1:15" s="204" customFormat="1" hidden="1" x14ac:dyDescent="0.2">
      <c r="A119" s="191">
        <v>112</v>
      </c>
      <c r="B119" s="185">
        <v>41967</v>
      </c>
      <c r="C119" s="185" t="s">
        <v>176</v>
      </c>
      <c r="D119" s="189">
        <v>43975.02</v>
      </c>
      <c r="E119" s="189"/>
      <c r="F119" s="202">
        <v>3.2500000000000001E-2</v>
      </c>
      <c r="G119" s="201">
        <v>-684.9</v>
      </c>
      <c r="H119" s="200">
        <v>43290.119999999995</v>
      </c>
      <c r="I119" s="199">
        <v>-231584.99185919916</v>
      </c>
      <c r="J119" s="200"/>
      <c r="K119" s="200"/>
      <c r="L119" s="227"/>
      <c r="M119" s="227"/>
      <c r="N119" s="227"/>
      <c r="O119" s="227"/>
    </row>
    <row r="120" spans="1:15" s="204" customFormat="1" hidden="1" x14ac:dyDescent="0.2">
      <c r="A120" s="191">
        <v>113</v>
      </c>
      <c r="B120" s="185">
        <v>41967</v>
      </c>
      <c r="C120" s="185" t="s">
        <v>179</v>
      </c>
      <c r="D120" s="189">
        <v>69576.300000000017</v>
      </c>
      <c r="E120" s="189">
        <v>-919526.23519000201</v>
      </c>
      <c r="F120" s="202">
        <v>3.2500000000000001E-2</v>
      </c>
      <c r="G120" s="201">
        <v>-2396.17</v>
      </c>
      <c r="H120" s="200">
        <v>-852346.10519000201</v>
      </c>
      <c r="I120" s="199">
        <v>-1083931.0970492011</v>
      </c>
      <c r="J120" s="200"/>
      <c r="K120" s="200"/>
      <c r="L120" s="227"/>
      <c r="M120" s="227"/>
      <c r="N120" s="227"/>
      <c r="O120" s="227"/>
    </row>
    <row r="121" spans="1:15" s="204" customFormat="1" hidden="1" x14ac:dyDescent="0.2">
      <c r="A121" s="191">
        <v>114</v>
      </c>
      <c r="B121" s="223">
        <v>41998</v>
      </c>
      <c r="C121" s="185"/>
      <c r="D121" s="189">
        <v>271345.02316320007</v>
      </c>
      <c r="E121" s="189"/>
      <c r="F121" s="202">
        <v>3.2500000000000001E-2</v>
      </c>
      <c r="G121" s="201">
        <v>-2568.1999999999998</v>
      </c>
      <c r="H121" s="200">
        <v>268776.82316320005</v>
      </c>
      <c r="I121" s="199">
        <v>-815154.27388600109</v>
      </c>
      <c r="J121" s="200"/>
      <c r="K121" s="200"/>
      <c r="L121" s="227"/>
      <c r="M121" s="227"/>
      <c r="N121" s="227"/>
      <c r="O121" s="227"/>
    </row>
    <row r="122" spans="1:15" s="204" customFormat="1" hidden="1" x14ac:dyDescent="0.2">
      <c r="A122" s="191">
        <v>115</v>
      </c>
      <c r="B122" s="190">
        <v>42029</v>
      </c>
      <c r="C122" s="249">
        <v>2</v>
      </c>
      <c r="D122" s="189">
        <v>296523.03498399997</v>
      </c>
      <c r="E122" s="189">
        <v>-1223450.71</v>
      </c>
      <c r="F122" s="202">
        <v>3.2500000000000001E-2</v>
      </c>
      <c r="G122" s="201">
        <v>-5119.68</v>
      </c>
      <c r="H122" s="200">
        <v>-932047.35501599999</v>
      </c>
      <c r="I122" s="199">
        <v>-1747201.6289020011</v>
      </c>
      <c r="J122" s="200"/>
      <c r="K122" s="200"/>
      <c r="L122" s="227"/>
      <c r="M122" s="227"/>
      <c r="N122" s="227"/>
      <c r="O122" s="227"/>
    </row>
    <row r="123" spans="1:15" s="204" customFormat="1" hidden="1" x14ac:dyDescent="0.2">
      <c r="A123" s="191">
        <v>116</v>
      </c>
      <c r="B123" s="185">
        <v>42057</v>
      </c>
      <c r="C123" s="185"/>
      <c r="D123" s="189">
        <v>219881.29156680004</v>
      </c>
      <c r="E123" s="189"/>
      <c r="F123" s="202">
        <v>3.2500000000000001E-2</v>
      </c>
      <c r="G123" s="201">
        <v>-4434.25</v>
      </c>
      <c r="H123" s="200">
        <v>215447.04156680004</v>
      </c>
      <c r="I123" s="199">
        <v>-1531754.587335201</v>
      </c>
      <c r="J123" s="200"/>
      <c r="K123" s="200"/>
      <c r="L123" s="227"/>
      <c r="M123" s="227"/>
      <c r="N123" s="227"/>
      <c r="O123" s="227"/>
    </row>
    <row r="124" spans="1:15" s="204" customFormat="1" hidden="1" x14ac:dyDescent="0.2">
      <c r="A124" s="191">
        <v>117</v>
      </c>
      <c r="B124" s="185">
        <v>42088</v>
      </c>
      <c r="C124" s="185"/>
      <c r="D124" s="189">
        <v>174927.660072</v>
      </c>
      <c r="E124" s="189"/>
      <c r="F124" s="202">
        <v>3.2500000000000001E-2</v>
      </c>
      <c r="G124" s="201">
        <v>-3911.62</v>
      </c>
      <c r="H124" s="200">
        <v>171016.040072</v>
      </c>
      <c r="I124" s="199">
        <v>-1360738.5472632009</v>
      </c>
      <c r="J124" s="200"/>
      <c r="K124" s="200"/>
      <c r="L124" s="227"/>
      <c r="M124" s="227"/>
      <c r="N124" s="227"/>
      <c r="O124" s="227"/>
    </row>
    <row r="125" spans="1:15" s="204" customFormat="1" hidden="1" x14ac:dyDescent="0.2">
      <c r="A125" s="191">
        <v>118</v>
      </c>
      <c r="B125" s="185">
        <v>42118</v>
      </c>
      <c r="C125" s="185"/>
      <c r="D125" s="189">
        <v>142929.00378279999</v>
      </c>
      <c r="E125" s="189"/>
      <c r="F125" s="202">
        <v>3.2500000000000001E-2</v>
      </c>
      <c r="G125" s="201">
        <v>-3491.78</v>
      </c>
      <c r="H125" s="200">
        <v>139437.22378279999</v>
      </c>
      <c r="I125" s="199">
        <v>-1221301.323480401</v>
      </c>
      <c r="J125" s="200"/>
      <c r="K125" s="200"/>
      <c r="L125" s="227"/>
      <c r="M125" s="227"/>
      <c r="N125" s="227"/>
      <c r="O125" s="227"/>
    </row>
    <row r="126" spans="1:15" s="204" customFormat="1" hidden="1" x14ac:dyDescent="0.2">
      <c r="A126" s="191">
        <v>119</v>
      </c>
      <c r="B126" s="185">
        <v>42149</v>
      </c>
      <c r="C126" s="185"/>
      <c r="D126" s="189">
        <v>106927.32056559999</v>
      </c>
      <c r="E126" s="189"/>
      <c r="F126" s="202">
        <v>3.2500000000000001E-2</v>
      </c>
      <c r="G126" s="201">
        <v>-3162.89</v>
      </c>
      <c r="H126" s="200">
        <v>103764.43056559999</v>
      </c>
      <c r="I126" s="199">
        <v>-1117536.8929148009</v>
      </c>
      <c r="J126" s="200"/>
      <c r="K126" s="200"/>
      <c r="L126" s="227"/>
      <c r="M126" s="227"/>
      <c r="N126" s="227"/>
      <c r="O126" s="227"/>
    </row>
    <row r="127" spans="1:15" s="204" customFormat="1" hidden="1" x14ac:dyDescent="0.2">
      <c r="A127" s="191">
        <v>120</v>
      </c>
      <c r="B127" s="185">
        <v>42179</v>
      </c>
      <c r="C127" s="185"/>
      <c r="D127" s="189">
        <v>73276.011610800007</v>
      </c>
      <c r="E127" s="189"/>
      <c r="F127" s="202">
        <v>3.2500000000000001E-2</v>
      </c>
      <c r="G127" s="201">
        <v>-2927.43</v>
      </c>
      <c r="H127" s="200">
        <v>70348.581610800014</v>
      </c>
      <c r="I127" s="199">
        <v>-1047188.3113040009</v>
      </c>
      <c r="J127" s="200"/>
      <c r="K127" s="200"/>
      <c r="L127" s="227"/>
      <c r="M127" s="227"/>
      <c r="N127" s="227"/>
      <c r="O127" s="227"/>
    </row>
    <row r="128" spans="1:15" s="204" customFormat="1" hidden="1" x14ac:dyDescent="0.2">
      <c r="A128" s="191">
        <v>121</v>
      </c>
      <c r="B128" s="185">
        <v>42210</v>
      </c>
      <c r="C128" s="185"/>
      <c r="D128" s="189">
        <v>55029.960870800009</v>
      </c>
      <c r="E128" s="189"/>
      <c r="F128" s="202">
        <v>3.2500000000000001E-2</v>
      </c>
      <c r="G128" s="201">
        <v>-2761.62</v>
      </c>
      <c r="H128" s="200">
        <v>52268.340870800006</v>
      </c>
      <c r="I128" s="199">
        <v>-994919.97043320094</v>
      </c>
      <c r="J128" s="200"/>
      <c r="K128" s="200"/>
      <c r="L128" s="227"/>
      <c r="M128" s="227"/>
      <c r="N128" s="227"/>
      <c r="O128" s="227"/>
    </row>
    <row r="129" spans="1:15" s="204" customFormat="1" hidden="1" x14ac:dyDescent="0.2">
      <c r="A129" s="191">
        <v>122</v>
      </c>
      <c r="B129" s="190">
        <v>42241</v>
      </c>
      <c r="C129" s="190"/>
      <c r="D129" s="189">
        <v>52097.98</v>
      </c>
      <c r="E129" s="189">
        <v>-0.06</v>
      </c>
      <c r="F129" s="202">
        <v>3.2500000000000001E-2</v>
      </c>
      <c r="G129" s="201">
        <v>-2624.03</v>
      </c>
      <c r="H129" s="200">
        <v>49473.890000000007</v>
      </c>
      <c r="I129" s="199">
        <v>-945446.08043320093</v>
      </c>
      <c r="J129" s="227"/>
      <c r="K129" s="227"/>
      <c r="L129" s="227"/>
      <c r="M129" s="227"/>
      <c r="N129" s="227"/>
      <c r="O129" s="227"/>
    </row>
    <row r="130" spans="1:15" s="204" customFormat="1" hidden="1" x14ac:dyDescent="0.2">
      <c r="A130" s="191">
        <v>123</v>
      </c>
      <c r="B130" s="185">
        <v>42271</v>
      </c>
      <c r="C130" s="208"/>
      <c r="D130" s="186">
        <v>60049.7</v>
      </c>
      <c r="E130" s="189"/>
      <c r="F130" s="225">
        <v>3.2500000000000001E-2</v>
      </c>
      <c r="G130" s="226">
        <v>-2479.27</v>
      </c>
      <c r="H130" s="227">
        <v>57570.43</v>
      </c>
      <c r="I130" s="228">
        <v>-887875.65043320088</v>
      </c>
      <c r="J130" s="227"/>
      <c r="K130" s="227"/>
      <c r="L130" s="227"/>
      <c r="M130" s="227"/>
      <c r="N130" s="227"/>
      <c r="O130" s="227"/>
    </row>
    <row r="131" spans="1:15" s="204" customFormat="1" hidden="1" x14ac:dyDescent="0.2">
      <c r="A131" s="191">
        <v>124</v>
      </c>
      <c r="B131" s="185">
        <v>42302</v>
      </c>
      <c r="C131" s="208"/>
      <c r="D131" s="186">
        <v>71429.55</v>
      </c>
      <c r="E131" s="189"/>
      <c r="F131" s="225">
        <v>3.2500000000000001E-2</v>
      </c>
      <c r="G131" s="226">
        <v>-2307.94</v>
      </c>
      <c r="H131" s="227">
        <v>69121.61</v>
      </c>
      <c r="I131" s="228">
        <v>-818754.04043320089</v>
      </c>
      <c r="J131" s="227"/>
      <c r="K131" s="227"/>
      <c r="L131" s="227"/>
      <c r="M131" s="227"/>
      <c r="N131" s="227"/>
      <c r="O131" s="227"/>
    </row>
    <row r="132" spans="1:15" s="204" customFormat="1" hidden="1" x14ac:dyDescent="0.2">
      <c r="A132" s="191">
        <v>125</v>
      </c>
      <c r="B132" s="185">
        <v>42332</v>
      </c>
      <c r="C132" s="185" t="s">
        <v>176</v>
      </c>
      <c r="D132" s="186">
        <v>62539.66</v>
      </c>
      <c r="E132" s="189"/>
      <c r="F132" s="202">
        <v>3.2500000000000001E-2</v>
      </c>
      <c r="G132" s="201">
        <v>-2132.77</v>
      </c>
      <c r="H132" s="200">
        <v>60406.890000000007</v>
      </c>
      <c r="I132" s="199">
        <v>-758347.13043320086</v>
      </c>
      <c r="J132" s="227"/>
      <c r="K132" s="227"/>
      <c r="L132" s="227"/>
      <c r="M132" s="227"/>
      <c r="N132" s="227"/>
      <c r="O132" s="227"/>
    </row>
    <row r="133" spans="1:15" s="204" customFormat="1" hidden="1" x14ac:dyDescent="0.2">
      <c r="A133" s="191">
        <v>126</v>
      </c>
      <c r="B133" s="185">
        <v>42332</v>
      </c>
      <c r="C133" s="185" t="s">
        <v>179</v>
      </c>
      <c r="D133" s="186">
        <v>912.95</v>
      </c>
      <c r="E133" s="189">
        <v>1505925.8</v>
      </c>
      <c r="F133" s="202">
        <v>3.2500000000000001E-2</v>
      </c>
      <c r="G133" s="201">
        <v>4079.79</v>
      </c>
      <c r="H133" s="200">
        <v>1510918.54</v>
      </c>
      <c r="I133" s="199">
        <v>752571.40956679918</v>
      </c>
      <c r="J133" s="227"/>
      <c r="K133" s="227"/>
      <c r="L133" s="227"/>
      <c r="M133" s="227"/>
      <c r="N133" s="227"/>
      <c r="O133" s="227"/>
    </row>
    <row r="134" spans="1:15" s="204" customFormat="1" hidden="1" x14ac:dyDescent="0.2">
      <c r="A134" s="191">
        <v>127</v>
      </c>
      <c r="B134" s="190">
        <v>42363</v>
      </c>
      <c r="C134" s="237"/>
      <c r="D134" s="189">
        <v>4293.7700000000004</v>
      </c>
      <c r="E134" s="189"/>
      <c r="F134" s="202">
        <v>3.2500000000000001E-2</v>
      </c>
      <c r="G134" s="201">
        <v>2044.03</v>
      </c>
      <c r="H134" s="200">
        <v>6337.8</v>
      </c>
      <c r="I134" s="199">
        <v>758909.20956679923</v>
      </c>
      <c r="J134" s="227"/>
      <c r="K134" s="227"/>
      <c r="L134" s="227"/>
      <c r="M134" s="227"/>
      <c r="N134" s="227"/>
      <c r="O134" s="227"/>
    </row>
    <row r="135" spans="1:15" s="204" customFormat="1" hidden="1" x14ac:dyDescent="0.2">
      <c r="A135" s="191">
        <v>128</v>
      </c>
      <c r="B135" s="185">
        <v>42393</v>
      </c>
      <c r="C135" s="249">
        <v>2</v>
      </c>
      <c r="D135" s="186">
        <v>5152.8900000000003</v>
      </c>
      <c r="E135" s="189">
        <v>-1218806.32</v>
      </c>
      <c r="F135" s="225">
        <v>3.2500000000000001E-2</v>
      </c>
      <c r="G135" s="201">
        <v>2062.36</v>
      </c>
      <c r="H135" s="200">
        <v>-1211591.07</v>
      </c>
      <c r="I135" s="199">
        <v>-452681.86043320084</v>
      </c>
      <c r="J135" s="227"/>
      <c r="K135" s="227"/>
      <c r="L135" s="227"/>
      <c r="M135" s="227"/>
      <c r="N135" s="227"/>
      <c r="O135" s="227"/>
    </row>
    <row r="136" spans="1:15" s="204" customFormat="1" hidden="1" x14ac:dyDescent="0.2">
      <c r="A136" s="191">
        <v>129</v>
      </c>
      <c r="B136" s="185">
        <v>42422</v>
      </c>
      <c r="C136" s="208"/>
      <c r="D136" s="186">
        <v>136.73000000000002</v>
      </c>
      <c r="E136" s="189">
        <v>-4.46</v>
      </c>
      <c r="F136" s="225">
        <v>3.2500000000000001E-2</v>
      </c>
      <c r="G136" s="226">
        <v>-1225.8399999999999</v>
      </c>
      <c r="H136" s="227">
        <v>-1093.57</v>
      </c>
      <c r="I136" s="199">
        <v>-453775.43043320085</v>
      </c>
      <c r="J136" s="227"/>
      <c r="K136" s="227"/>
      <c r="L136" s="227"/>
      <c r="M136" s="227"/>
      <c r="N136" s="227"/>
      <c r="O136" s="227"/>
    </row>
    <row r="137" spans="1:15" s="204" customFormat="1" hidden="1" x14ac:dyDescent="0.2">
      <c r="A137" s="191">
        <v>130</v>
      </c>
      <c r="B137" s="185">
        <v>42453</v>
      </c>
      <c r="C137" s="208"/>
      <c r="D137" s="186">
        <v>2933.12</v>
      </c>
      <c r="E137" s="189"/>
      <c r="F137" s="225">
        <v>3.2500000000000001E-2</v>
      </c>
      <c r="G137" s="226">
        <v>-1225</v>
      </c>
      <c r="H137" s="227">
        <v>1708.12</v>
      </c>
      <c r="I137" s="199">
        <v>-452067.31043320085</v>
      </c>
      <c r="J137" s="227"/>
      <c r="K137" s="227"/>
      <c r="L137" s="227"/>
      <c r="M137" s="227"/>
      <c r="N137" s="227"/>
      <c r="O137" s="227"/>
    </row>
    <row r="138" spans="1:15" s="204" customFormat="1" hidden="1" x14ac:dyDescent="0.2">
      <c r="A138" s="191">
        <v>131</v>
      </c>
      <c r="B138" s="185">
        <v>42483</v>
      </c>
      <c r="C138" s="208"/>
      <c r="D138" s="186">
        <v>2167.46</v>
      </c>
      <c r="E138" s="189"/>
      <c r="F138" s="225">
        <v>3.4599999999999999E-2</v>
      </c>
      <c r="G138" s="226">
        <v>-1300.3399999999999</v>
      </c>
      <c r="H138" s="227">
        <v>867.12000000000012</v>
      </c>
      <c r="I138" s="199">
        <v>-451200.19043320086</v>
      </c>
      <c r="J138" s="227"/>
      <c r="K138" s="227"/>
      <c r="L138" s="227"/>
      <c r="M138" s="227"/>
      <c r="N138" s="227"/>
      <c r="O138" s="227"/>
    </row>
    <row r="139" spans="1:15" s="204" customFormat="1" hidden="1" x14ac:dyDescent="0.2">
      <c r="A139" s="191">
        <v>132</v>
      </c>
      <c r="B139" s="185">
        <v>42514</v>
      </c>
      <c r="C139" s="208"/>
      <c r="D139" s="186">
        <v>1345.37</v>
      </c>
      <c r="E139" s="189"/>
      <c r="F139" s="225">
        <v>3.4599999999999999E-2</v>
      </c>
      <c r="G139" s="226">
        <v>-1299.02</v>
      </c>
      <c r="H139" s="227">
        <v>46.349999999999909</v>
      </c>
      <c r="I139" s="199">
        <v>-451153.84043320088</v>
      </c>
      <c r="J139" s="227"/>
      <c r="K139" s="227"/>
      <c r="L139" s="227"/>
      <c r="M139" s="227"/>
      <c r="N139" s="227"/>
      <c r="O139" s="227"/>
    </row>
    <row r="140" spans="1:15" s="204" customFormat="1" hidden="1" x14ac:dyDescent="0.2">
      <c r="A140" s="191">
        <v>133</v>
      </c>
      <c r="B140" s="185">
        <v>42544</v>
      </c>
      <c r="C140" s="208"/>
      <c r="D140" s="186">
        <v>1169.57</v>
      </c>
      <c r="E140" s="189"/>
      <c r="F140" s="225">
        <v>3.4599999999999999E-2</v>
      </c>
      <c r="G140" s="226">
        <v>-1299.1400000000001</v>
      </c>
      <c r="H140" s="227">
        <v>-129.57000000000016</v>
      </c>
      <c r="I140" s="199">
        <v>-451283.41043320089</v>
      </c>
      <c r="J140" s="227"/>
      <c r="K140" s="227"/>
      <c r="L140" s="227"/>
      <c r="M140" s="227"/>
      <c r="N140" s="227"/>
      <c r="O140" s="227"/>
    </row>
    <row r="141" spans="1:15" s="204" customFormat="1" hidden="1" x14ac:dyDescent="0.2">
      <c r="A141" s="191">
        <v>134</v>
      </c>
      <c r="B141" s="185">
        <v>42575</v>
      </c>
      <c r="C141" s="208"/>
      <c r="D141" s="186">
        <v>928.28</v>
      </c>
      <c r="E141" s="189"/>
      <c r="F141" s="225">
        <v>3.5000000000000003E-2</v>
      </c>
      <c r="G141" s="226">
        <v>-1314.89</v>
      </c>
      <c r="H141" s="227">
        <v>-386.61000000000013</v>
      </c>
      <c r="I141" s="199">
        <v>-451670.02043320087</v>
      </c>
      <c r="J141" s="227"/>
      <c r="K141" s="227"/>
      <c r="L141" s="227"/>
      <c r="M141" s="227"/>
      <c r="N141" s="227"/>
      <c r="O141" s="227"/>
    </row>
    <row r="142" spans="1:15" s="204" customFormat="1" hidden="1" x14ac:dyDescent="0.2">
      <c r="A142" s="191">
        <v>135</v>
      </c>
      <c r="B142" s="185">
        <v>42606</v>
      </c>
      <c r="C142" s="208"/>
      <c r="D142" s="186">
        <v>823.14</v>
      </c>
      <c r="E142" s="189"/>
      <c r="F142" s="225">
        <v>3.5000000000000003E-2</v>
      </c>
      <c r="G142" s="226">
        <v>-1316.17</v>
      </c>
      <c r="H142" s="227">
        <v>-493.03000000000009</v>
      </c>
      <c r="I142" s="199">
        <v>-452163.0504332009</v>
      </c>
      <c r="J142" s="227"/>
      <c r="K142" s="227"/>
      <c r="L142" s="227"/>
      <c r="M142" s="227"/>
      <c r="N142" s="227"/>
      <c r="O142" s="227"/>
    </row>
    <row r="143" spans="1:15" s="204" customFormat="1" hidden="1" x14ac:dyDescent="0.2">
      <c r="A143" s="191">
        <v>136</v>
      </c>
      <c r="B143" s="185">
        <v>42636</v>
      </c>
      <c r="C143" s="208"/>
      <c r="D143" s="186">
        <v>896.20672720000005</v>
      </c>
      <c r="E143" s="250"/>
      <c r="F143" s="231">
        <v>3.5000000000000003E-2</v>
      </c>
      <c r="G143" s="250">
        <v>-1317.5</v>
      </c>
      <c r="H143" s="250">
        <v>-421.29327279999995</v>
      </c>
      <c r="I143" s="250">
        <v>-452584.34370600089</v>
      </c>
      <c r="J143" s="227"/>
      <c r="K143" s="227"/>
      <c r="L143" s="227"/>
      <c r="M143" s="227"/>
      <c r="N143" s="227"/>
      <c r="O143" s="227"/>
    </row>
    <row r="144" spans="1:15" s="204" customFormat="1" x14ac:dyDescent="0.2">
      <c r="A144" s="191">
        <v>137</v>
      </c>
      <c r="B144" s="185">
        <v>42667</v>
      </c>
      <c r="C144" s="208"/>
      <c r="D144" s="186">
        <v>1284.1643996</v>
      </c>
      <c r="E144" s="250"/>
      <c r="F144" s="231">
        <v>3.5000000000000003E-2</v>
      </c>
      <c r="G144" s="250">
        <v>-1318.16</v>
      </c>
      <c r="H144" s="250">
        <v>-33.995600400000058</v>
      </c>
      <c r="I144" s="250">
        <v>-452618.33930640091</v>
      </c>
      <c r="J144" s="227"/>
      <c r="K144" s="227"/>
      <c r="L144" s="227"/>
      <c r="M144" s="227"/>
      <c r="N144" s="227"/>
      <c r="O144" s="227"/>
    </row>
    <row r="145" spans="1:15" s="204" customFormat="1" x14ac:dyDescent="0.2">
      <c r="A145" s="191">
        <v>138</v>
      </c>
      <c r="B145" s="235">
        <v>42697</v>
      </c>
      <c r="C145" s="236" t="s">
        <v>176</v>
      </c>
      <c r="D145" s="186">
        <v>1094.1699999999998</v>
      </c>
      <c r="E145" s="250"/>
      <c r="F145" s="231">
        <v>3.5000000000000003E-2</v>
      </c>
      <c r="G145" s="250">
        <v>-1318.54</v>
      </c>
      <c r="H145" s="250">
        <v>-224.37000000000012</v>
      </c>
      <c r="I145" s="250">
        <v>-452842.70930640091</v>
      </c>
      <c r="J145" s="227"/>
      <c r="K145" s="227"/>
      <c r="L145" s="227"/>
      <c r="M145" s="227"/>
      <c r="N145" s="227"/>
      <c r="O145" s="227"/>
    </row>
    <row r="146" spans="1:15" s="204" customFormat="1" x14ac:dyDescent="0.2">
      <c r="A146" s="191">
        <v>139</v>
      </c>
      <c r="B146" s="235">
        <v>42697</v>
      </c>
      <c r="C146" s="185" t="s">
        <v>179</v>
      </c>
      <c r="D146" s="186">
        <v>25673.450000000004</v>
      </c>
      <c r="E146" s="250">
        <v>508349.64</v>
      </c>
      <c r="F146" s="231">
        <v>3.5000000000000003E-2</v>
      </c>
      <c r="G146" s="250">
        <v>1520.13</v>
      </c>
      <c r="H146" s="250">
        <v>535543.22</v>
      </c>
      <c r="I146" s="250">
        <v>82700.510693599063</v>
      </c>
      <c r="J146" s="227"/>
      <c r="K146" s="227"/>
      <c r="L146" s="227"/>
      <c r="M146" s="227"/>
      <c r="N146" s="227"/>
      <c r="O146" s="227"/>
    </row>
    <row r="147" spans="1:15" s="204" customFormat="1" x14ac:dyDescent="0.2">
      <c r="A147" s="191">
        <v>140</v>
      </c>
      <c r="B147" s="235">
        <v>42728</v>
      </c>
      <c r="C147" s="236"/>
      <c r="D147" s="186">
        <v>127351.21999999997</v>
      </c>
      <c r="E147" s="250"/>
      <c r="F147" s="231">
        <v>3.5000000000000003E-2</v>
      </c>
      <c r="G147" s="250">
        <v>426.93</v>
      </c>
      <c r="H147" s="250">
        <v>127778.14999999997</v>
      </c>
      <c r="I147" s="250">
        <v>210478.66069359903</v>
      </c>
      <c r="J147" s="227"/>
      <c r="K147" s="227"/>
      <c r="L147" s="227"/>
      <c r="M147" s="227"/>
      <c r="N147" s="227"/>
      <c r="O147" s="227"/>
    </row>
    <row r="148" spans="1:15" s="204" customFormat="1" x14ac:dyDescent="0.2">
      <c r="A148" s="191">
        <v>141</v>
      </c>
      <c r="B148" s="235">
        <v>42759</v>
      </c>
      <c r="C148" s="249">
        <v>2</v>
      </c>
      <c r="D148" s="186">
        <v>218988.16999999995</v>
      </c>
      <c r="E148" s="250">
        <v>-1448926.12</v>
      </c>
      <c r="F148" s="231">
        <v>3.5000000000000003E-2</v>
      </c>
      <c r="G148" s="250">
        <v>-3292.78</v>
      </c>
      <c r="H148" s="250">
        <v>-1233230.7300000002</v>
      </c>
      <c r="I148" s="250">
        <v>-1022752.0693064012</v>
      </c>
      <c r="J148" s="227"/>
      <c r="K148" s="227"/>
      <c r="L148" s="227"/>
      <c r="M148" s="227"/>
      <c r="N148" s="227"/>
      <c r="O148" s="227"/>
    </row>
    <row r="149" spans="1:15" s="204" customFormat="1" x14ac:dyDescent="0.2">
      <c r="A149" s="191">
        <v>142</v>
      </c>
      <c r="B149" s="235">
        <v>42790</v>
      </c>
      <c r="C149" s="236"/>
      <c r="D149" s="186">
        <v>164790.45000000001</v>
      </c>
      <c r="E149" s="250"/>
      <c r="F149" s="231">
        <v>3.5000000000000003E-2</v>
      </c>
      <c r="G149" s="250">
        <v>-2742.71</v>
      </c>
      <c r="H149" s="250">
        <v>162047.74000000002</v>
      </c>
      <c r="I149" s="250">
        <v>-860704.3293064012</v>
      </c>
      <c r="J149" s="227"/>
      <c r="K149" s="227"/>
      <c r="L149" s="227"/>
      <c r="M149" s="227"/>
      <c r="N149" s="227"/>
      <c r="O149" s="227"/>
    </row>
    <row r="150" spans="1:15" s="204" customFormat="1" x14ac:dyDescent="0.2">
      <c r="A150" s="191">
        <v>143</v>
      </c>
      <c r="B150" s="235">
        <v>42821</v>
      </c>
      <c r="C150" s="236"/>
      <c r="D150" s="186">
        <v>128463.11</v>
      </c>
      <c r="E150" s="250"/>
      <c r="F150" s="231">
        <v>3.5000000000000003E-2</v>
      </c>
      <c r="G150" s="250">
        <v>-2323.0500000000002</v>
      </c>
      <c r="H150" s="250">
        <v>126140.06</v>
      </c>
      <c r="I150" s="250">
        <v>-734564.26930640126</v>
      </c>
      <c r="J150" s="227"/>
      <c r="K150" s="227"/>
      <c r="L150" s="227"/>
      <c r="M150" s="227"/>
      <c r="N150" s="227"/>
      <c r="O150" s="227"/>
    </row>
    <row r="151" spans="1:15" s="204" customFormat="1" x14ac:dyDescent="0.2">
      <c r="A151" s="191">
        <v>144</v>
      </c>
      <c r="B151" s="235">
        <v>42852</v>
      </c>
      <c r="C151" s="236"/>
      <c r="D151" s="186">
        <v>92234.73</v>
      </c>
      <c r="E151" s="250"/>
      <c r="F151" s="231">
        <v>3.7100000000000001E-2</v>
      </c>
      <c r="G151" s="250">
        <v>-2128.4499999999998</v>
      </c>
      <c r="H151" s="250">
        <v>90106.28</v>
      </c>
      <c r="I151" s="250">
        <v>-644457.98930640123</v>
      </c>
      <c r="J151" s="227"/>
      <c r="K151" s="227"/>
      <c r="L151" s="227"/>
      <c r="M151" s="227"/>
      <c r="N151" s="227"/>
      <c r="O151" s="227"/>
    </row>
    <row r="152" spans="1:15" s="204" customFormat="1" x14ac:dyDescent="0.2">
      <c r="A152" s="191">
        <v>145</v>
      </c>
      <c r="B152" s="235">
        <v>42883</v>
      </c>
      <c r="C152" s="236"/>
      <c r="D152" s="186">
        <v>66290.36</v>
      </c>
      <c r="E152" s="250"/>
      <c r="F152" s="231">
        <v>3.7100000000000001E-2</v>
      </c>
      <c r="G152" s="250">
        <v>-1889.98</v>
      </c>
      <c r="H152" s="250">
        <v>64400.38</v>
      </c>
      <c r="I152" s="250">
        <v>-580057.60930640122</v>
      </c>
      <c r="J152" s="227"/>
      <c r="K152" s="227"/>
      <c r="L152" s="227"/>
      <c r="M152" s="227"/>
      <c r="N152" s="227"/>
      <c r="O152" s="227"/>
    </row>
    <row r="153" spans="1:15" s="204" customFormat="1" x14ac:dyDescent="0.2">
      <c r="A153" s="191">
        <v>146</v>
      </c>
      <c r="B153" s="235">
        <v>42914</v>
      </c>
      <c r="C153" s="236"/>
      <c r="D153" s="186">
        <v>40968.460000000006</v>
      </c>
      <c r="E153" s="250"/>
      <c r="F153" s="231">
        <v>3.7100000000000001E-2</v>
      </c>
      <c r="G153" s="250">
        <v>-1730.01</v>
      </c>
      <c r="H153" s="250">
        <v>39238.450000000004</v>
      </c>
      <c r="I153" s="250">
        <v>-540819.15930640127</v>
      </c>
      <c r="J153" s="227"/>
      <c r="K153" s="227"/>
      <c r="L153" s="227"/>
      <c r="M153" s="227"/>
      <c r="N153" s="227"/>
      <c r="O153" s="227"/>
    </row>
    <row r="154" spans="1:15" s="204" customFormat="1" x14ac:dyDescent="0.2">
      <c r="A154" s="191">
        <v>147</v>
      </c>
      <c r="B154" s="235">
        <v>42945</v>
      </c>
      <c r="C154" s="236"/>
      <c r="D154" s="189">
        <v>30703.47</v>
      </c>
      <c r="E154" s="250"/>
      <c r="F154" s="231">
        <v>3.9600000000000003E-2</v>
      </c>
      <c r="G154" s="250">
        <v>-1734.04</v>
      </c>
      <c r="H154" s="250">
        <v>28969.43</v>
      </c>
      <c r="I154" s="250">
        <v>-511849.72930640128</v>
      </c>
      <c r="J154" s="227"/>
      <c r="K154" s="227"/>
      <c r="L154" s="227"/>
      <c r="M154" s="227"/>
      <c r="N154" s="227"/>
      <c r="O154" s="227"/>
    </row>
    <row r="155" spans="1:15" s="204" customFormat="1" x14ac:dyDescent="0.2">
      <c r="A155" s="191">
        <v>148</v>
      </c>
      <c r="B155" s="235">
        <v>42976</v>
      </c>
      <c r="C155" s="236"/>
      <c r="D155" s="189">
        <v>25793.690000000002</v>
      </c>
      <c r="E155" s="250"/>
      <c r="F155" s="231">
        <v>3.9600000000000003E-2</v>
      </c>
      <c r="G155" s="250">
        <v>-1646.54</v>
      </c>
      <c r="H155" s="250">
        <v>24147.15</v>
      </c>
      <c r="I155" s="250">
        <v>-487702.57930640125</v>
      </c>
      <c r="J155" s="227"/>
      <c r="K155" s="227"/>
      <c r="L155" s="227"/>
      <c r="M155" s="227"/>
      <c r="N155" s="227"/>
      <c r="O155" s="227"/>
    </row>
    <row r="156" spans="1:15" s="204" customFormat="1" x14ac:dyDescent="0.2">
      <c r="A156" s="191">
        <v>149</v>
      </c>
      <c r="B156" s="235">
        <v>43007</v>
      </c>
      <c r="C156" s="237" t="s">
        <v>177</v>
      </c>
      <c r="D156" s="186">
        <v>31055.169999999995</v>
      </c>
      <c r="E156" s="250"/>
      <c r="F156" s="231">
        <v>3.9600000000000003E-2</v>
      </c>
      <c r="G156" s="250">
        <v>-1558.18</v>
      </c>
      <c r="H156" s="250">
        <v>29496.989999999994</v>
      </c>
      <c r="I156" s="250">
        <v>-458205.58930640126</v>
      </c>
      <c r="J156" s="227"/>
      <c r="K156" s="227"/>
      <c r="L156" s="227"/>
      <c r="M156" s="227"/>
      <c r="N156" s="227"/>
      <c r="O156" s="227"/>
    </row>
    <row r="157" spans="1:15" s="204" customFormat="1" x14ac:dyDescent="0.2">
      <c r="A157" s="191">
        <v>150</v>
      </c>
      <c r="B157" s="235">
        <v>43038</v>
      </c>
      <c r="C157" s="237" t="s">
        <v>177</v>
      </c>
      <c r="D157" s="186">
        <v>66704.67</v>
      </c>
      <c r="E157" s="250"/>
      <c r="F157" s="231">
        <v>3.9600000000000003E-2</v>
      </c>
      <c r="G157" s="250">
        <v>-1402.02</v>
      </c>
      <c r="H157" s="250">
        <v>65302.65</v>
      </c>
      <c r="I157" s="250">
        <v>-392902.93930640124</v>
      </c>
      <c r="J157" s="227"/>
      <c r="K157" s="227"/>
      <c r="L157" s="227"/>
      <c r="M157" s="227"/>
      <c r="N157" s="227"/>
      <c r="O157" s="227"/>
    </row>
    <row r="158" spans="1:15" s="204" customFormat="1" x14ac:dyDescent="0.2">
      <c r="A158" s="191">
        <v>151</v>
      </c>
      <c r="B158" s="185"/>
      <c r="C158" s="185"/>
      <c r="D158" s="189"/>
      <c r="E158" s="189"/>
      <c r="F158" s="225"/>
      <c r="G158" s="226"/>
      <c r="H158" s="227"/>
      <c r="I158" s="228"/>
      <c r="J158" s="227"/>
      <c r="K158" s="227"/>
      <c r="L158" s="227"/>
      <c r="M158" s="227"/>
      <c r="N158" s="227"/>
      <c r="O158" s="227"/>
    </row>
    <row r="159" spans="1:15" x14ac:dyDescent="0.2">
      <c r="A159" s="191">
        <v>152</v>
      </c>
      <c r="B159" s="214" t="s">
        <v>167</v>
      </c>
      <c r="F159" s="225"/>
      <c r="G159" s="226"/>
      <c r="H159" s="227"/>
      <c r="I159" s="228"/>
      <c r="J159" s="186"/>
      <c r="K159" s="186"/>
      <c r="L159" s="186"/>
      <c r="M159" s="186"/>
      <c r="N159" s="186"/>
      <c r="O159" s="186"/>
    </row>
    <row r="160" spans="1:15" x14ac:dyDescent="0.2">
      <c r="A160" s="191">
        <v>153</v>
      </c>
      <c r="B160" s="215"/>
      <c r="F160" s="225"/>
      <c r="G160" s="226"/>
      <c r="H160" s="227"/>
      <c r="I160" s="228"/>
      <c r="J160" s="186"/>
      <c r="K160" s="186"/>
      <c r="L160" s="186"/>
      <c r="M160" s="186"/>
      <c r="N160" s="186"/>
      <c r="O160" s="186"/>
    </row>
    <row r="161" spans="1:15" x14ac:dyDescent="0.2">
      <c r="A161" s="191">
        <v>154</v>
      </c>
      <c r="B161" s="216" t="s">
        <v>168</v>
      </c>
      <c r="F161" s="225"/>
      <c r="G161" s="226"/>
      <c r="H161" s="227"/>
      <c r="I161" s="228"/>
      <c r="J161" s="186"/>
      <c r="K161" s="186"/>
      <c r="L161" s="186"/>
      <c r="M161" s="186"/>
      <c r="N161" s="186"/>
      <c r="O161" s="186"/>
    </row>
    <row r="162" spans="1:15" x14ac:dyDescent="0.2">
      <c r="A162" s="191">
        <v>155</v>
      </c>
      <c r="B162" s="185" t="s">
        <v>189</v>
      </c>
      <c r="F162" s="225"/>
      <c r="G162" s="226"/>
      <c r="H162" s="227"/>
      <c r="I162" s="228"/>
      <c r="J162" s="186"/>
      <c r="K162" s="186"/>
      <c r="L162" s="186"/>
      <c r="M162" s="186"/>
      <c r="N162" s="186"/>
      <c r="O162" s="186"/>
    </row>
    <row r="163" spans="1:15" x14ac:dyDescent="0.2">
      <c r="A163" s="191">
        <v>156</v>
      </c>
      <c r="B163" s="2" t="s">
        <v>190</v>
      </c>
      <c r="F163" s="225"/>
      <c r="G163" s="226"/>
      <c r="H163" s="227"/>
      <c r="I163" s="228"/>
      <c r="J163" s="186"/>
      <c r="K163" s="186"/>
      <c r="L163" s="186"/>
      <c r="M163" s="186"/>
      <c r="N163" s="186"/>
      <c r="O163" s="186"/>
    </row>
    <row r="164" spans="1:15" x14ac:dyDescent="0.2">
      <c r="A164" s="191"/>
      <c r="J164" s="186"/>
      <c r="K164" s="186"/>
      <c r="L164" s="186"/>
      <c r="M164" s="186"/>
      <c r="N164" s="186"/>
      <c r="O164" s="186"/>
    </row>
    <row r="165" spans="1:15" x14ac:dyDescent="0.2">
      <c r="B165" s="215"/>
      <c r="J165" s="186"/>
      <c r="K165" s="186"/>
      <c r="L165" s="186"/>
      <c r="M165" s="186"/>
      <c r="N165" s="186"/>
      <c r="O165" s="186"/>
    </row>
    <row r="166" spans="1:15" x14ac:dyDescent="0.2">
      <c r="J166" s="186"/>
      <c r="K166" s="186"/>
      <c r="L166" s="186"/>
      <c r="M166" s="186"/>
      <c r="N166" s="186"/>
      <c r="O166" s="186"/>
    </row>
    <row r="167" spans="1:15" x14ac:dyDescent="0.2">
      <c r="J167" s="186"/>
      <c r="K167" s="186"/>
      <c r="L167" s="186"/>
      <c r="M167" s="186"/>
      <c r="N167" s="186"/>
      <c r="O167" s="186"/>
    </row>
    <row r="168" spans="1:15" x14ac:dyDescent="0.2">
      <c r="J168" s="186"/>
      <c r="K168" s="186"/>
      <c r="L168" s="186"/>
      <c r="M168" s="186"/>
      <c r="N168" s="186"/>
      <c r="O168" s="186"/>
    </row>
    <row r="169" spans="1:15" x14ac:dyDescent="0.2">
      <c r="J169" s="186"/>
      <c r="K169" s="186"/>
      <c r="L169" s="186"/>
      <c r="M169" s="186"/>
      <c r="N169" s="186"/>
      <c r="O169" s="186"/>
    </row>
    <row r="170" spans="1:15" x14ac:dyDescent="0.2">
      <c r="J170" s="186"/>
      <c r="K170" s="186"/>
      <c r="L170" s="186"/>
      <c r="M170" s="186"/>
      <c r="N170" s="186"/>
      <c r="O170" s="186"/>
    </row>
    <row r="171" spans="1:15" x14ac:dyDescent="0.2">
      <c r="J171" s="186"/>
      <c r="K171" s="186"/>
      <c r="L171" s="186"/>
      <c r="M171" s="186"/>
      <c r="N171" s="186"/>
      <c r="O171" s="186"/>
    </row>
    <row r="172" spans="1:15" x14ac:dyDescent="0.2">
      <c r="J172" s="186"/>
      <c r="K172" s="186"/>
      <c r="L172" s="186"/>
      <c r="M172" s="186"/>
      <c r="N172" s="186"/>
      <c r="O172" s="186"/>
    </row>
    <row r="173" spans="1:15" x14ac:dyDescent="0.2">
      <c r="J173" s="186"/>
      <c r="K173" s="186"/>
      <c r="L173" s="186"/>
      <c r="M173" s="186"/>
      <c r="N173" s="186"/>
      <c r="O173" s="186"/>
    </row>
  </sheetData>
  <pageMargins left="0.7" right="0.7" top="0.75" bottom="0.75" header="0.3" footer="0.3"/>
  <pageSetup scale="93"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0"/>
  <sheetViews>
    <sheetView showGridLines="0" zoomScaleNormal="100" workbookViewId="0">
      <selection activeCell="G1" sqref="G1:H2"/>
    </sheetView>
  </sheetViews>
  <sheetFormatPr defaultColWidth="7.85546875" defaultRowHeight="12.75" x14ac:dyDescent="0.2"/>
  <cols>
    <col min="1" max="1" width="4" style="184" customWidth="1"/>
    <col min="2" max="2" width="13.42578125" style="185" customWidth="1"/>
    <col min="3" max="3" width="9" style="185" customWidth="1"/>
    <col min="4" max="4" width="15.28515625" style="186" customWidth="1"/>
    <col min="5" max="5" width="15.42578125" style="186" customWidth="1"/>
    <col min="6" max="7" width="18" style="186" customWidth="1"/>
    <col min="8" max="11" width="13.42578125" style="185" customWidth="1"/>
    <col min="12" max="12" width="3.85546875" style="185" customWidth="1"/>
    <col min="13" max="18" width="13.42578125" style="185" customWidth="1"/>
    <col min="19" max="16384" width="7.85546875" style="185"/>
  </cols>
  <sheetData>
    <row r="1" spans="1:9" x14ac:dyDescent="0.2">
      <c r="B1" s="185" t="s">
        <v>143</v>
      </c>
      <c r="D1" s="186" t="s">
        <v>144</v>
      </c>
      <c r="G1" s="186" t="s">
        <v>354</v>
      </c>
    </row>
    <row r="2" spans="1:9" x14ac:dyDescent="0.2">
      <c r="B2" s="185" t="s">
        <v>145</v>
      </c>
      <c r="D2" s="186" t="s">
        <v>56</v>
      </c>
      <c r="G2" s="186" t="s">
        <v>355</v>
      </c>
    </row>
    <row r="3" spans="1:9" x14ac:dyDescent="0.2">
      <c r="B3" s="185" t="s">
        <v>146</v>
      </c>
      <c r="C3" s="190"/>
      <c r="D3" s="252" t="s">
        <v>191</v>
      </c>
      <c r="E3" s="189"/>
      <c r="F3" s="189"/>
      <c r="G3" s="189"/>
      <c r="H3" s="190"/>
      <c r="I3" s="190"/>
    </row>
    <row r="4" spans="1:9" x14ac:dyDescent="0.2">
      <c r="B4" s="185" t="s">
        <v>148</v>
      </c>
      <c r="C4" s="190"/>
      <c r="D4" s="247" t="s">
        <v>192</v>
      </c>
      <c r="E4" s="189"/>
      <c r="F4" s="189"/>
      <c r="G4" s="189"/>
      <c r="H4" s="190"/>
      <c r="I4" s="190"/>
    </row>
    <row r="5" spans="1:9" x14ac:dyDescent="0.2">
      <c r="C5" s="190"/>
      <c r="D5" s="190" t="s">
        <v>193</v>
      </c>
      <c r="E5" s="189"/>
      <c r="F5" s="189"/>
      <c r="G5" s="189"/>
      <c r="H5" s="190"/>
      <c r="I5" s="190"/>
    </row>
    <row r="6" spans="1:9" x14ac:dyDescent="0.2">
      <c r="C6" s="190"/>
      <c r="D6" s="190"/>
      <c r="E6" s="189"/>
      <c r="F6" s="189"/>
      <c r="G6" s="189"/>
      <c r="H6" s="190"/>
      <c r="I6" s="190"/>
    </row>
    <row r="7" spans="1:9" x14ac:dyDescent="0.2">
      <c r="C7" s="190"/>
      <c r="D7" s="189"/>
      <c r="E7" s="189"/>
      <c r="F7" s="189"/>
      <c r="G7" s="189"/>
      <c r="H7" s="190"/>
      <c r="I7" s="190"/>
    </row>
    <row r="8" spans="1:9" x14ac:dyDescent="0.2">
      <c r="A8" s="191">
        <v>1</v>
      </c>
      <c r="B8" s="185" t="s">
        <v>151</v>
      </c>
      <c r="C8" s="190"/>
      <c r="D8" s="189"/>
      <c r="E8" s="189"/>
      <c r="F8" s="189"/>
      <c r="G8" s="189"/>
      <c r="H8" s="190"/>
      <c r="I8" s="190"/>
    </row>
    <row r="9" spans="1:9" x14ac:dyDescent="0.2">
      <c r="A9" s="191">
        <v>2</v>
      </c>
      <c r="C9" s="190"/>
      <c r="D9" s="189"/>
      <c r="E9" s="189"/>
      <c r="F9" s="189"/>
      <c r="G9" s="189"/>
      <c r="H9" s="190"/>
      <c r="I9" s="190"/>
    </row>
    <row r="10" spans="1:9" x14ac:dyDescent="0.2">
      <c r="A10" s="191">
        <v>3</v>
      </c>
      <c r="B10" s="193"/>
      <c r="C10" s="220"/>
      <c r="D10" s="192"/>
      <c r="E10" s="192"/>
      <c r="F10" s="192"/>
      <c r="G10" s="192"/>
      <c r="H10" s="190"/>
      <c r="I10" s="190"/>
    </row>
    <row r="11" spans="1:9" x14ac:dyDescent="0.2">
      <c r="A11" s="191">
        <v>4</v>
      </c>
      <c r="B11" s="194" t="s">
        <v>152</v>
      </c>
      <c r="C11" s="221" t="s">
        <v>153</v>
      </c>
      <c r="D11" s="195" t="s">
        <v>154</v>
      </c>
      <c r="E11" s="195" t="s">
        <v>155</v>
      </c>
      <c r="F11" s="195" t="s">
        <v>129</v>
      </c>
      <c r="G11" s="195" t="s">
        <v>123</v>
      </c>
      <c r="H11" s="190"/>
      <c r="I11" s="190"/>
    </row>
    <row r="12" spans="1:9" x14ac:dyDescent="0.2">
      <c r="A12" s="191">
        <v>5</v>
      </c>
      <c r="B12" s="193" t="s">
        <v>157</v>
      </c>
      <c r="C12" s="220" t="s">
        <v>158</v>
      </c>
      <c r="D12" s="192" t="s">
        <v>159</v>
      </c>
      <c r="E12" s="192" t="s">
        <v>160</v>
      </c>
      <c r="F12" s="192" t="s">
        <v>187</v>
      </c>
      <c r="G12" s="192" t="s">
        <v>163</v>
      </c>
      <c r="H12" s="220"/>
      <c r="I12" s="190"/>
    </row>
    <row r="13" spans="1:9" x14ac:dyDescent="0.2">
      <c r="A13" s="191">
        <v>6</v>
      </c>
      <c r="C13" s="190"/>
      <c r="D13" s="189"/>
      <c r="E13" s="189"/>
      <c r="F13" s="189"/>
      <c r="G13" s="189"/>
      <c r="H13" s="190"/>
      <c r="I13" s="190"/>
    </row>
    <row r="14" spans="1:9" x14ac:dyDescent="0.2">
      <c r="A14" s="191">
        <v>7</v>
      </c>
      <c r="B14" s="197" t="s">
        <v>165</v>
      </c>
      <c r="C14" s="190"/>
      <c r="D14" s="189"/>
      <c r="E14" s="189"/>
      <c r="F14" s="189"/>
      <c r="G14" s="189"/>
      <c r="H14" s="190"/>
      <c r="I14" s="190"/>
    </row>
    <row r="15" spans="1:9" hidden="1" x14ac:dyDescent="0.2">
      <c r="A15" s="191">
        <v>8</v>
      </c>
      <c r="B15" s="198">
        <v>39021</v>
      </c>
      <c r="C15" s="190"/>
      <c r="D15" s="189"/>
      <c r="E15" s="189"/>
      <c r="F15" s="189"/>
      <c r="G15" s="189">
        <v>-708326.92</v>
      </c>
      <c r="H15" s="190"/>
      <c r="I15" s="190"/>
    </row>
    <row r="16" spans="1:9" hidden="1" x14ac:dyDescent="0.2">
      <c r="A16" s="191">
        <v>9</v>
      </c>
      <c r="B16" s="198">
        <v>39051</v>
      </c>
      <c r="C16" s="190"/>
      <c r="D16" s="189">
        <v>-60637.96</v>
      </c>
      <c r="E16" s="189"/>
      <c r="F16" s="189">
        <v>-60637.96</v>
      </c>
      <c r="G16" s="199">
        <v>-768964.88</v>
      </c>
      <c r="H16" s="190"/>
      <c r="I16" s="190"/>
    </row>
    <row r="17" spans="1:9" hidden="1" x14ac:dyDescent="0.2">
      <c r="A17" s="191">
        <v>10</v>
      </c>
      <c r="B17" s="198">
        <v>39082</v>
      </c>
      <c r="C17" s="190"/>
      <c r="D17" s="189">
        <v>-57359.09</v>
      </c>
      <c r="E17" s="189"/>
      <c r="F17" s="189">
        <v>-57359.09</v>
      </c>
      <c r="G17" s="199">
        <v>-826323.97</v>
      </c>
      <c r="H17" s="190"/>
      <c r="I17" s="190"/>
    </row>
    <row r="18" spans="1:9" hidden="1" x14ac:dyDescent="0.2">
      <c r="A18" s="191">
        <v>11</v>
      </c>
      <c r="B18" s="198">
        <v>39113</v>
      </c>
      <c r="C18" s="190"/>
      <c r="D18" s="189">
        <v>0</v>
      </c>
      <c r="E18" s="189"/>
      <c r="F18" s="189">
        <v>0</v>
      </c>
      <c r="G18" s="199">
        <v>-826323.97</v>
      </c>
      <c r="H18" s="190"/>
      <c r="I18" s="190"/>
    </row>
    <row r="19" spans="1:9" hidden="1" x14ac:dyDescent="0.2">
      <c r="A19" s="191">
        <v>12</v>
      </c>
      <c r="B19" s="198">
        <v>39141</v>
      </c>
      <c r="C19" s="190"/>
      <c r="D19" s="189">
        <v>-16324.81</v>
      </c>
      <c r="E19" s="189"/>
      <c r="F19" s="189">
        <v>-16324.81</v>
      </c>
      <c r="G19" s="199">
        <v>-842648.78</v>
      </c>
      <c r="H19" s="190"/>
      <c r="I19" s="190"/>
    </row>
    <row r="20" spans="1:9" hidden="1" x14ac:dyDescent="0.2">
      <c r="A20" s="191">
        <v>13</v>
      </c>
      <c r="B20" s="198">
        <v>39172</v>
      </c>
      <c r="C20" s="190"/>
      <c r="D20" s="189">
        <v>-27705.22</v>
      </c>
      <c r="E20" s="189">
        <v>826323.97</v>
      </c>
      <c r="F20" s="189">
        <v>798618.75</v>
      </c>
      <c r="G20" s="199">
        <v>-44030.030000000028</v>
      </c>
      <c r="H20" s="190"/>
      <c r="I20" s="190"/>
    </row>
    <row r="21" spans="1:9" hidden="1" x14ac:dyDescent="0.2">
      <c r="A21" s="191">
        <v>14</v>
      </c>
      <c r="B21" s="198">
        <v>39202</v>
      </c>
      <c r="C21" s="190"/>
      <c r="D21" s="189">
        <v>-168164</v>
      </c>
      <c r="E21" s="189"/>
      <c r="F21" s="189">
        <v>-168164</v>
      </c>
      <c r="G21" s="199">
        <v>-212194.03000000003</v>
      </c>
      <c r="H21" s="190"/>
      <c r="I21" s="190"/>
    </row>
    <row r="22" spans="1:9" hidden="1" x14ac:dyDescent="0.2">
      <c r="A22" s="191">
        <v>15</v>
      </c>
      <c r="B22" s="198">
        <v>39233</v>
      </c>
      <c r="C22" s="190"/>
      <c r="D22" s="189">
        <v>-128946.73</v>
      </c>
      <c r="E22" s="189"/>
      <c r="F22" s="189">
        <v>-128946.73</v>
      </c>
      <c r="G22" s="199">
        <v>-341140.76</v>
      </c>
      <c r="H22" s="190"/>
      <c r="I22" s="190"/>
    </row>
    <row r="23" spans="1:9" hidden="1" x14ac:dyDescent="0.2">
      <c r="A23" s="191">
        <v>16</v>
      </c>
      <c r="B23" s="198">
        <v>39263</v>
      </c>
      <c r="C23" s="190"/>
      <c r="D23" s="189">
        <v>-147753.85</v>
      </c>
      <c r="E23" s="189"/>
      <c r="F23" s="189">
        <v>-147753.85</v>
      </c>
      <c r="G23" s="199">
        <v>-488894.61</v>
      </c>
      <c r="H23" s="190"/>
      <c r="I23" s="190"/>
    </row>
    <row r="24" spans="1:9" hidden="1" x14ac:dyDescent="0.2">
      <c r="A24" s="191">
        <v>17</v>
      </c>
      <c r="B24" s="198">
        <v>39294</v>
      </c>
      <c r="C24" s="190"/>
      <c r="D24" s="189">
        <v>-140874.92000000001</v>
      </c>
      <c r="E24" s="189"/>
      <c r="F24" s="189">
        <v>-140874.92000000001</v>
      </c>
      <c r="G24" s="199">
        <v>-629769.53</v>
      </c>
      <c r="H24" s="190"/>
      <c r="I24" s="190"/>
    </row>
    <row r="25" spans="1:9" hidden="1" x14ac:dyDescent="0.2">
      <c r="A25" s="191">
        <v>18</v>
      </c>
      <c r="B25" s="198">
        <v>39324</v>
      </c>
      <c r="C25" s="190"/>
      <c r="D25" s="189">
        <v>-140740.95000000001</v>
      </c>
      <c r="E25" s="189"/>
      <c r="F25" s="189">
        <v>-140740.95000000001</v>
      </c>
      <c r="G25" s="199">
        <v>-770510.48</v>
      </c>
      <c r="H25" s="190"/>
      <c r="I25" s="190"/>
    </row>
    <row r="26" spans="1:9" hidden="1" x14ac:dyDescent="0.2">
      <c r="A26" s="191">
        <v>19</v>
      </c>
      <c r="B26" s="198">
        <v>39354</v>
      </c>
      <c r="C26" s="190"/>
      <c r="D26" s="189">
        <v>-144958.13</v>
      </c>
      <c r="E26" s="189"/>
      <c r="F26" s="189">
        <v>-144958.13</v>
      </c>
      <c r="G26" s="199">
        <v>-915468.61</v>
      </c>
      <c r="H26" s="190"/>
      <c r="I26" s="190"/>
    </row>
    <row r="27" spans="1:9" hidden="1" x14ac:dyDescent="0.2">
      <c r="A27" s="191">
        <v>20</v>
      </c>
      <c r="B27" s="198">
        <v>39385</v>
      </c>
      <c r="C27" s="190"/>
      <c r="D27" s="200">
        <v>-120597.2</v>
      </c>
      <c r="E27" s="200"/>
      <c r="F27" s="200">
        <v>-120597.2</v>
      </c>
      <c r="G27" s="199">
        <v>-1036065.8099999999</v>
      </c>
      <c r="H27" s="190"/>
      <c r="I27" s="190"/>
    </row>
    <row r="28" spans="1:9" hidden="1" x14ac:dyDescent="0.2">
      <c r="A28" s="191">
        <v>21</v>
      </c>
      <c r="B28" s="198">
        <v>39415</v>
      </c>
      <c r="C28" s="190"/>
      <c r="D28" s="200">
        <v>-80829.55</v>
      </c>
      <c r="E28" s="200"/>
      <c r="F28" s="200">
        <v>-80829.55</v>
      </c>
      <c r="G28" s="199">
        <v>-1116895.3599999999</v>
      </c>
      <c r="H28" s="190"/>
      <c r="I28" s="190"/>
    </row>
    <row r="29" spans="1:9" hidden="1" x14ac:dyDescent="0.2">
      <c r="A29" s="191">
        <v>22</v>
      </c>
      <c r="B29" s="198">
        <v>39446</v>
      </c>
      <c r="C29" s="190"/>
      <c r="D29" s="200">
        <v>-103048.21</v>
      </c>
      <c r="E29" s="200"/>
      <c r="F29" s="200">
        <v>-103048.21</v>
      </c>
      <c r="G29" s="199">
        <v>-1219943.5699999998</v>
      </c>
      <c r="H29" s="190"/>
      <c r="I29" s="190"/>
    </row>
    <row r="30" spans="1:9" hidden="1" x14ac:dyDescent="0.2">
      <c r="A30" s="191">
        <v>23</v>
      </c>
      <c r="B30" s="198">
        <v>39477</v>
      </c>
      <c r="C30" s="190"/>
      <c r="D30" s="189">
        <v>-2506.92</v>
      </c>
      <c r="E30" s="189"/>
      <c r="F30" s="200">
        <v>-2506.92</v>
      </c>
      <c r="G30" s="199">
        <v>-1222450.4899999998</v>
      </c>
      <c r="H30" s="190"/>
      <c r="I30" s="190"/>
    </row>
    <row r="31" spans="1:9" hidden="1" x14ac:dyDescent="0.2">
      <c r="A31" s="191">
        <v>24</v>
      </c>
      <c r="B31" s="198">
        <v>39506</v>
      </c>
      <c r="C31" s="190"/>
      <c r="D31" s="189">
        <v>-30715.03</v>
      </c>
      <c r="E31" s="189"/>
      <c r="F31" s="200">
        <v>-30715.03</v>
      </c>
      <c r="G31" s="199">
        <v>-1253165.5199999998</v>
      </c>
      <c r="H31" s="190"/>
      <c r="I31" s="190"/>
    </row>
    <row r="32" spans="1:9" hidden="1" x14ac:dyDescent="0.2">
      <c r="A32" s="191">
        <v>25</v>
      </c>
      <c r="B32" s="198">
        <v>39537</v>
      </c>
      <c r="C32" s="190" t="s">
        <v>183</v>
      </c>
      <c r="D32" s="189">
        <v>-153747.93</v>
      </c>
      <c r="E32" s="189">
        <v>1219943.5699999998</v>
      </c>
      <c r="F32" s="200">
        <v>1066195.6399999999</v>
      </c>
      <c r="G32" s="199">
        <v>-186969.87999999989</v>
      </c>
      <c r="H32" s="190"/>
      <c r="I32" s="190"/>
    </row>
    <row r="33" spans="1:12" hidden="1" x14ac:dyDescent="0.2">
      <c r="A33" s="191">
        <v>26</v>
      </c>
      <c r="B33" s="198">
        <v>39567</v>
      </c>
      <c r="C33" s="190"/>
      <c r="D33" s="189">
        <v>-179368.01</v>
      </c>
      <c r="E33" s="189"/>
      <c r="F33" s="200">
        <v>-179368.01</v>
      </c>
      <c r="G33" s="199">
        <v>-366337.8899999999</v>
      </c>
      <c r="H33" s="190"/>
      <c r="I33" s="190"/>
    </row>
    <row r="34" spans="1:12" hidden="1" x14ac:dyDescent="0.2">
      <c r="A34" s="191">
        <v>27</v>
      </c>
      <c r="B34" s="198">
        <v>39598</v>
      </c>
      <c r="C34" s="190"/>
      <c r="D34" s="189">
        <v>-115484.51</v>
      </c>
      <c r="E34" s="189"/>
      <c r="F34" s="200">
        <v>-115484.51</v>
      </c>
      <c r="G34" s="199">
        <v>-481822.39999999991</v>
      </c>
      <c r="H34" s="190"/>
      <c r="I34" s="190"/>
    </row>
    <row r="35" spans="1:12" hidden="1" x14ac:dyDescent="0.2">
      <c r="A35" s="191">
        <v>28</v>
      </c>
      <c r="B35" s="198">
        <v>39628</v>
      </c>
      <c r="C35" s="190"/>
      <c r="D35" s="189">
        <v>-116186</v>
      </c>
      <c r="E35" s="189"/>
      <c r="F35" s="200">
        <v>-116186</v>
      </c>
      <c r="G35" s="199">
        <v>-598008.39999999991</v>
      </c>
      <c r="H35" s="190"/>
      <c r="I35" s="190"/>
    </row>
    <row r="36" spans="1:12" hidden="1" x14ac:dyDescent="0.2">
      <c r="A36" s="191">
        <v>29</v>
      </c>
      <c r="B36" s="198">
        <v>39659</v>
      </c>
      <c r="C36" s="190"/>
      <c r="D36" s="189">
        <v>-112953.9</v>
      </c>
      <c r="E36" s="189"/>
      <c r="F36" s="200">
        <v>-112953.9</v>
      </c>
      <c r="G36" s="199">
        <v>-710962.29999999993</v>
      </c>
      <c r="H36" s="190"/>
      <c r="I36" s="190"/>
    </row>
    <row r="37" spans="1:12" hidden="1" x14ac:dyDescent="0.2">
      <c r="A37" s="191">
        <v>30</v>
      </c>
      <c r="B37" s="198">
        <v>39689</v>
      </c>
      <c r="C37" s="3"/>
      <c r="D37" s="189">
        <v>-116692.32</v>
      </c>
      <c r="E37" s="86"/>
      <c r="F37" s="200">
        <v>-116692.32</v>
      </c>
      <c r="G37" s="199">
        <v>-827654.61999999988</v>
      </c>
      <c r="H37" s="3"/>
      <c r="I37" s="3"/>
    </row>
    <row r="38" spans="1:12" hidden="1" x14ac:dyDescent="0.2">
      <c r="A38" s="191">
        <v>31</v>
      </c>
      <c r="B38" s="198">
        <v>39719</v>
      </c>
      <c r="C38" s="3"/>
      <c r="D38" s="189">
        <v>-114916.47</v>
      </c>
      <c r="E38" s="86"/>
      <c r="F38" s="200">
        <v>-114916.47</v>
      </c>
      <c r="G38" s="199">
        <v>-942571.08999999985</v>
      </c>
      <c r="H38" s="3"/>
      <c r="I38" s="3"/>
    </row>
    <row r="39" spans="1:12" hidden="1" x14ac:dyDescent="0.2">
      <c r="A39" s="191">
        <v>32</v>
      </c>
      <c r="B39" s="198">
        <v>39750</v>
      </c>
      <c r="C39" s="3"/>
      <c r="D39" s="257">
        <v>-110379.74</v>
      </c>
      <c r="E39" s="86"/>
      <c r="F39" s="200">
        <v>-110379.74</v>
      </c>
      <c r="G39" s="199">
        <v>-1052950.8299999998</v>
      </c>
      <c r="H39" s="3"/>
      <c r="I39" s="3"/>
    </row>
    <row r="40" spans="1:12" hidden="1" x14ac:dyDescent="0.2">
      <c r="A40" s="191">
        <v>33</v>
      </c>
      <c r="B40" s="198">
        <v>39780</v>
      </c>
      <c r="C40" s="3"/>
      <c r="D40" s="257">
        <v>-90739.09</v>
      </c>
      <c r="E40" s="86"/>
      <c r="F40" s="200">
        <v>-90739.09</v>
      </c>
      <c r="G40" s="199">
        <v>-1143689.92</v>
      </c>
      <c r="H40" s="3"/>
      <c r="I40" s="3"/>
    </row>
    <row r="41" spans="1:12" hidden="1" x14ac:dyDescent="0.2">
      <c r="A41" s="191">
        <v>34</v>
      </c>
      <c r="B41" s="198">
        <v>39811</v>
      </c>
      <c r="C41" s="3"/>
      <c r="D41" s="257">
        <v>-89647.78</v>
      </c>
      <c r="E41" s="86"/>
      <c r="F41" s="200">
        <v>-89647.78</v>
      </c>
      <c r="G41" s="199">
        <v>-1233337.7</v>
      </c>
      <c r="H41" s="3"/>
      <c r="I41" s="3"/>
    </row>
    <row r="42" spans="1:12" hidden="1" x14ac:dyDescent="0.2">
      <c r="A42" s="191">
        <v>35</v>
      </c>
      <c r="B42" s="198">
        <v>39842</v>
      </c>
      <c r="C42" s="3"/>
      <c r="D42" s="257">
        <v>-1532.26</v>
      </c>
      <c r="E42" s="86">
        <v>1233337.7</v>
      </c>
      <c r="F42" s="200">
        <v>1231805.4399999999</v>
      </c>
      <c r="G42" s="199">
        <v>-1532.2600000000093</v>
      </c>
      <c r="H42" s="3"/>
      <c r="I42" s="3"/>
    </row>
    <row r="43" spans="1:12" hidden="1" x14ac:dyDescent="0.2">
      <c r="A43" s="191">
        <v>36</v>
      </c>
      <c r="B43" s="198">
        <v>39870</v>
      </c>
      <c r="C43" s="3"/>
      <c r="D43" s="257">
        <v>-32881.89</v>
      </c>
      <c r="E43" s="86"/>
      <c r="F43" s="200">
        <v>-32881.89</v>
      </c>
      <c r="G43" s="199">
        <v>-34414.150000000009</v>
      </c>
      <c r="H43" s="3"/>
      <c r="I43" s="3"/>
    </row>
    <row r="44" spans="1:12" hidden="1" x14ac:dyDescent="0.2">
      <c r="A44" s="191">
        <v>37</v>
      </c>
      <c r="B44" s="198">
        <v>39901</v>
      </c>
      <c r="C44" s="3"/>
      <c r="D44" s="257">
        <v>-116990.39</v>
      </c>
      <c r="E44" s="86"/>
      <c r="F44" s="200">
        <v>-116990.39</v>
      </c>
      <c r="G44" s="199">
        <v>-151404.54</v>
      </c>
      <c r="H44" s="3"/>
      <c r="I44" s="3"/>
    </row>
    <row r="45" spans="1:12" hidden="1" x14ac:dyDescent="0.2">
      <c r="A45" s="191">
        <v>38</v>
      </c>
      <c r="B45" s="198">
        <v>39931</v>
      </c>
      <c r="C45" s="3"/>
      <c r="D45" s="86">
        <v>-193079.95</v>
      </c>
      <c r="E45" s="86"/>
      <c r="F45" s="200">
        <v>-193079.95</v>
      </c>
      <c r="G45" s="199">
        <v>-344484.49</v>
      </c>
      <c r="H45" s="3"/>
      <c r="I45" s="3"/>
    </row>
    <row r="46" spans="1:12" hidden="1" x14ac:dyDescent="0.2">
      <c r="A46" s="191">
        <v>39</v>
      </c>
      <c r="B46" s="198">
        <v>39962</v>
      </c>
      <c r="C46" s="3"/>
      <c r="D46" s="86">
        <v>-172362.08</v>
      </c>
      <c r="E46" s="86"/>
      <c r="F46" s="86">
        <v>-172362.08</v>
      </c>
      <c r="G46" s="199">
        <v>-516846.56999999995</v>
      </c>
      <c r="H46" s="3"/>
      <c r="I46" s="3"/>
    </row>
    <row r="47" spans="1:12" hidden="1" x14ac:dyDescent="0.2">
      <c r="A47" s="191">
        <v>40</v>
      </c>
      <c r="B47" s="198">
        <v>39992</v>
      </c>
      <c r="C47" s="3"/>
      <c r="D47" s="86">
        <v>-154740.95000000001</v>
      </c>
      <c r="E47" s="86"/>
      <c r="F47" s="86">
        <v>-154740.95000000001</v>
      </c>
      <c r="G47" s="199">
        <v>-671587.52</v>
      </c>
      <c r="H47" s="86"/>
      <c r="I47" s="86"/>
      <c r="J47" s="186"/>
      <c r="K47" s="186"/>
      <c r="L47" s="186"/>
    </row>
    <row r="48" spans="1:12" hidden="1" x14ac:dyDescent="0.2">
      <c r="A48" s="191">
        <v>41</v>
      </c>
      <c r="B48" s="198">
        <v>40023</v>
      </c>
      <c r="C48" s="3"/>
      <c r="D48" s="86">
        <v>-154085.70000000001</v>
      </c>
      <c r="E48" s="86"/>
      <c r="F48" s="86">
        <v>-154085.70000000001</v>
      </c>
      <c r="G48" s="199">
        <v>-825673.22</v>
      </c>
      <c r="H48" s="86"/>
      <c r="I48" s="86"/>
      <c r="J48" s="186"/>
      <c r="K48" s="186"/>
      <c r="L48" s="186"/>
    </row>
    <row r="49" spans="1:12" hidden="1" x14ac:dyDescent="0.2">
      <c r="A49" s="191">
        <v>42</v>
      </c>
      <c r="B49" s="198">
        <v>40053</v>
      </c>
      <c r="C49" s="3"/>
      <c r="D49" s="86">
        <v>-156512.72</v>
      </c>
      <c r="E49" s="86"/>
      <c r="F49" s="86">
        <v>-156512.72</v>
      </c>
      <c r="G49" s="199">
        <v>-982185.94</v>
      </c>
      <c r="H49" s="86"/>
      <c r="I49" s="86"/>
      <c r="J49" s="186"/>
      <c r="K49" s="186"/>
      <c r="L49" s="186"/>
    </row>
    <row r="50" spans="1:12" hidden="1" x14ac:dyDescent="0.2">
      <c r="A50" s="191">
        <v>43</v>
      </c>
      <c r="B50" s="198">
        <v>40083</v>
      </c>
      <c r="C50" s="3"/>
      <c r="D50" s="86">
        <v>-157895.51</v>
      </c>
      <c r="E50" s="86"/>
      <c r="F50" s="86">
        <v>-157895.51</v>
      </c>
      <c r="G50" s="199">
        <v>-1140081.45</v>
      </c>
      <c r="H50" s="86"/>
      <c r="I50" s="86"/>
      <c r="J50" s="186"/>
      <c r="K50" s="186"/>
      <c r="L50" s="186"/>
    </row>
    <row r="51" spans="1:12" hidden="1" x14ac:dyDescent="0.2">
      <c r="A51" s="191">
        <v>44</v>
      </c>
      <c r="B51" s="198">
        <v>40114</v>
      </c>
      <c r="C51" s="3"/>
      <c r="D51" s="86">
        <v>-153009.31</v>
      </c>
      <c r="E51" s="86"/>
      <c r="F51" s="86">
        <v>-153009.31</v>
      </c>
      <c r="G51" s="199">
        <v>-1293090.76</v>
      </c>
      <c r="H51" s="86"/>
      <c r="I51" s="86"/>
      <c r="J51" s="186"/>
      <c r="K51" s="186"/>
      <c r="L51" s="186"/>
    </row>
    <row r="52" spans="1:12" hidden="1" x14ac:dyDescent="0.2">
      <c r="A52" s="191">
        <v>45</v>
      </c>
      <c r="B52" s="198">
        <v>40144</v>
      </c>
      <c r="C52" s="3"/>
      <c r="D52" s="86">
        <v>-91712.54</v>
      </c>
      <c r="E52" s="86"/>
      <c r="F52" s="86">
        <v>-91712.54</v>
      </c>
      <c r="G52" s="199">
        <v>-1384803.3</v>
      </c>
      <c r="H52" s="86"/>
      <c r="I52" s="86"/>
      <c r="J52" s="186"/>
      <c r="K52" s="186"/>
      <c r="L52" s="186"/>
    </row>
    <row r="53" spans="1:12" hidden="1" x14ac:dyDescent="0.2">
      <c r="A53" s="191">
        <v>46</v>
      </c>
      <c r="B53" s="198">
        <v>40175</v>
      </c>
      <c r="C53" s="3"/>
      <c r="D53" s="86">
        <v>-116023.76</v>
      </c>
      <c r="E53" s="86"/>
      <c r="F53" s="86">
        <v>-116023.76</v>
      </c>
      <c r="G53" s="199">
        <v>-1500827.06</v>
      </c>
      <c r="H53" s="86"/>
      <c r="I53" s="86"/>
      <c r="J53" s="186"/>
      <c r="K53" s="186"/>
      <c r="L53" s="186"/>
    </row>
    <row r="54" spans="1:12" hidden="1" x14ac:dyDescent="0.2">
      <c r="A54" s="191">
        <v>47</v>
      </c>
      <c r="B54" s="198">
        <v>40206</v>
      </c>
      <c r="C54" s="3"/>
      <c r="D54" s="86">
        <v>-10799.92</v>
      </c>
      <c r="E54" s="86">
        <v>1500827.06</v>
      </c>
      <c r="F54" s="86">
        <v>1490027.1400000001</v>
      </c>
      <c r="G54" s="199">
        <v>-10799.919999999925</v>
      </c>
      <c r="H54" s="86"/>
      <c r="I54" s="86"/>
      <c r="J54" s="186"/>
      <c r="K54" s="186"/>
      <c r="L54" s="186"/>
    </row>
    <row r="55" spans="1:12" hidden="1" x14ac:dyDescent="0.2">
      <c r="A55" s="191">
        <v>48</v>
      </c>
      <c r="B55" s="198">
        <v>40234</v>
      </c>
      <c r="C55" s="3"/>
      <c r="D55" s="86">
        <v>-50560.67</v>
      </c>
      <c r="E55" s="86"/>
      <c r="F55" s="86">
        <v>-50560.67</v>
      </c>
      <c r="G55" s="199">
        <v>-61360.589999999924</v>
      </c>
      <c r="H55" s="86"/>
      <c r="I55" s="86"/>
      <c r="J55" s="186"/>
      <c r="K55" s="186"/>
      <c r="L55" s="186"/>
    </row>
    <row r="56" spans="1:12" hidden="1" x14ac:dyDescent="0.2">
      <c r="A56" s="191">
        <v>49</v>
      </c>
      <c r="B56" s="198">
        <v>40265</v>
      </c>
      <c r="C56" s="3"/>
      <c r="D56" s="86">
        <v>-232221.72</v>
      </c>
      <c r="E56" s="86"/>
      <c r="F56" s="86">
        <v>-232221.72</v>
      </c>
      <c r="G56" s="199">
        <v>-293582.30999999994</v>
      </c>
      <c r="H56" s="86"/>
      <c r="I56" s="86"/>
      <c r="J56" s="186"/>
      <c r="K56" s="186"/>
      <c r="L56" s="186"/>
    </row>
    <row r="57" spans="1:12" hidden="1" x14ac:dyDescent="0.2">
      <c r="A57" s="191">
        <v>50</v>
      </c>
      <c r="B57" s="198">
        <v>40295</v>
      </c>
      <c r="C57" s="3"/>
      <c r="D57" s="86">
        <v>-191430.37</v>
      </c>
      <c r="E57" s="86"/>
      <c r="F57" s="86">
        <v>-191430.37</v>
      </c>
      <c r="G57" s="199">
        <v>-485012.67999999993</v>
      </c>
      <c r="H57" s="86"/>
      <c r="I57" s="86"/>
      <c r="J57" s="186"/>
      <c r="K57" s="186"/>
      <c r="L57" s="186"/>
    </row>
    <row r="58" spans="1:12" hidden="1" x14ac:dyDescent="0.2">
      <c r="A58" s="191">
        <v>51</v>
      </c>
      <c r="B58" s="198">
        <v>40326</v>
      </c>
      <c r="C58" s="3"/>
      <c r="D58" s="86">
        <v>-126222.13000000006</v>
      </c>
      <c r="E58" s="86"/>
      <c r="F58" s="86">
        <v>-126222.13000000006</v>
      </c>
      <c r="G58" s="199">
        <v>-611234.81000000006</v>
      </c>
      <c r="H58" s="86"/>
      <c r="I58" s="86"/>
      <c r="J58" s="186"/>
      <c r="K58" s="186"/>
      <c r="L58" s="186"/>
    </row>
    <row r="59" spans="1:12" hidden="1" x14ac:dyDescent="0.2">
      <c r="A59" s="191">
        <v>52</v>
      </c>
      <c r="B59" s="198">
        <v>40356</v>
      </c>
      <c r="C59" s="3"/>
      <c r="D59" s="86">
        <v>-133661.92999999993</v>
      </c>
      <c r="E59" s="86"/>
      <c r="F59" s="86">
        <v>-133661.92999999993</v>
      </c>
      <c r="G59" s="199">
        <v>-744896.74</v>
      </c>
      <c r="H59" s="86"/>
      <c r="I59" s="86"/>
      <c r="J59" s="186"/>
      <c r="K59" s="186"/>
      <c r="L59" s="186"/>
    </row>
    <row r="60" spans="1:12" hidden="1" x14ac:dyDescent="0.2">
      <c r="A60" s="191">
        <v>53</v>
      </c>
      <c r="B60" s="198">
        <v>40387</v>
      </c>
      <c r="C60" s="3"/>
      <c r="D60" s="86">
        <v>-154562.03</v>
      </c>
      <c r="E60" s="86"/>
      <c r="F60" s="86">
        <v>-154562.03</v>
      </c>
      <c r="G60" s="199">
        <v>-899458.77</v>
      </c>
      <c r="H60" s="86"/>
      <c r="I60" s="86"/>
      <c r="J60" s="186"/>
      <c r="K60" s="186"/>
      <c r="L60" s="186"/>
    </row>
    <row r="61" spans="1:12" hidden="1" x14ac:dyDescent="0.2">
      <c r="A61" s="191">
        <v>54</v>
      </c>
      <c r="B61" s="198">
        <v>40417</v>
      </c>
      <c r="C61" s="3"/>
      <c r="D61" s="86">
        <v>-152963.70000000001</v>
      </c>
      <c r="E61" s="86"/>
      <c r="F61" s="86">
        <v>-152963.70000000001</v>
      </c>
      <c r="G61" s="199">
        <v>-1052422.47</v>
      </c>
      <c r="H61" s="86"/>
      <c r="I61" s="86"/>
      <c r="J61" s="186"/>
      <c r="K61" s="186"/>
      <c r="L61" s="186"/>
    </row>
    <row r="62" spans="1:12" hidden="1" x14ac:dyDescent="0.2">
      <c r="A62" s="191">
        <v>55</v>
      </c>
      <c r="B62" s="198">
        <v>40447</v>
      </c>
      <c r="C62" s="3"/>
      <c r="D62" s="86">
        <v>-146233.82999999999</v>
      </c>
      <c r="E62" s="86"/>
      <c r="F62" s="86">
        <v>-146233.82999999999</v>
      </c>
      <c r="G62" s="199">
        <v>-1198656.3</v>
      </c>
      <c r="H62" s="86"/>
      <c r="I62" s="86"/>
      <c r="J62" s="186"/>
      <c r="K62" s="186"/>
      <c r="L62" s="186"/>
    </row>
    <row r="63" spans="1:12" hidden="1" x14ac:dyDescent="0.2">
      <c r="A63" s="191">
        <v>56</v>
      </c>
      <c r="B63" s="198">
        <v>40478</v>
      </c>
      <c r="C63" s="3"/>
      <c r="D63" s="86">
        <v>-143263.57</v>
      </c>
      <c r="E63" s="86"/>
      <c r="F63" s="86">
        <v>-143263.57</v>
      </c>
      <c r="G63" s="199">
        <v>-1341919.8700000001</v>
      </c>
      <c r="H63" s="86"/>
      <c r="I63" s="86"/>
      <c r="J63" s="186"/>
      <c r="K63" s="186"/>
      <c r="L63" s="186"/>
    </row>
    <row r="64" spans="1:12" hidden="1" x14ac:dyDescent="0.2">
      <c r="A64" s="191">
        <v>57</v>
      </c>
      <c r="B64" s="198">
        <v>40508</v>
      </c>
      <c r="C64" s="3"/>
      <c r="D64" s="189">
        <v>-131269.85</v>
      </c>
      <c r="E64" s="86"/>
      <c r="F64" s="86">
        <v>-131269.85</v>
      </c>
      <c r="G64" s="199">
        <v>-1473189.7200000002</v>
      </c>
      <c r="H64" s="86"/>
      <c r="I64" s="86"/>
      <c r="J64" s="186"/>
      <c r="K64" s="186"/>
      <c r="L64" s="186"/>
    </row>
    <row r="65" spans="1:14" hidden="1" x14ac:dyDescent="0.2">
      <c r="A65" s="191">
        <v>58</v>
      </c>
      <c r="B65" s="198">
        <v>40539</v>
      </c>
      <c r="C65" s="3"/>
      <c r="D65" s="189">
        <v>-138694.66</v>
      </c>
      <c r="E65" s="86"/>
      <c r="F65" s="86">
        <v>-138694.66</v>
      </c>
      <c r="G65" s="199">
        <v>-1611884.3800000001</v>
      </c>
      <c r="H65" s="86"/>
      <c r="I65" s="86"/>
      <c r="J65" s="186"/>
      <c r="K65" s="186"/>
      <c r="L65" s="186"/>
    </row>
    <row r="66" spans="1:14" hidden="1" x14ac:dyDescent="0.2">
      <c r="A66" s="191">
        <v>59</v>
      </c>
      <c r="B66" s="198">
        <v>40570</v>
      </c>
      <c r="C66" s="249">
        <v>1</v>
      </c>
      <c r="D66" s="189">
        <v>-20085.68</v>
      </c>
      <c r="E66" s="86">
        <v>1611884.3800000001</v>
      </c>
      <c r="F66" s="86">
        <v>1591798.7000000002</v>
      </c>
      <c r="G66" s="199">
        <v>-20085.679999999935</v>
      </c>
      <c r="H66" s="86"/>
      <c r="I66" s="86"/>
      <c r="J66" s="186"/>
      <c r="K66" s="186"/>
      <c r="L66" s="186"/>
    </row>
    <row r="67" spans="1:14" hidden="1" x14ac:dyDescent="0.2">
      <c r="A67" s="191">
        <v>60</v>
      </c>
      <c r="B67" s="198">
        <v>40598</v>
      </c>
      <c r="C67" s="3"/>
      <c r="D67" s="86">
        <v>-90721</v>
      </c>
      <c r="E67" s="86"/>
      <c r="F67" s="86">
        <v>-90721</v>
      </c>
      <c r="G67" s="199">
        <v>-110806.67999999993</v>
      </c>
      <c r="H67" s="86"/>
      <c r="I67" s="86"/>
      <c r="J67" s="186"/>
      <c r="K67" s="186"/>
      <c r="L67" s="186"/>
    </row>
    <row r="68" spans="1:14" hidden="1" x14ac:dyDescent="0.2">
      <c r="A68" s="191">
        <v>61</v>
      </c>
      <c r="B68" s="198">
        <v>40629</v>
      </c>
      <c r="C68" s="3"/>
      <c r="D68" s="86">
        <v>-137446.82</v>
      </c>
      <c r="E68" s="86"/>
      <c r="F68" s="86">
        <v>-137446.82</v>
      </c>
      <c r="G68" s="199">
        <v>-248253.49999999994</v>
      </c>
      <c r="H68" s="86"/>
      <c r="I68" s="86"/>
      <c r="J68" s="186"/>
      <c r="K68" s="186"/>
      <c r="L68" s="186"/>
    </row>
    <row r="69" spans="1:14" hidden="1" x14ac:dyDescent="0.2">
      <c r="A69" s="191">
        <v>62</v>
      </c>
      <c r="B69" s="198">
        <v>40659</v>
      </c>
      <c r="C69" s="3"/>
      <c r="D69" s="86">
        <v>-94993.73</v>
      </c>
      <c r="E69" s="86"/>
      <c r="F69" s="86">
        <v>-94993.73</v>
      </c>
      <c r="G69" s="199">
        <v>-343247.22999999992</v>
      </c>
      <c r="H69" s="86"/>
      <c r="I69" s="86"/>
      <c r="J69" s="186"/>
      <c r="K69" s="186"/>
      <c r="L69" s="186"/>
    </row>
    <row r="70" spans="1:14" hidden="1" x14ac:dyDescent="0.2">
      <c r="A70" s="191">
        <v>63</v>
      </c>
      <c r="B70" s="198">
        <v>40690</v>
      </c>
      <c r="C70" s="3"/>
      <c r="D70" s="86">
        <v>-101290.28</v>
      </c>
      <c r="E70" s="86"/>
      <c r="F70" s="86">
        <v>-101290.28</v>
      </c>
      <c r="G70" s="199">
        <v>-444537.50999999989</v>
      </c>
      <c r="H70" s="86"/>
      <c r="I70" s="86"/>
      <c r="J70" s="186"/>
      <c r="K70" s="186"/>
      <c r="L70" s="186"/>
    </row>
    <row r="71" spans="1:14" hidden="1" x14ac:dyDescent="0.2">
      <c r="A71" s="191">
        <v>64</v>
      </c>
      <c r="B71" s="198">
        <v>40720</v>
      </c>
      <c r="C71" s="3"/>
      <c r="D71" s="86">
        <v>-100868.56</v>
      </c>
      <c r="E71" s="86"/>
      <c r="F71" s="86">
        <v>-100868.56</v>
      </c>
      <c r="G71" s="199">
        <v>-545406.06999999983</v>
      </c>
      <c r="H71" s="86"/>
      <c r="I71" s="86"/>
      <c r="J71" s="186"/>
      <c r="K71" s="186"/>
      <c r="L71" s="186"/>
    </row>
    <row r="72" spans="1:14" hidden="1" x14ac:dyDescent="0.2">
      <c r="A72" s="191">
        <v>65</v>
      </c>
      <c r="B72" s="198">
        <v>40751</v>
      </c>
      <c r="C72" s="3"/>
      <c r="D72" s="86">
        <v>-111706.17</v>
      </c>
      <c r="E72" s="86"/>
      <c r="F72" s="86">
        <v>-111706.17</v>
      </c>
      <c r="G72" s="199">
        <v>-657112.23999999987</v>
      </c>
      <c r="H72" s="86"/>
      <c r="I72" s="86"/>
      <c r="J72" s="253"/>
      <c r="L72" s="186"/>
      <c r="M72" s="254"/>
    </row>
    <row r="73" spans="1:14" hidden="1" x14ac:dyDescent="0.2">
      <c r="A73" s="191">
        <v>66</v>
      </c>
      <c r="B73" s="198">
        <v>40781</v>
      </c>
      <c r="C73" s="3"/>
      <c r="D73" s="86">
        <v>-114063.55</v>
      </c>
      <c r="E73" s="86"/>
      <c r="F73" s="86">
        <v>-114063.55</v>
      </c>
      <c r="G73" s="199">
        <v>-771175.78999999992</v>
      </c>
      <c r="H73" s="86"/>
      <c r="I73" s="255"/>
    </row>
    <row r="74" spans="1:14" hidden="1" x14ac:dyDescent="0.2">
      <c r="A74" s="191">
        <v>67</v>
      </c>
      <c r="B74" s="198">
        <v>40811</v>
      </c>
      <c r="C74" s="3"/>
      <c r="D74" s="86">
        <v>-109076.46</v>
      </c>
      <c r="E74" s="86"/>
      <c r="F74" s="86">
        <v>-109076.46</v>
      </c>
      <c r="G74" s="199">
        <v>-880252.24999999988</v>
      </c>
      <c r="H74" s="86"/>
      <c r="I74" s="86"/>
      <c r="J74" s="239"/>
      <c r="K74" s="239"/>
      <c r="L74" s="239"/>
      <c r="M74" s="239"/>
      <c r="N74" s="239"/>
    </row>
    <row r="75" spans="1:14" hidden="1" x14ac:dyDescent="0.2">
      <c r="A75" s="191">
        <v>68</v>
      </c>
      <c r="B75" s="198">
        <v>40842</v>
      </c>
      <c r="C75" s="3"/>
      <c r="D75" s="86">
        <v>-115942.59</v>
      </c>
      <c r="E75" s="86"/>
      <c r="F75" s="86">
        <v>-115942.59</v>
      </c>
      <c r="G75" s="199">
        <v>-996194.83999999985</v>
      </c>
      <c r="H75" s="86"/>
      <c r="I75" s="86"/>
      <c r="J75" s="239"/>
      <c r="K75" s="239"/>
      <c r="L75" s="239"/>
      <c r="M75" s="239"/>
      <c r="N75" s="239"/>
    </row>
    <row r="76" spans="1:14" hidden="1" x14ac:dyDescent="0.2">
      <c r="A76" s="191">
        <v>69</v>
      </c>
      <c r="B76" s="198">
        <v>40872</v>
      </c>
      <c r="C76" s="3"/>
      <c r="D76" s="86">
        <v>-115913.65</v>
      </c>
      <c r="E76" s="86"/>
      <c r="F76" s="86">
        <v>-115913.65</v>
      </c>
      <c r="G76" s="199">
        <v>-1112108.4899999998</v>
      </c>
      <c r="H76" s="86"/>
      <c r="I76" s="86"/>
      <c r="J76" s="239"/>
      <c r="K76" s="239"/>
      <c r="L76" s="239"/>
      <c r="M76" s="239"/>
      <c r="N76" s="239"/>
    </row>
    <row r="77" spans="1:14" hidden="1" x14ac:dyDescent="0.2">
      <c r="A77" s="191">
        <v>70</v>
      </c>
      <c r="B77" s="198">
        <v>40903</v>
      </c>
      <c r="C77" s="249"/>
      <c r="D77" s="86">
        <v>-109969.08</v>
      </c>
      <c r="E77" s="86"/>
      <c r="F77" s="86">
        <v>-109969.08</v>
      </c>
      <c r="G77" s="199">
        <v>-1222077.5699999998</v>
      </c>
      <c r="H77" s="86"/>
      <c r="I77" s="86"/>
      <c r="J77" s="239"/>
      <c r="K77" s="239"/>
      <c r="L77" s="239"/>
      <c r="M77" s="239"/>
      <c r="N77" s="239"/>
    </row>
    <row r="78" spans="1:14" hidden="1" x14ac:dyDescent="0.2">
      <c r="A78" s="191">
        <v>71</v>
      </c>
      <c r="B78" s="198">
        <v>40934</v>
      </c>
      <c r="C78" s="249">
        <v>1</v>
      </c>
      <c r="D78" s="86">
        <v>-14090.24</v>
      </c>
      <c r="E78" s="86">
        <v>1222077.5699999998</v>
      </c>
      <c r="F78" s="86">
        <v>1207987.3299999998</v>
      </c>
      <c r="G78" s="199">
        <v>-14090.239999999991</v>
      </c>
      <c r="H78" s="86"/>
      <c r="I78" s="86"/>
      <c r="J78" s="239"/>
      <c r="K78" s="239"/>
      <c r="L78" s="239"/>
      <c r="M78" s="239"/>
      <c r="N78" s="239"/>
    </row>
    <row r="79" spans="1:14" hidden="1" x14ac:dyDescent="0.2">
      <c r="A79" s="191">
        <v>72</v>
      </c>
      <c r="B79" s="198">
        <v>40963</v>
      </c>
      <c r="C79" s="3"/>
      <c r="D79" s="86">
        <v>-50280.82</v>
      </c>
      <c r="E79" s="86"/>
      <c r="F79" s="86">
        <v>-50280.82</v>
      </c>
      <c r="G79" s="199">
        <v>-64371.05999999999</v>
      </c>
      <c r="H79" s="86"/>
      <c r="I79" s="86"/>
      <c r="J79" s="239"/>
      <c r="K79" s="239"/>
      <c r="L79" s="239"/>
      <c r="M79" s="239"/>
      <c r="N79" s="239"/>
    </row>
    <row r="80" spans="1:14" hidden="1" x14ac:dyDescent="0.2">
      <c r="A80" s="191">
        <v>73</v>
      </c>
      <c r="B80" s="198">
        <v>40994</v>
      </c>
      <c r="C80" s="3"/>
      <c r="D80" s="86">
        <v>-97286.399999999994</v>
      </c>
      <c r="E80" s="86"/>
      <c r="F80" s="86">
        <v>-97286.399999999994</v>
      </c>
      <c r="G80" s="199">
        <v>-161657.46</v>
      </c>
      <c r="H80" s="86"/>
      <c r="I80" s="86"/>
      <c r="J80" s="186"/>
      <c r="K80" s="186"/>
      <c r="L80" s="186"/>
    </row>
    <row r="81" spans="1:12" hidden="1" x14ac:dyDescent="0.2">
      <c r="A81" s="191">
        <v>74</v>
      </c>
      <c r="B81" s="198">
        <v>41024</v>
      </c>
      <c r="C81" s="3"/>
      <c r="D81" s="86">
        <v>-113375.7</v>
      </c>
      <c r="E81" s="86"/>
      <c r="F81" s="86">
        <v>-113375.7</v>
      </c>
      <c r="G81" s="199">
        <v>-275033.15999999997</v>
      </c>
      <c r="H81" s="86"/>
      <c r="I81" s="86"/>
      <c r="J81" s="186"/>
      <c r="K81" s="186"/>
      <c r="L81" s="186"/>
    </row>
    <row r="82" spans="1:12" hidden="1" x14ac:dyDescent="0.2">
      <c r="A82" s="191">
        <v>75</v>
      </c>
      <c r="B82" s="198">
        <v>41055</v>
      </c>
      <c r="C82" s="3"/>
      <c r="D82" s="86">
        <v>-113623.84</v>
      </c>
      <c r="E82" s="86"/>
      <c r="F82" s="86">
        <v>-113623.84</v>
      </c>
      <c r="G82" s="199">
        <v>-388657</v>
      </c>
      <c r="H82" s="189"/>
      <c r="I82" s="86"/>
      <c r="J82" s="186"/>
      <c r="K82" s="186"/>
      <c r="L82" s="186"/>
    </row>
    <row r="83" spans="1:12" hidden="1" x14ac:dyDescent="0.2">
      <c r="A83" s="191">
        <v>76</v>
      </c>
      <c r="B83" s="198">
        <v>41085</v>
      </c>
      <c r="C83" s="3"/>
      <c r="D83" s="86">
        <v>-102269.3</v>
      </c>
      <c r="E83" s="86"/>
      <c r="F83" s="86">
        <v>-102269.3</v>
      </c>
      <c r="G83" s="199">
        <v>-490926.3</v>
      </c>
      <c r="H83" s="86"/>
      <c r="I83" s="86"/>
      <c r="J83" s="186"/>
      <c r="K83" s="186"/>
      <c r="L83" s="186"/>
    </row>
    <row r="84" spans="1:12" hidden="1" x14ac:dyDescent="0.2">
      <c r="A84" s="191">
        <v>77</v>
      </c>
      <c r="B84" s="198">
        <v>41116</v>
      </c>
      <c r="C84" s="3"/>
      <c r="D84" s="86">
        <v>-121526.05</v>
      </c>
      <c r="E84" s="86"/>
      <c r="F84" s="86">
        <v>-121526.05</v>
      </c>
      <c r="G84" s="199">
        <v>-612452.35</v>
      </c>
      <c r="H84" s="86"/>
      <c r="I84" s="86"/>
      <c r="J84" s="186"/>
      <c r="K84" s="186"/>
      <c r="L84" s="186"/>
    </row>
    <row r="85" spans="1:12" hidden="1" x14ac:dyDescent="0.2">
      <c r="A85" s="191">
        <v>78</v>
      </c>
      <c r="B85" s="198">
        <v>41146</v>
      </c>
      <c r="C85" s="3"/>
      <c r="D85" s="86">
        <v>-122121.93</v>
      </c>
      <c r="E85" s="86"/>
      <c r="F85" s="86">
        <v>-122121.93</v>
      </c>
      <c r="G85" s="199">
        <v>-734574.28</v>
      </c>
      <c r="H85" s="86"/>
      <c r="I85" s="256"/>
      <c r="J85" s="186"/>
      <c r="K85" s="186"/>
      <c r="L85" s="186"/>
    </row>
    <row r="86" spans="1:12" hidden="1" x14ac:dyDescent="0.2">
      <c r="A86" s="191">
        <v>79</v>
      </c>
      <c r="B86" s="198">
        <v>41176</v>
      </c>
      <c r="C86" s="3"/>
      <c r="D86" s="86">
        <v>-112520.67</v>
      </c>
      <c r="E86" s="86"/>
      <c r="F86" s="86">
        <v>-112520.67</v>
      </c>
      <c r="G86" s="199">
        <v>-847094.95000000007</v>
      </c>
      <c r="H86" s="86"/>
      <c r="I86" s="256"/>
      <c r="J86" s="186"/>
      <c r="K86" s="186"/>
      <c r="L86" s="186"/>
    </row>
    <row r="87" spans="1:12" hidden="1" x14ac:dyDescent="0.2">
      <c r="A87" s="191">
        <v>80</v>
      </c>
      <c r="B87" s="198">
        <v>41207</v>
      </c>
      <c r="C87" s="3"/>
      <c r="D87" s="86">
        <v>-106341.86</v>
      </c>
      <c r="E87" s="86"/>
      <c r="F87" s="86">
        <v>-106341.86</v>
      </c>
      <c r="G87" s="199">
        <v>-953436.81</v>
      </c>
      <c r="H87" s="86"/>
      <c r="I87" s="256"/>
      <c r="J87" s="186"/>
      <c r="K87" s="186"/>
      <c r="L87" s="186"/>
    </row>
    <row r="88" spans="1:12" hidden="1" x14ac:dyDescent="0.2">
      <c r="A88" s="191">
        <v>81</v>
      </c>
      <c r="B88" s="198">
        <v>41237</v>
      </c>
      <c r="C88" s="3"/>
      <c r="D88" s="86">
        <v>-118921.4</v>
      </c>
      <c r="E88" s="86"/>
      <c r="F88" s="86">
        <v>-118921.4</v>
      </c>
      <c r="G88" s="199">
        <v>-1072358.21</v>
      </c>
      <c r="H88" s="86"/>
      <c r="I88" s="256"/>
      <c r="J88" s="186"/>
      <c r="K88" s="186"/>
      <c r="L88" s="186"/>
    </row>
    <row r="89" spans="1:12" hidden="1" x14ac:dyDescent="0.2">
      <c r="A89" s="191">
        <v>82</v>
      </c>
      <c r="B89" s="198">
        <v>41268</v>
      </c>
      <c r="C89" s="3"/>
      <c r="D89" s="86">
        <v>-127191.63</v>
      </c>
      <c r="E89" s="86"/>
      <c r="F89" s="86">
        <v>-127191.63</v>
      </c>
      <c r="G89" s="199">
        <v>-1199549.8399999999</v>
      </c>
      <c r="H89" s="86"/>
      <c r="I89" s="256"/>
      <c r="J89" s="186"/>
      <c r="K89" s="186"/>
      <c r="L89" s="186"/>
    </row>
    <row r="90" spans="1:12" hidden="1" x14ac:dyDescent="0.2">
      <c r="A90" s="191">
        <v>83</v>
      </c>
      <c r="B90" s="204">
        <v>41299</v>
      </c>
      <c r="C90" s="249">
        <v>1</v>
      </c>
      <c r="D90" s="86">
        <v>-24381.279999999999</v>
      </c>
      <c r="E90" s="86">
        <v>1199549.8399999999</v>
      </c>
      <c r="F90" s="86">
        <v>1175168.5599999998</v>
      </c>
      <c r="G90" s="199">
        <v>-24381.280000000028</v>
      </c>
      <c r="H90" s="86"/>
      <c r="I90" s="256"/>
      <c r="J90" s="186"/>
      <c r="K90" s="186"/>
      <c r="L90" s="186"/>
    </row>
    <row r="91" spans="1:12" hidden="1" x14ac:dyDescent="0.2">
      <c r="A91" s="191">
        <v>84</v>
      </c>
      <c r="B91" s="198">
        <v>41327</v>
      </c>
      <c r="C91" s="3"/>
      <c r="D91" s="86">
        <v>-83537.95</v>
      </c>
      <c r="E91" s="86"/>
      <c r="F91" s="86">
        <v>-83537.95</v>
      </c>
      <c r="G91" s="199">
        <v>-107919.23000000003</v>
      </c>
      <c r="H91" s="86"/>
      <c r="I91" s="256"/>
      <c r="J91" s="186"/>
      <c r="K91" s="186"/>
      <c r="L91" s="186"/>
    </row>
    <row r="92" spans="1:12" hidden="1" x14ac:dyDescent="0.2">
      <c r="A92" s="191">
        <v>85</v>
      </c>
      <c r="B92" s="198">
        <v>41358</v>
      </c>
      <c r="C92" s="3"/>
      <c r="D92" s="86">
        <v>-127523.72</v>
      </c>
      <c r="E92" s="86"/>
      <c r="F92" s="86">
        <v>-127523.72</v>
      </c>
      <c r="G92" s="199">
        <v>-235442.95</v>
      </c>
      <c r="H92" s="86"/>
      <c r="I92" s="256"/>
      <c r="J92" s="186"/>
      <c r="K92" s="186"/>
      <c r="L92" s="186"/>
    </row>
    <row r="93" spans="1:12" hidden="1" x14ac:dyDescent="0.2">
      <c r="A93" s="191">
        <v>86</v>
      </c>
      <c r="B93" s="185">
        <v>41388</v>
      </c>
      <c r="C93" s="3"/>
      <c r="D93" s="86">
        <v>-107817.05</v>
      </c>
      <c r="E93" s="86"/>
      <c r="F93" s="86">
        <v>-107817.05</v>
      </c>
      <c r="G93" s="199">
        <v>-343260</v>
      </c>
      <c r="H93" s="86"/>
      <c r="I93" s="256"/>
      <c r="J93" s="186"/>
      <c r="K93" s="186"/>
      <c r="L93" s="186"/>
    </row>
    <row r="94" spans="1:12" hidden="1" x14ac:dyDescent="0.2">
      <c r="A94" s="191">
        <v>87</v>
      </c>
      <c r="B94" s="185">
        <v>41419</v>
      </c>
      <c r="C94" s="3"/>
      <c r="D94" s="86">
        <v>-127189.64</v>
      </c>
      <c r="E94" s="86"/>
      <c r="F94" s="86">
        <v>-127189.64</v>
      </c>
      <c r="G94" s="199">
        <v>-470449.64</v>
      </c>
      <c r="H94" s="86"/>
      <c r="I94" s="256"/>
      <c r="J94" s="186"/>
      <c r="K94" s="186"/>
      <c r="L94" s="186"/>
    </row>
    <row r="95" spans="1:12" hidden="1" x14ac:dyDescent="0.2">
      <c r="A95" s="191">
        <v>88</v>
      </c>
      <c r="B95" s="185">
        <v>41449</v>
      </c>
      <c r="C95" s="3"/>
      <c r="D95" s="86">
        <v>-127041.69</v>
      </c>
      <c r="E95" s="86"/>
      <c r="F95" s="86">
        <v>-127041.69</v>
      </c>
      <c r="G95" s="199">
        <v>-597491.33000000007</v>
      </c>
      <c r="H95" s="86"/>
      <c r="I95" s="256"/>
      <c r="J95" s="186"/>
      <c r="K95" s="186"/>
      <c r="L95" s="186"/>
    </row>
    <row r="96" spans="1:12" hidden="1" x14ac:dyDescent="0.2">
      <c r="A96" s="191">
        <v>89</v>
      </c>
      <c r="B96" s="198">
        <v>41480</v>
      </c>
      <c r="C96" s="3"/>
      <c r="D96" s="86">
        <v>-130600.41</v>
      </c>
      <c r="E96" s="86"/>
      <c r="F96" s="86">
        <v>-130600.41</v>
      </c>
      <c r="G96" s="199">
        <v>-728091.74000000011</v>
      </c>
      <c r="H96" s="86"/>
      <c r="I96" s="256"/>
      <c r="J96" s="186"/>
      <c r="K96" s="186"/>
      <c r="L96" s="186"/>
    </row>
    <row r="97" spans="1:12" hidden="1" x14ac:dyDescent="0.2">
      <c r="A97" s="191">
        <v>90</v>
      </c>
      <c r="B97" s="198">
        <v>41510</v>
      </c>
      <c r="C97" s="3"/>
      <c r="D97" s="86">
        <v>-117623.85</v>
      </c>
      <c r="E97" s="86"/>
      <c r="F97" s="86">
        <v>-117623.85</v>
      </c>
      <c r="G97" s="199">
        <v>-845715.59000000008</v>
      </c>
      <c r="H97" s="86"/>
      <c r="I97" s="256"/>
      <c r="J97" s="186"/>
      <c r="K97" s="186"/>
      <c r="L97" s="186"/>
    </row>
    <row r="98" spans="1:12" hidden="1" x14ac:dyDescent="0.2">
      <c r="A98" s="191">
        <v>91</v>
      </c>
      <c r="B98" s="198">
        <v>41540</v>
      </c>
      <c r="C98" s="3"/>
      <c r="D98" s="86">
        <v>-141304.70000000001</v>
      </c>
      <c r="E98" s="86"/>
      <c r="F98" s="86">
        <v>-141304.70000000001</v>
      </c>
      <c r="G98" s="199">
        <v>-987020.29</v>
      </c>
      <c r="H98" s="86"/>
      <c r="I98" s="256"/>
      <c r="J98" s="186"/>
      <c r="K98" s="186"/>
      <c r="L98" s="186"/>
    </row>
    <row r="99" spans="1:12" hidden="1" x14ac:dyDescent="0.2">
      <c r="A99" s="191">
        <v>92</v>
      </c>
      <c r="B99" s="198">
        <v>41571</v>
      </c>
      <c r="C99" s="3"/>
      <c r="D99" s="86">
        <v>-130857.36</v>
      </c>
      <c r="E99" s="86"/>
      <c r="F99" s="86">
        <v>-130857.36</v>
      </c>
      <c r="G99" s="199">
        <v>-1117877.6500000001</v>
      </c>
      <c r="H99" s="86"/>
      <c r="I99" s="256"/>
      <c r="J99" s="186"/>
      <c r="K99" s="186"/>
      <c r="L99" s="186"/>
    </row>
    <row r="100" spans="1:12" hidden="1" x14ac:dyDescent="0.2">
      <c r="A100" s="191">
        <v>93</v>
      </c>
      <c r="B100" s="198">
        <v>41601</v>
      </c>
      <c r="C100" s="3"/>
      <c r="D100" s="86">
        <v>-120145.27</v>
      </c>
      <c r="E100" s="86"/>
      <c r="F100" s="86">
        <v>-120145.27</v>
      </c>
      <c r="G100" s="199">
        <v>-1238022.9200000002</v>
      </c>
      <c r="H100" s="86"/>
      <c r="I100" s="256"/>
      <c r="J100" s="186"/>
      <c r="K100" s="186"/>
      <c r="L100" s="186"/>
    </row>
    <row r="101" spans="1:12" hidden="1" x14ac:dyDescent="0.2">
      <c r="A101" s="191">
        <v>94</v>
      </c>
      <c r="B101" s="198">
        <v>41632</v>
      </c>
      <c r="C101" s="3"/>
      <c r="D101" s="86">
        <v>-140030.45000000001</v>
      </c>
      <c r="E101" s="86"/>
      <c r="F101" s="86">
        <v>-140030.45000000001</v>
      </c>
      <c r="G101" s="199">
        <v>-1378053.37</v>
      </c>
      <c r="H101" s="86"/>
      <c r="I101" s="256"/>
      <c r="J101" s="186"/>
      <c r="K101" s="186"/>
      <c r="L101" s="186"/>
    </row>
    <row r="102" spans="1:12" hidden="1" x14ac:dyDescent="0.2">
      <c r="A102" s="191">
        <v>95</v>
      </c>
      <c r="B102" s="198">
        <v>41663</v>
      </c>
      <c r="C102" s="249">
        <v>1</v>
      </c>
      <c r="D102" s="86">
        <v>-19544.39</v>
      </c>
      <c r="E102" s="86">
        <v>1378053.37</v>
      </c>
      <c r="F102" s="86">
        <v>1358508.9800000002</v>
      </c>
      <c r="G102" s="199">
        <v>-19544.389999999898</v>
      </c>
      <c r="H102" s="86"/>
      <c r="I102" s="256"/>
      <c r="J102" s="186"/>
      <c r="K102" s="186"/>
      <c r="L102" s="186"/>
    </row>
    <row r="103" spans="1:12" hidden="1" x14ac:dyDescent="0.2">
      <c r="A103" s="191">
        <v>96</v>
      </c>
      <c r="B103" s="198">
        <v>41691</v>
      </c>
      <c r="C103" s="3"/>
      <c r="D103" s="86">
        <v>-79292.61</v>
      </c>
      <c r="E103" s="86"/>
      <c r="F103" s="86">
        <v>-79292.61</v>
      </c>
      <c r="G103" s="199">
        <v>-98836.999999999898</v>
      </c>
      <c r="H103" s="86"/>
      <c r="I103" s="256"/>
      <c r="J103" s="186"/>
      <c r="K103" s="186"/>
      <c r="L103" s="186"/>
    </row>
    <row r="104" spans="1:12" hidden="1" x14ac:dyDescent="0.2">
      <c r="A104" s="191">
        <v>97</v>
      </c>
      <c r="B104" s="198">
        <v>41722</v>
      </c>
      <c r="C104" s="3"/>
      <c r="D104" s="86">
        <v>-121738.85</v>
      </c>
      <c r="E104" s="86"/>
      <c r="F104" s="86">
        <v>-121738.85</v>
      </c>
      <c r="G104" s="199">
        <v>-220575.84999999992</v>
      </c>
      <c r="H104" s="86"/>
      <c r="I104" s="256"/>
      <c r="J104" s="186"/>
      <c r="K104" s="186"/>
      <c r="L104" s="186"/>
    </row>
    <row r="105" spans="1:12" hidden="1" x14ac:dyDescent="0.2">
      <c r="A105" s="191">
        <v>98</v>
      </c>
      <c r="B105" s="198">
        <v>41752</v>
      </c>
      <c r="C105" s="3"/>
      <c r="D105" s="86">
        <v>-98582.62</v>
      </c>
      <c r="E105" s="86"/>
      <c r="F105" s="86">
        <v>-98582.62</v>
      </c>
      <c r="G105" s="199">
        <v>-319158.46999999991</v>
      </c>
      <c r="H105" s="86"/>
      <c r="I105" s="256"/>
      <c r="J105" s="186"/>
      <c r="K105" s="186"/>
      <c r="L105" s="186"/>
    </row>
    <row r="106" spans="1:12" hidden="1" x14ac:dyDescent="0.2">
      <c r="A106" s="191">
        <v>99</v>
      </c>
      <c r="B106" s="198">
        <v>41783</v>
      </c>
      <c r="C106" s="3"/>
      <c r="D106" s="86">
        <v>-108876.86</v>
      </c>
      <c r="E106" s="86"/>
      <c r="F106" s="86">
        <v>-108876.86</v>
      </c>
      <c r="G106" s="199">
        <v>-428035.3299999999</v>
      </c>
      <c r="H106" s="86"/>
      <c r="I106" s="256"/>
      <c r="J106" s="186"/>
      <c r="K106" s="186"/>
      <c r="L106" s="186"/>
    </row>
    <row r="107" spans="1:12" hidden="1" x14ac:dyDescent="0.2">
      <c r="A107" s="191">
        <v>100</v>
      </c>
      <c r="B107" s="198">
        <v>41813</v>
      </c>
      <c r="C107" s="3"/>
      <c r="D107" s="86">
        <v>-121459.66</v>
      </c>
      <c r="E107" s="86"/>
      <c r="F107" s="86">
        <v>-121459.66</v>
      </c>
      <c r="G107" s="199">
        <v>-549494.98999999987</v>
      </c>
      <c r="H107" s="86"/>
      <c r="I107" s="256"/>
      <c r="J107" s="186"/>
      <c r="K107" s="186"/>
      <c r="L107" s="186"/>
    </row>
    <row r="108" spans="1:12" hidden="1" x14ac:dyDescent="0.2">
      <c r="A108" s="191">
        <v>101</v>
      </c>
      <c r="B108" s="198">
        <v>41844</v>
      </c>
      <c r="C108" s="3"/>
      <c r="D108" s="86">
        <v>-120145.04</v>
      </c>
      <c r="E108" s="86"/>
      <c r="F108" s="86">
        <v>-120145.04</v>
      </c>
      <c r="G108" s="199">
        <v>-669640.02999999991</v>
      </c>
      <c r="H108" s="86"/>
      <c r="I108" s="256"/>
      <c r="J108" s="186"/>
      <c r="K108" s="186"/>
      <c r="L108" s="186"/>
    </row>
    <row r="109" spans="1:12" hidden="1" x14ac:dyDescent="0.2">
      <c r="A109" s="191">
        <v>102</v>
      </c>
      <c r="B109" s="198">
        <v>41875</v>
      </c>
      <c r="C109" s="3"/>
      <c r="D109" s="86">
        <v>-118748.83</v>
      </c>
      <c r="E109" s="86"/>
      <c r="F109" s="86">
        <v>-118748.83</v>
      </c>
      <c r="G109" s="199">
        <v>-788388.85999999987</v>
      </c>
      <c r="H109" s="86"/>
      <c r="I109" s="256"/>
      <c r="J109" s="186"/>
      <c r="K109" s="186"/>
      <c r="L109" s="186"/>
    </row>
    <row r="110" spans="1:12" hidden="1" x14ac:dyDescent="0.2">
      <c r="A110" s="191">
        <v>103</v>
      </c>
      <c r="B110" s="198">
        <v>41905</v>
      </c>
      <c r="C110" s="3"/>
      <c r="D110" s="86">
        <v>-119041.05</v>
      </c>
      <c r="E110" s="86"/>
      <c r="F110" s="86">
        <v>-119041.05</v>
      </c>
      <c r="G110" s="199">
        <v>-907429.90999999992</v>
      </c>
      <c r="H110" s="86"/>
      <c r="I110" s="256"/>
      <c r="J110" s="186"/>
      <c r="K110" s="186"/>
      <c r="L110" s="186"/>
    </row>
    <row r="111" spans="1:12" hidden="1" x14ac:dyDescent="0.2">
      <c r="A111" s="191">
        <v>104</v>
      </c>
      <c r="B111" s="198">
        <v>41936</v>
      </c>
      <c r="C111" s="3"/>
      <c r="D111" s="86">
        <v>-108666.14</v>
      </c>
      <c r="E111" s="86"/>
      <c r="F111" s="86">
        <v>-108666.14</v>
      </c>
      <c r="G111" s="199">
        <v>-1016096.0499999999</v>
      </c>
      <c r="H111" s="86"/>
      <c r="I111" s="256"/>
      <c r="J111" s="186"/>
      <c r="K111" s="186"/>
      <c r="L111" s="186"/>
    </row>
    <row r="112" spans="1:12" hidden="1" x14ac:dyDescent="0.2">
      <c r="A112" s="191">
        <v>105</v>
      </c>
      <c r="B112" s="198">
        <v>41967</v>
      </c>
      <c r="C112" s="3"/>
      <c r="D112" s="86">
        <v>-107433.34</v>
      </c>
      <c r="E112" s="86"/>
      <c r="F112" s="86">
        <v>-107433.34</v>
      </c>
      <c r="G112" s="199">
        <v>-1123529.3899999999</v>
      </c>
      <c r="H112" s="86"/>
      <c r="I112" s="256"/>
      <c r="J112" s="186"/>
      <c r="K112" s="186"/>
      <c r="L112" s="186"/>
    </row>
    <row r="113" spans="1:12" hidden="1" x14ac:dyDescent="0.2">
      <c r="A113" s="191">
        <v>106</v>
      </c>
      <c r="B113" s="198">
        <v>41997</v>
      </c>
      <c r="C113" s="3"/>
      <c r="D113" s="86">
        <v>-99921.32</v>
      </c>
      <c r="E113" s="86"/>
      <c r="F113" s="86">
        <v>-99921.32</v>
      </c>
      <c r="G113" s="199">
        <v>-1223450.71</v>
      </c>
      <c r="H113" s="86"/>
      <c r="I113" s="256"/>
      <c r="J113" s="186"/>
      <c r="K113" s="186"/>
      <c r="L113" s="186"/>
    </row>
    <row r="114" spans="1:12" hidden="1" x14ac:dyDescent="0.2">
      <c r="A114" s="191">
        <v>107</v>
      </c>
      <c r="B114" s="198">
        <v>42028</v>
      </c>
      <c r="C114" s="249">
        <v>1</v>
      </c>
      <c r="D114" s="86">
        <v>-11470.88</v>
      </c>
      <c r="E114" s="86">
        <v>1223450.71</v>
      </c>
      <c r="F114" s="86">
        <v>1211979.83</v>
      </c>
      <c r="G114" s="199">
        <v>-11470.879999999888</v>
      </c>
      <c r="H114" s="86"/>
      <c r="I114" s="256"/>
      <c r="J114" s="186"/>
      <c r="K114" s="186"/>
      <c r="L114" s="186"/>
    </row>
    <row r="115" spans="1:12" hidden="1" x14ac:dyDescent="0.2">
      <c r="A115" s="191">
        <v>108</v>
      </c>
      <c r="B115" s="198">
        <v>42057</v>
      </c>
      <c r="C115" s="3"/>
      <c r="D115" s="86">
        <v>-48599.01</v>
      </c>
      <c r="E115" s="86"/>
      <c r="F115" s="86">
        <v>-48599.01</v>
      </c>
      <c r="G115" s="199">
        <v>-60069.88999999989</v>
      </c>
      <c r="H115" s="86"/>
      <c r="I115" s="256"/>
      <c r="J115" s="186"/>
      <c r="K115" s="186"/>
      <c r="L115" s="186"/>
    </row>
    <row r="116" spans="1:12" hidden="1" x14ac:dyDescent="0.2">
      <c r="A116" s="191">
        <v>109</v>
      </c>
      <c r="B116" s="198">
        <v>42088</v>
      </c>
      <c r="C116" s="3"/>
      <c r="D116" s="86">
        <v>-122965.61</v>
      </c>
      <c r="E116" s="86"/>
      <c r="F116" s="86">
        <v>-122965.61</v>
      </c>
      <c r="G116" s="199">
        <v>-183035.49999999988</v>
      </c>
      <c r="H116" s="86"/>
      <c r="I116" s="256"/>
      <c r="J116" s="186"/>
      <c r="K116" s="186"/>
      <c r="L116" s="186"/>
    </row>
    <row r="117" spans="1:12" hidden="1" x14ac:dyDescent="0.2">
      <c r="A117" s="191">
        <v>110</v>
      </c>
      <c r="B117" s="198">
        <v>42118</v>
      </c>
      <c r="C117" s="3"/>
      <c r="D117" s="86">
        <v>-96042.06</v>
      </c>
      <c r="E117" s="86"/>
      <c r="F117" s="86">
        <v>-96042.06</v>
      </c>
      <c r="G117" s="199">
        <v>-279077.55999999988</v>
      </c>
      <c r="H117" s="86"/>
      <c r="I117" s="256"/>
      <c r="J117" s="186"/>
      <c r="K117" s="186"/>
      <c r="L117" s="186"/>
    </row>
    <row r="118" spans="1:12" hidden="1" x14ac:dyDescent="0.2">
      <c r="A118" s="191">
        <v>111</v>
      </c>
      <c r="B118" s="198">
        <v>42149</v>
      </c>
      <c r="C118" s="3"/>
      <c r="D118" s="86">
        <v>-111739.55</v>
      </c>
      <c r="E118" s="86"/>
      <c r="F118" s="86">
        <v>-111739.55</v>
      </c>
      <c r="G118" s="199">
        <v>-390817.10999999987</v>
      </c>
      <c r="H118" s="86"/>
      <c r="I118" s="256"/>
      <c r="J118" s="186"/>
      <c r="K118" s="186"/>
      <c r="L118" s="186"/>
    </row>
    <row r="119" spans="1:12" hidden="1" x14ac:dyDescent="0.2">
      <c r="A119" s="191">
        <v>112</v>
      </c>
      <c r="B119" s="198">
        <v>42179</v>
      </c>
      <c r="C119" s="3"/>
      <c r="D119" s="86">
        <v>-119912.74</v>
      </c>
      <c r="E119" s="86"/>
      <c r="F119" s="86">
        <v>-119912.74</v>
      </c>
      <c r="G119" s="199">
        <v>-510729.84999999986</v>
      </c>
      <c r="H119" s="86"/>
      <c r="I119" s="256"/>
      <c r="J119" s="186"/>
      <c r="K119" s="186"/>
      <c r="L119" s="186"/>
    </row>
    <row r="120" spans="1:12" hidden="1" x14ac:dyDescent="0.2">
      <c r="A120" s="191">
        <v>113</v>
      </c>
      <c r="B120" s="198">
        <v>42210</v>
      </c>
      <c r="C120" s="3"/>
      <c r="D120" s="86">
        <v>-129628.83</v>
      </c>
      <c r="E120" s="86"/>
      <c r="F120" s="86">
        <v>-129628.83</v>
      </c>
      <c r="G120" s="199">
        <v>-640358.67999999982</v>
      </c>
      <c r="H120" s="86"/>
      <c r="I120" s="245"/>
      <c r="J120" s="186"/>
      <c r="K120" s="186"/>
      <c r="L120" s="186"/>
    </row>
    <row r="121" spans="1:12" hidden="1" x14ac:dyDescent="0.2">
      <c r="A121" s="191">
        <v>114</v>
      </c>
      <c r="B121" s="212">
        <v>42241</v>
      </c>
      <c r="C121" s="3"/>
      <c r="D121" s="86">
        <v>-137708.62</v>
      </c>
      <c r="E121" s="86"/>
      <c r="F121" s="86">
        <v>-137708.62</v>
      </c>
      <c r="G121" s="199">
        <v>-778067.29999999981</v>
      </c>
      <c r="H121" s="86"/>
      <c r="I121" s="256"/>
      <c r="J121" s="186"/>
      <c r="K121" s="186"/>
      <c r="L121" s="186"/>
    </row>
    <row r="122" spans="1:12" hidden="1" x14ac:dyDescent="0.2">
      <c r="A122" s="191">
        <v>115</v>
      </c>
      <c r="B122" s="198">
        <v>42271</v>
      </c>
      <c r="C122" s="237"/>
      <c r="D122" s="86">
        <v>-122425.77</v>
      </c>
      <c r="E122" s="86"/>
      <c r="F122" s="86">
        <v>-122425.77</v>
      </c>
      <c r="G122" s="199">
        <v>-900493.06999999983</v>
      </c>
      <c r="H122" s="86"/>
      <c r="I122" s="256"/>
      <c r="J122" s="186"/>
      <c r="K122" s="186"/>
      <c r="L122" s="186"/>
    </row>
    <row r="123" spans="1:12" hidden="1" x14ac:dyDescent="0.2">
      <c r="A123" s="191">
        <v>116</v>
      </c>
      <c r="B123" s="198">
        <v>42302</v>
      </c>
      <c r="C123" s="237"/>
      <c r="D123" s="86">
        <v>-116739.69</v>
      </c>
      <c r="E123" s="86"/>
      <c r="F123" s="86">
        <v>-116739.69</v>
      </c>
      <c r="G123" s="199">
        <v>-1017232.7599999998</v>
      </c>
      <c r="H123" s="86"/>
      <c r="I123" s="256"/>
      <c r="J123" s="186"/>
      <c r="K123" s="186"/>
      <c r="L123" s="186"/>
    </row>
    <row r="124" spans="1:12" hidden="1" x14ac:dyDescent="0.2">
      <c r="A124" s="191">
        <v>117</v>
      </c>
      <c r="B124" s="198">
        <v>42332</v>
      </c>
      <c r="C124" s="237"/>
      <c r="D124" s="86">
        <v>-97111.23</v>
      </c>
      <c r="E124" s="86"/>
      <c r="F124" s="86">
        <v>-97111.23</v>
      </c>
      <c r="G124" s="199">
        <v>-1114343.9899999998</v>
      </c>
      <c r="H124" s="86"/>
      <c r="I124" s="256"/>
      <c r="J124" s="186"/>
      <c r="K124" s="186"/>
      <c r="L124" s="186"/>
    </row>
    <row r="125" spans="1:12" hidden="1" x14ac:dyDescent="0.2">
      <c r="A125" s="191">
        <v>118</v>
      </c>
      <c r="B125" s="198">
        <v>42363</v>
      </c>
      <c r="C125" s="237"/>
      <c r="D125" s="86">
        <v>-104462.33</v>
      </c>
      <c r="E125" s="86"/>
      <c r="F125" s="86">
        <v>-104462.33</v>
      </c>
      <c r="G125" s="199">
        <v>-1218806.3199999998</v>
      </c>
      <c r="H125" s="86"/>
      <c r="I125" s="256"/>
      <c r="J125" s="186"/>
      <c r="K125" s="186"/>
      <c r="L125" s="186"/>
    </row>
    <row r="126" spans="1:12" hidden="1" x14ac:dyDescent="0.2">
      <c r="A126" s="191">
        <v>119</v>
      </c>
      <c r="B126" s="198">
        <v>42394</v>
      </c>
      <c r="C126" s="249">
        <v>1</v>
      </c>
      <c r="D126" s="86">
        <v>-7449.15</v>
      </c>
      <c r="E126" s="86">
        <v>1218806.32</v>
      </c>
      <c r="F126" s="86">
        <v>1211357.1700000002</v>
      </c>
      <c r="G126" s="199">
        <v>-7449.149999999674</v>
      </c>
      <c r="H126" s="86"/>
      <c r="I126" s="256"/>
      <c r="J126" s="186"/>
      <c r="K126" s="186"/>
      <c r="L126" s="186"/>
    </row>
    <row r="127" spans="1:12" hidden="1" x14ac:dyDescent="0.2">
      <c r="A127" s="191">
        <v>120</v>
      </c>
      <c r="B127" s="198">
        <v>42423</v>
      </c>
      <c r="C127" s="237"/>
      <c r="D127" s="86">
        <v>-42848.68</v>
      </c>
      <c r="E127" s="86"/>
      <c r="F127" s="86">
        <v>-42848.68</v>
      </c>
      <c r="G127" s="199">
        <v>-50297.829999999674</v>
      </c>
      <c r="H127" s="86"/>
      <c r="I127" s="256"/>
      <c r="J127" s="186"/>
      <c r="K127" s="186"/>
      <c r="L127" s="186"/>
    </row>
    <row r="128" spans="1:12" hidden="1" x14ac:dyDescent="0.2">
      <c r="A128" s="191">
        <v>121</v>
      </c>
      <c r="B128" s="198">
        <v>42454</v>
      </c>
      <c r="C128" s="237"/>
      <c r="D128" s="86">
        <v>-109518.66</v>
      </c>
      <c r="E128" s="86"/>
      <c r="F128" s="86">
        <v>-109518.66</v>
      </c>
      <c r="G128" s="199">
        <v>-159816.48999999967</v>
      </c>
      <c r="H128" s="86"/>
      <c r="I128" s="256"/>
      <c r="J128" s="186"/>
      <c r="K128" s="186"/>
      <c r="L128" s="186"/>
    </row>
    <row r="129" spans="1:12" hidden="1" x14ac:dyDescent="0.2">
      <c r="A129" s="191">
        <v>122</v>
      </c>
      <c r="B129" s="198">
        <v>42484</v>
      </c>
      <c r="C129" s="237"/>
      <c r="D129" s="86">
        <v>-140623.31</v>
      </c>
      <c r="E129" s="86"/>
      <c r="F129" s="86">
        <v>-140623.31</v>
      </c>
      <c r="G129" s="199">
        <v>-300439.7999999997</v>
      </c>
      <c r="H129" s="86"/>
      <c r="I129" s="256"/>
      <c r="J129" s="186"/>
      <c r="K129" s="186"/>
      <c r="L129" s="186"/>
    </row>
    <row r="130" spans="1:12" hidden="1" x14ac:dyDescent="0.2">
      <c r="A130" s="191">
        <v>123</v>
      </c>
      <c r="B130" s="198">
        <v>42515</v>
      </c>
      <c r="C130" s="237"/>
      <c r="D130" s="86">
        <v>-174781.63</v>
      </c>
      <c r="E130" s="86"/>
      <c r="F130" s="86">
        <v>-174781.63</v>
      </c>
      <c r="G130" s="199">
        <v>-475221.4299999997</v>
      </c>
      <c r="H130" s="86"/>
      <c r="I130" s="256"/>
      <c r="J130" s="186"/>
      <c r="K130" s="186"/>
      <c r="L130" s="186"/>
    </row>
    <row r="131" spans="1:12" hidden="1" x14ac:dyDescent="0.2">
      <c r="A131" s="191">
        <v>124</v>
      </c>
      <c r="B131" s="198">
        <v>42545</v>
      </c>
      <c r="C131" s="237"/>
      <c r="D131" s="86">
        <v>-179254.96</v>
      </c>
      <c r="E131" s="86"/>
      <c r="F131" s="86">
        <v>-179254.96</v>
      </c>
      <c r="G131" s="199">
        <v>-654476.38999999966</v>
      </c>
      <c r="H131" s="86"/>
      <c r="I131" s="256"/>
      <c r="J131" s="186"/>
      <c r="K131" s="186"/>
      <c r="L131" s="186"/>
    </row>
    <row r="132" spans="1:12" hidden="1" x14ac:dyDescent="0.2">
      <c r="A132" s="191">
        <v>125</v>
      </c>
      <c r="B132" s="198">
        <v>42576</v>
      </c>
      <c r="C132" s="237"/>
      <c r="D132" s="86">
        <v>-163068.18</v>
      </c>
      <c r="E132" s="86"/>
      <c r="F132" s="86">
        <v>-163068.18</v>
      </c>
      <c r="G132" s="199">
        <v>-817544.5699999996</v>
      </c>
      <c r="H132" s="86"/>
      <c r="I132" s="256"/>
      <c r="J132" s="186"/>
      <c r="K132" s="186"/>
      <c r="L132" s="186"/>
    </row>
    <row r="133" spans="1:12" hidden="1" x14ac:dyDescent="0.2">
      <c r="A133" s="191">
        <v>126</v>
      </c>
      <c r="B133" s="198">
        <v>42607</v>
      </c>
      <c r="C133" s="237"/>
      <c r="D133" s="86">
        <v>-129621.45</v>
      </c>
      <c r="E133" s="86"/>
      <c r="F133" s="86">
        <v>-129621.45</v>
      </c>
      <c r="G133" s="199">
        <v>-947166.01999999955</v>
      </c>
      <c r="H133" s="86"/>
      <c r="I133" s="256"/>
      <c r="J133" s="186"/>
      <c r="K133" s="186"/>
      <c r="L133" s="186"/>
    </row>
    <row r="134" spans="1:12" hidden="1" x14ac:dyDescent="0.2">
      <c r="A134" s="191">
        <v>127</v>
      </c>
      <c r="B134" s="198">
        <v>42637</v>
      </c>
      <c r="C134" s="237"/>
      <c r="D134" s="86">
        <v>-154719.19</v>
      </c>
      <c r="E134" s="86"/>
      <c r="F134" s="86">
        <v>-154719.19</v>
      </c>
      <c r="G134" s="199">
        <v>-1101885.2099999995</v>
      </c>
      <c r="H134" s="86"/>
      <c r="I134" s="256"/>
      <c r="J134" s="186"/>
      <c r="K134" s="186"/>
      <c r="L134" s="186"/>
    </row>
    <row r="135" spans="1:12" x14ac:dyDescent="0.2">
      <c r="A135" s="191">
        <v>128</v>
      </c>
      <c r="B135" s="198">
        <v>42668</v>
      </c>
      <c r="C135" s="237"/>
      <c r="D135" s="86">
        <v>-129136.34</v>
      </c>
      <c r="E135" s="86"/>
      <c r="F135" s="86">
        <v>-129136.34</v>
      </c>
      <c r="G135" s="199">
        <v>-1231021.5499999996</v>
      </c>
      <c r="H135" s="86"/>
      <c r="I135" s="256"/>
      <c r="J135" s="186"/>
      <c r="K135" s="186"/>
      <c r="L135" s="186"/>
    </row>
    <row r="136" spans="1:12" x14ac:dyDescent="0.2">
      <c r="A136" s="191">
        <v>129</v>
      </c>
      <c r="B136" s="198">
        <v>42698</v>
      </c>
      <c r="C136" s="237"/>
      <c r="D136" s="86">
        <v>-90004.41</v>
      </c>
      <c r="E136" s="86"/>
      <c r="F136" s="86">
        <v>-90004.41</v>
      </c>
      <c r="G136" s="199">
        <v>-1321025.9599999995</v>
      </c>
      <c r="H136" s="86"/>
      <c r="I136" s="256"/>
      <c r="J136" s="186"/>
      <c r="K136" s="186"/>
      <c r="L136" s="186"/>
    </row>
    <row r="137" spans="1:12" x14ac:dyDescent="0.2">
      <c r="A137" s="191">
        <v>130</v>
      </c>
      <c r="B137" s="198">
        <v>42729</v>
      </c>
      <c r="C137" s="3"/>
      <c r="D137" s="86">
        <v>-109930.55</v>
      </c>
      <c r="E137" s="86"/>
      <c r="F137" s="86">
        <v>-109930.55</v>
      </c>
      <c r="G137" s="199">
        <v>-1430956.5099999995</v>
      </c>
      <c r="H137" s="86"/>
      <c r="I137" s="256"/>
      <c r="J137" s="186"/>
      <c r="K137" s="186"/>
      <c r="L137" s="186"/>
    </row>
    <row r="138" spans="1:12" x14ac:dyDescent="0.2">
      <c r="A138" s="191">
        <v>131</v>
      </c>
      <c r="B138" s="198">
        <v>42760</v>
      </c>
      <c r="C138" s="249">
        <v>1</v>
      </c>
      <c r="D138" s="86">
        <v>0</v>
      </c>
      <c r="E138" s="86">
        <v>1430956.51</v>
      </c>
      <c r="F138" s="86">
        <v>1430956.51</v>
      </c>
      <c r="G138" s="199">
        <v>0</v>
      </c>
      <c r="H138" s="86"/>
      <c r="I138" s="256"/>
      <c r="J138" s="186"/>
      <c r="K138" s="186"/>
      <c r="L138" s="186"/>
    </row>
    <row r="139" spans="1:12" x14ac:dyDescent="0.2">
      <c r="A139" s="191">
        <v>132</v>
      </c>
      <c r="B139" s="198">
        <v>42791</v>
      </c>
      <c r="C139" s="3"/>
      <c r="D139" s="86">
        <v>-41988.9</v>
      </c>
      <c r="E139" s="86"/>
      <c r="F139" s="86">
        <v>-41988.9</v>
      </c>
      <c r="G139" s="199">
        <v>-41988.9</v>
      </c>
      <c r="H139" s="86"/>
      <c r="I139" s="256"/>
      <c r="J139" s="186"/>
      <c r="K139" s="186"/>
      <c r="L139" s="186"/>
    </row>
    <row r="140" spans="1:12" x14ac:dyDescent="0.2">
      <c r="A140" s="191">
        <v>133</v>
      </c>
      <c r="B140" s="198">
        <v>42822</v>
      </c>
      <c r="C140" s="3"/>
      <c r="D140" s="86">
        <v>-79377.490000000005</v>
      </c>
      <c r="E140" s="86"/>
      <c r="F140" s="86">
        <v>-79377.490000000005</v>
      </c>
      <c r="G140" s="199">
        <v>-121366.39000000001</v>
      </c>
      <c r="H140" s="86"/>
      <c r="I140" s="256"/>
      <c r="J140" s="186"/>
      <c r="K140" s="186"/>
      <c r="L140" s="186"/>
    </row>
    <row r="141" spans="1:12" x14ac:dyDescent="0.2">
      <c r="A141" s="191">
        <v>134</v>
      </c>
      <c r="B141" s="198">
        <v>42853</v>
      </c>
      <c r="C141" s="3"/>
      <c r="D141" s="86">
        <v>-132510.79</v>
      </c>
      <c r="E141" s="86"/>
      <c r="F141" s="86">
        <v>-132510.79</v>
      </c>
      <c r="G141" s="199">
        <v>-253877.18000000002</v>
      </c>
      <c r="H141" s="86"/>
      <c r="I141" s="256"/>
      <c r="J141" s="186"/>
      <c r="K141" s="186"/>
      <c r="L141" s="186"/>
    </row>
    <row r="142" spans="1:12" x14ac:dyDescent="0.2">
      <c r="A142" s="191">
        <v>135</v>
      </c>
      <c r="B142" s="198">
        <v>42884</v>
      </c>
      <c r="C142" s="3"/>
      <c r="D142" s="86">
        <v>-145262.17000000001</v>
      </c>
      <c r="E142" s="86"/>
      <c r="F142" s="86">
        <v>-145262.17000000001</v>
      </c>
      <c r="G142" s="199">
        <v>-399139.35000000003</v>
      </c>
      <c r="H142" s="86"/>
      <c r="I142" s="256"/>
      <c r="J142" s="186"/>
      <c r="K142" s="186"/>
      <c r="L142" s="186"/>
    </row>
    <row r="143" spans="1:12" x14ac:dyDescent="0.2">
      <c r="A143" s="191">
        <v>136</v>
      </c>
      <c r="B143" s="198">
        <v>42915</v>
      </c>
      <c r="C143" s="3"/>
      <c r="D143" s="86">
        <v>-154709.62</v>
      </c>
      <c r="E143" s="86"/>
      <c r="F143" s="86">
        <v>-154709.62</v>
      </c>
      <c r="G143" s="199">
        <v>-553848.97</v>
      </c>
      <c r="H143" s="86"/>
      <c r="I143" s="256"/>
      <c r="J143" s="186"/>
      <c r="K143" s="186"/>
      <c r="L143" s="186"/>
    </row>
    <row r="144" spans="1:12" x14ac:dyDescent="0.2">
      <c r="A144" s="191">
        <v>137</v>
      </c>
      <c r="B144" s="198">
        <v>42946</v>
      </c>
      <c r="C144" s="3"/>
      <c r="D144" s="86">
        <v>-203656.9</v>
      </c>
      <c r="E144" s="86"/>
      <c r="F144" s="86">
        <v>-203656.9</v>
      </c>
      <c r="G144" s="199">
        <v>-757505.87</v>
      </c>
      <c r="H144" s="86"/>
      <c r="I144" s="256"/>
      <c r="J144" s="186"/>
      <c r="K144" s="186"/>
      <c r="L144" s="186"/>
    </row>
    <row r="145" spans="1:12" x14ac:dyDescent="0.2">
      <c r="A145" s="191">
        <v>138</v>
      </c>
      <c r="B145" s="198">
        <v>42977</v>
      </c>
      <c r="C145" s="3"/>
      <c r="D145" s="86">
        <v>-201865.84</v>
      </c>
      <c r="E145" s="86"/>
      <c r="F145" s="86">
        <v>-201865.84</v>
      </c>
      <c r="G145" s="199">
        <v>-959371.71</v>
      </c>
      <c r="H145" s="86"/>
      <c r="I145" s="256"/>
      <c r="J145" s="186"/>
      <c r="K145" s="186"/>
      <c r="L145" s="186"/>
    </row>
    <row r="146" spans="1:12" x14ac:dyDescent="0.2">
      <c r="A146" s="191">
        <v>139</v>
      </c>
      <c r="B146" s="198">
        <v>43008</v>
      </c>
      <c r="C146" s="3"/>
      <c r="D146" s="86"/>
      <c r="E146" s="86"/>
      <c r="F146" s="86">
        <v>0</v>
      </c>
      <c r="G146" s="199">
        <v>-959371.71</v>
      </c>
      <c r="H146" s="86"/>
      <c r="I146" s="256"/>
      <c r="J146" s="186"/>
      <c r="K146" s="186"/>
      <c r="L146" s="186"/>
    </row>
    <row r="147" spans="1:12" x14ac:dyDescent="0.2">
      <c r="A147" s="191">
        <v>140</v>
      </c>
      <c r="B147" s="198">
        <v>43039</v>
      </c>
      <c r="C147" s="3"/>
      <c r="D147" s="86"/>
      <c r="E147" s="86"/>
      <c r="F147" s="86">
        <v>0</v>
      </c>
      <c r="G147" s="199">
        <v>-959371.71</v>
      </c>
      <c r="H147" s="86"/>
      <c r="I147" s="256"/>
      <c r="J147" s="186"/>
      <c r="K147" s="186"/>
      <c r="L147" s="186"/>
    </row>
    <row r="148" spans="1:12" x14ac:dyDescent="0.2">
      <c r="A148" s="191">
        <v>141</v>
      </c>
      <c r="B148" s="204"/>
      <c r="C148" s="3"/>
      <c r="D148" s="86"/>
      <c r="E148" s="86"/>
      <c r="F148" s="86"/>
      <c r="G148" s="86"/>
      <c r="H148" s="86"/>
      <c r="I148" s="256"/>
      <c r="J148" s="186"/>
      <c r="K148" s="186"/>
      <c r="L148" s="186"/>
    </row>
    <row r="149" spans="1:12" x14ac:dyDescent="0.2">
      <c r="A149" s="191">
        <v>142</v>
      </c>
      <c r="B149" s="214" t="s">
        <v>167</v>
      </c>
      <c r="C149" s="3"/>
      <c r="D149" s="86"/>
      <c r="E149" s="86"/>
      <c r="F149" s="86"/>
      <c r="G149" s="86"/>
      <c r="H149" s="86"/>
      <c r="I149" s="256"/>
      <c r="J149" s="186"/>
      <c r="K149" s="186"/>
      <c r="L149" s="186"/>
    </row>
    <row r="150" spans="1:12" x14ac:dyDescent="0.2">
      <c r="A150" s="191">
        <v>143</v>
      </c>
      <c r="B150" s="215"/>
      <c r="C150" s="2"/>
      <c r="D150" s="85"/>
      <c r="E150" s="85"/>
      <c r="F150" s="85"/>
      <c r="G150" s="85"/>
      <c r="H150" s="85"/>
      <c r="I150" s="37"/>
      <c r="J150" s="186"/>
      <c r="K150" s="186"/>
      <c r="L150" s="186"/>
    </row>
    <row r="151" spans="1:12" x14ac:dyDescent="0.2">
      <c r="A151" s="191">
        <v>144</v>
      </c>
      <c r="B151" s="216" t="s">
        <v>168</v>
      </c>
      <c r="C151" s="2"/>
      <c r="D151" s="85"/>
      <c r="E151" s="85"/>
      <c r="F151" s="85"/>
      <c r="G151" s="85"/>
      <c r="H151" s="85"/>
      <c r="I151" s="37"/>
      <c r="J151" s="186"/>
      <c r="K151" s="186"/>
      <c r="L151" s="186"/>
    </row>
    <row r="152" spans="1:12" x14ac:dyDescent="0.2">
      <c r="A152" s="191">
        <v>145</v>
      </c>
      <c r="B152" s="2" t="s">
        <v>194</v>
      </c>
      <c r="C152" s="2"/>
      <c r="D152" s="85"/>
      <c r="E152" s="85"/>
      <c r="F152" s="85"/>
      <c r="G152" s="85"/>
      <c r="H152" s="85"/>
      <c r="I152" s="37"/>
      <c r="J152" s="186"/>
      <c r="K152" s="186"/>
      <c r="L152" s="186"/>
    </row>
    <row r="153" spans="1:12" x14ac:dyDescent="0.2">
      <c r="A153" s="191">
        <v>146</v>
      </c>
      <c r="C153" s="2"/>
      <c r="D153" s="85"/>
      <c r="E153" s="85"/>
      <c r="F153" s="85"/>
      <c r="G153" s="85"/>
      <c r="H153" s="85"/>
      <c r="I153" s="37"/>
      <c r="J153" s="186"/>
      <c r="K153" s="186"/>
      <c r="L153" s="186"/>
    </row>
    <row r="154" spans="1:12" x14ac:dyDescent="0.2">
      <c r="A154" s="191"/>
      <c r="C154" s="2"/>
      <c r="D154" s="85"/>
      <c r="E154" s="85"/>
      <c r="F154" s="85"/>
      <c r="G154" s="85"/>
      <c r="H154" s="85"/>
      <c r="I154" s="85"/>
      <c r="J154" s="186"/>
      <c r="K154" s="186"/>
      <c r="L154" s="186"/>
    </row>
    <row r="155" spans="1:12" x14ac:dyDescent="0.2">
      <c r="A155" s="191"/>
      <c r="H155" s="186"/>
      <c r="I155" s="186"/>
      <c r="J155" s="186"/>
      <c r="K155" s="186"/>
      <c r="L155" s="186"/>
    </row>
    <row r="156" spans="1:12" x14ac:dyDescent="0.2">
      <c r="A156" s="191"/>
      <c r="H156" s="186"/>
      <c r="I156" s="186"/>
      <c r="J156" s="186"/>
      <c r="K156" s="186"/>
      <c r="L156" s="186"/>
    </row>
    <row r="157" spans="1:12" x14ac:dyDescent="0.2">
      <c r="A157" s="191"/>
    </row>
    <row r="158" spans="1:12" x14ac:dyDescent="0.2">
      <c r="A158" s="191"/>
    </row>
    <row r="159" spans="1:12" x14ac:dyDescent="0.2">
      <c r="A159" s="191"/>
      <c r="B159" s="215"/>
    </row>
    <row r="160" spans="1:12" x14ac:dyDescent="0.2">
      <c r="A160" s="191"/>
    </row>
  </sheetData>
  <pageMargins left="0.7" right="0.7" top="0.75" bottom="0.75" header="0.3" footer="0.3"/>
  <pageSetup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1af0c028-e016-4365-948e-cc2e26d65303"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BA2CFF1E3E90A64C8099D574467BBEEA" ma:contentTypeVersion="104" ma:contentTypeDescription="" ma:contentTypeScope="" ma:versionID="08debad1576843ec990bd5d02ad7780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 xsi:nil="true"/>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2017-09-12T07:00:00+00:00</OpenedDate>
    <Date1 xmlns="dc463f71-b30c-4ab2-9473-d307f9d35888">2017-09-12T07:00:00+00:00</Date1>
    <IsDocumentOrder xmlns="dc463f71-b30c-4ab2-9473-d307f9d35888" xsi:nil="true"/>
    <IsHighlyConfidential xmlns="dc463f71-b30c-4ab2-9473-d307f9d35888">false</IsHighlyConfidential>
    <CaseCompanyNames xmlns="dc463f71-b30c-4ab2-9473-d307f9d35888">Northwest Natural Gas Company</CaseCompanyNames>
    <Nickname xmlns="http://schemas.microsoft.com/sharepoint/v3" xsi:nil="true"/>
    <DocketNumber xmlns="dc463f71-b30c-4ab2-9473-d307f9d35888">170967</DocketNumber>
    <DelegatedOrder xmlns="dc463f71-b30c-4ab2-9473-d307f9d35888">false</DelegatedOrder>
    <SignificantOrder xmlns="dc463f71-b30c-4ab2-9473-d307f9d35888">false</SignificantOrder>
  </documentManagement>
</p:properties>
</file>

<file path=customXml/itemProps1.xml><?xml version="1.0" encoding="utf-8"?>
<ds:datastoreItem xmlns:ds="http://schemas.openxmlformats.org/officeDocument/2006/customXml" ds:itemID="{5E157953-FA77-4628-910D-7BFA012956F0}"/>
</file>

<file path=customXml/itemProps2.xml><?xml version="1.0" encoding="utf-8"?>
<ds:datastoreItem xmlns:ds="http://schemas.openxmlformats.org/officeDocument/2006/customXml" ds:itemID="{9BF3E42D-04D2-43D4-899E-6719671FDABD}"/>
</file>

<file path=customXml/itemProps3.xml><?xml version="1.0" encoding="utf-8"?>
<ds:datastoreItem xmlns:ds="http://schemas.openxmlformats.org/officeDocument/2006/customXml" ds:itemID="{28AEAA95-8174-4260-9B8E-501FFC8DE2DC}"/>
</file>

<file path=customXml/itemProps4.xml><?xml version="1.0" encoding="utf-8"?>
<ds:datastoreItem xmlns:ds="http://schemas.openxmlformats.org/officeDocument/2006/customXml" ds:itemID="{151C53D4-47F7-4447-9C0C-1E51499EE3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Temp. Increments</vt:lpstr>
      <vt:lpstr>Calc. of Increments</vt:lpstr>
      <vt:lpstr>Effcts on Avg. Bill</vt:lpstr>
      <vt:lpstr>Summary of Def. Accts.</vt:lpstr>
      <vt:lpstr>191420</vt:lpstr>
      <vt:lpstr>191421</vt:lpstr>
      <vt:lpstr>191430</vt:lpstr>
      <vt:lpstr>191431</vt:lpstr>
      <vt:lpstr>254302</vt:lpstr>
      <vt:lpstr>Total Comm. Cost</vt:lpstr>
      <vt:lpstr>WACOG Calc.</vt:lpstr>
      <vt:lpstr>Demand Charges</vt:lpstr>
      <vt:lpstr>Derivation of Demand</vt:lpstr>
      <vt:lpstr>Calc. of Winter WACOG</vt:lpstr>
      <vt:lpstr>Sch. 201 and 203 Eff. on Rev.</vt:lpstr>
    </vt:vector>
  </TitlesOfParts>
  <Company>NW Natural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Kyle T.</dc:creator>
  <cp:lastModifiedBy>Walker, Kyle T.</cp:lastModifiedBy>
  <cp:lastPrinted>2017-09-12T17:31:31Z</cp:lastPrinted>
  <dcterms:created xsi:type="dcterms:W3CDTF">2017-09-11T23:44:14Z</dcterms:created>
  <dcterms:modified xsi:type="dcterms:W3CDTF">2017-09-12T20:17:44Z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0x0101006E56B4D1795A2E4DB2F0B01679ED314A00BA2CFF1E3E90A64C8099D574467BBEEA</vt:lpwstr>
  </property>
  <property fmtid="{D5CDD505-2E9C-101B-9397-08002B2CF9AE}" pid="3" name="_docset_NoMedatataSyncRequired">
    <vt:lpwstr>False</vt:lpwstr>
  </property>
  <property fmtid="{D5CDD505-2E9C-101B-9397-08002B2CF9AE}" pid="4" name="IsEFSEC">
    <vt:bool>false</vt:bool>
  </property>
</Properties>
</file>