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0.xml" ContentType="application/vnd.openxmlformats-officedocument.spreadsheetml.worksheet+xml"/>
  <Override PartName="/xl/worksheets/sheet9.xml" ContentType="application/vnd.openxmlformats-officedocument.spreadsheetml.worksheet+xml"/>
  <Override PartName="/xl/sharedStrings.xml" ContentType="application/vnd.openxmlformats-officedocument.spreadsheetml.sharedStrings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Regulatory_Affairs\Accounting - Regulatory\Earnings Test &amp; CBR Models\2016\FINAL\As Filed\Washington\"/>
    </mc:Choice>
  </mc:AlternateContent>
  <bookViews>
    <workbookView xWindow="16365" yWindow="765" windowWidth="2850" windowHeight="7665" tabRatio="938" firstSheet="2" activeTab="3"/>
  </bookViews>
  <sheets>
    <sheet name="2011 OR Util Avg Cost of Cap C" sheetId="9" state="hidden" r:id="rId1"/>
    <sheet name="2011 OR Util Avg Cost of Cap B" sheetId="8" state="hidden" r:id="rId2"/>
    <sheet name="17 2016 OR Util Avg Cost of Cap" sheetId="2" r:id="rId3"/>
    <sheet name="2016 WA" sheetId="7" r:id="rId4"/>
    <sheet name="Emb Cost LTD (Detail) - JUL" sheetId="11" state="hidden" r:id="rId5"/>
    <sheet name="Emb Cost LTD (Detail) - Nov" sheetId="12" state="hidden" r:id="rId6"/>
    <sheet name="5000 BS run 2-20-12" sheetId="5" state="hidden" r:id="rId7"/>
    <sheet name="5000 BS run 1-10-12" sheetId="4" state="hidden" r:id="rId8"/>
    <sheet name="5000 BS run 1-6-12" sheetId="3" state="hidden" r:id="rId9"/>
    <sheet name="5000 BS 201012 to 201111" sheetId="1" state="hidden" r:id="rId10"/>
  </sheets>
  <externalReferences>
    <externalReference r:id="rId11"/>
  </externalReferences>
  <definedNames>
    <definedName name="\p" localSheetId="4">'Emb Cost LTD (Detail) - JUL'!#REF!</definedName>
    <definedName name="\p" localSheetId="5">'Emb Cost LTD (Detail) - Nov'!#REF!</definedName>
    <definedName name="\p">#REF!</definedName>
    <definedName name="_PG3">#N/A</definedName>
    <definedName name="ASSET" localSheetId="4">'Emb Cost LTD (Detail) - JUL'!#REF!</definedName>
    <definedName name="ASSET" localSheetId="5">'Emb Cost LTD (Detail) - Nov'!#REF!</definedName>
    <definedName name="ASSET">#REF!</definedName>
    <definedName name="casepg1">#N/A</definedName>
    <definedName name="EssbaseMonth">[1]Essbase!$D$6</definedName>
    <definedName name="EssLatest">"Beg Bal"</definedName>
    <definedName name="EssOptions">"A3100000000111000000011100010_01000"</definedName>
    <definedName name="I">"a1..m50"</definedName>
    <definedName name="NORMALIZE" localSheetId="1">#REF!</definedName>
    <definedName name="NORMALIZE" localSheetId="0">#REF!</definedName>
    <definedName name="NORMALIZE">#REF!</definedName>
    <definedName name="ONCOR_ELECTRIC_DELIVERY_COMPANY" localSheetId="1">#REF!</definedName>
    <definedName name="ONCOR_ELECTRIC_DELIVERY_COMPANY" localSheetId="0">#REF!</definedName>
    <definedName name="ONCOR_ELECTRIC_DELIVERY_COMPANY">#REF!</definedName>
    <definedName name="page1">#N/A</definedName>
    <definedName name="page2">#N/A</definedName>
    <definedName name="page3">#N/A</definedName>
    <definedName name="pg_2c">#N/A</definedName>
    <definedName name="pg_2d">#N/A</definedName>
    <definedName name="pg_2e">#N/A</definedName>
    <definedName name="pg_2f">#N/A</definedName>
    <definedName name="pg_2h">#N/A</definedName>
    <definedName name="pg_2i">#N/A</definedName>
    <definedName name="pg_2j">#N/A</definedName>
    <definedName name="pg_2k">#N/A</definedName>
    <definedName name="pg_2l">#N/A</definedName>
    <definedName name="pg_2m">#N/A</definedName>
    <definedName name="pg_2n">#N/A</definedName>
    <definedName name="pg_2o">#N/A</definedName>
    <definedName name="_xlnm.Print_Area" localSheetId="2">'17 2016 OR Util Avg Cost of Cap'!$A$1:$Q$37</definedName>
    <definedName name="_xlnm.Print_Area" localSheetId="1">'2011 OR Util Avg Cost of Cap B'!$A$1:$R$105</definedName>
    <definedName name="_xlnm.Print_Area" localSheetId="0">'2011 OR Util Avg Cost of Cap C'!$A$1:$R$108</definedName>
    <definedName name="_xlnm.Print_Area" localSheetId="3">'2016 WA'!$A$1:$P$36</definedName>
    <definedName name="_xlnm.Print_Area" localSheetId="9">'5000 BS 201012 to 201111'!$A$1:$N$901</definedName>
    <definedName name="_xlnm.Print_Area" localSheetId="6">'5000 BS run 2-20-12'!$A$1:$O$916</definedName>
    <definedName name="_xlnm.Print_Area" localSheetId="4">'Emb Cost LTD (Detail) - JUL'!$A$1:$T$49</definedName>
    <definedName name="_xlnm.Print_Area" localSheetId="5">'Emb Cost LTD (Detail) - Nov'!$A$1:$T$48</definedName>
    <definedName name="_xlnm.Print_Titles" localSheetId="9">'5000 BS 201012 to 201111'!$7:$7</definedName>
    <definedName name="_xlnm.Print_Titles" localSheetId="6">'5000 BS run 2-20-12'!$7:$7</definedName>
    <definedName name="ror_1">#N/A</definedName>
    <definedName name="ror_2">#N/A</definedName>
    <definedName name="sue">#N/A</definedName>
    <definedName name="WS3A2">#N/A</definedName>
  </definedNames>
  <calcPr calcId="152511"/>
</workbook>
</file>

<file path=xl/calcChain.xml><?xml version="1.0" encoding="utf-8"?>
<calcChain xmlns="http://schemas.openxmlformats.org/spreadsheetml/2006/main">
  <c r="D41" i="2" l="1"/>
  <c r="Q24" i="2"/>
  <c r="Q22" i="2"/>
  <c r="F41" i="2" l="1"/>
  <c r="J41" i="2"/>
  <c r="N41" i="2"/>
  <c r="H41" i="2"/>
  <c r="L41" i="2"/>
  <c r="P41" i="2"/>
  <c r="I41" i="2"/>
  <c r="M41" i="2"/>
  <c r="K41" i="2"/>
  <c r="O41" i="2"/>
  <c r="G41" i="2"/>
  <c r="P42" i="2"/>
  <c r="P9" i="2" s="1"/>
  <c r="E41" i="2"/>
  <c r="P34" i="2"/>
  <c r="P35" i="2"/>
  <c r="P36" i="2"/>
  <c r="P40" i="2" l="1"/>
  <c r="P33" i="2"/>
  <c r="P37" i="2" s="1"/>
  <c r="P11" i="2" s="1"/>
  <c r="P13" i="2" s="1"/>
  <c r="P16" i="2" s="1"/>
  <c r="P18" i="2" l="1"/>
  <c r="P29" i="2" s="1"/>
  <c r="P27" i="2"/>
  <c r="P26" i="7"/>
  <c r="P27" i="7"/>
  <c r="P28" i="7"/>
  <c r="D25" i="7"/>
  <c r="E25" i="7"/>
  <c r="F25" i="7"/>
  <c r="G25" i="7"/>
  <c r="H25" i="7"/>
  <c r="I25" i="7"/>
  <c r="J25" i="7"/>
  <c r="K25" i="7"/>
  <c r="L25" i="7"/>
  <c r="M25" i="7"/>
  <c r="N25" i="7"/>
  <c r="O25" i="7"/>
  <c r="O12" i="7"/>
  <c r="O9" i="7"/>
  <c r="P11" i="7"/>
  <c r="P10" i="7"/>
  <c r="F34" i="2"/>
  <c r="G34" i="2"/>
  <c r="H34" i="2"/>
  <c r="I34" i="2"/>
  <c r="J34" i="2"/>
  <c r="K34" i="2"/>
  <c r="L34" i="2"/>
  <c r="M34" i="2"/>
  <c r="N34" i="2"/>
  <c r="O34" i="2"/>
  <c r="F36" i="2"/>
  <c r="G36" i="2"/>
  <c r="H36" i="2"/>
  <c r="I36" i="2"/>
  <c r="J36" i="2"/>
  <c r="K36" i="2"/>
  <c r="L36" i="2"/>
  <c r="M36" i="2"/>
  <c r="N36" i="2"/>
  <c r="O36" i="2"/>
  <c r="F35" i="2"/>
  <c r="G35" i="2"/>
  <c r="H35" i="2"/>
  <c r="I35" i="2"/>
  <c r="J35" i="2"/>
  <c r="K35" i="2"/>
  <c r="L35" i="2"/>
  <c r="M35" i="2"/>
  <c r="N35" i="2"/>
  <c r="O35" i="2"/>
  <c r="E34" i="2"/>
  <c r="E36" i="2"/>
  <c r="E35" i="2"/>
  <c r="P30" i="2" l="1"/>
  <c r="P19" i="2"/>
  <c r="O14" i="7"/>
  <c r="O20" i="7" s="1"/>
  <c r="O34" i="7" s="1"/>
  <c r="G33" i="2"/>
  <c r="G37" i="2" s="1"/>
  <c r="G11" i="2" s="1"/>
  <c r="F12" i="7" s="1"/>
  <c r="K33" i="2"/>
  <c r="K37" i="2" s="1"/>
  <c r="K11" i="2" s="1"/>
  <c r="J12" i="7" s="1"/>
  <c r="L33" i="2"/>
  <c r="L37" i="2" s="1"/>
  <c r="L11" i="2" s="1"/>
  <c r="K12" i="7" s="1"/>
  <c r="I33" i="2"/>
  <c r="I37" i="2" s="1"/>
  <c r="I11" i="2" s="1"/>
  <c r="H12" i="7" s="1"/>
  <c r="M33" i="2"/>
  <c r="M37" i="2" s="1"/>
  <c r="M11" i="2" s="1"/>
  <c r="L12" i="7" s="1"/>
  <c r="H33" i="2"/>
  <c r="H37" i="2" s="1"/>
  <c r="H11" i="2" s="1"/>
  <c r="G12" i="7" s="1"/>
  <c r="F33" i="2"/>
  <c r="F37" i="2" s="1"/>
  <c r="F11" i="2" s="1"/>
  <c r="J33" i="2"/>
  <c r="J37" i="2" s="1"/>
  <c r="J11" i="2" s="1"/>
  <c r="L42" i="2"/>
  <c r="L9" i="2" s="1"/>
  <c r="K9" i="7" s="1"/>
  <c r="O42" i="2"/>
  <c r="O9" i="2" s="1"/>
  <c r="N9" i="7" s="1"/>
  <c r="G42" i="2"/>
  <c r="G9" i="2" s="1"/>
  <c r="F9" i="7" s="1"/>
  <c r="E42" i="2"/>
  <c r="E9" i="2" s="1"/>
  <c r="D9" i="7" s="1"/>
  <c r="N42" i="2"/>
  <c r="N9" i="2" s="1"/>
  <c r="M9" i="7" s="1"/>
  <c r="J42" i="2"/>
  <c r="J9" i="2" s="1"/>
  <c r="I9" i="7" s="1"/>
  <c r="F42" i="2"/>
  <c r="F9" i="2" s="1"/>
  <c r="E9" i="7" s="1"/>
  <c r="H42" i="2"/>
  <c r="H9" i="2" s="1"/>
  <c r="G9" i="7" s="1"/>
  <c r="K42" i="2"/>
  <c r="K9" i="2" s="1"/>
  <c r="J9" i="7" s="1"/>
  <c r="M42" i="2"/>
  <c r="M9" i="2" s="1"/>
  <c r="L9" i="7" s="1"/>
  <c r="I42" i="2"/>
  <c r="I9" i="2" s="1"/>
  <c r="H9" i="7" s="1"/>
  <c r="O33" i="2"/>
  <c r="O37" i="2" s="1"/>
  <c r="O11" i="2" s="1"/>
  <c r="N12" i="7" s="1"/>
  <c r="E33" i="2"/>
  <c r="E37" i="2" s="1"/>
  <c r="E11" i="2" s="1"/>
  <c r="C25" i="7"/>
  <c r="P25" i="7" s="1"/>
  <c r="O19" i="7" l="1"/>
  <c r="O33" i="7" s="1"/>
  <c r="O18" i="7"/>
  <c r="O32" i="7" s="1"/>
  <c r="O21" i="7"/>
  <c r="O35" i="7" s="1"/>
  <c r="N40" i="2"/>
  <c r="J14" i="7"/>
  <c r="J21" i="7" s="1"/>
  <c r="J35" i="7" s="1"/>
  <c r="N33" i="2"/>
  <c r="N37" i="2" s="1"/>
  <c r="N11" i="2" s="1"/>
  <c r="M12" i="7" s="1"/>
  <c r="M14" i="7" s="1"/>
  <c r="F14" i="7"/>
  <c r="F21" i="7" s="1"/>
  <c r="F35" i="7" s="1"/>
  <c r="I40" i="2"/>
  <c r="O40" i="2"/>
  <c r="N14" i="7"/>
  <c r="N21" i="7" s="1"/>
  <c r="N35" i="7" s="1"/>
  <c r="H40" i="2"/>
  <c r="E40" i="2"/>
  <c r="E13" i="2"/>
  <c r="E16" i="2" s="1"/>
  <c r="E27" i="2" s="1"/>
  <c r="L40" i="2"/>
  <c r="K40" i="2"/>
  <c r="J40" i="2"/>
  <c r="F40" i="2"/>
  <c r="G40" i="2"/>
  <c r="M40" i="2"/>
  <c r="G13" i="2"/>
  <c r="G16" i="2" s="1"/>
  <c r="G27" i="2" s="1"/>
  <c r="O13" i="2"/>
  <c r="O16" i="2" s="1"/>
  <c r="O27" i="2" s="1"/>
  <c r="K13" i="2"/>
  <c r="K16" i="2" s="1"/>
  <c r="K27" i="2" s="1"/>
  <c r="L13" i="2"/>
  <c r="L16" i="2" s="1"/>
  <c r="L27" i="2" s="1"/>
  <c r="H13" i="2"/>
  <c r="H16" i="2" s="1"/>
  <c r="H27" i="2" s="1"/>
  <c r="I13" i="2"/>
  <c r="I16" i="2" s="1"/>
  <c r="I27" i="2" s="1"/>
  <c r="I12" i="7"/>
  <c r="J13" i="2"/>
  <c r="J18" i="2" s="1"/>
  <c r="J29" i="2" s="1"/>
  <c r="E12" i="7"/>
  <c r="F13" i="2"/>
  <c r="F16" i="2" s="1"/>
  <c r="F27" i="2" s="1"/>
  <c r="L14" i="7"/>
  <c r="G14" i="7"/>
  <c r="D12" i="7"/>
  <c r="M13" i="2"/>
  <c r="M16" i="2" s="1"/>
  <c r="M27" i="2" s="1"/>
  <c r="K14" i="7"/>
  <c r="K21" i="7" s="1"/>
  <c r="K35" i="7" s="1"/>
  <c r="H14" i="7"/>
  <c r="D34" i="2"/>
  <c r="Q34" i="2" s="1"/>
  <c r="D35" i="2"/>
  <c r="Q35" i="2" s="1"/>
  <c r="D36" i="2"/>
  <c r="Q36" i="2" s="1"/>
  <c r="D33" i="2"/>
  <c r="D42" i="2"/>
  <c r="D9" i="2" s="1"/>
  <c r="Q9" i="2" s="1"/>
  <c r="J18" i="7" l="1"/>
  <c r="J32" i="7" s="1"/>
  <c r="D37" i="2"/>
  <c r="Q33" i="2"/>
  <c r="O22" i="7"/>
  <c r="O36" i="7"/>
  <c r="J19" i="7"/>
  <c r="J33" i="7" s="1"/>
  <c r="J20" i="7"/>
  <c r="J34" i="7" s="1"/>
  <c r="N13" i="2"/>
  <c r="N18" i="2" s="1"/>
  <c r="N29" i="2" s="1"/>
  <c r="G18" i="2"/>
  <c r="G29" i="2" s="1"/>
  <c r="G30" i="2" s="1"/>
  <c r="E18" i="2"/>
  <c r="E29" i="2" s="1"/>
  <c r="E30" i="2" s="1"/>
  <c r="F19" i="7"/>
  <c r="F33" i="7" s="1"/>
  <c r="N18" i="7"/>
  <c r="N32" i="7" s="1"/>
  <c r="F18" i="7"/>
  <c r="F32" i="7" s="1"/>
  <c r="F20" i="7"/>
  <c r="F34" i="7" s="1"/>
  <c r="N19" i="7"/>
  <c r="N33" i="7" s="1"/>
  <c r="N20" i="7"/>
  <c r="N34" i="7" s="1"/>
  <c r="O18" i="2"/>
  <c r="O29" i="2" s="1"/>
  <c r="O30" i="2" s="1"/>
  <c r="H18" i="2"/>
  <c r="H29" i="2" s="1"/>
  <c r="H30" i="2" s="1"/>
  <c r="M18" i="2"/>
  <c r="M29" i="2" s="1"/>
  <c r="M30" i="2" s="1"/>
  <c r="J16" i="2"/>
  <c r="J19" i="2" s="1"/>
  <c r="G19" i="2"/>
  <c r="K18" i="2"/>
  <c r="M21" i="7"/>
  <c r="M35" i="7" s="1"/>
  <c r="I18" i="2"/>
  <c r="L18" i="2"/>
  <c r="L29" i="2" s="1"/>
  <c r="L30" i="2" s="1"/>
  <c r="H19" i="7"/>
  <c r="H33" i="7" s="1"/>
  <c r="H18" i="7"/>
  <c r="H20" i="7"/>
  <c r="H34" i="7" s="1"/>
  <c r="D14" i="7"/>
  <c r="D21" i="7" s="1"/>
  <c r="D35" i="7" s="1"/>
  <c r="G19" i="7"/>
  <c r="G33" i="7" s="1"/>
  <c r="G18" i="7"/>
  <c r="G20" i="7"/>
  <c r="G34" i="7" s="1"/>
  <c r="E14" i="7"/>
  <c r="L18" i="7"/>
  <c r="L20" i="7"/>
  <c r="L34" i="7" s="1"/>
  <c r="L19" i="7"/>
  <c r="L33" i="7" s="1"/>
  <c r="H21" i="7"/>
  <c r="H35" i="7" s="1"/>
  <c r="M18" i="7"/>
  <c r="M19" i="7"/>
  <c r="M33" i="7" s="1"/>
  <c r="M20" i="7"/>
  <c r="M34" i="7" s="1"/>
  <c r="G21" i="7"/>
  <c r="G35" i="7" s="1"/>
  <c r="F18" i="2"/>
  <c r="F29" i="2" s="1"/>
  <c r="F30" i="2" s="1"/>
  <c r="K18" i="7"/>
  <c r="K20" i="7"/>
  <c r="K34" i="7" s="1"/>
  <c r="K19" i="7"/>
  <c r="K33" i="7" s="1"/>
  <c r="L21" i="7"/>
  <c r="L35" i="7" s="1"/>
  <c r="I14" i="7"/>
  <c r="I21" i="7" s="1"/>
  <c r="I35" i="7" s="1"/>
  <c r="C9" i="7"/>
  <c r="P9" i="7" s="1"/>
  <c r="D40" i="2"/>
  <c r="D11" i="2" l="1"/>
  <c r="Q37" i="2"/>
  <c r="E19" i="2"/>
  <c r="O19" i="2"/>
  <c r="J22" i="7"/>
  <c r="J36" i="7"/>
  <c r="N36" i="7"/>
  <c r="H19" i="2"/>
  <c r="F36" i="7"/>
  <c r="N16" i="2"/>
  <c r="N27" i="2" s="1"/>
  <c r="N30" i="2" s="1"/>
  <c r="N22" i="7"/>
  <c r="F22" i="7"/>
  <c r="J27" i="2"/>
  <c r="J30" i="2" s="1"/>
  <c r="M19" i="2"/>
  <c r="K29" i="2"/>
  <c r="K30" i="2" s="1"/>
  <c r="K19" i="2"/>
  <c r="I29" i="2"/>
  <c r="I30" i="2" s="1"/>
  <c r="I19" i="2"/>
  <c r="L19" i="2"/>
  <c r="K22" i="7"/>
  <c r="K32" i="7"/>
  <c r="K36" i="7" s="1"/>
  <c r="E18" i="7"/>
  <c r="E19" i="7"/>
  <c r="E33" i="7" s="1"/>
  <c r="E20" i="7"/>
  <c r="E34" i="7" s="1"/>
  <c r="H32" i="7"/>
  <c r="H36" i="7" s="1"/>
  <c r="H22" i="7"/>
  <c r="M32" i="7"/>
  <c r="M36" i="7" s="1"/>
  <c r="M22" i="7"/>
  <c r="L22" i="7"/>
  <c r="L32" i="7"/>
  <c r="L36" i="7" s="1"/>
  <c r="I18" i="7"/>
  <c r="I19" i="7"/>
  <c r="I33" i="7" s="1"/>
  <c r="I20" i="7"/>
  <c r="I34" i="7" s="1"/>
  <c r="G32" i="7"/>
  <c r="G36" i="7" s="1"/>
  <c r="G22" i="7"/>
  <c r="D19" i="7"/>
  <c r="D33" i="7" s="1"/>
  <c r="D18" i="7"/>
  <c r="D20" i="7"/>
  <c r="D34" i="7" s="1"/>
  <c r="F19" i="2"/>
  <c r="E21" i="7"/>
  <c r="E35" i="7" s="1"/>
  <c r="D13" i="2" l="1"/>
  <c r="C12" i="7"/>
  <c r="P12" i="7" s="1"/>
  <c r="Q11" i="2"/>
  <c r="N19" i="2"/>
  <c r="D22" i="7"/>
  <c r="D32" i="7"/>
  <c r="E32" i="7"/>
  <c r="E36" i="7" s="1"/>
  <c r="E22" i="7"/>
  <c r="I32" i="7"/>
  <c r="I36" i="7" s="1"/>
  <c r="I22" i="7"/>
  <c r="D18" i="2" l="1"/>
  <c r="D29" i="2" s="1"/>
  <c r="D16" i="2"/>
  <c r="D36" i="7"/>
  <c r="D27" i="2" l="1"/>
  <c r="D30" i="2" s="1"/>
  <c r="D19" i="2"/>
  <c r="I38" i="12" l="1"/>
  <c r="G38" i="12"/>
  <c r="H40" i="12" s="1"/>
  <c r="T37" i="12"/>
  <c r="H37" i="12"/>
  <c r="P37" i="12" s="1"/>
  <c r="W37" i="12" s="1"/>
  <c r="X37" i="12" s="1"/>
  <c r="T36" i="12"/>
  <c r="O36" i="12"/>
  <c r="L36" i="12"/>
  <c r="J36" i="12"/>
  <c r="H36" i="12"/>
  <c r="P36" i="12" s="1"/>
  <c r="Q36" i="12" s="1"/>
  <c r="F36" i="12"/>
  <c r="T35" i="12"/>
  <c r="H35" i="12"/>
  <c r="F35" i="12"/>
  <c r="T34" i="12"/>
  <c r="H34" i="12"/>
  <c r="P34" i="12" s="1"/>
  <c r="Q34" i="12" s="1"/>
  <c r="F34" i="12"/>
  <c r="T33" i="12"/>
  <c r="O33" i="12"/>
  <c r="L33" i="12"/>
  <c r="H33" i="12"/>
  <c r="J33" i="12" s="1"/>
  <c r="F33" i="12"/>
  <c r="T32" i="12"/>
  <c r="Q32" i="12"/>
  <c r="M32" i="12"/>
  <c r="H32" i="12"/>
  <c r="P32" i="12" s="1"/>
  <c r="W32" i="12" s="1"/>
  <c r="X32" i="12" s="1"/>
  <c r="F32" i="12"/>
  <c r="T31" i="12"/>
  <c r="M31" i="12"/>
  <c r="H31" i="12"/>
  <c r="L31" i="12" s="1"/>
  <c r="F31" i="12"/>
  <c r="T30" i="12"/>
  <c r="M30" i="12"/>
  <c r="O30" i="12" s="1"/>
  <c r="L30" i="12"/>
  <c r="H30" i="12"/>
  <c r="F30" i="12"/>
  <c r="T29" i="12"/>
  <c r="O29" i="12"/>
  <c r="H29" i="12"/>
  <c r="P29" i="12" s="1"/>
  <c r="W29" i="12" s="1"/>
  <c r="X29" i="12" s="1"/>
  <c r="F29" i="12"/>
  <c r="T28" i="12"/>
  <c r="P28" i="12"/>
  <c r="W28" i="12" s="1"/>
  <c r="X28" i="12" s="1"/>
  <c r="O28" i="12"/>
  <c r="L28" i="12"/>
  <c r="J28" i="12"/>
  <c r="F28" i="12"/>
  <c r="T27" i="12"/>
  <c r="H27" i="12"/>
  <c r="J27" i="12" s="1"/>
  <c r="F27" i="12"/>
  <c r="T26" i="12"/>
  <c r="K26" i="12"/>
  <c r="L26" i="12" s="1"/>
  <c r="H26" i="12"/>
  <c r="F26" i="12"/>
  <c r="T25" i="12"/>
  <c r="O25" i="12"/>
  <c r="L25" i="12"/>
  <c r="H25" i="12"/>
  <c r="P25" i="12" s="1"/>
  <c r="W25" i="12" s="1"/>
  <c r="X25" i="12" s="1"/>
  <c r="F25" i="12"/>
  <c r="T24" i="12"/>
  <c r="M24" i="12"/>
  <c r="H24" i="12"/>
  <c r="L24" i="12" s="1"/>
  <c r="F24" i="12"/>
  <c r="T23" i="12"/>
  <c r="K23" i="12"/>
  <c r="J23" i="12"/>
  <c r="H23" i="12"/>
  <c r="O23" i="12" s="1"/>
  <c r="F23" i="12"/>
  <c r="T22" i="12"/>
  <c r="P22" i="12"/>
  <c r="W22" i="12" s="1"/>
  <c r="X22" i="12" s="1"/>
  <c r="H22" i="12"/>
  <c r="F22" i="12"/>
  <c r="T21" i="12"/>
  <c r="H21" i="12"/>
  <c r="L21" i="12" s="1"/>
  <c r="F21" i="12"/>
  <c r="T20" i="12"/>
  <c r="M20" i="12"/>
  <c r="H20" i="12"/>
  <c r="L20" i="12" s="1"/>
  <c r="F20" i="12"/>
  <c r="T19" i="12"/>
  <c r="M19" i="12"/>
  <c r="L19" i="12"/>
  <c r="H19" i="12"/>
  <c r="F19" i="12"/>
  <c r="T18" i="12"/>
  <c r="M18" i="12"/>
  <c r="O18" i="12" s="1"/>
  <c r="H18" i="12"/>
  <c r="F18" i="12"/>
  <c r="T17" i="12"/>
  <c r="O17" i="12"/>
  <c r="M17" i="12"/>
  <c r="H17" i="12"/>
  <c r="F17" i="12"/>
  <c r="T16" i="12"/>
  <c r="H16" i="12"/>
  <c r="P16" i="12" s="1"/>
  <c r="W16" i="12" s="1"/>
  <c r="X16" i="12" s="1"/>
  <c r="F16" i="12"/>
  <c r="T15" i="12"/>
  <c r="P15" i="12"/>
  <c r="W15" i="12" s="1"/>
  <c r="X15" i="12" s="1"/>
  <c r="L15" i="12"/>
  <c r="H15" i="12"/>
  <c r="O15" i="12" s="1"/>
  <c r="F15" i="12"/>
  <c r="A15" i="12"/>
  <c r="A16" i="12" s="1"/>
  <c r="A17" i="12" s="1"/>
  <c r="A18" i="12" s="1"/>
  <c r="A19" i="12" s="1"/>
  <c r="A20" i="12" s="1"/>
  <c r="A21" i="12" s="1"/>
  <c r="A22" i="12" s="1"/>
  <c r="A23" i="12" s="1"/>
  <c r="A24" i="12" s="1"/>
  <c r="A25" i="12" s="1"/>
  <c r="A26" i="12" s="1"/>
  <c r="A27" i="12" s="1"/>
  <c r="A28" i="12" s="1"/>
  <c r="A29" i="12" s="1"/>
  <c r="A30" i="12" s="1"/>
  <c r="A31" i="12" s="1"/>
  <c r="A32" i="12" s="1"/>
  <c r="A33" i="12" s="1"/>
  <c r="A34" i="12" s="1"/>
  <c r="A35" i="12" s="1"/>
  <c r="A36" i="12" s="1"/>
  <c r="A37" i="12" s="1"/>
  <c r="T14" i="12"/>
  <c r="H14" i="12"/>
  <c r="L14" i="12" s="1"/>
  <c r="F14" i="12"/>
  <c r="T13" i="12"/>
  <c r="H13" i="12"/>
  <c r="J13" i="12" s="1"/>
  <c r="F13" i="12"/>
  <c r="A13" i="12"/>
  <c r="A14" i="12" s="1"/>
  <c r="T12" i="12"/>
  <c r="M12" i="12"/>
  <c r="O12" i="12" s="1"/>
  <c r="H12" i="12"/>
  <c r="F12" i="12"/>
  <c r="P24" i="12" l="1"/>
  <c r="P13" i="12"/>
  <c r="Q13" i="12" s="1"/>
  <c r="P14" i="12"/>
  <c r="W14" i="12" s="1"/>
  <c r="X14" i="12" s="1"/>
  <c r="J16" i="12"/>
  <c r="O19" i="12"/>
  <c r="O20" i="12"/>
  <c r="J24" i="12"/>
  <c r="J15" i="12"/>
  <c r="L16" i="12"/>
  <c r="J25" i="12"/>
  <c r="O27" i="12"/>
  <c r="L29" i="12"/>
  <c r="O32" i="12"/>
  <c r="O37" i="12"/>
  <c r="O16" i="12"/>
  <c r="O24" i="12"/>
  <c r="P26" i="12"/>
  <c r="J37" i="12"/>
  <c r="L27" i="12"/>
  <c r="J29" i="12"/>
  <c r="O31" i="12"/>
  <c r="L32" i="12"/>
  <c r="L37" i="12"/>
  <c r="P12" i="12"/>
  <c r="J12" i="12"/>
  <c r="Q16" i="12"/>
  <c r="K38" i="12"/>
  <c r="L23" i="12"/>
  <c r="M38" i="12"/>
  <c r="L12" i="12"/>
  <c r="T38" i="12"/>
  <c r="Q14" i="12"/>
  <c r="P17" i="12"/>
  <c r="J17" i="12"/>
  <c r="J21" i="12"/>
  <c r="Q22" i="12"/>
  <c r="P23" i="12"/>
  <c r="Q25" i="12"/>
  <c r="O35" i="12"/>
  <c r="L35" i="12"/>
  <c r="L13" i="12"/>
  <c r="W13" i="12"/>
  <c r="X13" i="12" s="1"/>
  <c r="J14" i="12"/>
  <c r="L17" i="12"/>
  <c r="P18" i="12"/>
  <c r="J18" i="12"/>
  <c r="O21" i="12"/>
  <c r="O22" i="12"/>
  <c r="L22" i="12"/>
  <c r="Q28" i="12"/>
  <c r="P31" i="12"/>
  <c r="L34" i="12"/>
  <c r="J34" i="12"/>
  <c r="W34" i="12"/>
  <c r="X34" i="12" s="1"/>
  <c r="J35" i="12"/>
  <c r="H38" i="12"/>
  <c r="O13" i="12"/>
  <c r="O14" i="12"/>
  <c r="Q15" i="12"/>
  <c r="L18" i="12"/>
  <c r="P19" i="12"/>
  <c r="J19" i="12"/>
  <c r="P20" i="12"/>
  <c r="P21" i="12"/>
  <c r="J22" i="12"/>
  <c r="Q29" i="12"/>
  <c r="P30" i="12"/>
  <c r="O34" i="12"/>
  <c r="P35" i="12"/>
  <c r="Q37" i="12"/>
  <c r="O26" i="12"/>
  <c r="P27" i="12"/>
  <c r="P33" i="12"/>
  <c r="J26" i="12"/>
  <c r="J30" i="12"/>
  <c r="J31" i="12"/>
  <c r="J32" i="12"/>
  <c r="W26" i="12" l="1"/>
  <c r="X26" i="12" s="1"/>
  <c r="Q26" i="12"/>
  <c r="W24" i="12"/>
  <c r="X24" i="12" s="1"/>
  <c r="Q24" i="12"/>
  <c r="W30" i="12"/>
  <c r="X30" i="12" s="1"/>
  <c r="Q30" i="12"/>
  <c r="Q20" i="12"/>
  <c r="W20" i="12"/>
  <c r="X20" i="12" s="1"/>
  <c r="W31" i="12"/>
  <c r="X31" i="12" s="1"/>
  <c r="Q31" i="12"/>
  <c r="S38" i="12"/>
  <c r="J40" i="12" s="1"/>
  <c r="G40" i="12"/>
  <c r="Q33" i="12"/>
  <c r="W33" i="12"/>
  <c r="X33" i="12" s="1"/>
  <c r="W35" i="12"/>
  <c r="X35" i="12" s="1"/>
  <c r="Q35" i="12"/>
  <c r="Q19" i="12"/>
  <c r="W19" i="12"/>
  <c r="X19" i="12" s="1"/>
  <c r="Q18" i="12"/>
  <c r="W18" i="12"/>
  <c r="X18" i="12" s="1"/>
  <c r="W23" i="12"/>
  <c r="X23" i="12" s="1"/>
  <c r="Q23" i="12"/>
  <c r="W17" i="12"/>
  <c r="X17" i="12" s="1"/>
  <c r="Q17" i="12"/>
  <c r="Q27" i="12"/>
  <c r="W27" i="12"/>
  <c r="X27" i="12" s="1"/>
  <c r="W21" i="12"/>
  <c r="X21" i="12" s="1"/>
  <c r="Q21" i="12"/>
  <c r="W12" i="12"/>
  <c r="X12" i="12" s="1"/>
  <c r="P38" i="12"/>
  <c r="Q12" i="12"/>
  <c r="S36" i="11" l="1"/>
  <c r="I39" i="11" l="1"/>
  <c r="G39" i="11"/>
  <c r="H41" i="11" s="1"/>
  <c r="W38" i="11"/>
  <c r="X38" i="11" s="1"/>
  <c r="T36" i="11"/>
  <c r="A36" i="11"/>
  <c r="A37" i="11" s="1"/>
  <c r="A38" i="11" s="1"/>
  <c r="T34" i="11"/>
  <c r="O34" i="11"/>
  <c r="J34" i="11"/>
  <c r="H34" i="11"/>
  <c r="P34" i="11" s="1"/>
  <c r="T33" i="11"/>
  <c r="H33" i="11"/>
  <c r="P33" i="11" s="1"/>
  <c r="W33" i="11" s="1"/>
  <c r="X33" i="11" s="1"/>
  <c r="T32" i="11"/>
  <c r="M32" i="11"/>
  <c r="J32" i="11"/>
  <c r="H32" i="11"/>
  <c r="O32" i="11" s="1"/>
  <c r="T31" i="11"/>
  <c r="M31" i="11"/>
  <c r="J31" i="11"/>
  <c r="H31" i="11"/>
  <c r="P31" i="11" s="1"/>
  <c r="T30" i="11"/>
  <c r="P30" i="11"/>
  <c r="M30" i="11"/>
  <c r="H30" i="11"/>
  <c r="T29" i="11"/>
  <c r="H29" i="11"/>
  <c r="T28" i="11"/>
  <c r="Q28" i="11"/>
  <c r="P28" i="11"/>
  <c r="W28" i="11" s="1"/>
  <c r="X28" i="11" s="1"/>
  <c r="O28" i="11"/>
  <c r="L28" i="11"/>
  <c r="J28" i="11"/>
  <c r="T27" i="11"/>
  <c r="H27" i="11"/>
  <c r="P27" i="11" s="1"/>
  <c r="W27" i="11" s="1"/>
  <c r="X27" i="11" s="1"/>
  <c r="T26" i="11"/>
  <c r="K26" i="11"/>
  <c r="H26" i="11"/>
  <c r="O26" i="11" s="1"/>
  <c r="T25" i="11"/>
  <c r="H25" i="11"/>
  <c r="P25" i="11" s="1"/>
  <c r="T24" i="11"/>
  <c r="M24" i="11"/>
  <c r="H24" i="11"/>
  <c r="O24" i="11" s="1"/>
  <c r="T23" i="11"/>
  <c r="K23" i="11"/>
  <c r="K39" i="11" s="1"/>
  <c r="H23" i="11"/>
  <c r="T22" i="11"/>
  <c r="H22" i="11"/>
  <c r="P22" i="11" s="1"/>
  <c r="Q22" i="11" s="1"/>
  <c r="F22" i="11"/>
  <c r="T21" i="11"/>
  <c r="L21" i="11"/>
  <c r="J21" i="11"/>
  <c r="H21" i="11"/>
  <c r="P21" i="11" s="1"/>
  <c r="T20" i="11"/>
  <c r="M20" i="11"/>
  <c r="L20" i="11"/>
  <c r="H20" i="11"/>
  <c r="T19" i="11"/>
  <c r="P19" i="11"/>
  <c r="M19" i="11"/>
  <c r="H19" i="11"/>
  <c r="O19" i="11" s="1"/>
  <c r="T18" i="11"/>
  <c r="M18" i="11"/>
  <c r="H18" i="11"/>
  <c r="L18" i="11" s="1"/>
  <c r="T17" i="11"/>
  <c r="M17" i="11"/>
  <c r="O17" i="11" s="1"/>
  <c r="J17" i="11"/>
  <c r="H17" i="11"/>
  <c r="L17" i="11" s="1"/>
  <c r="T16" i="11"/>
  <c r="H16" i="11"/>
  <c r="P16" i="11" s="1"/>
  <c r="T15" i="11"/>
  <c r="L15" i="11"/>
  <c r="J15" i="11"/>
  <c r="H15" i="11"/>
  <c r="P15" i="11" s="1"/>
  <c r="Q15" i="11" s="1"/>
  <c r="F15" i="11"/>
  <c r="T14" i="11"/>
  <c r="L14" i="11"/>
  <c r="H14" i="11"/>
  <c r="J14" i="11" s="1"/>
  <c r="T13" i="11"/>
  <c r="O13" i="11"/>
  <c r="H13" i="11"/>
  <c r="P13" i="11" s="1"/>
  <c r="W13" i="11" s="1"/>
  <c r="X13" i="11" s="1"/>
  <c r="A13" i="1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A33" i="11" s="1"/>
  <c r="A34" i="11" s="1"/>
  <c r="T12" i="11"/>
  <c r="M12" i="11"/>
  <c r="O12" i="11" s="1"/>
  <c r="L12" i="11"/>
  <c r="J12" i="11"/>
  <c r="H12" i="11"/>
  <c r="F29" i="11"/>
  <c r="O30" i="11" l="1"/>
  <c r="J33" i="11"/>
  <c r="J22" i="11"/>
  <c r="J26" i="11"/>
  <c r="H39" i="11"/>
  <c r="P12" i="11"/>
  <c r="J13" i="11"/>
  <c r="O15" i="11"/>
  <c r="P17" i="11"/>
  <c r="O18" i="11"/>
  <c r="J19" i="11"/>
  <c r="P20" i="11"/>
  <c r="W20" i="11" s="1"/>
  <c r="X20" i="11" s="1"/>
  <c r="L22" i="11"/>
  <c r="J27" i="11"/>
  <c r="J30" i="11"/>
  <c r="O31" i="11"/>
  <c r="P32" i="11"/>
  <c r="Q33" i="11"/>
  <c r="L34" i="11"/>
  <c r="J18" i="11"/>
  <c r="W22" i="11"/>
  <c r="X22" i="11" s="1"/>
  <c r="L13" i="11"/>
  <c r="P18" i="11"/>
  <c r="W18" i="11" s="1"/>
  <c r="X18" i="11" s="1"/>
  <c r="O22" i="11"/>
  <c r="P26" i="11"/>
  <c r="T39" i="11"/>
  <c r="G41" i="11" s="1"/>
  <c r="O29" i="11"/>
  <c r="L29" i="11"/>
  <c r="J29" i="11"/>
  <c r="O16" i="11"/>
  <c r="L16" i="11"/>
  <c r="J16" i="11"/>
  <c r="Q21" i="11"/>
  <c r="W21" i="11"/>
  <c r="X21" i="11" s="1"/>
  <c r="L24" i="11"/>
  <c r="P24" i="11"/>
  <c r="J24" i="11"/>
  <c r="W26" i="11"/>
  <c r="X26" i="11" s="1"/>
  <c r="Q26" i="11"/>
  <c r="P29" i="11"/>
  <c r="W31" i="11"/>
  <c r="X31" i="11" s="1"/>
  <c r="Q31" i="11"/>
  <c r="W12" i="11"/>
  <c r="X12" i="11" s="1"/>
  <c r="Q12" i="11"/>
  <c r="Q13" i="11"/>
  <c r="W15" i="11"/>
  <c r="X15" i="11" s="1"/>
  <c r="W17" i="11"/>
  <c r="X17" i="11" s="1"/>
  <c r="Q17" i="11"/>
  <c r="W19" i="11"/>
  <c r="X19" i="11" s="1"/>
  <c r="Q19" i="11"/>
  <c r="L23" i="11"/>
  <c r="P23" i="11"/>
  <c r="J23" i="11"/>
  <c r="W16" i="11"/>
  <c r="X16" i="11" s="1"/>
  <c r="Q16" i="11"/>
  <c r="Q18" i="11"/>
  <c r="Q20" i="11"/>
  <c r="O23" i="11"/>
  <c r="O25" i="11"/>
  <c r="L25" i="11"/>
  <c r="J25" i="11"/>
  <c r="Q27" i="11"/>
  <c r="W25" i="11"/>
  <c r="X25" i="11" s="1"/>
  <c r="Q25" i="11"/>
  <c r="W30" i="11"/>
  <c r="X30" i="11" s="1"/>
  <c r="Q30" i="11"/>
  <c r="W32" i="11"/>
  <c r="X32" i="11" s="1"/>
  <c r="Q32" i="11"/>
  <c r="Q34" i="11"/>
  <c r="W34" i="11"/>
  <c r="X34" i="11" s="1"/>
  <c r="F14" i="11"/>
  <c r="O14" i="11"/>
  <c r="L19" i="11"/>
  <c r="F21" i="11"/>
  <c r="O21" i="11"/>
  <c r="L27" i="11"/>
  <c r="F28" i="11"/>
  <c r="L30" i="11"/>
  <c r="L31" i="11"/>
  <c r="L32" i="11"/>
  <c r="L33" i="11"/>
  <c r="F34" i="11"/>
  <c r="M39" i="11"/>
  <c r="F12" i="11"/>
  <c r="F13" i="11"/>
  <c r="P14" i="11"/>
  <c r="F17" i="11"/>
  <c r="F18" i="11"/>
  <c r="F19" i="11"/>
  <c r="F20" i="11"/>
  <c r="O20" i="11"/>
  <c r="F26" i="11"/>
  <c r="L26" i="11"/>
  <c r="F27" i="11"/>
  <c r="O27" i="11"/>
  <c r="F30" i="11"/>
  <c r="F31" i="11"/>
  <c r="F32" i="11"/>
  <c r="F33" i="11"/>
  <c r="O33" i="11"/>
  <c r="F16" i="11"/>
  <c r="F23" i="11"/>
  <c r="F24" i="11"/>
  <c r="F25" i="11"/>
  <c r="S39" i="11" l="1"/>
  <c r="J41" i="11" s="1"/>
  <c r="Q14" i="11"/>
  <c r="W14" i="11"/>
  <c r="X14" i="11" s="1"/>
  <c r="W29" i="11"/>
  <c r="X29" i="11" s="1"/>
  <c r="Q29" i="11"/>
  <c r="Q24" i="11"/>
  <c r="W24" i="11"/>
  <c r="X24" i="11" s="1"/>
  <c r="Q23" i="11"/>
  <c r="W23" i="11"/>
  <c r="X23" i="11" s="1"/>
  <c r="P39" i="11"/>
  <c r="E9" i="9" l="1"/>
  <c r="E13" i="9" s="1"/>
  <c r="E19" i="9" s="1"/>
  <c r="E31" i="9" s="1"/>
  <c r="K46" i="9"/>
  <c r="L46" i="9" s="1"/>
  <c r="M46" i="9" s="1"/>
  <c r="F46" i="9"/>
  <c r="G46" i="9" s="1"/>
  <c r="E46" i="9"/>
  <c r="P105" i="9"/>
  <c r="Q53" i="9"/>
  <c r="P53" i="9"/>
  <c r="O53" i="9"/>
  <c r="N53" i="9"/>
  <c r="M53" i="9"/>
  <c r="L53" i="9"/>
  <c r="K53" i="9"/>
  <c r="J53" i="9"/>
  <c r="I53" i="9"/>
  <c r="H53" i="9"/>
  <c r="G53" i="9"/>
  <c r="F53" i="9"/>
  <c r="F9" i="9" s="1"/>
  <c r="E53" i="9"/>
  <c r="Q52" i="9"/>
  <c r="Q51" i="9" s="1"/>
  <c r="P52" i="9"/>
  <c r="O52" i="9"/>
  <c r="O51" i="9" s="1"/>
  <c r="N52" i="9"/>
  <c r="M52" i="9"/>
  <c r="M51" i="9" s="1"/>
  <c r="L52" i="9"/>
  <c r="K52" i="9"/>
  <c r="K51" i="9" s="1"/>
  <c r="J52" i="9"/>
  <c r="I52" i="9"/>
  <c r="I51" i="9" s="1"/>
  <c r="H52" i="9"/>
  <c r="G52" i="9"/>
  <c r="G51" i="9" s="1"/>
  <c r="F52" i="9"/>
  <c r="E52" i="9"/>
  <c r="E51" i="9" s="1"/>
  <c r="P51" i="9"/>
  <c r="L51" i="9"/>
  <c r="H51" i="9"/>
  <c r="P40" i="9"/>
  <c r="O40" i="9"/>
  <c r="N40" i="9"/>
  <c r="M40" i="9"/>
  <c r="L40" i="9"/>
  <c r="K40" i="9"/>
  <c r="J40" i="9"/>
  <c r="I40" i="9"/>
  <c r="H40" i="9"/>
  <c r="G40" i="9"/>
  <c r="F40" i="9"/>
  <c r="E40" i="9"/>
  <c r="P39" i="9"/>
  <c r="O39" i="9"/>
  <c r="N39" i="9"/>
  <c r="M39" i="9"/>
  <c r="L39" i="9"/>
  <c r="K39" i="9"/>
  <c r="J39" i="9"/>
  <c r="I39" i="9"/>
  <c r="H39" i="9"/>
  <c r="G39" i="9"/>
  <c r="F39" i="9"/>
  <c r="E39" i="9"/>
  <c r="P38" i="9"/>
  <c r="O38" i="9"/>
  <c r="N38" i="9"/>
  <c r="M38" i="9"/>
  <c r="L38" i="9"/>
  <c r="K38" i="9"/>
  <c r="J38" i="9"/>
  <c r="I38" i="9"/>
  <c r="H38" i="9"/>
  <c r="G38" i="9"/>
  <c r="F38" i="9"/>
  <c r="E38" i="9"/>
  <c r="P37" i="9"/>
  <c r="O37" i="9"/>
  <c r="N37" i="9"/>
  <c r="M37" i="9"/>
  <c r="L37" i="9"/>
  <c r="K37" i="9"/>
  <c r="J37" i="9"/>
  <c r="I37" i="9"/>
  <c r="H37" i="9"/>
  <c r="G37" i="9"/>
  <c r="F37" i="9"/>
  <c r="E37" i="9"/>
  <c r="Q36" i="9"/>
  <c r="Q44" i="9" s="1"/>
  <c r="P36" i="9"/>
  <c r="O36" i="9"/>
  <c r="N36" i="9"/>
  <c r="M36" i="9"/>
  <c r="M44" i="9" s="1"/>
  <c r="M11" i="9" s="1"/>
  <c r="L36" i="9"/>
  <c r="K36" i="9"/>
  <c r="J36" i="9"/>
  <c r="I36" i="9"/>
  <c r="H36" i="9"/>
  <c r="G36" i="9"/>
  <c r="F36" i="9"/>
  <c r="E36" i="9"/>
  <c r="R30" i="9"/>
  <c r="R25" i="9"/>
  <c r="P23" i="9"/>
  <c r="Q23" i="9" s="1"/>
  <c r="A9" i="9"/>
  <c r="A10" i="9" s="1"/>
  <c r="A11" i="9" s="1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A27" i="9" s="1"/>
  <c r="A28" i="9" s="1"/>
  <c r="A29" i="9" s="1"/>
  <c r="A30" i="9" s="1"/>
  <c r="A31" i="9" s="1"/>
  <c r="A32" i="9" s="1"/>
  <c r="A33" i="9" s="1"/>
  <c r="A34" i="9" s="1"/>
  <c r="A35" i="9" s="1"/>
  <c r="A36" i="9" s="1"/>
  <c r="A37" i="9" s="1"/>
  <c r="A39" i="9" s="1"/>
  <c r="A40" i="9" s="1"/>
  <c r="A44" i="9" s="1"/>
  <c r="A48" i="9" s="1"/>
  <c r="A49" i="9" s="1"/>
  <c r="A50" i="9" s="1"/>
  <c r="A51" i="9" s="1"/>
  <c r="A52" i="9" s="1"/>
  <c r="A53" i="9" s="1"/>
  <c r="A54" i="9" s="1"/>
  <c r="A55" i="9" s="1"/>
  <c r="A56" i="9" s="1"/>
  <c r="A57" i="9" s="1"/>
  <c r="A58" i="9" s="1"/>
  <c r="A59" i="9" s="1"/>
  <c r="A60" i="9" s="1"/>
  <c r="A61" i="9" s="1"/>
  <c r="A62" i="9" s="1"/>
  <c r="A63" i="9" s="1"/>
  <c r="A64" i="9" s="1"/>
  <c r="A65" i="9" s="1"/>
  <c r="A66" i="9" s="1"/>
  <c r="A67" i="9" s="1"/>
  <c r="A68" i="9" s="1"/>
  <c r="A69" i="9" s="1"/>
  <c r="A70" i="9" s="1"/>
  <c r="A71" i="9" s="1"/>
  <c r="A72" i="9" s="1"/>
  <c r="A73" i="9" s="1"/>
  <c r="A74" i="9" s="1"/>
  <c r="A75" i="9" s="1"/>
  <c r="A76" i="9" s="1"/>
  <c r="A77" i="9" s="1"/>
  <c r="A78" i="9" s="1"/>
  <c r="A79" i="9" s="1"/>
  <c r="A80" i="9" s="1"/>
  <c r="A81" i="9" s="1"/>
  <c r="A82" i="9" s="1"/>
  <c r="A83" i="9" s="1"/>
  <c r="A84" i="9" s="1"/>
  <c r="A85" i="9" s="1"/>
  <c r="A86" i="9" s="1"/>
  <c r="A87" i="9" s="1"/>
  <c r="A88" i="9" s="1"/>
  <c r="A89" i="9" s="1"/>
  <c r="A90" i="9" s="1"/>
  <c r="A91" i="9" s="1"/>
  <c r="A92" i="9" s="1"/>
  <c r="A93" i="9" s="1"/>
  <c r="A94" i="9" s="1"/>
  <c r="A95" i="9" s="1"/>
  <c r="A96" i="9" s="1"/>
  <c r="A97" i="9" s="1"/>
  <c r="A98" i="9" s="1"/>
  <c r="A99" i="9" s="1"/>
  <c r="A100" i="9" s="1"/>
  <c r="A101" i="9" s="1"/>
  <c r="A102" i="9" s="1"/>
  <c r="A103" i="9" s="1"/>
  <c r="A104" i="9" s="1"/>
  <c r="A105" i="9" s="1"/>
  <c r="A106" i="9" s="1"/>
  <c r="A107" i="9" s="1"/>
  <c r="A108" i="9" s="1"/>
  <c r="F6" i="9"/>
  <c r="G6" i="9" s="1"/>
  <c r="H6" i="9" s="1"/>
  <c r="I6" i="9" s="1"/>
  <c r="J6" i="9" s="1"/>
  <c r="K6" i="9" s="1"/>
  <c r="L6" i="9" s="1"/>
  <c r="M6" i="9" s="1"/>
  <c r="N6" i="9" s="1"/>
  <c r="O6" i="9" s="1"/>
  <c r="P6" i="9" s="1"/>
  <c r="Q6" i="9" s="1"/>
  <c r="N46" i="9" l="1"/>
  <c r="O46" i="9" s="1"/>
  <c r="M9" i="9"/>
  <c r="M13" i="9" s="1"/>
  <c r="M17" i="9" s="1"/>
  <c r="N9" i="9"/>
  <c r="L9" i="9"/>
  <c r="H46" i="9"/>
  <c r="I46" i="9" s="1"/>
  <c r="G9" i="9"/>
  <c r="K9" i="9"/>
  <c r="K13" i="9" s="1"/>
  <c r="K17" i="9" s="1"/>
  <c r="F44" i="9"/>
  <c r="F11" i="9" s="1"/>
  <c r="F13" i="9" s="1"/>
  <c r="J44" i="9"/>
  <c r="E44" i="9"/>
  <c r="I44" i="9"/>
  <c r="I11" i="9" s="1"/>
  <c r="H44" i="9"/>
  <c r="L44" i="9"/>
  <c r="L11" i="9" s="1"/>
  <c r="P44" i="9"/>
  <c r="G44" i="9"/>
  <c r="G11" i="9" s="1"/>
  <c r="K44" i="9"/>
  <c r="K11" i="9" s="1"/>
  <c r="O44" i="9"/>
  <c r="O11" i="9" s="1"/>
  <c r="F51" i="9"/>
  <c r="J51" i="9"/>
  <c r="N51" i="9"/>
  <c r="R23" i="9"/>
  <c r="G13" i="9"/>
  <c r="G19" i="9" s="1"/>
  <c r="G31" i="9" s="1"/>
  <c r="N44" i="9"/>
  <c r="N11" i="9" s="1"/>
  <c r="E17" i="9"/>
  <c r="F17" i="9" l="1"/>
  <c r="F19" i="9"/>
  <c r="F31" i="9" s="1"/>
  <c r="L13" i="9"/>
  <c r="L19" i="9" s="1"/>
  <c r="L31" i="9" s="1"/>
  <c r="H9" i="9"/>
  <c r="H13" i="9" s="1"/>
  <c r="H17" i="9" s="1"/>
  <c r="H29" i="9" s="1"/>
  <c r="J46" i="9"/>
  <c r="J9" i="9" s="1"/>
  <c r="I9" i="9"/>
  <c r="L17" i="9"/>
  <c r="L20" i="9" s="1"/>
  <c r="H11" i="9"/>
  <c r="P46" i="9"/>
  <c r="O9" i="9"/>
  <c r="O13" i="9" s="1"/>
  <c r="O17" i="9" s="1"/>
  <c r="K19" i="9"/>
  <c r="K31" i="9" s="1"/>
  <c r="M19" i="9"/>
  <c r="M31" i="9" s="1"/>
  <c r="G17" i="9"/>
  <c r="G20" i="9" s="1"/>
  <c r="M29" i="9"/>
  <c r="O29" i="9"/>
  <c r="N13" i="9"/>
  <c r="N17" i="9" s="1"/>
  <c r="K29" i="9"/>
  <c r="K20" i="9"/>
  <c r="L29" i="9"/>
  <c r="L32" i="9" s="1"/>
  <c r="E29" i="9"/>
  <c r="E32" i="9" s="1"/>
  <c r="E20" i="9"/>
  <c r="Q44" i="8"/>
  <c r="P102" i="8"/>
  <c r="Q50" i="8"/>
  <c r="Q9" i="8" s="1"/>
  <c r="P50" i="8"/>
  <c r="P9" i="8" s="1"/>
  <c r="O50" i="8"/>
  <c r="O9" i="8" s="1"/>
  <c r="N50" i="8"/>
  <c r="M50" i="8"/>
  <c r="M9" i="8" s="1"/>
  <c r="L50" i="8"/>
  <c r="K50" i="8"/>
  <c r="J50" i="8"/>
  <c r="I50" i="8"/>
  <c r="I9" i="8" s="1"/>
  <c r="H50" i="8"/>
  <c r="G50" i="8"/>
  <c r="F50" i="8"/>
  <c r="E50" i="8"/>
  <c r="E48" i="8" s="1"/>
  <c r="Q49" i="8"/>
  <c r="P49" i="8"/>
  <c r="O49" i="8"/>
  <c r="N49" i="8"/>
  <c r="N48" i="8" s="1"/>
  <c r="M49" i="8"/>
  <c r="L49" i="8"/>
  <c r="K49" i="8"/>
  <c r="J49" i="8"/>
  <c r="J48" i="8" s="1"/>
  <c r="I49" i="8"/>
  <c r="H49" i="8"/>
  <c r="G49" i="8"/>
  <c r="F49" i="8"/>
  <c r="F48" i="8" s="1"/>
  <c r="E49" i="8"/>
  <c r="Q48" i="8"/>
  <c r="I48" i="8"/>
  <c r="Q11" i="8"/>
  <c r="P40" i="8"/>
  <c r="O40" i="8"/>
  <c r="N40" i="8"/>
  <c r="M40" i="8"/>
  <c r="L40" i="8"/>
  <c r="K40" i="8"/>
  <c r="J40" i="8"/>
  <c r="I40" i="8"/>
  <c r="H40" i="8"/>
  <c r="G40" i="8"/>
  <c r="F40" i="8"/>
  <c r="E40" i="8"/>
  <c r="P39" i="8"/>
  <c r="O39" i="8"/>
  <c r="N39" i="8"/>
  <c r="M39" i="8"/>
  <c r="L39" i="8"/>
  <c r="K39" i="8"/>
  <c r="J39" i="8"/>
  <c r="I39" i="8"/>
  <c r="H39" i="8"/>
  <c r="G39" i="8"/>
  <c r="F39" i="8"/>
  <c r="E39" i="8"/>
  <c r="P38" i="8"/>
  <c r="O38" i="8"/>
  <c r="N38" i="8"/>
  <c r="M38" i="8"/>
  <c r="L38" i="8"/>
  <c r="K38" i="8"/>
  <c r="J38" i="8"/>
  <c r="I38" i="8"/>
  <c r="H38" i="8"/>
  <c r="G38" i="8"/>
  <c r="F38" i="8"/>
  <c r="E38" i="8"/>
  <c r="P37" i="8"/>
  <c r="O37" i="8"/>
  <c r="O44" i="8" s="1"/>
  <c r="N37" i="8"/>
  <c r="M37" i="8"/>
  <c r="M44" i="8" s="1"/>
  <c r="M11" i="8" s="1"/>
  <c r="L37" i="8"/>
  <c r="K37" i="8"/>
  <c r="K44" i="8" s="1"/>
  <c r="J37" i="8"/>
  <c r="I37" i="8"/>
  <c r="I44" i="8" s="1"/>
  <c r="I11" i="8" s="1"/>
  <c r="H37" i="8"/>
  <c r="G37" i="8"/>
  <c r="G44" i="8" s="1"/>
  <c r="F37" i="8"/>
  <c r="E37" i="8"/>
  <c r="E44" i="8" s="1"/>
  <c r="Q36" i="8"/>
  <c r="P36" i="8"/>
  <c r="P44" i="8" s="1"/>
  <c r="O36" i="8"/>
  <c r="N36" i="8"/>
  <c r="N44" i="8" s="1"/>
  <c r="M36" i="8"/>
  <c r="L36" i="8"/>
  <c r="L44" i="8" s="1"/>
  <c r="K36" i="8"/>
  <c r="J36" i="8"/>
  <c r="J44" i="8" s="1"/>
  <c r="I36" i="8"/>
  <c r="H36" i="8"/>
  <c r="H44" i="8" s="1"/>
  <c r="G36" i="8"/>
  <c r="F36" i="8"/>
  <c r="F44" i="8" s="1"/>
  <c r="E36" i="8"/>
  <c r="R30" i="8"/>
  <c r="R25" i="8"/>
  <c r="Q23" i="8"/>
  <c r="P23" i="8"/>
  <c r="E13" i="8"/>
  <c r="N9" i="8"/>
  <c r="L9" i="8"/>
  <c r="K9" i="8"/>
  <c r="J9" i="8"/>
  <c r="G9" i="8"/>
  <c r="F9" i="8"/>
  <c r="A9" i="8"/>
  <c r="A10" i="8" s="1"/>
  <c r="A11" i="8" s="1"/>
  <c r="A12" i="8" s="1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6" i="8" s="1"/>
  <c r="A37" i="8" s="1"/>
  <c r="A39" i="8" s="1"/>
  <c r="A40" i="8" s="1"/>
  <c r="A44" i="8" s="1"/>
  <c r="A45" i="8" s="1"/>
  <c r="A46" i="8" s="1"/>
  <c r="A47" i="8" s="1"/>
  <c r="A48" i="8" s="1"/>
  <c r="A49" i="8" s="1"/>
  <c r="A50" i="8" s="1"/>
  <c r="A51" i="8" s="1"/>
  <c r="A52" i="8" s="1"/>
  <c r="A53" i="8" s="1"/>
  <c r="A54" i="8" s="1"/>
  <c r="A55" i="8" s="1"/>
  <c r="A56" i="8" s="1"/>
  <c r="A57" i="8" s="1"/>
  <c r="A58" i="8" s="1"/>
  <c r="A59" i="8" s="1"/>
  <c r="A60" i="8" s="1"/>
  <c r="A61" i="8" s="1"/>
  <c r="A62" i="8" s="1"/>
  <c r="A63" i="8" s="1"/>
  <c r="A64" i="8" s="1"/>
  <c r="A65" i="8" s="1"/>
  <c r="A66" i="8" s="1"/>
  <c r="A67" i="8" s="1"/>
  <c r="A68" i="8" s="1"/>
  <c r="A69" i="8" s="1"/>
  <c r="A70" i="8" s="1"/>
  <c r="A71" i="8" s="1"/>
  <c r="A72" i="8" s="1"/>
  <c r="A73" i="8" s="1"/>
  <c r="A74" i="8" s="1"/>
  <c r="A75" i="8" s="1"/>
  <c r="A76" i="8" s="1"/>
  <c r="A77" i="8" s="1"/>
  <c r="A78" i="8" s="1"/>
  <c r="A79" i="8" s="1"/>
  <c r="A80" i="8" s="1"/>
  <c r="A81" i="8" s="1"/>
  <c r="A82" i="8" s="1"/>
  <c r="A83" i="8" s="1"/>
  <c r="A84" i="8" s="1"/>
  <c r="A85" i="8" s="1"/>
  <c r="A86" i="8" s="1"/>
  <c r="A87" i="8" s="1"/>
  <c r="A88" i="8" s="1"/>
  <c r="A89" i="8" s="1"/>
  <c r="A90" i="8" s="1"/>
  <c r="A91" i="8" s="1"/>
  <c r="A92" i="8" s="1"/>
  <c r="A93" i="8" s="1"/>
  <c r="A94" i="8" s="1"/>
  <c r="A95" i="8" s="1"/>
  <c r="A96" i="8" s="1"/>
  <c r="A97" i="8" s="1"/>
  <c r="A98" i="8" s="1"/>
  <c r="A99" i="8" s="1"/>
  <c r="A100" i="8" s="1"/>
  <c r="A101" i="8" s="1"/>
  <c r="A102" i="8" s="1"/>
  <c r="A103" i="8" s="1"/>
  <c r="A104" i="8" s="1"/>
  <c r="A105" i="8" s="1"/>
  <c r="F6" i="8"/>
  <c r="G6" i="8" s="1"/>
  <c r="H6" i="8" s="1"/>
  <c r="I6" i="8" s="1"/>
  <c r="J6" i="8" s="1"/>
  <c r="K6" i="8" s="1"/>
  <c r="L6" i="8" s="1"/>
  <c r="M6" i="8" s="1"/>
  <c r="N6" i="8" s="1"/>
  <c r="O6" i="8" s="1"/>
  <c r="P6" i="8" s="1"/>
  <c r="Q6" i="8" s="1"/>
  <c r="Q46" i="9" l="1"/>
  <c r="P9" i="9"/>
  <c r="M48" i="8"/>
  <c r="G48" i="8"/>
  <c r="K48" i="8"/>
  <c r="O48" i="8"/>
  <c r="H19" i="9"/>
  <c r="J11" i="9"/>
  <c r="J13" i="9" s="1"/>
  <c r="J17" i="9" s="1"/>
  <c r="O19" i="9"/>
  <c r="G11" i="8"/>
  <c r="K11" i="8"/>
  <c r="O11" i="8"/>
  <c r="H48" i="8"/>
  <c r="L48" i="8"/>
  <c r="I17" i="9"/>
  <c r="I13" i="9"/>
  <c r="I19" i="9" s="1"/>
  <c r="I31" i="9" s="1"/>
  <c r="P11" i="9"/>
  <c r="F20" i="9"/>
  <c r="F29" i="9"/>
  <c r="F32" i="9" s="1"/>
  <c r="G29" i="9"/>
  <c r="G32" i="9" s="1"/>
  <c r="M32" i="9"/>
  <c r="K32" i="9"/>
  <c r="N19" i="9"/>
  <c r="N31" i="9" s="1"/>
  <c r="M20" i="9"/>
  <c r="N29" i="9"/>
  <c r="F11" i="8"/>
  <c r="F13" i="8" s="1"/>
  <c r="F17" i="8" s="1"/>
  <c r="F29" i="8" s="1"/>
  <c r="J11" i="8"/>
  <c r="N11" i="8"/>
  <c r="N13" i="8" s="1"/>
  <c r="N17" i="8" s="1"/>
  <c r="N29" i="8" s="1"/>
  <c r="Q13" i="8"/>
  <c r="Q19" i="8" s="1"/>
  <c r="Q31" i="8" s="1"/>
  <c r="I13" i="8"/>
  <c r="I19" i="8" s="1"/>
  <c r="I31" i="8" s="1"/>
  <c r="G13" i="8"/>
  <c r="G19" i="8" s="1"/>
  <c r="G31" i="8" s="1"/>
  <c r="H11" i="8"/>
  <c r="L11" i="8"/>
  <c r="L13" i="8" s="1"/>
  <c r="L17" i="8" s="1"/>
  <c r="P11" i="8"/>
  <c r="P13" i="8" s="1"/>
  <c r="P17" i="8" s="1"/>
  <c r="H9" i="8"/>
  <c r="R9" i="8" s="1"/>
  <c r="E19" i="8"/>
  <c r="E31" i="8" s="1"/>
  <c r="E17" i="8"/>
  <c r="M13" i="8"/>
  <c r="M19" i="8" s="1"/>
  <c r="M31" i="8" s="1"/>
  <c r="P48" i="8"/>
  <c r="O13" i="8"/>
  <c r="O19" i="8" s="1"/>
  <c r="O31" i="8" s="1"/>
  <c r="R23" i="8"/>
  <c r="K13" i="8"/>
  <c r="K17" i="8" s="1"/>
  <c r="J29" i="9" l="1"/>
  <c r="J32" i="9" s="1"/>
  <c r="O31" i="9"/>
  <c r="O32" i="9" s="1"/>
  <c r="O20" i="9"/>
  <c r="P13" i="9"/>
  <c r="P17" i="9" s="1"/>
  <c r="I20" i="9"/>
  <c r="I29" i="9"/>
  <c r="I32" i="9" s="1"/>
  <c r="J19" i="9"/>
  <c r="J31" i="9" s="1"/>
  <c r="Q9" i="9"/>
  <c r="Q11" i="9"/>
  <c r="O17" i="8"/>
  <c r="O29" i="8" s="1"/>
  <c r="O32" i="8" s="1"/>
  <c r="H31" i="9"/>
  <c r="H32" i="9" s="1"/>
  <c r="H20" i="9"/>
  <c r="N32" i="9"/>
  <c r="N20" i="9"/>
  <c r="G17" i="8"/>
  <c r="G20" i="8" s="1"/>
  <c r="K19" i="8"/>
  <c r="K31" i="8" s="1"/>
  <c r="Q17" i="8"/>
  <c r="Q20" i="8" s="1"/>
  <c r="M17" i="8"/>
  <c r="M20" i="8" s="1"/>
  <c r="J13" i="8"/>
  <c r="J17" i="8" s="1"/>
  <c r="N19" i="8"/>
  <c r="N31" i="8" s="1"/>
  <c r="N32" i="8" s="1"/>
  <c r="F19" i="8"/>
  <c r="F31" i="8" s="1"/>
  <c r="F32" i="8" s="1"/>
  <c r="L29" i="8"/>
  <c r="P29" i="8"/>
  <c r="O20" i="8"/>
  <c r="M29" i="8"/>
  <c r="M32" i="8" s="1"/>
  <c r="H13" i="8"/>
  <c r="H19" i="8" s="1"/>
  <c r="H31" i="8" s="1"/>
  <c r="I17" i="8"/>
  <c r="E20" i="8"/>
  <c r="E29" i="8"/>
  <c r="E32" i="8" s="1"/>
  <c r="P19" i="8"/>
  <c r="P31" i="8" s="1"/>
  <c r="R11" i="8"/>
  <c r="K29" i="8"/>
  <c r="K32" i="8" s="1"/>
  <c r="L19" i="8"/>
  <c r="L31" i="8" s="1"/>
  <c r="G29" i="8"/>
  <c r="G32" i="8" s="1"/>
  <c r="A9" i="7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R11" i="9" l="1"/>
  <c r="P19" i="9"/>
  <c r="P31" i="9" s="1"/>
  <c r="R9" i="9"/>
  <c r="Q13" i="9"/>
  <c r="Q17" i="9" s="1"/>
  <c r="P29" i="9"/>
  <c r="P20" i="9"/>
  <c r="J20" i="9"/>
  <c r="K20" i="8"/>
  <c r="H17" i="8"/>
  <c r="H29" i="8" s="1"/>
  <c r="H32" i="8" s="1"/>
  <c r="F20" i="8"/>
  <c r="P32" i="8"/>
  <c r="N20" i="8"/>
  <c r="Q29" i="8"/>
  <c r="Q32" i="8" s="1"/>
  <c r="P20" i="8"/>
  <c r="J29" i="8"/>
  <c r="J19" i="8"/>
  <c r="J31" i="8" s="1"/>
  <c r="L32" i="8"/>
  <c r="R13" i="8"/>
  <c r="R17" i="8" s="1"/>
  <c r="I29" i="8"/>
  <c r="I32" i="8" s="1"/>
  <c r="I20" i="8"/>
  <c r="L20" i="8"/>
  <c r="P32" i="9" l="1"/>
  <c r="Q19" i="9"/>
  <c r="Q31" i="9" s="1"/>
  <c r="R13" i="9"/>
  <c r="R19" i="9" s="1"/>
  <c r="R31" i="9" s="1"/>
  <c r="Q29" i="9"/>
  <c r="Q20" i="9"/>
  <c r="H20" i="8"/>
  <c r="R19" i="8"/>
  <c r="R31" i="8" s="1"/>
  <c r="J20" i="8"/>
  <c r="J32" i="8"/>
  <c r="R29" i="8"/>
  <c r="R17" i="9" l="1"/>
  <c r="Q32" i="9"/>
  <c r="R20" i="8"/>
  <c r="R32" i="8"/>
  <c r="P915" i="5"/>
  <c r="O915" i="5"/>
  <c r="N915" i="5"/>
  <c r="M915" i="5"/>
  <c r="L915" i="5"/>
  <c r="K915" i="5"/>
  <c r="J915" i="5"/>
  <c r="I915" i="5"/>
  <c r="H915" i="5"/>
  <c r="G915" i="5"/>
  <c r="F915" i="5"/>
  <c r="E915" i="5"/>
  <c r="D915" i="5"/>
  <c r="C915" i="5"/>
  <c r="P327" i="5"/>
  <c r="O327" i="5"/>
  <c r="N327" i="5"/>
  <c r="M327" i="5"/>
  <c r="L327" i="5"/>
  <c r="K327" i="5"/>
  <c r="J327" i="5"/>
  <c r="I327" i="5"/>
  <c r="H327" i="5"/>
  <c r="G327" i="5"/>
  <c r="F327" i="5"/>
  <c r="E327" i="5"/>
  <c r="D327" i="5"/>
  <c r="C327" i="5"/>
  <c r="R20" i="9" l="1"/>
  <c r="R29" i="9"/>
  <c r="R32" i="9" s="1"/>
  <c r="H916" i="5"/>
  <c r="D916" i="5"/>
  <c r="F916" i="5"/>
  <c r="C916" i="5"/>
  <c r="E916" i="5"/>
  <c r="G916" i="5"/>
  <c r="I916" i="5"/>
  <c r="K916" i="5"/>
  <c r="M916" i="5"/>
  <c r="O916" i="5"/>
  <c r="J916" i="5"/>
  <c r="L916" i="5"/>
  <c r="N916" i="5"/>
  <c r="P916" i="5"/>
  <c r="N3" i="4" l="1"/>
  <c r="J3" i="4"/>
  <c r="F3" i="4"/>
  <c r="P2" i="4"/>
  <c r="O2" i="4"/>
  <c r="O3" i="4" s="1"/>
  <c r="N2" i="4"/>
  <c r="M2" i="4"/>
  <c r="M3" i="4" s="1"/>
  <c r="L2" i="4"/>
  <c r="L3" i="4" s="1"/>
  <c r="K2" i="4"/>
  <c r="K3" i="4" s="1"/>
  <c r="J2" i="4"/>
  <c r="I2" i="4"/>
  <c r="I3" i="4" s="1"/>
  <c r="H2" i="4"/>
  <c r="H3" i="4" s="1"/>
  <c r="G2" i="4"/>
  <c r="G3" i="4" s="1"/>
  <c r="F2" i="4"/>
  <c r="E2" i="4"/>
  <c r="E3" i="4" s="1"/>
  <c r="D2" i="4"/>
  <c r="D3" i="4" s="1"/>
  <c r="D5" i="4" l="1"/>
  <c r="P3" i="4"/>
  <c r="Q3" i="4" s="1"/>
  <c r="Q2" i="4"/>
  <c r="D324" i="4"/>
  <c r="E324" i="4"/>
  <c r="F324" i="4"/>
  <c r="F909" i="4" s="1"/>
  <c r="G324" i="4"/>
  <c r="H324" i="4"/>
  <c r="I324" i="4"/>
  <c r="J324" i="4"/>
  <c r="J909" i="4" s="1"/>
  <c r="K324" i="4"/>
  <c r="L324" i="4"/>
  <c r="M324" i="4"/>
  <c r="N324" i="4"/>
  <c r="N909" i="4" s="1"/>
  <c r="O324" i="4"/>
  <c r="P324" i="4"/>
  <c r="D908" i="4"/>
  <c r="E908" i="4"/>
  <c r="E909" i="4" s="1"/>
  <c r="F908" i="4"/>
  <c r="G908" i="4"/>
  <c r="G909" i="4" s="1"/>
  <c r="H908" i="4"/>
  <c r="I908" i="4"/>
  <c r="I909" i="4" s="1"/>
  <c r="J908" i="4"/>
  <c r="K908" i="4"/>
  <c r="K909" i="4" s="1"/>
  <c r="L908" i="4"/>
  <c r="M908" i="4"/>
  <c r="M909" i="4" s="1"/>
  <c r="N908" i="4"/>
  <c r="O908" i="4"/>
  <c r="O909" i="4" s="1"/>
  <c r="P908" i="4"/>
  <c r="P909" i="4" s="1"/>
  <c r="D909" i="4"/>
  <c r="H909" i="4"/>
  <c r="L909" i="4"/>
  <c r="M3" i="3" l="1"/>
  <c r="I3" i="3"/>
  <c r="E3" i="3"/>
  <c r="O2" i="3"/>
  <c r="O3" i="3" s="1"/>
  <c r="N2" i="3"/>
  <c r="N3" i="3" s="1"/>
  <c r="M2" i="3"/>
  <c r="L2" i="3"/>
  <c r="L3" i="3" s="1"/>
  <c r="K2" i="3"/>
  <c r="K3" i="3" s="1"/>
  <c r="J2" i="3"/>
  <c r="J3" i="3" s="1"/>
  <c r="I2" i="3"/>
  <c r="H2" i="3"/>
  <c r="H3" i="3" s="1"/>
  <c r="G2" i="3"/>
  <c r="G3" i="3" s="1"/>
  <c r="F2" i="3"/>
  <c r="F3" i="3" s="1"/>
  <c r="E2" i="3"/>
  <c r="D2" i="3"/>
  <c r="D3" i="3" s="1"/>
  <c r="C2" i="3"/>
  <c r="C3" i="3" s="1"/>
  <c r="P3" i="3" l="1"/>
  <c r="C324" i="3"/>
  <c r="D324" i="3"/>
  <c r="D901" i="3" s="1"/>
  <c r="E324" i="3"/>
  <c r="F324" i="3"/>
  <c r="G324" i="3"/>
  <c r="H324" i="3"/>
  <c r="H901" i="3" s="1"/>
  <c r="I324" i="3"/>
  <c r="J324" i="3"/>
  <c r="K324" i="3"/>
  <c r="L324" i="3"/>
  <c r="L901" i="3" s="1"/>
  <c r="M324" i="3"/>
  <c r="N324" i="3"/>
  <c r="O324" i="3"/>
  <c r="C900" i="3"/>
  <c r="C901" i="3" s="1"/>
  <c r="D900" i="3"/>
  <c r="E900" i="3"/>
  <c r="F900" i="3"/>
  <c r="G900" i="3"/>
  <c r="G901" i="3" s="1"/>
  <c r="H900" i="3"/>
  <c r="I900" i="3"/>
  <c r="I901" i="3" s="1"/>
  <c r="J900" i="3"/>
  <c r="K900" i="3"/>
  <c r="K901" i="3" s="1"/>
  <c r="L900" i="3"/>
  <c r="M900" i="3"/>
  <c r="M901" i="3" s="1"/>
  <c r="N900" i="3"/>
  <c r="O900" i="3"/>
  <c r="O901" i="3" s="1"/>
  <c r="E901" i="3"/>
  <c r="F901" i="3"/>
  <c r="J901" i="3"/>
  <c r="N901" i="3"/>
  <c r="N4" i="1" l="1"/>
  <c r="M4" i="1"/>
  <c r="L4" i="1"/>
  <c r="K4" i="1"/>
  <c r="J4" i="1"/>
  <c r="I4" i="1"/>
  <c r="H4" i="1"/>
  <c r="G4" i="1"/>
  <c r="F4" i="1"/>
  <c r="E4" i="1"/>
  <c r="D4" i="1"/>
  <c r="C4" i="1"/>
  <c r="O4" i="1" s="1"/>
  <c r="A9" i="2" l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N900" i="1"/>
  <c r="M900" i="1"/>
  <c r="L900" i="1"/>
  <c r="K900" i="1"/>
  <c r="J900" i="1"/>
  <c r="I900" i="1"/>
  <c r="H900" i="1"/>
  <c r="G900" i="1"/>
  <c r="F900" i="1"/>
  <c r="E900" i="1"/>
  <c r="D900" i="1"/>
  <c r="C900" i="1"/>
  <c r="N323" i="1"/>
  <c r="M323" i="1"/>
  <c r="L323" i="1"/>
  <c r="K323" i="1"/>
  <c r="J323" i="1"/>
  <c r="I323" i="1"/>
  <c r="H323" i="1"/>
  <c r="G323" i="1"/>
  <c r="F323" i="1"/>
  <c r="E323" i="1"/>
  <c r="D323" i="1"/>
  <c r="C323" i="1"/>
  <c r="A36" i="2" l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C901" i="1"/>
  <c r="D901" i="1"/>
  <c r="F901" i="1"/>
  <c r="H901" i="1"/>
  <c r="J901" i="1"/>
  <c r="L901" i="1"/>
  <c r="N901" i="1"/>
  <c r="E901" i="1"/>
  <c r="G901" i="1"/>
  <c r="I901" i="1"/>
  <c r="K901" i="1"/>
  <c r="M901" i="1"/>
  <c r="A48" i="2" l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C14" i="7" l="1"/>
  <c r="C21" i="7" s="1"/>
  <c r="C35" i="7" s="1"/>
  <c r="P35" i="7" s="1"/>
  <c r="C19" i="7" l="1"/>
  <c r="C33" i="7" s="1"/>
  <c r="P33" i="7" s="1"/>
  <c r="C18" i="7"/>
  <c r="C32" i="7" s="1"/>
  <c r="P32" i="7" s="1"/>
  <c r="C20" i="7"/>
  <c r="C34" i="7" s="1"/>
  <c r="P34" i="7" s="1"/>
  <c r="P36" i="7" l="1"/>
  <c r="C22" i="7"/>
  <c r="C36" i="7"/>
  <c r="Q13" i="2" l="1"/>
  <c r="Q16" i="2" s="1"/>
  <c r="Q27" i="2" s="1"/>
  <c r="Q18" i="2" l="1"/>
  <c r="Q29" i="2" s="1"/>
  <c r="Q30" i="2" s="1"/>
  <c r="P14" i="7"/>
  <c r="Q19" i="2" l="1"/>
  <c r="P21" i="7"/>
  <c r="P20" i="7"/>
  <c r="P19" i="7"/>
  <c r="P18" i="7"/>
  <c r="P22" i="7" l="1"/>
</calcChain>
</file>

<file path=xl/comments1.xml><?xml version="1.0" encoding="utf-8"?>
<comments xmlns="http://schemas.openxmlformats.org/spreadsheetml/2006/main">
  <authors>
    <author>Walker, Kyle T.</author>
  </authors>
  <commentList>
    <comment ref="B22" authorId="0" shapeId="0">
      <text>
        <r>
          <rPr>
            <b/>
            <sz val="9"/>
            <color indexed="81"/>
            <rFont val="Tahoma"/>
            <family val="2"/>
          </rPr>
          <t>Walker, Kyle T.:</t>
        </r>
        <r>
          <rPr>
            <sz val="9"/>
            <color indexed="81"/>
            <rFont val="Tahoma"/>
            <family val="2"/>
          </rPr>
          <t xml:space="preserve">
see Embedded Cost of Debt Folder within the Earnings Test 2016 folder</t>
        </r>
      </text>
    </comment>
  </commentList>
</comments>
</file>

<file path=xl/sharedStrings.xml><?xml version="1.0" encoding="utf-8"?>
<sst xmlns="http://schemas.openxmlformats.org/spreadsheetml/2006/main" count="5214" uniqueCount="1861">
  <si>
    <t>NCS BEX Standard BS3 Query</t>
  </si>
  <si>
    <t>List of Exceptions</t>
  </si>
  <si>
    <t>No exceptions are defined</t>
  </si>
  <si>
    <t>Cumulative Balance</t>
  </si>
  <si>
    <t>DEC 2010</t>
  </si>
  <si>
    <t>JAN 2011</t>
  </si>
  <si>
    <t>FEB 2011</t>
  </si>
  <si>
    <t>MAR 2011</t>
  </si>
  <si>
    <t>APR 2011</t>
  </si>
  <si>
    <t>MAY 2011</t>
  </si>
  <si>
    <t>JUN 2011</t>
  </si>
  <si>
    <t>JUL 2011</t>
  </si>
  <si>
    <t>AUG 2011</t>
  </si>
  <si>
    <t>SEP 2011</t>
  </si>
  <si>
    <t>OCT 2011</t>
  </si>
  <si>
    <t>NOV 2011</t>
  </si>
  <si>
    <t>G/L Account</t>
  </si>
  <si>
    <t>UTIL PLANT IN SVCE</t>
  </si>
  <si>
    <t>PROP HELD/FUT USE</t>
  </si>
  <si>
    <t>COMPL CONST NOT CLAS</t>
  </si>
  <si>
    <t>CONST WORK IN PROGR</t>
  </si>
  <si>
    <t>CWIP UTILITY</t>
  </si>
  <si>
    <t>GAS STORED UNDRGRD-B</t>
  </si>
  <si>
    <t>GAS STORED UNDRGRD-A</t>
  </si>
  <si>
    <t>GAS STORED UNDRGRD-R</t>
  </si>
  <si>
    <t>GAS STORED UNDRGRD-S</t>
  </si>
  <si>
    <t>GAS STORED UNDGRRD-S</t>
  </si>
  <si>
    <t>GAS STORED UNDRGRD-N</t>
  </si>
  <si>
    <t>RWIP-REMOVAL-B CHARG</t>
  </si>
  <si>
    <t>SWIP-SALV UTILITY PL</t>
  </si>
  <si>
    <t>SWIP-SALV TRANSP C C</t>
  </si>
  <si>
    <t>SWIP-SALV POWER EQUI</t>
  </si>
  <si>
    <t>ACCUM DEPRN UTILITY</t>
  </si>
  <si>
    <t>DEP PROV-UTIL PLANT</t>
  </si>
  <si>
    <t>DEP PROV-TRANS EQUIP</t>
  </si>
  <si>
    <t>A/D-TRANS EQUIP PROV</t>
  </si>
  <si>
    <t>A/D-POWER EQUIP PROV</t>
  </si>
  <si>
    <t>DEP PROV-POWER EQUIP</t>
  </si>
  <si>
    <t>NON-UTIL PROP-DOCK</t>
  </si>
  <si>
    <t>NON-UTIL PROP-LAND</t>
  </si>
  <si>
    <t>NON-UTIL PROP-OIL ST</t>
  </si>
  <si>
    <t>NON-UTIL PROP-APPL C</t>
  </si>
  <si>
    <t>NON-UTIL PROP-STORAG</t>
  </si>
  <si>
    <t>NON-UTIL PROP-GARDEN</t>
  </si>
  <si>
    <t>NON-UTIL PROP-MISC</t>
  </si>
  <si>
    <t>CONST WORK IN PROGRE</t>
  </si>
  <si>
    <t>GAS STD UNGRD-ST HEL</t>
  </si>
  <si>
    <t>CWIP NON UTILITY</t>
  </si>
  <si>
    <t>SWIP-SALV NON UTILIT</t>
  </si>
  <si>
    <t>DEP PROV-DOCK/OIL TK</t>
  </si>
  <si>
    <t>DEP PROV-INT STOR</t>
  </si>
  <si>
    <t>ACCUM DEP NONUTILITY</t>
  </si>
  <si>
    <t>CASH - WELLS FARGO G</t>
  </si>
  <si>
    <t>CASH - BANK OF AMERI</t>
  </si>
  <si>
    <t>CASH - AMERITRADE</t>
  </si>
  <si>
    <t>US BANK 2901 - REMIT</t>
  </si>
  <si>
    <t>US BANK 2919 - ELECT</t>
  </si>
  <si>
    <t>US BANK 2927 - SECUR</t>
  </si>
  <si>
    <t>US BANK 9971 - ONLIN</t>
  </si>
  <si>
    <t>US BANK 2950 - CONCE</t>
  </si>
  <si>
    <t>CASH - WELLS - PAYRO</t>
  </si>
  <si>
    <t>CASH - WELLS - AP</t>
  </si>
  <si>
    <t>CASH - WELLS - WORKE</t>
  </si>
  <si>
    <t>CASH - WF GAS STORAG</t>
  </si>
  <si>
    <t>RECLASS - O/S CHECKS</t>
  </si>
  <si>
    <t>MISC DEP - FUND I/II</t>
  </si>
  <si>
    <t>EMPLOYEE EXP ADV</t>
  </si>
  <si>
    <t>PAYROLL ADVANCES 09</t>
  </si>
  <si>
    <t>WORKING FUNDS - CES</t>
  </si>
  <si>
    <t>WORKING FUNDS - GAS</t>
  </si>
  <si>
    <t>WORKING FUNDS - TUAL</t>
  </si>
  <si>
    <t>WORKING FUNDS - GEN</t>
  </si>
  <si>
    <t>WORKING FUNDS - LAND</t>
  </si>
  <si>
    <t>WORKING FUNDS - MARK</t>
  </si>
  <si>
    <t>WORKING FUNDS - APPL</t>
  </si>
  <si>
    <t>WORKING FUNDS - SAFE</t>
  </si>
  <si>
    <t>WORKING FUNDS - S. C</t>
  </si>
  <si>
    <t>WKING FUNDS - ENG -</t>
  </si>
  <si>
    <t>WKING FUNDS-VEHICLE</t>
  </si>
  <si>
    <t>WORKING FUNDS - WC</t>
  </si>
  <si>
    <t>TEMP CASH INVEST</t>
  </si>
  <si>
    <t>TEMP CASH INVEST MAR</t>
  </si>
  <si>
    <t>A/R-SERVICE</t>
  </si>
  <si>
    <t>A/R - CONTRA-CLN ENE</t>
  </si>
  <si>
    <t>A/R-OPTIMIZATION REC</t>
  </si>
  <si>
    <t>A/R-COMMERCIAL</t>
  </si>
  <si>
    <t>A/R-INDUSTRIAL FIRM</t>
  </si>
  <si>
    <t>A/R-INDUSTRIAL INT</t>
  </si>
  <si>
    <t>OTHER A/R-ORDER 636</t>
  </si>
  <si>
    <t>A/R GST TAX PAID</t>
  </si>
  <si>
    <t>A/R-GENERAL</t>
  </si>
  <si>
    <t>ACCOUNTS REC-DAMAGES</t>
  </si>
  <si>
    <t>A/R-GAP</t>
  </si>
  <si>
    <t>A/R OTHER</t>
  </si>
  <si>
    <t>A/R TRI-MET REIMBURS</t>
  </si>
  <si>
    <t>A/R - INTERSTATE STO</t>
  </si>
  <si>
    <t>A/R Palomar</t>
  </si>
  <si>
    <t>A/R - NORTHERN STAR</t>
  </si>
  <si>
    <t>A/R - PGE METER READ</t>
  </si>
  <si>
    <t>A/R - P CARDS</t>
  </si>
  <si>
    <t>A/R LIFE INSURANCE</t>
  </si>
  <si>
    <t>A/R - EMPLOYEE POSTA</t>
  </si>
  <si>
    <t>A/R - MISC RECEIVAB</t>
  </si>
  <si>
    <t>A/R - W. COMP</t>
  </si>
  <si>
    <t>INT &amp; DIV REC-COM PA</t>
  </si>
  <si>
    <t>RENT REC-UTIL PROP</t>
  </si>
  <si>
    <t>ACCRUED REVENUES</t>
  </si>
  <si>
    <t>ACCRUED REV UNBILLED</t>
  </si>
  <si>
    <t>PROV-UNCOLL RESIDEN</t>
  </si>
  <si>
    <t>PROV-UNCOLL COMMER</t>
  </si>
  <si>
    <t>PROV-UNCOLL IND FIRM</t>
  </si>
  <si>
    <t>PROV-UNCOLL IND INT</t>
  </si>
  <si>
    <t>PROV-UNCOLL UNBILLED</t>
  </si>
  <si>
    <t>PROV-UNCOLL MISC</t>
  </si>
  <si>
    <t>ASSET CONS. RECLASS</t>
  </si>
  <si>
    <t>PENSION CUR REG ASST</t>
  </si>
  <si>
    <t>FAS133 S.T. REG LOSS</t>
  </si>
  <si>
    <t>PHY OPT-ST LOSS REG</t>
  </si>
  <si>
    <t>FAS 133 S.T. GAIN SW</t>
  </si>
  <si>
    <t>FASFAS 133 S.T. GAIN</t>
  </si>
  <si>
    <t>PHYSICAL OPT-ST GAIN</t>
  </si>
  <si>
    <t>UNDRGRD STG MIST BRU</t>
  </si>
  <si>
    <t>UNDRGRD STG-J P. 2F</t>
  </si>
  <si>
    <t>LNG STORAGE-GASCO</t>
  </si>
  <si>
    <t>LNG STORAGE-PLYMOUTH</t>
  </si>
  <si>
    <t>LNG STORAGE-NEWPORT</t>
  </si>
  <si>
    <t>UNDRGRD STG - OPTN</t>
  </si>
  <si>
    <t>TENASKA VIRTUAL STOR</t>
  </si>
  <si>
    <t>MAT &amp; SUPPLIES-GEN</t>
  </si>
  <si>
    <t>PURCHASED APPL-PTLD-</t>
  </si>
  <si>
    <t>MAT &amp; SUPP-GAR TOOLS</t>
  </si>
  <si>
    <t>MAT &amp; SUPPLIES-GARAG</t>
  </si>
  <si>
    <t>MAT &amp; SUPPLIES-POSTA</t>
  </si>
  <si>
    <t>MAT &amp; SUP - EXEC POS</t>
  </si>
  <si>
    <t>MAT &amp; SUPPLIES-FUEL</t>
  </si>
  <si>
    <t>INVENTORY RESERVE</t>
  </si>
  <si>
    <t>MAT &amp; SUPPLIES-ODORA</t>
  </si>
  <si>
    <t>DEMO APPL-LINC CITY</t>
  </si>
  <si>
    <t>DEMO APPL-ASTORIA</t>
  </si>
  <si>
    <t>INVENTORY-OFFICE SUP</t>
  </si>
  <si>
    <t>MAT &amp; SUPP-DIESEL AU</t>
  </si>
  <si>
    <t>MAT &amp; SUPP-UNLEADED</t>
  </si>
  <si>
    <t>MAT &amp; SUPP-SMPE</t>
  </si>
  <si>
    <t>CONVERSION INV BALAN</t>
  </si>
  <si>
    <t>STORES EXP-INV ADJ</t>
  </si>
  <si>
    <t>STORES EXP-FREIGHT</t>
  </si>
  <si>
    <t>CUR POR-INV GAS RES</t>
  </si>
  <si>
    <t>PREPMTS-NOTE DISC</t>
  </si>
  <si>
    <t>PREPMTS-NETWORK SOFT</t>
  </si>
  <si>
    <t>VIRTUAL STORAGE</t>
  </si>
  <si>
    <t>PREPMTS-PROP TAXES</t>
  </si>
  <si>
    <t>PREPMTS-OTHER TAXES</t>
  </si>
  <si>
    <t>PREPD LEASES &amp; MAINT</t>
  </si>
  <si>
    <t>NT SYSTEMS</t>
  </si>
  <si>
    <t>PREPMTS-NETWORK OPER</t>
  </si>
  <si>
    <t>PREPMTS-INSURANCE</t>
  </si>
  <si>
    <t>PREPMTS-MISC</t>
  </si>
  <si>
    <t>PREPMTS-NPC DEM CHGE</t>
  </si>
  <si>
    <t>PREPMTS-DEC-NOV DEM</t>
  </si>
  <si>
    <t>US BANK-OLGA INVEST</t>
  </si>
  <si>
    <t>US BANK-OLIEE INVEST</t>
  </si>
  <si>
    <t>SMART ENERGY INVEST</t>
  </si>
  <si>
    <t>DEBT ISSUANCE COST</t>
  </si>
  <si>
    <t>A/R ASSOC CO - NWN</t>
  </si>
  <si>
    <t>A/R INTER GILL RANCH</t>
  </si>
  <si>
    <t>A/R INTERCOMPANY - S</t>
  </si>
  <si>
    <t>A/R INTER NNG FIN</t>
  </si>
  <si>
    <t>A/R INTER NW BIOGAS</t>
  </si>
  <si>
    <t>A/R ASSOC-NNG FINANC</t>
  </si>
  <si>
    <t>A/R TAXES-NNG FINANC</t>
  </si>
  <si>
    <t>INVEST IN NNG FINL</t>
  </si>
  <si>
    <t>INVEST IN GRS</t>
  </si>
  <si>
    <t>INVEST - NWN ENERGY</t>
  </si>
  <si>
    <t>INVEST - NWN GAS STO</t>
  </si>
  <si>
    <t>INVEST - GILL RANCH</t>
  </si>
  <si>
    <t>INVEST - GAS RESERVE</t>
  </si>
  <si>
    <t>AMORT OF GAS RESERVE</t>
  </si>
  <si>
    <t>UNAMTZD LOSS 9.80%</t>
  </si>
  <si>
    <t>UNAMTZD LOSS 9.125%</t>
  </si>
  <si>
    <t>UNAMTZD LOSS 9.75%</t>
  </si>
  <si>
    <t>UNAMTZD EXPENSE 5.62</t>
  </si>
  <si>
    <t>UNAMTZD PFD PRM 4.11</t>
  </si>
  <si>
    <t>FAS133 L.T. REG LOSS</t>
  </si>
  <si>
    <t>PHY OPT-LT LOSS REG</t>
  </si>
  <si>
    <t>FAS 109 DFED ASSET</t>
  </si>
  <si>
    <t>2003 ENVIR INV-GASCO</t>
  </si>
  <si>
    <t>2003 ENVIR INV-EUGEN</t>
  </si>
  <si>
    <t>2003 ENVIR INV-WACKE</t>
  </si>
  <si>
    <t>2003 ENVIR INV-PORTL</t>
  </si>
  <si>
    <t>2003 ENVIR INV-FRONT</t>
  </si>
  <si>
    <t>TAR BODY EARLY ACTIO</t>
  </si>
  <si>
    <t>OREGON STEEL MILLS</t>
  </si>
  <si>
    <t>CENTRAL SERVICE CENT</t>
  </si>
  <si>
    <t>FR AMERICAN SCHOOL</t>
  </si>
  <si>
    <t>TUALATIN UNDERGROUND</t>
  </si>
  <si>
    <t>NWN ENVR INV -ALBANY</t>
  </si>
  <si>
    <t>GASCO - WASH</t>
  </si>
  <si>
    <t>CENT SERV CENT-WASH</t>
  </si>
  <si>
    <t>TARBODY - WASH</t>
  </si>
  <si>
    <t>PDX HARBOR - WASH</t>
  </si>
  <si>
    <t>SILTRONIC - WASH</t>
  </si>
  <si>
    <t>DEF REG REC - ENVIRO</t>
  </si>
  <si>
    <t>DBP PENSION COSTS</t>
  </si>
  <si>
    <t>FAS 106 COSTS</t>
  </si>
  <si>
    <t>PENSION CURRENT PORT</t>
  </si>
  <si>
    <t>WACOG - ACCR. OR</t>
  </si>
  <si>
    <t>AMORT OR WACOG OR</t>
  </si>
  <si>
    <t>DEMAND - ACCR OR</t>
  </si>
  <si>
    <t>AMORT DEMAND OR</t>
  </si>
  <si>
    <t>DEMAND - ACCR COOS B</t>
  </si>
  <si>
    <t>WACOG - ACCR. WA</t>
  </si>
  <si>
    <t>AMORT OF WACOG - WA</t>
  </si>
  <si>
    <t>DEMAND - ACCR WA</t>
  </si>
  <si>
    <t>AMORT OF DEMAND WA</t>
  </si>
  <si>
    <t>ENC COST OF CAP ALLO</t>
  </si>
  <si>
    <t>ORE DEMAND ACCR VOLU</t>
  </si>
  <si>
    <t>ORE WAGOC EQUAL 00-0</t>
  </si>
  <si>
    <t>UNBILLED REVENUE INC</t>
  </si>
  <si>
    <t>TEMP HOLDING-RATES</t>
  </si>
  <si>
    <t>DEF OR INDSTRIAL DSM</t>
  </si>
  <si>
    <t>AMT OR INDSTRIAL DSM</t>
  </si>
  <si>
    <t>DEF WA GREAT PROGRAM</t>
  </si>
  <si>
    <t>AMORT WA GREAT PRGM</t>
  </si>
  <si>
    <t>DEFER OR PUC FEE</t>
  </si>
  <si>
    <t>AMORT OR PUC FEE</t>
  </si>
  <si>
    <t>OR DEFERRED WARM</t>
  </si>
  <si>
    <t>OR COMMERCIAL DECOUP</t>
  </si>
  <si>
    <t>DECOUPLING DEFERRAL</t>
  </si>
  <si>
    <t>INTERVENER FUNDING</t>
  </si>
  <si>
    <t>AMORT OR DECOUPLING</t>
  </si>
  <si>
    <t>NWIGU INTERVENOR MAT</t>
  </si>
  <si>
    <t>AMORT EARN TEST ADJ</t>
  </si>
  <si>
    <t>DEFER- INTERV ISSUE</t>
  </si>
  <si>
    <t>AMORT - CUB INTERVEN</t>
  </si>
  <si>
    <t>AMORT - NWIGU INTERV</t>
  </si>
  <si>
    <t>MARGIN SHARING</t>
  </si>
  <si>
    <t>MARGIN SHARING - WA</t>
  </si>
  <si>
    <t>SMART ENERGY DEFEF</t>
  </si>
  <si>
    <t>SMART ENERGY AMORT</t>
  </si>
  <si>
    <t>AMORT OR AMR</t>
  </si>
  <si>
    <t>DEFER OR AMR</t>
  </si>
  <si>
    <t>RESERVE AMR DEFER</t>
  </si>
  <si>
    <t>WA ENERGY EFFICIENCY</t>
  </si>
  <si>
    <t>WA - AUDIT RESIDENTI</t>
  </si>
  <si>
    <t>WA - LOW INCOME WEAT</t>
  </si>
  <si>
    <t>WA - WA - LIEE AMORT</t>
  </si>
  <si>
    <t>WA DSM AMORTIZATION</t>
  </si>
  <si>
    <t>ALBANY DFD GAIN - WA</t>
  </si>
  <si>
    <t>PENSION BALANCING-OR</t>
  </si>
  <si>
    <t>SURCHARGE SEN BILL 4</t>
  </si>
  <si>
    <t>FAS133 L.T. GAIN SW&amp;</t>
  </si>
  <si>
    <t>FAS 133 L.T. GAIN PH</t>
  </si>
  <si>
    <t>INVEST IN NW BIOGAS</t>
  </si>
  <si>
    <t>STOCK INV-CECC MEMB</t>
  </si>
  <si>
    <t>INVEST - NW BIOGAS</t>
  </si>
  <si>
    <t>INITIAL INVESTMENT</t>
  </si>
  <si>
    <t>INVEST - PALOMAR PIP</t>
  </si>
  <si>
    <t>N/R - LONG TERM</t>
  </si>
  <si>
    <t>INVEST - VANCOUVER</t>
  </si>
  <si>
    <t>CSV FUND I &amp; II</t>
  </si>
  <si>
    <t>CSV FUND III</t>
  </si>
  <si>
    <t>CSV RTMNT FUND</t>
  </si>
  <si>
    <t>CSV COLI 1988 POLICI</t>
  </si>
  <si>
    <t>CSV COLI 1990 PLAN</t>
  </si>
  <si>
    <t>CSV EDC 1990</t>
  </si>
  <si>
    <t>CSV ESRIP MCG</t>
  </si>
  <si>
    <t>CSV ESRIP TODD</t>
  </si>
  <si>
    <t>UNAMT DEBT DIS 9.05%</t>
  </si>
  <si>
    <t>UNAMT DEBT DIS 8.26%</t>
  </si>
  <si>
    <t>UNAMT DEBT DIS 8.31%</t>
  </si>
  <si>
    <t>UNAMT DEBT DIS 6.52%</t>
  </si>
  <si>
    <t>UNAMT DEBT DIS 7.05%</t>
  </si>
  <si>
    <t>UNAMT DEBT DIS 7.00%</t>
  </si>
  <si>
    <t>UNAMT DEBT DIS 6.65%</t>
  </si>
  <si>
    <t>UNAMT DEBT DIS 6.60%</t>
  </si>
  <si>
    <t>UNAMT DEBT DIS 7.63%</t>
  </si>
  <si>
    <t>UNAMT DEBT DIS 7.74%</t>
  </si>
  <si>
    <t>UNAMT DEBT DIS 7.85%</t>
  </si>
  <si>
    <t>UNAMT DEBT DIS 7.72%</t>
  </si>
  <si>
    <t>UNAMT DEBT DIS 7.45%</t>
  </si>
  <si>
    <t>UNAMT DEBT DISC 6.05</t>
  </si>
  <si>
    <t>UNAMT DEBT DIS 7.13%</t>
  </si>
  <si>
    <t>UNAMT DEBT DIS 5.82%</t>
  </si>
  <si>
    <t>UNAMT DEBT DISC 5.66</t>
  </si>
  <si>
    <t>UNAMT DEBT DISC 5.62</t>
  </si>
  <si>
    <t>UNAMT DEBT DIS 4.11%</t>
  </si>
  <si>
    <t>UNAMT DEBT DISC 4.70</t>
  </si>
  <si>
    <t>UNAMT DEBT DISC 5.25</t>
  </si>
  <si>
    <t>UNAMT DEBT DISC 5.15</t>
  </si>
  <si>
    <t>UNAMT DEBT DISC 5.37</t>
  </si>
  <si>
    <t>UNAMT DEBT DISC 3.95</t>
  </si>
  <si>
    <t>UNAMT DEBT DISC3.176</t>
  </si>
  <si>
    <t>UNAMT DEBT EXP LOC</t>
  </si>
  <si>
    <t>2007 SHELF REGISTRAT</t>
  </si>
  <si>
    <t>SHELF REGISTRATION</t>
  </si>
  <si>
    <t>A/R-INSURANCE RECOV</t>
  </si>
  <si>
    <t>LG COMP MAINT KC 500</t>
  </si>
  <si>
    <t>LG COMP MAINT AMORT</t>
  </si>
  <si>
    <t>DELL LEASE DEFERRED</t>
  </si>
  <si>
    <t>CIS SUSPENSE</t>
  </si>
  <si>
    <t>SUSPENSE</t>
  </si>
  <si>
    <t>PRELIM SURVEY BANDON</t>
  </si>
  <si>
    <t>PRELIM SURVEY ENCANA</t>
  </si>
  <si>
    <t>CLEARING</t>
  </si>
  <si>
    <t>CLEARING - MULT CNTY</t>
  </si>
  <si>
    <t>CLEARING - MC TAX RE</t>
  </si>
  <si>
    <t>MCBIT SB408</t>
  </si>
  <si>
    <t>MCBIT SB408 RESERVE</t>
  </si>
  <si>
    <t>ACCOUNT ADJUSTMENTS</t>
  </si>
  <si>
    <t>CAPITAL IO SETTLE</t>
  </si>
  <si>
    <t>NON-UTILITY LEASEHOL</t>
  </si>
  <si>
    <t>AMT OF NON-UTILITY L</t>
  </si>
  <si>
    <t>EARNINGS TEST ADJUST</t>
  </si>
  <si>
    <t>OPS LEASEHOLD IMPROV</t>
  </si>
  <si>
    <t>AMORT - OPS LEASEHOL</t>
  </si>
  <si>
    <t>ALBANY LEASEHOLD IMP</t>
  </si>
  <si>
    <t>AMORT - ALB LEASEHOL</t>
  </si>
  <si>
    <t>A/P ASSOC CO-STORAGE</t>
  </si>
  <si>
    <t>A/P ASSOC CO-GILL RA</t>
  </si>
  <si>
    <t>A/P ASSOC CO -NWN EN</t>
  </si>
  <si>
    <t>COMMON STOCK</t>
  </si>
  <si>
    <t>COMMON STOCK - NO PA</t>
  </si>
  <si>
    <t>CS EXP - DRIP &amp; ESPP</t>
  </si>
  <si>
    <t>PREM-CAP STOCK-OTHER</t>
  </si>
  <si>
    <t>APIC - STOCK BASED C</t>
  </si>
  <si>
    <t>APIC - LTIP</t>
  </si>
  <si>
    <t>REDUCTION IN PAR - C</t>
  </si>
  <si>
    <t>APIC - REAQRD PRFD S</t>
  </si>
  <si>
    <t>INST RECD-STOCK-EMP</t>
  </si>
  <si>
    <t>OTHER COMP INCOME</t>
  </si>
  <si>
    <t>RETAINED EARNINGS</t>
  </si>
  <si>
    <t>UNDIST EARN-NNG FINA</t>
  </si>
  <si>
    <t>UNDIST EARN - NW ENE</t>
  </si>
  <si>
    <t>R/E - KB PIPELINE</t>
  </si>
  <si>
    <t>R/E-EARNINGS-FIN</t>
  </si>
  <si>
    <t>UNDISTRIBUTED RETAIN</t>
  </si>
  <si>
    <t>CURR PORTION LT DEBT</t>
  </si>
  <si>
    <t>BONDS 9.05% - 2021</t>
  </si>
  <si>
    <t>SEC MTN'S 8.26%-2014</t>
  </si>
  <si>
    <t>SEC MTN'S 8.31%-2019</t>
  </si>
  <si>
    <t>SEC MTN'S 6.52%-2025</t>
  </si>
  <si>
    <t>SEC MTN'S 7.05%-2026</t>
  </si>
  <si>
    <t>SEC MTN'S 7.00%-2027</t>
  </si>
  <si>
    <t>SEC MTN'S 7.00%-2017</t>
  </si>
  <si>
    <t>SEC MTN'S 6.65%-2027</t>
  </si>
  <si>
    <t>SEC MTN'S 6.60%-2018</t>
  </si>
  <si>
    <t>SEC MTN'S 6.65%-2028</t>
  </si>
  <si>
    <t>SEC MTN'S 7.63%-2019</t>
  </si>
  <si>
    <t>SEC MTN'S 7.74%-2030</t>
  </si>
  <si>
    <t>SEC MTN'S 7.85%-2030</t>
  </si>
  <si>
    <t>SEC MTN'S 7.72%-2025</t>
  </si>
  <si>
    <t>SEC MTN'S 7.45%-2010</t>
  </si>
  <si>
    <t>SEC MTN'S 6.665% -20</t>
  </si>
  <si>
    <t>SEC MTN'S 7.13% - 20</t>
  </si>
  <si>
    <t>SEC MTN'S 5.82%-2032</t>
  </si>
  <si>
    <t>SEC MTN'S 5.66%-2033</t>
  </si>
  <si>
    <t>SEC MTN'S 5.62%-2023</t>
  </si>
  <si>
    <t>SEC MTN'S 4.11%-2010</t>
  </si>
  <si>
    <t>SEC MTN'S 4.70%-2015</t>
  </si>
  <si>
    <t>SEC MTN'S 5.25%-2035</t>
  </si>
  <si>
    <t>SEC MTN'S 5.15%-2016</t>
  </si>
  <si>
    <t>SEC MTN'S 5.37%-2020</t>
  </si>
  <si>
    <t>SEC MTN'S 3.95%-2014</t>
  </si>
  <si>
    <t>SEC MTN'S3.176%-2021</t>
  </si>
  <si>
    <t>N/P COM PAPER</t>
  </si>
  <si>
    <t>GR/IR</t>
  </si>
  <si>
    <t>A/P VOUCHERS</t>
  </si>
  <si>
    <t>CLN ENERGY WORKS PDX</t>
  </si>
  <si>
    <t>A/P ACCRUED INV</t>
  </si>
  <si>
    <t>A/P-TRADE-INV GEN</t>
  </si>
  <si>
    <t>A/P OFFICE PAYROLL</t>
  </si>
  <si>
    <t>A/P HOURLY PAYROLL</t>
  </si>
  <si>
    <t>A/P SEVERANCE</t>
  </si>
  <si>
    <t>A/P VOLUNTARY SEV AC</t>
  </si>
  <si>
    <t>KEY GOAL BONUS ACCRU</t>
  </si>
  <si>
    <t>PERFORMANCE BONUS AC</t>
  </si>
  <si>
    <t>A/P OFFICE PTO-BARGA</t>
  </si>
  <si>
    <t>A/P HOURLY PTO-BARGA</t>
  </si>
  <si>
    <t>DEMAND CHARGE EQUALI</t>
  </si>
  <si>
    <t>OTHER OVERHEAD EXEC</t>
  </si>
  <si>
    <t>OTHER OVERHEAD ALLOC</t>
  </si>
  <si>
    <t>OT/DB OVERHEAD ALLOC</t>
  </si>
  <si>
    <t>A/P TAX LEVY/GARNISH</t>
  </si>
  <si>
    <t>A/P UNION DUES-GAS W</t>
  </si>
  <si>
    <t>A/P UNION DUES-OFFIC</t>
  </si>
  <si>
    <t>A/P NW RESOURCE CR U</t>
  </si>
  <si>
    <t>A/P EMP SAVING BOND</t>
  </si>
  <si>
    <t>A/P NGPAC</t>
  </si>
  <si>
    <t>A/P EMP SAVINGS PLAN</t>
  </si>
  <si>
    <t>A/P HEALTH MILES</t>
  </si>
  <si>
    <t>A/P UN WAY-GENERAL</t>
  </si>
  <si>
    <t>A/P BLACK UNITED FUN</t>
  </si>
  <si>
    <t>A/P ENVIRON FUND</t>
  </si>
  <si>
    <t>A/P PARKING</t>
  </si>
  <si>
    <t>A/P EQUAL PAY BAL</t>
  </si>
  <si>
    <t>COG LIABILITY</t>
  </si>
  <si>
    <t>A/P GAS TRANS PURCHA</t>
  </si>
  <si>
    <t>A/P GAS TRANSP IMBAL</t>
  </si>
  <si>
    <t>A/P MELODY TEPPOLA</t>
  </si>
  <si>
    <t>A/P WORK FOR ART</t>
  </si>
  <si>
    <t>OTHER LIAB-OTH BONUS</t>
  </si>
  <si>
    <t>A/P LTIP &amp; PERF AWAR</t>
  </si>
  <si>
    <t>CONVERSION A/P BAL</t>
  </si>
  <si>
    <t>RECLASS - CHECK O/D</t>
  </si>
  <si>
    <t>TX COL PAY-FED W/H</t>
  </si>
  <si>
    <t>TX COL PAY-SOC SEC W</t>
  </si>
  <si>
    <t>TX COL PAY-ST W/H</t>
  </si>
  <si>
    <t>TX COL PAY-FED W/H P</t>
  </si>
  <si>
    <t>TX COL PAY-ST W/H PE</t>
  </si>
  <si>
    <t>TX COL PAY-CALIF W/H</t>
  </si>
  <si>
    <t>TX COL PAY-OR CNG TA</t>
  </si>
  <si>
    <t>TX COL PAY-MEDICARE</t>
  </si>
  <si>
    <t>TAX ACC-OPER PROP-OR</t>
  </si>
  <si>
    <t>TAX ACC-OPER PROP-WA</t>
  </si>
  <si>
    <t>TAX ACC-BUSINESS-WA</t>
  </si>
  <si>
    <t>TAX ACC-COMPENSATING</t>
  </si>
  <si>
    <t>TAX ACC-FED-2010</t>
  </si>
  <si>
    <t>TAX ACC-FED-2011</t>
  </si>
  <si>
    <t>TAX ACC-FED-2006</t>
  </si>
  <si>
    <t>TAX ACC-FED-2007</t>
  </si>
  <si>
    <t>TAX ACC-FED-2008</t>
  </si>
  <si>
    <t>TAX ACC-FED-2009</t>
  </si>
  <si>
    <t>TAX ACC-OR-2010</t>
  </si>
  <si>
    <t>TAX ACC-OR-2011</t>
  </si>
  <si>
    <t>TAX ACC-OR-2006</t>
  </si>
  <si>
    <t>TAX ACC-OR-2007</t>
  </si>
  <si>
    <t>TAX ACC-OR-2008</t>
  </si>
  <si>
    <t>TAX ACC-OR-2009</t>
  </si>
  <si>
    <t>TAX ACC-FRAN-WA</t>
  </si>
  <si>
    <t>TAX ACC-FRAN-UNBLD</t>
  </si>
  <si>
    <t>TAX ACC-FRAN-UNB WAR</t>
  </si>
  <si>
    <t>TAX ACC-SO CLAC 98</t>
  </si>
  <si>
    <t>TAX ACC-PAYROLL</t>
  </si>
  <si>
    <t>TAX ACC-UNEMP-OR</t>
  </si>
  <si>
    <t>TAX ACC-UNEMP-WA</t>
  </si>
  <si>
    <t>TAX ACC-FED UNEMP</t>
  </si>
  <si>
    <t>TAX ACC-FED UNEMP-WA</t>
  </si>
  <si>
    <t>TAX ACC-PAYROLL-SOC</t>
  </si>
  <si>
    <t>TAX ACC-PAYROLL-TRI-</t>
  </si>
  <si>
    <t>TAX ACC-LANE CO TRAN</t>
  </si>
  <si>
    <t>TAX ACC-PAYROLL-MEDI</t>
  </si>
  <si>
    <t>TAX ACC-UNEMP-OR GS</t>
  </si>
  <si>
    <t>TAX ACC-FED UNEMP-OR</t>
  </si>
  <si>
    <t>TAX ACC-PAYROLL SEVE</t>
  </si>
  <si>
    <t>TAX ACC BONUS</t>
  </si>
  <si>
    <t>TAX ACC-MULT CO-2000</t>
  </si>
  <si>
    <t>FRAN TAX - PORTLAND</t>
  </si>
  <si>
    <t>FRAN TAX - ALBANY</t>
  </si>
  <si>
    <t>FRAN TAX - AURORA</t>
  </si>
  <si>
    <t>FRAN TAX - CORVALLIS</t>
  </si>
  <si>
    <t>FRAN TAX - FAIRVIEW</t>
  </si>
  <si>
    <t>FRAN TAX - GERVAIS</t>
  </si>
  <si>
    <t>FRAN TAX - HUBBARD</t>
  </si>
  <si>
    <t>FRAN TAX - LEBANON</t>
  </si>
  <si>
    <t>FRAN TAX - MILWAUKIE</t>
  </si>
  <si>
    <t>FRANTAX - MT ANGEL</t>
  </si>
  <si>
    <t>FRAN TAX - SALEM</t>
  </si>
  <si>
    <t>FRANTAX - SILVERTON</t>
  </si>
  <si>
    <t>FRAN TAX - TROUTDALE</t>
  </si>
  <si>
    <t>FRAN TAX - WEST LINN</t>
  </si>
  <si>
    <t>FRAN TAX - WOODBURN</t>
  </si>
  <si>
    <t>FRAN TAX - BEAVERTON</t>
  </si>
  <si>
    <t>FRAN TAX - DALLAS</t>
  </si>
  <si>
    <t>FRAN TAX - MONMOUTH</t>
  </si>
  <si>
    <t>FRAN TAX - INDEPENDE</t>
  </si>
  <si>
    <t>FRANTAX - TUALATIN</t>
  </si>
  <si>
    <t>FRAN TAX - LAKE OSWE</t>
  </si>
  <si>
    <t>FRAN TAX - NEWBERG</t>
  </si>
  <si>
    <t>FRAN TAX - SHERWOOD</t>
  </si>
  <si>
    <t>FRAN TAX - HILLSBORO</t>
  </si>
  <si>
    <t>FRAN TAX - FOREST GR</t>
  </si>
  <si>
    <t>FRAN TAX - CORNELIUS</t>
  </si>
  <si>
    <t>FRAN TAX - GRESHAM</t>
  </si>
  <si>
    <t>FRAN TAX - GLADSTONE</t>
  </si>
  <si>
    <t>FRAN TAX - OREGON CI</t>
  </si>
  <si>
    <t>FRAN TAX - WOOD VILL</t>
  </si>
  <si>
    <t>FRAN TAX - EUGENE</t>
  </si>
  <si>
    <t>FRAN TAX - SPRINGFIE</t>
  </si>
  <si>
    <t>FRAN TAX - THE DALLE</t>
  </si>
  <si>
    <t>FRAN TAX - TURNER</t>
  </si>
  <si>
    <t>FRAN TAX - COBURG</t>
  </si>
  <si>
    <t>FRAN TAX - ST HELENS</t>
  </si>
  <si>
    <t>FRANTAX - SCAPPOOSE</t>
  </si>
  <si>
    <t>FRAN TAX - TIGARD</t>
  </si>
  <si>
    <t>FRAN TAX - SWEET HOM</t>
  </si>
  <si>
    <t>FRAN TAX - HOOD RIVE</t>
  </si>
  <si>
    <t>FRANTAX - STAYTON</t>
  </si>
  <si>
    <t>FRANTAX - AUMSVILLE</t>
  </si>
  <si>
    <t>FRANTAX - LYONS</t>
  </si>
  <si>
    <t>FRANTAX - MILL CITY</t>
  </si>
  <si>
    <t>FRAN TAX - JUNCTION</t>
  </si>
  <si>
    <t>FRAN TAX - COTTAGE G</t>
  </si>
  <si>
    <t>FRAN TAX - CRESWELL</t>
  </si>
  <si>
    <t>FRAN TAX - COLUMBIA</t>
  </si>
  <si>
    <t>FRANTAX - PHILOMATH</t>
  </si>
  <si>
    <t>FRAN TAX - DONALD</t>
  </si>
  <si>
    <t>FRAN TAX - MCMINNVIL</t>
  </si>
  <si>
    <t>FRAN TAX - AMITY</t>
  </si>
  <si>
    <t>FRAN TAX - HALSEY</t>
  </si>
  <si>
    <t>FRAN TAX - HARRISBUR</t>
  </si>
  <si>
    <t>FRAN TAX - BROWNSVIL</t>
  </si>
  <si>
    <t>FRAN TAX - NORTH PLA</t>
  </si>
  <si>
    <t>FRAN TAX - ASTORIA</t>
  </si>
  <si>
    <t>FRAN TAX - CLATSKANI</t>
  </si>
  <si>
    <t>FRAN TAX - JEFFERSON</t>
  </si>
  <si>
    <t>FRAN TAX - SCIO</t>
  </si>
  <si>
    <t>FRAN TAX - SUBLIMITY</t>
  </si>
  <si>
    <t>FRAN TAX - MOLALLA</t>
  </si>
  <si>
    <t>FRAN TAX - BARLOW</t>
  </si>
  <si>
    <t>FRAN TAX - WILLAMINA</t>
  </si>
  <si>
    <t>FRAN TAX - WATERLOO</t>
  </si>
  <si>
    <t>FRAN TAX - SODAVILLE</t>
  </si>
  <si>
    <t>FRAN TAX - RAINIER</t>
  </si>
  <si>
    <t>FRAN TAX - GEARHART</t>
  </si>
  <si>
    <t>FRAN TAX - WARRENTON</t>
  </si>
  <si>
    <t>FRAN TAX - SEASIDE</t>
  </si>
  <si>
    <t>FRAN TAX - SHERIDAN</t>
  </si>
  <si>
    <t>FRAN TAX - TOLEDO</t>
  </si>
  <si>
    <t>FRAN TAX - NEWPORT</t>
  </si>
  <si>
    <t>FRAN TAX - BANKS</t>
  </si>
  <si>
    <t>FRAN TAX - LINCOLN C</t>
  </si>
  <si>
    <t>FRAN TAX - SILETZ</t>
  </si>
  <si>
    <t>FRAN TAX - SANDY</t>
  </si>
  <si>
    <t>FRAN TAX - CANBY</t>
  </si>
  <si>
    <t>FRAN TAX - KING CITY</t>
  </si>
  <si>
    <t>FRAN TAX - HAPPY VAL</t>
  </si>
  <si>
    <t>FRAN TAX - DURHAM</t>
  </si>
  <si>
    <t>FRAN TAX - DUNDEE</t>
  </si>
  <si>
    <t>FRAN TAX - MAYWOOD P</t>
  </si>
  <si>
    <t>FRAN TAX - WILSONVIL</t>
  </si>
  <si>
    <t>FRAN TAX - JOHNSON C</t>
  </si>
  <si>
    <t>FRAN TAX - RIVERGROV</t>
  </si>
  <si>
    <t>FRAN TAX - TANGENT</t>
  </si>
  <si>
    <t>FRAN TAX - DEPOE BAY</t>
  </si>
  <si>
    <t>FRAN TAX - MILLERSBU</t>
  </si>
  <si>
    <t>FRAN TAX - ADAIR VIL</t>
  </si>
  <si>
    <t>FRAN TAX - KEIZER</t>
  </si>
  <si>
    <t>FRAN TAX - LAFAYETTE</t>
  </si>
  <si>
    <t>FRAN TAX - CANNON BE</t>
  </si>
  <si>
    <t>FRAN TAX - VERNONIA</t>
  </si>
  <si>
    <t>FRAN TAX - COOS BAY</t>
  </si>
  <si>
    <t>FRAN TAX - NORTH BEN</t>
  </si>
  <si>
    <t>FRAN TAX - MYRTLE PO</t>
  </si>
  <si>
    <t>FRAN TAX - COQUILLE</t>
  </si>
  <si>
    <t>FRAN TAX - DAMASCUS</t>
  </si>
  <si>
    <t>WASH EXCISE TAX PYMN</t>
  </si>
  <si>
    <t>FRANCHISE TAX - WA</t>
  </si>
  <si>
    <t>INT ACC-9.05% BND-20</t>
  </si>
  <si>
    <t>INT ACC-COMMIT COMMI</t>
  </si>
  <si>
    <t>INT ACC-8.26% NOTES</t>
  </si>
  <si>
    <t>INT ACC-8.31% NOTES</t>
  </si>
  <si>
    <t>INT ACC-6.52% NOTES</t>
  </si>
  <si>
    <t>INT ACC-7.05% NOTE</t>
  </si>
  <si>
    <t>INT ACC-7.00% NOTE</t>
  </si>
  <si>
    <t>INT ACC-6.65% NOTE</t>
  </si>
  <si>
    <t>INT ACC-6.60% NOTE</t>
  </si>
  <si>
    <t>INT ACC-7.63% NOTE</t>
  </si>
  <si>
    <t>INT ACC-7.74% NOTE</t>
  </si>
  <si>
    <t>INT ACC-7.85% NOTE</t>
  </si>
  <si>
    <t>INT ACC-7.72% NOTE</t>
  </si>
  <si>
    <t>INT ACC-7.45% NOTE</t>
  </si>
  <si>
    <t>INT ACC-6.665% NOTE</t>
  </si>
  <si>
    <t>INT ACC-7.13% NOTE</t>
  </si>
  <si>
    <t>INT ACC-5.82% NOTE</t>
  </si>
  <si>
    <t xml:space="preserve"> INT ACC-5.66% NOTE</t>
  </si>
  <si>
    <t>INT ACC-5.62% NOTE</t>
  </si>
  <si>
    <t>INT ACC-4.1% NOTE</t>
  </si>
  <si>
    <t>INT ACC-4.7% NOTE</t>
  </si>
  <si>
    <t>INT ACC-5.25% NOTE</t>
  </si>
  <si>
    <t>INT ACC-5.15% NOTE</t>
  </si>
  <si>
    <t>INT ACC-5.37%, 2020</t>
  </si>
  <si>
    <t>INT ACC-3.95%, 2014</t>
  </si>
  <si>
    <t>INT ACC-3.176%, 2021</t>
  </si>
  <si>
    <t>LIABILITY CONS RECL</t>
  </si>
  <si>
    <t>FAS 133 ST REG GNS</t>
  </si>
  <si>
    <t>PHY OPT ST GAINS REG</t>
  </si>
  <si>
    <t>FAS133 S.T.  LOSS SW</t>
  </si>
  <si>
    <t>FAS133 S.T. LOSS PHY</t>
  </si>
  <si>
    <t>PHY OPT ST LOSSES</t>
  </si>
  <si>
    <t>DIVIDENDS DECLARED</t>
  </si>
  <si>
    <t>CUSTOMER DEPOSITS</t>
  </si>
  <si>
    <t>UNPAID DEPOSIT INT</t>
  </si>
  <si>
    <t>APPLIED INITIAL DEPO</t>
  </si>
  <si>
    <t>CUST PREPAY-EDF TRAD</t>
  </si>
  <si>
    <t>FRAN TAX - MT ANGEL</t>
  </si>
  <si>
    <t>FRAN TAX - SILVERTON</t>
  </si>
  <si>
    <t>FRAN TAX - TUALATIN</t>
  </si>
  <si>
    <t>FRAN TAX - SCAPPOOSE</t>
  </si>
  <si>
    <t>FRAN TAX - STAYTON</t>
  </si>
  <si>
    <t>FRAN TAX - AUMSVILLE</t>
  </si>
  <si>
    <t>FRAN TAX - PHILOMATH</t>
  </si>
  <si>
    <t>FRAN TAX - VANCOUVER</t>
  </si>
  <si>
    <t>FRAN TAX - WASHOUGAL</t>
  </si>
  <si>
    <t>FRAN TAX - CAMAS</t>
  </si>
  <si>
    <t>FRAN TAX - BINGEN</t>
  </si>
  <si>
    <t>FRAN TAX - WHITE SAL</t>
  </si>
  <si>
    <t>FRAN TAX - BATTLEGRO</t>
  </si>
  <si>
    <t>FRAN TAX - RIDGEFIEL</t>
  </si>
  <si>
    <t>FRAN TAX - NORTH BON</t>
  </si>
  <si>
    <t>GRESHAM HELD FEE</t>
  </si>
  <si>
    <t>CAP LEASE  CUR DELL</t>
  </si>
  <si>
    <t>CAP LEASE-CUR DELL</t>
  </si>
  <si>
    <t>CAP LEASE CUR DELL</t>
  </si>
  <si>
    <t>CAP LS CUR DELL 547</t>
  </si>
  <si>
    <t>CAP LS CUR DELL 550</t>
  </si>
  <si>
    <t>CAP LS CUR DELL 551</t>
  </si>
  <si>
    <t>CAP LS CUR DELL 552</t>
  </si>
  <si>
    <t>CAP LS CUR DELL 553</t>
  </si>
  <si>
    <t>CAP LS CUR DELL 554</t>
  </si>
  <si>
    <t>CAP LS CUR DELL 555</t>
  </si>
  <si>
    <t>CAP LS CUR DELL 556</t>
  </si>
  <si>
    <t>CAP LS CUR DELL 557</t>
  </si>
  <si>
    <t>CAP LS CUR DELL 558</t>
  </si>
  <si>
    <t>CAP LS CUR DELL 559</t>
  </si>
  <si>
    <t>CAP LS CUR DELL 560</t>
  </si>
  <si>
    <t>CAP LS CUR DELL 561</t>
  </si>
  <si>
    <t>CAP LS CUR DELL 562</t>
  </si>
  <si>
    <t>CAP LS CUR DELL 563</t>
  </si>
  <si>
    <t>CAP LS CUR DELL 564</t>
  </si>
  <si>
    <t>CAP LS CUR DELL 565</t>
  </si>
  <si>
    <t>CAP LS CUR DELL 566</t>
  </si>
  <si>
    <t>CAP LS CUR DELL 567</t>
  </si>
  <si>
    <t>CAP LS CUR DELL 568</t>
  </si>
  <si>
    <t>CAP LS CUR DELL 569</t>
  </si>
  <si>
    <t>CAP LS CUR DELL 570</t>
  </si>
  <si>
    <t>CAP LS CUR DELL 573</t>
  </si>
  <si>
    <t>CAP LS CUR DELL 575</t>
  </si>
  <si>
    <t>CAP LS CUR DELL 577</t>
  </si>
  <si>
    <t>CAP LS CUR DELL 578</t>
  </si>
  <si>
    <t>CAP LS CUR DELL 579</t>
  </si>
  <si>
    <t>CAP LS CUR DELL 580</t>
  </si>
  <si>
    <t>CAP LS CUR DELL 581</t>
  </si>
  <si>
    <t>CAP LS CUR DELL 582</t>
  </si>
  <si>
    <t>CAP LS CUR DELL 583</t>
  </si>
  <si>
    <t>ESRIP LIABILITY CURR</t>
  </si>
  <si>
    <t>FAS 106 LIABILITY CU</t>
  </si>
  <si>
    <t>PROV FOR RATE REFUND</t>
  </si>
  <si>
    <t>OPTIMIZATION LIAB</t>
  </si>
  <si>
    <t>VS&amp;H O/H ALLOCATION</t>
  </si>
  <si>
    <t>PAYMENT OF DEBT INT</t>
  </si>
  <si>
    <t>ENVIRON. LIAB. RECLA</t>
  </si>
  <si>
    <t>OTHER LIAB-UNCL OTHE</t>
  </si>
  <si>
    <t>OTHER LIAB-W/C SHIRR</t>
  </si>
  <si>
    <t>OTHER LIAB-EST W/C C</t>
  </si>
  <si>
    <t>OTHER LIAB-W/C GAUTH</t>
  </si>
  <si>
    <t>OTHER LIAB-UNCL CUST</t>
  </si>
  <si>
    <t>OTHER LIA-WC MCRAE</t>
  </si>
  <si>
    <t>OTHER LIAB-WK COMP</t>
  </si>
  <si>
    <t>DEALER DEPOSITS - FI</t>
  </si>
  <si>
    <t>DEPOSITS-DISTRIBUTOR</t>
  </si>
  <si>
    <t>DEPOSIT - ENERGY TRU</t>
  </si>
  <si>
    <t>DEALER DEPOSITS HVAC</t>
  </si>
  <si>
    <t>NEW CONSTRUCTION</t>
  </si>
  <si>
    <t>OSU / U OF O SPONSOR</t>
  </si>
  <si>
    <t>NATE TRAINING &amp; TEST</t>
  </si>
  <si>
    <t>OTHER LIAB-SMPE 2004</t>
  </si>
  <si>
    <t>OLGA SURCHARGE</t>
  </si>
  <si>
    <t>ENERGY ASSIST - DUKE</t>
  </si>
  <si>
    <t>PUBLIC PURPOSE .65%</t>
  </si>
  <si>
    <t>PUBLIC PURPOSE .25%</t>
  </si>
  <si>
    <t>SMART ENERGY LIABILI</t>
  </si>
  <si>
    <t>ENERGY ASSISTANCE LI</t>
  </si>
  <si>
    <t>OR HEAT/WILLIAM</t>
  </si>
  <si>
    <t>MATERIALS PRE-TEST</t>
  </si>
  <si>
    <t>DEFD REVENUE</t>
  </si>
  <si>
    <t>APP CTR FIN DEP WFB</t>
  </si>
  <si>
    <t>PR CLR TO 602-04580</t>
  </si>
  <si>
    <t>PR CLR TO 602-64580</t>
  </si>
  <si>
    <t>PR CLR TO 602-02005</t>
  </si>
  <si>
    <t>PR CLR TO 602-62005</t>
  </si>
  <si>
    <t>PR CLR TO 603-04610</t>
  </si>
  <si>
    <t>NBU $100 CREDIT PLAN</t>
  </si>
  <si>
    <t>PAYROLL MISC</t>
  </si>
  <si>
    <t>PR CLR TO 603-64610</t>
  </si>
  <si>
    <t>DEFD INV TAX CREDIT</t>
  </si>
  <si>
    <t>DEF INC TAX-N UTIL-A</t>
  </si>
  <si>
    <t>DEF INC TAX-PROP 109</t>
  </si>
  <si>
    <t>DEF INC TAX-OR RATE</t>
  </si>
  <si>
    <t>DEF INC TAX-PRE 1981</t>
  </si>
  <si>
    <t>DEF INC TAX-UTIL-REV</t>
  </si>
  <si>
    <t>DEF INC TAX-NON UTIL</t>
  </si>
  <si>
    <t>DEF INC TAX-UTIL-DEP</t>
  </si>
  <si>
    <t>DEF INC TAX-UTIL-OTH</t>
  </si>
  <si>
    <t>DEF INC TAX-STOR DEP</t>
  </si>
  <si>
    <t>DEF INC TAX-SB408 FD</t>
  </si>
  <si>
    <t>DEF INC TAX-SB408 OR</t>
  </si>
  <si>
    <t>DEF INC TAX- OCI FED</t>
  </si>
  <si>
    <t>DEF INC TAX- OCI OR</t>
  </si>
  <si>
    <t>DEF ORE TAX-KB</t>
  </si>
  <si>
    <t>DEF INC TAX FED - DB</t>
  </si>
  <si>
    <t>DEF ORE TAX-INV GEN</t>
  </si>
  <si>
    <t>DEF INC TAX FED - FA</t>
  </si>
  <si>
    <t>DEF INC TAX STATE -</t>
  </si>
  <si>
    <t>DEF FED TAXES</t>
  </si>
  <si>
    <t>DEFERRED OR TAXES</t>
  </si>
  <si>
    <t>DEF INC TAX PLMR FED</t>
  </si>
  <si>
    <t>DEF INC TAX PALMR OR</t>
  </si>
  <si>
    <t>DEF INC TAX-ENCAN FD</t>
  </si>
  <si>
    <t>DEF INC TAX-ENCAN OR</t>
  </si>
  <si>
    <t>ASSET RETIRE OBLIGTN</t>
  </si>
  <si>
    <t>COST OF REMOVAL</t>
  </si>
  <si>
    <t>ACCUM COR NONUTILITY</t>
  </si>
  <si>
    <t>NON UTILITY ARO</t>
  </si>
  <si>
    <t>LT LIAB ASSET RET OB</t>
  </si>
  <si>
    <t>FAS 133 LT REG GNS</t>
  </si>
  <si>
    <t>CUST CONTR - RES NEW</t>
  </si>
  <si>
    <t>CUST CONTR - RES CON</t>
  </si>
  <si>
    <t>CUST CONTR - M/F NEW</t>
  </si>
  <si>
    <t>CONST CONTR - M/F CO</t>
  </si>
  <si>
    <t>CUST CONTR - M/F CON</t>
  </si>
  <si>
    <t>CUST CONTR - COMM NE</t>
  </si>
  <si>
    <t>CUST CONTR - COMM CO</t>
  </si>
  <si>
    <t>CUST CONTR - OR IND</t>
  </si>
  <si>
    <t>FAS133 L.T. LOSS SW&amp;</t>
  </si>
  <si>
    <t>FAS133 L.T. LOSS PHY</t>
  </si>
  <si>
    <t>PHY OPTIONS LT LOSS</t>
  </si>
  <si>
    <t>ESRIP LIABILITY LONG</t>
  </si>
  <si>
    <t>SERP LIABILITY LONG</t>
  </si>
  <si>
    <t>DBP PENSION LIABILIT</t>
  </si>
  <si>
    <t>FAS 106 LIABILITY LO</t>
  </si>
  <si>
    <t>ENVIR INV-GASCO</t>
  </si>
  <si>
    <t>ENVIR INV-WACKER</t>
  </si>
  <si>
    <t>ENVIR INV - PORTLAND</t>
  </si>
  <si>
    <t>CAP LS-NC DELL 547</t>
  </si>
  <si>
    <t>CAP LEASE-NONCUR DEL</t>
  </si>
  <si>
    <t>CAP LS-NC DELL 550</t>
  </si>
  <si>
    <t>CAP LS-NC DELL 551</t>
  </si>
  <si>
    <t>CAP LS-NC DELL 552</t>
  </si>
  <si>
    <t>CAP LS-NC DELL 553</t>
  </si>
  <si>
    <t>CAP LS-NC DELL 554</t>
  </si>
  <si>
    <t>CAP LS-NC DELL 555</t>
  </si>
  <si>
    <t>CAP LS-NC DELL 556</t>
  </si>
  <si>
    <t>CAP LS-NC DELL 557</t>
  </si>
  <si>
    <t>CAP LS-NC DELL 558</t>
  </si>
  <si>
    <t>CAP LS-NC DELL 559</t>
  </si>
  <si>
    <t>CAP LS-NC DELL 560</t>
  </si>
  <si>
    <t>CAP LS-NC DELL 561</t>
  </si>
  <si>
    <t>CAP LS-NC DELL 562</t>
  </si>
  <si>
    <t>CAP LS-NC DELL 563</t>
  </si>
  <si>
    <t>CAP LS-NC DELL 564</t>
  </si>
  <si>
    <t>CAP LS-NC DELL 565</t>
  </si>
  <si>
    <t>CAP LS-NC DELL 566</t>
  </si>
  <si>
    <t>CAP LS NON-CUR 567</t>
  </si>
  <si>
    <t>CAP LS-NC DELL 568</t>
  </si>
  <si>
    <t>CAP LS-NC DELL 569</t>
  </si>
  <si>
    <t>CAP LS-NC DELL 570</t>
  </si>
  <si>
    <t>CAP LS-NC DELL 573</t>
  </si>
  <si>
    <t>CAP LS-NC DELL 575</t>
  </si>
  <si>
    <t>CAP LS-NC DELL 577</t>
  </si>
  <si>
    <t>CAP LS-NC DELL 578</t>
  </si>
  <si>
    <t>CAP LS-NC DELL 579</t>
  </si>
  <si>
    <t>CAP LS-NC DELL 580</t>
  </si>
  <si>
    <t>CAP LS-NC DELL 581</t>
  </si>
  <si>
    <t>CAP LS-NC DELL 582</t>
  </si>
  <si>
    <t>CAP LS-NC DELL 583</t>
  </si>
  <si>
    <t>DEFD COMP - LONG TER</t>
  </si>
  <si>
    <t>DEFD DIRECTORS FEES</t>
  </si>
  <si>
    <t>ENVIRON. LIABILITIES</t>
  </si>
  <si>
    <t>DEFD GAIN - 2004 VAN</t>
  </si>
  <si>
    <t>AUTO SELF-INSURANCE</t>
  </si>
  <si>
    <t>INJ &amp; DAMAGE RES-OPE</t>
  </si>
  <si>
    <t>INJ &amp; DAMAGE RES-CON</t>
  </si>
  <si>
    <t>INJ &amp; DAMAGE RES-HR</t>
  </si>
  <si>
    <t>INJ &amp; DAM RES-EXTRAO</t>
  </si>
  <si>
    <t>INJ &amp; DAM RES-EXT-GA</t>
  </si>
  <si>
    <t>INJ &amp; DAM RES-TUALAT</t>
  </si>
  <si>
    <t>INJ &amp; DAM RES-EXT-WA</t>
  </si>
  <si>
    <t>INJ &amp; DAM INS-EXT HA</t>
  </si>
  <si>
    <t>INJ &amp; DAM RES-EXT OR</t>
  </si>
  <si>
    <t>INJ &amp; DAM RES-EXT TA</t>
  </si>
  <si>
    <t>INJ &amp; DAM RES-ENV CE</t>
  </si>
  <si>
    <t>INJ &amp; DAM RES-EXT-FR</t>
  </si>
  <si>
    <t>INJ &amp; DAM RES-FR AM</t>
  </si>
  <si>
    <t>RES OFFSET - ENV GAS</t>
  </si>
  <si>
    <t>RES OFFSET - ENV SIL</t>
  </si>
  <si>
    <t>RES OFFSET - ENV HAR</t>
  </si>
  <si>
    <t>RES OFFSET - ENV TAR</t>
  </si>
  <si>
    <t>RES OFFSET - ENV EUG</t>
  </si>
  <si>
    <t>RES OFFSET - ENV FRO</t>
  </si>
  <si>
    <t>RES OFFSET - ENV STE</t>
  </si>
  <si>
    <t>RES OFFSET - ENV CRT</t>
  </si>
  <si>
    <t>RES OFF- FR AMER</t>
  </si>
  <si>
    <t>RES OFF- TUALATIN</t>
  </si>
  <si>
    <t>ACC LIAB-EXEMPT VACA</t>
  </si>
  <si>
    <t>G/L Account Descr</t>
  </si>
  <si>
    <t>216xxx</t>
  </si>
  <si>
    <t>NW Natural</t>
  </si>
  <si>
    <t>Rates &amp; Regulatory Affairs</t>
  </si>
  <si>
    <t>Calculation of 13-month average Cost of Capital</t>
  </si>
  <si>
    <t>Line</t>
  </si>
  <si>
    <t>Dec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</si>
  <si>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</si>
  <si>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</si>
  <si>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</si>
  <si>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</si>
  <si>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</si>
  <si>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</si>
  <si>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</si>
  <si>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</si>
  <si>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</si>
  <si>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</si>
  <si>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</si>
  <si>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13 Mo Average</t>
  </si>
  <si>
    <t>Balances</t>
  </si>
  <si>
    <t>Long Term Debt (see line 39)</t>
  </si>
  <si>
    <t>Preferred Stock</t>
  </si>
  <si>
    <t>Common Stock (see line 33)</t>
  </si>
  <si>
    <t>Total Capital</t>
  </si>
  <si>
    <t>% of Total Capital</t>
  </si>
  <si>
    <t>Long Term Debt</t>
  </si>
  <si>
    <t>Common Stock</t>
  </si>
  <si>
    <t>Average Cost</t>
  </si>
  <si>
    <t>Weighted Average Cost of Debt</t>
  </si>
  <si>
    <t>Calculation of Utility Equity:</t>
  </si>
  <si>
    <t>NWN Corporate Equity</t>
  </si>
  <si>
    <t>NWN Utility Equity</t>
  </si>
  <si>
    <t>NW Natural CORP 5000 Capitalization:</t>
  </si>
  <si>
    <t>Checkpoint</t>
  </si>
  <si>
    <t>Balance Sheet Detail (Corp 5000):</t>
  </si>
  <si>
    <t>2011 Earnings Test</t>
  </si>
  <si>
    <t>Less</t>
  </si>
  <si>
    <t>Equity (sum lines 42 through 57)</t>
  </si>
  <si>
    <t>Long Term Debt (Sum lines 58 - 85)</t>
  </si>
  <si>
    <t>ENVIRON-INSUR RECOV</t>
  </si>
  <si>
    <t>DEC 2011</t>
  </si>
  <si>
    <t>NWN/263012</t>
  </si>
  <si>
    <t>NWN/263002</t>
  </si>
  <si>
    <t>NWN/262161</t>
  </si>
  <si>
    <t>NWN/262159</t>
  </si>
  <si>
    <t>NWN/262157</t>
  </si>
  <si>
    <t>NWN/262156</t>
  </si>
  <si>
    <t>NWN/262155</t>
  </si>
  <si>
    <t>NWN/262154</t>
  </si>
  <si>
    <t>NWN/262153</t>
  </si>
  <si>
    <t>NWN/262152</t>
  </si>
  <si>
    <t>NWN/262151</t>
  </si>
  <si>
    <t>NWN/262150</t>
  </si>
  <si>
    <t>NWN/262149</t>
  </si>
  <si>
    <t>NWN/262148</t>
  </si>
  <si>
    <t>NWN/262147</t>
  </si>
  <si>
    <t>NWN/262146</t>
  </si>
  <si>
    <t>NWN/262145</t>
  </si>
  <si>
    <t>NWN/262144</t>
  </si>
  <si>
    <t>NWN/262143</t>
  </si>
  <si>
    <t>NWN/262141</t>
  </si>
  <si>
    <t>NWN/262140</t>
  </si>
  <si>
    <t>NWN/262004</t>
  </si>
  <si>
    <t>NWN/262003</t>
  </si>
  <si>
    <t>NWN/262002</t>
  </si>
  <si>
    <t>NWN/262001</t>
  </si>
  <si>
    <t>NWN/261001</t>
  </si>
  <si>
    <t>NWN/256017</t>
  </si>
  <si>
    <t>NWN/253000</t>
  </si>
  <si>
    <t>NWN/228402</t>
  </si>
  <si>
    <t>NWN/228400</t>
  </si>
  <si>
    <t>NWN/227087</t>
  </si>
  <si>
    <t>CAP LS-NC DELL 587</t>
  </si>
  <si>
    <t>NWN/227086</t>
  </si>
  <si>
    <t>CAP LS-NC DELL 586</t>
  </si>
  <si>
    <t>NWN/227085</t>
  </si>
  <si>
    <t>CAP LS-NC DELL 585</t>
  </si>
  <si>
    <t>NWN/227084</t>
  </si>
  <si>
    <t>CAP LS-NC DELL 584</t>
  </si>
  <si>
    <t>NWN/227083</t>
  </si>
  <si>
    <t>NWN/227082</t>
  </si>
  <si>
    <t>NWN/227081</t>
  </si>
  <si>
    <t>NWN/227080</t>
  </si>
  <si>
    <t>NWN/227079</t>
  </si>
  <si>
    <t>NWN/227078</t>
  </si>
  <si>
    <t>NWN/227077</t>
  </si>
  <si>
    <t>NWN/227075</t>
  </si>
  <si>
    <t>NWN/227073</t>
  </si>
  <si>
    <t>NWN/227072</t>
  </si>
  <si>
    <t>NWN/227071</t>
  </si>
  <si>
    <t>NWN/227070</t>
  </si>
  <si>
    <t>NWN/227069</t>
  </si>
  <si>
    <t>NWN/227068</t>
  </si>
  <si>
    <t>NWN/227067</t>
  </si>
  <si>
    <t>NWN/227066</t>
  </si>
  <si>
    <t>NWN/227065</t>
  </si>
  <si>
    <t>NWN/227064</t>
  </si>
  <si>
    <t>NWN/227063</t>
  </si>
  <si>
    <t>NWN/227062</t>
  </si>
  <si>
    <t>NWN/227061</t>
  </si>
  <si>
    <t>NWN/227060</t>
  </si>
  <si>
    <t>NWN/227059</t>
  </si>
  <si>
    <t>NWN/227058</t>
  </si>
  <si>
    <t>NWN/227057</t>
  </si>
  <si>
    <t>NWN/227056</t>
  </si>
  <si>
    <t>NWN/227055</t>
  </si>
  <si>
    <t>NWN/227054</t>
  </si>
  <si>
    <t>NWN/227053</t>
  </si>
  <si>
    <t>NWN/227052</t>
  </si>
  <si>
    <t>NWN/227051</t>
  </si>
  <si>
    <t>NWN/227050</t>
  </si>
  <si>
    <t>NWN/227049</t>
  </si>
  <si>
    <t>NWN/186144</t>
  </si>
  <si>
    <t>NWN/186143</t>
  </si>
  <si>
    <t>NWN/186140</t>
  </si>
  <si>
    <t>NWN/228306</t>
  </si>
  <si>
    <t>NWN/228304</t>
  </si>
  <si>
    <t>NWN/228302</t>
  </si>
  <si>
    <t>NWN/228300</t>
  </si>
  <si>
    <t>NWN/262637</t>
  </si>
  <si>
    <t>NWN/262635</t>
  </si>
  <si>
    <t>NWN/262630</t>
  </si>
  <si>
    <t>NWN/252043</t>
  </si>
  <si>
    <t>NWN/252034</t>
  </si>
  <si>
    <t>NWN/252033</t>
  </si>
  <si>
    <t>NWN/252032</t>
  </si>
  <si>
    <t>NWN/252031</t>
  </si>
  <si>
    <t>NWN/252024</t>
  </si>
  <si>
    <t>NWN/252023</t>
  </si>
  <si>
    <t>NWN/252022</t>
  </si>
  <si>
    <t>NWN/252021</t>
  </si>
  <si>
    <t>NWN/252014</t>
  </si>
  <si>
    <t>NWN/252013</t>
  </si>
  <si>
    <t>NWN/252012</t>
  </si>
  <si>
    <t>NWN/252011</t>
  </si>
  <si>
    <t>NWN/254635</t>
  </si>
  <si>
    <t>NWN/254630</t>
  </si>
  <si>
    <t>NWN/230001</t>
  </si>
  <si>
    <t>NWN/122101</t>
  </si>
  <si>
    <t>NWN/122100</t>
  </si>
  <si>
    <t>NWN/108666</t>
  </si>
  <si>
    <t>NWN/108101</t>
  </si>
  <si>
    <t>NWN/108100</t>
  </si>
  <si>
    <t>NWN/254001</t>
  </si>
  <si>
    <t>NWN/283602</t>
  </si>
  <si>
    <t>NWN/283601</t>
  </si>
  <si>
    <t>NWN/283502</t>
  </si>
  <si>
    <t>NWN/283500</t>
  </si>
  <si>
    <t>NWN/283402</t>
  </si>
  <si>
    <t>NWN/283400</t>
  </si>
  <si>
    <t>NWN/283307</t>
  </si>
  <si>
    <t>NWN/283306</t>
  </si>
  <si>
    <t>NWN/283305</t>
  </si>
  <si>
    <t>NWN/283304</t>
  </si>
  <si>
    <t>NWN/283300</t>
  </si>
  <si>
    <t>NWN/283097</t>
  </si>
  <si>
    <t>NWN/283096</t>
  </si>
  <si>
    <t>NWN/283094</t>
  </si>
  <si>
    <t>NWN/283093</t>
  </si>
  <si>
    <t>NWN/283082</t>
  </si>
  <si>
    <t>NWN/283081</t>
  </si>
  <si>
    <t>NWN/283072</t>
  </si>
  <si>
    <t>NWN/283071</t>
  </si>
  <si>
    <t>NWN/283062</t>
  </si>
  <si>
    <t>NWN/283061</t>
  </si>
  <si>
    <t>NWN/283032</t>
  </si>
  <si>
    <t>NWN/283031</t>
  </si>
  <si>
    <t>NWN/283022</t>
  </si>
  <si>
    <t>NWN/283021</t>
  </si>
  <si>
    <t>NWN/283016</t>
  </si>
  <si>
    <t>NWN/283015</t>
  </si>
  <si>
    <t>NWN/283014</t>
  </si>
  <si>
    <t>NWN/283013</t>
  </si>
  <si>
    <t>NWN/283011</t>
  </si>
  <si>
    <t>NWN/255084</t>
  </si>
  <si>
    <t>NWN/243000</t>
  </si>
  <si>
    <t>NWN/242999</t>
  </si>
  <si>
    <t>NWN/242990</t>
  </si>
  <si>
    <t>NWN/242980</t>
  </si>
  <si>
    <t>NWN/242926</t>
  </si>
  <si>
    <t>NWN/242920</t>
  </si>
  <si>
    <t>NWN/242916</t>
  </si>
  <si>
    <t>NWN/242910</t>
  </si>
  <si>
    <t>NWN/242145</t>
  </si>
  <si>
    <t>NWN/242140</t>
  </si>
  <si>
    <t>NWN/242109</t>
  </si>
  <si>
    <t>NWN/242108</t>
  </si>
  <si>
    <t>NWN/242107</t>
  </si>
  <si>
    <t>NWN/242105</t>
  </si>
  <si>
    <t>NWN/242104</t>
  </si>
  <si>
    <t>NWN/242102</t>
  </si>
  <si>
    <t>NWN/242101</t>
  </si>
  <si>
    <t>NWN/242100</t>
  </si>
  <si>
    <t>NWN/242091</t>
  </si>
  <si>
    <t>NWN/242075</t>
  </si>
  <si>
    <t>NWN/242074</t>
  </si>
  <si>
    <t>NWN/242073</t>
  </si>
  <si>
    <t>NWN/242072</t>
  </si>
  <si>
    <t>NWN/242067</t>
  </si>
  <si>
    <t>NWN/242066</t>
  </si>
  <si>
    <t>NWN/242064</t>
  </si>
  <si>
    <t>NWN/242057</t>
  </si>
  <si>
    <t>NWN/242018</t>
  </si>
  <si>
    <t>NWN/242017</t>
  </si>
  <si>
    <t>NWN/242011</t>
  </si>
  <si>
    <t>NWN/242010</t>
  </si>
  <si>
    <t>NWN/242008</t>
  </si>
  <si>
    <t>NWN/242003</t>
  </si>
  <si>
    <t>NWN/242000</t>
  </si>
  <si>
    <t>NWN/237999</t>
  </si>
  <si>
    <t>NWN/232209</t>
  </si>
  <si>
    <t>NWN/232199</t>
  </si>
  <si>
    <t>NWN/232132</t>
  </si>
  <si>
    <t>NWN/229100</t>
  </si>
  <si>
    <t>NWN/228106</t>
  </si>
  <si>
    <t>NWN/228100</t>
  </si>
  <si>
    <t>NWN/243087</t>
  </si>
  <si>
    <t>CAP LS CUR DELL 587</t>
  </si>
  <si>
    <t>NWN/243086</t>
  </si>
  <si>
    <t>CAP LS CUR DELL 586</t>
  </si>
  <si>
    <t>NWN/243085</t>
  </si>
  <si>
    <t>CAP LS CUR DELL 585</t>
  </si>
  <si>
    <t>NWN/243084</t>
  </si>
  <si>
    <t>CAP LS CUR DELL 584</t>
  </si>
  <si>
    <t>NWN/243083</t>
  </si>
  <si>
    <t>NWN/243082</t>
  </si>
  <si>
    <t>NWN/243081</t>
  </si>
  <si>
    <t>NWN/243080</t>
  </si>
  <si>
    <t>NWN/243079</t>
  </si>
  <si>
    <t>NWN/243078</t>
  </si>
  <si>
    <t>NWN/243077</t>
  </si>
  <si>
    <t>NWN/243075</t>
  </si>
  <si>
    <t>NWN/243073</t>
  </si>
  <si>
    <t>NWN/243072</t>
  </si>
  <si>
    <t>NWN/243071</t>
  </si>
  <si>
    <t>NWN/243070</t>
  </si>
  <si>
    <t>NWN/243069</t>
  </si>
  <si>
    <t>NWN/243068</t>
  </si>
  <si>
    <t>NWN/243067</t>
  </si>
  <si>
    <t>NWN/243066</t>
  </si>
  <si>
    <t>NWN/243065</t>
  </si>
  <si>
    <t>NWN/243064</t>
  </si>
  <si>
    <t>NWN/243063</t>
  </si>
  <si>
    <t>NWN/243062</t>
  </si>
  <si>
    <t>NWN/243061</t>
  </si>
  <si>
    <t>NWN/243060</t>
  </si>
  <si>
    <t>NWN/243059</t>
  </si>
  <si>
    <t>NWN/243058</t>
  </si>
  <si>
    <t>NWN/243057</t>
  </si>
  <si>
    <t>NWN/243056</t>
  </si>
  <si>
    <t>NWN/243055</t>
  </si>
  <si>
    <t>NWN/243054</t>
  </si>
  <si>
    <t>NWN/243053</t>
  </si>
  <si>
    <t>NWN/243052</t>
  </si>
  <si>
    <t>NWN/243051</t>
  </si>
  <si>
    <t>NWN/243050</t>
  </si>
  <si>
    <t>NWN/243049</t>
  </si>
  <si>
    <t>NWN/243048</t>
  </si>
  <si>
    <t>NWN/243047</t>
  </si>
  <si>
    <t>NWN/243046</t>
  </si>
  <si>
    <t>NWN/243045</t>
  </si>
  <si>
    <t>NWN/243044</t>
  </si>
  <si>
    <t>NWN/243043</t>
  </si>
  <si>
    <t>NWN/243041</t>
  </si>
  <si>
    <t>NWN/243037</t>
  </si>
  <si>
    <t>NWN/241370</t>
  </si>
  <si>
    <t>NWN/241364</t>
  </si>
  <si>
    <t>NWN/241351</t>
  </si>
  <si>
    <t>NWN/241350</t>
  </si>
  <si>
    <t>NWN/241344</t>
  </si>
  <si>
    <t>NWN/241343</t>
  </si>
  <si>
    <t>NWN/241327</t>
  </si>
  <si>
    <t>NWN/241326</t>
  </si>
  <si>
    <t>NWN/241316</t>
  </si>
  <si>
    <t>NWN/241232</t>
  </si>
  <si>
    <t>NWN/241230</t>
  </si>
  <si>
    <t>NWN/241229</t>
  </si>
  <si>
    <t>NWN/241226</t>
  </si>
  <si>
    <t>NWN/241225</t>
  </si>
  <si>
    <t>NWN/241218</t>
  </si>
  <si>
    <t>NWN/241214</t>
  </si>
  <si>
    <t>NWN/241200</t>
  </si>
  <si>
    <t>NWN/241198</t>
  </si>
  <si>
    <t>NWN/241196</t>
  </si>
  <si>
    <t>NWN/241195</t>
  </si>
  <si>
    <t>NWN/241194</t>
  </si>
  <si>
    <t>NWN/241192</t>
  </si>
  <si>
    <t>NWN/241191</t>
  </si>
  <si>
    <t>NWN/241190</t>
  </si>
  <si>
    <t>NWN/241189</t>
  </si>
  <si>
    <t>NWN/241187</t>
  </si>
  <si>
    <t>NWN/241186</t>
  </si>
  <si>
    <t>NWN/241185</t>
  </si>
  <si>
    <t>NWN/241184</t>
  </si>
  <si>
    <t>NWN/241183</t>
  </si>
  <si>
    <t>NWN/241182</t>
  </si>
  <si>
    <t>NWN/241181</t>
  </si>
  <si>
    <t>NWN/241180</t>
  </si>
  <si>
    <t>NWN/241179</t>
  </si>
  <si>
    <t>NWN/241175</t>
  </si>
  <si>
    <t>NWN/241174</t>
  </si>
  <si>
    <t>NWN/241173</t>
  </si>
  <si>
    <t>NWN/241172</t>
  </si>
  <si>
    <t>NWN/241167</t>
  </si>
  <si>
    <t>NWN/241166</t>
  </si>
  <si>
    <t>NWN/241165</t>
  </si>
  <si>
    <t>NWN/241162</t>
  </si>
  <si>
    <t>NWN/241161</t>
  </si>
  <si>
    <t>NWN/241160</t>
  </si>
  <si>
    <t>NWN/241158</t>
  </si>
  <si>
    <t>NWN/241156</t>
  </si>
  <si>
    <t>NWN/241155</t>
  </si>
  <si>
    <t>NWN/241154</t>
  </si>
  <si>
    <t>NWN/241152</t>
  </si>
  <si>
    <t>NWN/241147</t>
  </si>
  <si>
    <t>NWN/241146</t>
  </si>
  <si>
    <t>NWN/241145</t>
  </si>
  <si>
    <t>NWN/241142</t>
  </si>
  <si>
    <t>NWN/241141</t>
  </si>
  <si>
    <t>NWN/241140</t>
  </si>
  <si>
    <t>NWN/241139</t>
  </si>
  <si>
    <t>NWN/241137</t>
  </si>
  <si>
    <t>NWN/241136</t>
  </si>
  <si>
    <t>NWN/241135</t>
  </si>
  <si>
    <t>NWN/241134</t>
  </si>
  <si>
    <t>NWN/241133</t>
  </si>
  <si>
    <t>NWN/241130</t>
  </si>
  <si>
    <t>NWN/241129</t>
  </si>
  <si>
    <t>NWN/241128</t>
  </si>
  <si>
    <t>NWN/241124</t>
  </si>
  <si>
    <t>NWN/241123</t>
  </si>
  <si>
    <t>NWN/241122</t>
  </si>
  <si>
    <t>NWN/241121</t>
  </si>
  <si>
    <t>NWN/241120</t>
  </si>
  <si>
    <t>NWN/241119</t>
  </si>
  <si>
    <t>NWN/241118</t>
  </si>
  <si>
    <t>NWN/241115</t>
  </si>
  <si>
    <t>NWN/241114</t>
  </si>
  <si>
    <t>NWN/241113</t>
  </si>
  <si>
    <t>NWN/241112</t>
  </si>
  <si>
    <t>NWN/241111</t>
  </si>
  <si>
    <t>NWN/241110</t>
  </si>
  <si>
    <t>NWN/241109</t>
  </si>
  <si>
    <t>NWN/241108</t>
  </si>
  <si>
    <t>NWN/241107</t>
  </si>
  <si>
    <t>NWN/241105</t>
  </si>
  <si>
    <t>NWN/241104</t>
  </si>
  <si>
    <t>NWN/241103</t>
  </si>
  <si>
    <t>NWN/241102</t>
  </si>
  <si>
    <t>NWN/241101</t>
  </si>
  <si>
    <t>NWN/252040</t>
  </si>
  <si>
    <t>NWN/235005</t>
  </si>
  <si>
    <t>NWN/235001</t>
  </si>
  <si>
    <t>NWN/235000</t>
  </si>
  <si>
    <t>NWN/238000</t>
  </si>
  <si>
    <t>NWN/262648</t>
  </si>
  <si>
    <t>NWN/262645</t>
  </si>
  <si>
    <t>NWN/262640</t>
  </si>
  <si>
    <t>NWN/254647</t>
  </si>
  <si>
    <t>NWN/254645</t>
  </si>
  <si>
    <t>NWN/254640</t>
  </si>
  <si>
    <t>NWN/254000</t>
  </si>
  <si>
    <t>NWN/237104</t>
  </si>
  <si>
    <t>NWN/237103</t>
  </si>
  <si>
    <t>NWN/237102</t>
  </si>
  <si>
    <t>NWN/237101</t>
  </si>
  <si>
    <t>NWN/237100</t>
  </si>
  <si>
    <t>NWN/237099</t>
  </si>
  <si>
    <t>NWN/237098</t>
  </si>
  <si>
    <t>NWN/237097</t>
  </si>
  <si>
    <t>NWN/237095</t>
  </si>
  <si>
    <t>NWN/237094</t>
  </si>
  <si>
    <t>NWN/237093</t>
  </si>
  <si>
    <t>NWN/237091</t>
  </si>
  <si>
    <t>NWN/237089</t>
  </si>
  <si>
    <t>NWN/237088</t>
  </si>
  <si>
    <t>NWN/237087</t>
  </si>
  <si>
    <t>NWN/237086</t>
  </si>
  <si>
    <t>NWN/237085</t>
  </si>
  <si>
    <t>NWN/237081</t>
  </si>
  <si>
    <t>NWN/237080</t>
  </si>
  <si>
    <t>NWN/237079</t>
  </si>
  <si>
    <t>NWN/237078</t>
  </si>
  <si>
    <t>NWN/237076</t>
  </si>
  <si>
    <t>NWN/237075</t>
  </si>
  <si>
    <t>NWN/237074</t>
  </si>
  <si>
    <t>NWN/237073</t>
  </si>
  <si>
    <t>NWN/237072</t>
  </si>
  <si>
    <t>NWN/237032</t>
  </si>
  <si>
    <t>NWN/237026</t>
  </si>
  <si>
    <t>NWN/236999</t>
  </si>
  <si>
    <t>NWN/236995</t>
  </si>
  <si>
    <t>NWN/236232</t>
  </si>
  <si>
    <t>NWN/236230</t>
  </si>
  <si>
    <t>NWN/236229</t>
  </si>
  <si>
    <t>NWN/236226</t>
  </si>
  <si>
    <t>NWN/236225</t>
  </si>
  <si>
    <t>NWN/236218</t>
  </si>
  <si>
    <t>NWN/236217</t>
  </si>
  <si>
    <t>NWN/236215</t>
  </si>
  <si>
    <t>NWN/236214</t>
  </si>
  <si>
    <t>NWN/236213</t>
  </si>
  <si>
    <t>NWN/236200</t>
  </si>
  <si>
    <t>NWN/236199</t>
  </si>
  <si>
    <t>NWN/236198</t>
  </si>
  <si>
    <t>NWN/236197</t>
  </si>
  <si>
    <t>NWN/236196</t>
  </si>
  <si>
    <t>NWN/236195</t>
  </si>
  <si>
    <t>NWN/236194</t>
  </si>
  <si>
    <t>NWN/236193</t>
  </si>
  <si>
    <t>NWN/236192</t>
  </si>
  <si>
    <t>NWN/236191</t>
  </si>
  <si>
    <t>NWN/236190</t>
  </si>
  <si>
    <t>NWN/236189</t>
  </si>
  <si>
    <t>NWN/236187</t>
  </si>
  <si>
    <t>NWN/236186</t>
  </si>
  <si>
    <t>NWN/236185</t>
  </si>
  <si>
    <t>NWN/236184</t>
  </si>
  <si>
    <t>NWN/236183</t>
  </si>
  <si>
    <t>NWN/236182</t>
  </si>
  <si>
    <t>NWN/236181</t>
  </si>
  <si>
    <t>NWN/236180</t>
  </si>
  <si>
    <t>NWN/236179</t>
  </si>
  <si>
    <t>NWN/236177</t>
  </si>
  <si>
    <t>NWN/236176</t>
  </si>
  <si>
    <t>NWN/236175</t>
  </si>
  <si>
    <t>NWN/236174</t>
  </si>
  <si>
    <t>NWN/236173</t>
  </si>
  <si>
    <t>NWN/236172</t>
  </si>
  <si>
    <t>NWN/236171</t>
  </si>
  <si>
    <t>NWN/236170</t>
  </si>
  <si>
    <t>NWN/236169</t>
  </si>
  <si>
    <t>NWN/236168</t>
  </si>
  <si>
    <t>NWN/236167</t>
  </si>
  <si>
    <t>NWN/236166</t>
  </si>
  <si>
    <t>NWN/236165</t>
  </si>
  <si>
    <t>NWN/236163</t>
  </si>
  <si>
    <t>NWN/236162</t>
  </si>
  <si>
    <t>NWN/236161</t>
  </si>
  <si>
    <t>NWN/236160</t>
  </si>
  <si>
    <t>NWN/236159</t>
  </si>
  <si>
    <t>NWN/236158</t>
  </si>
  <si>
    <t>NWN/236156</t>
  </si>
  <si>
    <t>NWN/236155</t>
  </si>
  <si>
    <t>NWN/236154</t>
  </si>
  <si>
    <t>NWN/236153</t>
  </si>
  <si>
    <t>NWN/236152</t>
  </si>
  <si>
    <t>NWN/236149</t>
  </si>
  <si>
    <t>NWN/236148</t>
  </si>
  <si>
    <t>NWN/236147</t>
  </si>
  <si>
    <t>NWN/236146</t>
  </si>
  <si>
    <t>NWN/236145</t>
  </si>
  <si>
    <t>NWN/236142</t>
  </si>
  <si>
    <t>NWN/236141</t>
  </si>
  <si>
    <t>NWN/236140</t>
  </si>
  <si>
    <t>NWN/236139</t>
  </si>
  <si>
    <t>NWN/236138</t>
  </si>
  <si>
    <t>NWN/236137</t>
  </si>
  <si>
    <t>NWN/236136</t>
  </si>
  <si>
    <t>NWN/236135</t>
  </si>
  <si>
    <t>NWN/236134</t>
  </si>
  <si>
    <t>NWN/236133</t>
  </si>
  <si>
    <t>NWN/236132</t>
  </si>
  <si>
    <t>NWN/236131</t>
  </si>
  <si>
    <t>NWN/236130</t>
  </si>
  <si>
    <t>NWN/236129</t>
  </si>
  <si>
    <t>NWN/236128</t>
  </si>
  <si>
    <t>NWN/236125</t>
  </si>
  <si>
    <t>NWN/236124</t>
  </si>
  <si>
    <t>NWN/236123</t>
  </si>
  <si>
    <t>NWN/236122</t>
  </si>
  <si>
    <t>NWN/236121</t>
  </si>
  <si>
    <t>NWN/236120</t>
  </si>
  <si>
    <t>NWN/236119</t>
  </si>
  <si>
    <t>NWN/236118</t>
  </si>
  <si>
    <t>NWN/236117</t>
  </si>
  <si>
    <t>NWN/236115</t>
  </si>
  <si>
    <t>NWN/236114</t>
  </si>
  <si>
    <t>NWN/236113</t>
  </si>
  <si>
    <t>NWN/236112</t>
  </si>
  <si>
    <t>NWN/236111</t>
  </si>
  <si>
    <t>NWN/236110</t>
  </si>
  <si>
    <t>NWN/236109</t>
  </si>
  <si>
    <t>NWN/236108</t>
  </si>
  <si>
    <t>NWN/236107</t>
  </si>
  <si>
    <t>NWN/236106</t>
  </si>
  <si>
    <t>NWN/236105</t>
  </si>
  <si>
    <t>NWN/236104</t>
  </si>
  <si>
    <t>NWN/236103</t>
  </si>
  <si>
    <t>NWN/236102</t>
  </si>
  <si>
    <t>NWN/236101</t>
  </si>
  <si>
    <t>NWN/236100</t>
  </si>
  <si>
    <t>NWN/236078</t>
  </si>
  <si>
    <t>NWN/236076</t>
  </si>
  <si>
    <t>NWN/236069</t>
  </si>
  <si>
    <t>NWN/236067</t>
  </si>
  <si>
    <t>NWN/236066</t>
  </si>
  <si>
    <t>NWN/236064</t>
  </si>
  <si>
    <t>NWN/236062</t>
  </si>
  <si>
    <t>NWN/236059</t>
  </si>
  <si>
    <t>NWN/236058</t>
  </si>
  <si>
    <t>NWN/236057</t>
  </si>
  <si>
    <t>NWN/236056</t>
  </si>
  <si>
    <t>NWN/236055</t>
  </si>
  <si>
    <t>NWN/236054</t>
  </si>
  <si>
    <t>NWN/236053</t>
  </si>
  <si>
    <t>NWN/236052</t>
  </si>
  <si>
    <t>NWN/236051</t>
  </si>
  <si>
    <t>NWN/236050</t>
  </si>
  <si>
    <t>NWN/236047</t>
  </si>
  <si>
    <t>NWN/236046</t>
  </si>
  <si>
    <t>NWN/236045</t>
  </si>
  <si>
    <t>NWN/236039</t>
  </si>
  <si>
    <t>NWN/236038</t>
  </si>
  <si>
    <t>NWN/236037</t>
  </si>
  <si>
    <t>NWN/236036</t>
  </si>
  <si>
    <t>NWN/236031</t>
  </si>
  <si>
    <t>NWN/236030</t>
  </si>
  <si>
    <t>NWN/236029</t>
  </si>
  <si>
    <t>NWN/236028</t>
  </si>
  <si>
    <t>NWN/236027</t>
  </si>
  <si>
    <t>NWN/236026</t>
  </si>
  <si>
    <t>NWN/236021</t>
  </si>
  <si>
    <t>NWN/236020</t>
  </si>
  <si>
    <t>NWN/236016</t>
  </si>
  <si>
    <t>NWN/236015</t>
  </si>
  <si>
    <t>NWN/236012</t>
  </si>
  <si>
    <t>NWN/236011</t>
  </si>
  <si>
    <t>NWN/241041</t>
  </si>
  <si>
    <t>NWN/241031</t>
  </si>
  <si>
    <t>NWN/241030</t>
  </si>
  <si>
    <t>NWN/241023</t>
  </si>
  <si>
    <t>NWN/241013</t>
  </si>
  <si>
    <t>NWN/241012</t>
  </si>
  <si>
    <t>NWN/241011</t>
  </si>
  <si>
    <t>NWN/241007</t>
  </si>
  <si>
    <t>NWN/241006</t>
  </si>
  <si>
    <t>NWN/241003</t>
  </si>
  <si>
    <t>NWN/241002</t>
  </si>
  <si>
    <t>NWN/241001</t>
  </si>
  <si>
    <t>NWN/232999</t>
  </si>
  <si>
    <t>NWN/232666</t>
  </si>
  <si>
    <t>NWN/232450</t>
  </si>
  <si>
    <t>NWN/232400</t>
  </si>
  <si>
    <t>NWN/232249</t>
  </si>
  <si>
    <t>NWN/232242</t>
  </si>
  <si>
    <t>NWN/232239</t>
  </si>
  <si>
    <t>NWN/232235</t>
  </si>
  <si>
    <t>NWN/232234</t>
  </si>
  <si>
    <t>NWN/232233</t>
  </si>
  <si>
    <t>NWN/232232</t>
  </si>
  <si>
    <t>NWN/232230</t>
  </si>
  <si>
    <t>NWN/232223</t>
  </si>
  <si>
    <t>NWN/232222</t>
  </si>
  <si>
    <t>NWN/232221</t>
  </si>
  <si>
    <t>NWN/232220</t>
  </si>
  <si>
    <t>NWN/232219</t>
  </si>
  <si>
    <t>NWN/232218</t>
  </si>
  <si>
    <t>NWN/232217</t>
  </si>
  <si>
    <t>NWN/232213</t>
  </si>
  <si>
    <t>NWN/232212</t>
  </si>
  <si>
    <t>NWN/232211</t>
  </si>
  <si>
    <t>NWN/232202</t>
  </si>
  <si>
    <t>NWN/232109</t>
  </si>
  <si>
    <t>NWN/232100</t>
  </si>
  <si>
    <t>NWN/232099</t>
  </si>
  <si>
    <t>NWN/232098</t>
  </si>
  <si>
    <t>NWN/232040</t>
  </si>
  <si>
    <t>NWN/232032</t>
  </si>
  <si>
    <t>NWN/232031</t>
  </si>
  <si>
    <t>NWN/232028</t>
  </si>
  <si>
    <t>NWN/232027</t>
  </si>
  <si>
    <t>NWN/232026</t>
  </si>
  <si>
    <t>NWN/232025</t>
  </si>
  <si>
    <t>NWN/232024</t>
  </si>
  <si>
    <t>NWN/232022</t>
  </si>
  <si>
    <t>NWN/232021</t>
  </si>
  <si>
    <t>NWN/232017</t>
  </si>
  <si>
    <t>NWN/232014</t>
  </si>
  <si>
    <t>NWN/232010</t>
  </si>
  <si>
    <t>NWN/232001</t>
  </si>
  <si>
    <t>NWN/232000</t>
  </si>
  <si>
    <t>NWN/239001</t>
  </si>
  <si>
    <t>NWN/231002</t>
  </si>
  <si>
    <t>NWN/221104</t>
  </si>
  <si>
    <t>NWN/221103</t>
  </si>
  <si>
    <t>NWN/221102</t>
  </si>
  <si>
    <t>NWN/221101</t>
  </si>
  <si>
    <t>NWN/221100</t>
  </si>
  <si>
    <t>NWN/221099</t>
  </si>
  <si>
    <t>NWN/221098</t>
  </si>
  <si>
    <t>NWN/221097</t>
  </si>
  <si>
    <t>NWN/221095</t>
  </si>
  <si>
    <t>NWN/221094</t>
  </si>
  <si>
    <t>NWN/221093</t>
  </si>
  <si>
    <t>NWN/221091</t>
  </si>
  <si>
    <t>NWN/221089</t>
  </si>
  <si>
    <t>NWN/221088</t>
  </si>
  <si>
    <t>NWN/221087</t>
  </si>
  <si>
    <t>NWN/221086</t>
  </si>
  <si>
    <t>NWN/221085</t>
  </si>
  <si>
    <t>NWN/221081</t>
  </si>
  <si>
    <t>NWN/221080</t>
  </si>
  <si>
    <t>NWN/221079</t>
  </si>
  <si>
    <t>NWN/221078</t>
  </si>
  <si>
    <t>NWN/221076</t>
  </si>
  <si>
    <t>NWN/221075</t>
  </si>
  <si>
    <t>NWN/221074</t>
  </si>
  <si>
    <t>NWN/221073</t>
  </si>
  <si>
    <t>NWN/221072</t>
  </si>
  <si>
    <t>NWN/221026</t>
  </si>
  <si>
    <t>NWN/221001</t>
  </si>
  <si>
    <t>NWN/216999</t>
  </si>
  <si>
    <t>NWN/216100</t>
  </si>
  <si>
    <t>NWN/216018</t>
  </si>
  <si>
    <t>NWN/216016</t>
  </si>
  <si>
    <t>NWN/216000</t>
  </si>
  <si>
    <t>NWN/218000</t>
  </si>
  <si>
    <t>NWN/212001</t>
  </si>
  <si>
    <t>NWN/210000</t>
  </si>
  <si>
    <t>NWN/209000</t>
  </si>
  <si>
    <t>NWN/207004</t>
  </si>
  <si>
    <t>NWN/207003</t>
  </si>
  <si>
    <t>NWN/207001</t>
  </si>
  <si>
    <t>NWN/214001</t>
  </si>
  <si>
    <t>NWN/201100</t>
  </si>
  <si>
    <t>NWN/201000</t>
  </si>
  <si>
    <t>NWN/234405</t>
  </si>
  <si>
    <t>NWN/234401</t>
  </si>
  <si>
    <t>NWN/234042</t>
  </si>
  <si>
    <t>NWN/186043</t>
  </si>
  <si>
    <t>NWN/186042</t>
  </si>
  <si>
    <t>NWN/186028</t>
  </si>
  <si>
    <t>NWN/186026</t>
  </si>
  <si>
    <t>NWN/186011</t>
  </si>
  <si>
    <t>NWN/186006</t>
  </si>
  <si>
    <t>NWN/186005</t>
  </si>
  <si>
    <t>NWN/184999</t>
  </si>
  <si>
    <t>NWN/184900</t>
  </si>
  <si>
    <t>NWN/184301</t>
  </si>
  <si>
    <t>NWN/184300</t>
  </si>
  <si>
    <t>NWN/184200</t>
  </si>
  <si>
    <t>NWN/184100</t>
  </si>
  <si>
    <t>NWN/184000</t>
  </si>
  <si>
    <t>NWN/183006</t>
  </si>
  <si>
    <t>NWN/183005</t>
  </si>
  <si>
    <t>NWN/199999</t>
  </si>
  <si>
    <t>NWN/199998</t>
  </si>
  <si>
    <t>NWN/186900</t>
  </si>
  <si>
    <t>NWN/186801</t>
  </si>
  <si>
    <t>NWN/186800</t>
  </si>
  <si>
    <t>NWN/143008</t>
  </si>
  <si>
    <t>NWN/181999</t>
  </si>
  <si>
    <t>NWN/181998</t>
  </si>
  <si>
    <t>NWN/181500</t>
  </si>
  <si>
    <t>NWN/181104</t>
  </si>
  <si>
    <t>NWN/181103</t>
  </si>
  <si>
    <t>NWN/181102</t>
  </si>
  <si>
    <t>NWN/181101</t>
  </si>
  <si>
    <t>NWN/181100</t>
  </si>
  <si>
    <t>NWN/181099</t>
  </si>
  <si>
    <t>NWN/181098</t>
  </si>
  <si>
    <t>NWN/181097</t>
  </si>
  <si>
    <t>NWN/181095</t>
  </si>
  <si>
    <t>NWN/181094</t>
  </si>
  <si>
    <t>NWN/181093</t>
  </si>
  <si>
    <t>NWN/181091</t>
  </si>
  <si>
    <t>NWN/181089</t>
  </si>
  <si>
    <t>NWN/181088</t>
  </si>
  <si>
    <t>NWN/181087</t>
  </si>
  <si>
    <t>NWN/181086</t>
  </si>
  <si>
    <t>NWN/181085</t>
  </si>
  <si>
    <t>NWN/181081</t>
  </si>
  <si>
    <t>NWN/181080</t>
  </si>
  <si>
    <t>NWN/181079</t>
  </si>
  <si>
    <t>NWN/181078</t>
  </si>
  <si>
    <t>NWN/181076</t>
  </si>
  <si>
    <t>NWN/181075</t>
  </si>
  <si>
    <t>NWN/181074</t>
  </si>
  <si>
    <t>NWN/181073</t>
  </si>
  <si>
    <t>NWN/181072</t>
  </si>
  <si>
    <t>NWN/181026</t>
  </si>
  <si>
    <t>NWN/181000</t>
  </si>
  <si>
    <t>NWN/124109</t>
  </si>
  <si>
    <t>NWN/124108</t>
  </si>
  <si>
    <t>NWN/124107</t>
  </si>
  <si>
    <t>NWN/124104</t>
  </si>
  <si>
    <t>NWN/124103</t>
  </si>
  <si>
    <t>NWN/124102</t>
  </si>
  <si>
    <t>NWN/124101</t>
  </si>
  <si>
    <t>NWN/124100</t>
  </si>
  <si>
    <t>NWN/124301</t>
  </si>
  <si>
    <t>NWN/124099</t>
  </si>
  <si>
    <t>NWN/124059</t>
  </si>
  <si>
    <t>NWN/124050</t>
  </si>
  <si>
    <t>NWN/124040</t>
  </si>
  <si>
    <t>NWN/124005</t>
  </si>
  <si>
    <t>NWN/123020</t>
  </si>
  <si>
    <t>NWN/186635</t>
  </si>
  <si>
    <t>NWN/186630</t>
  </si>
  <si>
    <t>NWN/186500</t>
  </si>
  <si>
    <t>NWN/186401</t>
  </si>
  <si>
    <t>NWN/186400</t>
  </si>
  <si>
    <t>NWN/186370</t>
  </si>
  <si>
    <t>NWN/186365</t>
  </si>
  <si>
    <t>NWN/186316</t>
  </si>
  <si>
    <t>NWN/186315</t>
  </si>
  <si>
    <t>NWN/186314</t>
  </si>
  <si>
    <t>NWN/186312</t>
  </si>
  <si>
    <t>NWN/186310</t>
  </si>
  <si>
    <t>NWN/186309</t>
  </si>
  <si>
    <t>NWN/186308</t>
  </si>
  <si>
    <t>NWN/186307</t>
  </si>
  <si>
    <t>NWN/186306</t>
  </si>
  <si>
    <t>NWN/186304</t>
  </si>
  <si>
    <t>NWN/186302</t>
  </si>
  <si>
    <t>NWN/186301</t>
  </si>
  <si>
    <t>NWN/186288</t>
  </si>
  <si>
    <t>NWN/186286</t>
  </si>
  <si>
    <t>NWN/186284</t>
  </si>
  <si>
    <t>NWN/186279</t>
  </si>
  <si>
    <t>NWN/186278</t>
  </si>
  <si>
    <t>NWN/186277</t>
  </si>
  <si>
    <t>NWN/186276</t>
  </si>
  <si>
    <t>NWN/186275</t>
  </si>
  <si>
    <t>NWN/186271</t>
  </si>
  <si>
    <t>NWN/186270</t>
  </si>
  <si>
    <t>NWN/186248</t>
  </si>
  <si>
    <t>NWN/186237</t>
  </si>
  <si>
    <t>NWN/186236</t>
  </si>
  <si>
    <t>NWN/186235</t>
  </si>
  <si>
    <t>NWN/186234</t>
  </si>
  <si>
    <t>NWN/186233</t>
  </si>
  <si>
    <t>NWN/186232</t>
  </si>
  <si>
    <t>NWN/186221</t>
  </si>
  <si>
    <t>NWN/186203</t>
  </si>
  <si>
    <t>NWN/191451</t>
  </si>
  <si>
    <t>NWN/191450</t>
  </si>
  <si>
    <t>NWN/191440</t>
  </si>
  <si>
    <t>NWN/191431</t>
  </si>
  <si>
    <t>NWN/191430</t>
  </si>
  <si>
    <t>NWN/191421</t>
  </si>
  <si>
    <t>NWN/191420</t>
  </si>
  <si>
    <t>NWN/191417</t>
  </si>
  <si>
    <t>NWN/191411</t>
  </si>
  <si>
    <t>NWN/191410</t>
  </si>
  <si>
    <t>NWN/191401</t>
  </si>
  <si>
    <t>NWN/191400</t>
  </si>
  <si>
    <t>NWN/186410</t>
  </si>
  <si>
    <t>NWN/186406</t>
  </si>
  <si>
    <t>NWN/186404</t>
  </si>
  <si>
    <t>NWN/186260</t>
  </si>
  <si>
    <t>NWN/186179</t>
  </si>
  <si>
    <t>NWN/186178</t>
  </si>
  <si>
    <t>NWN/186177</t>
  </si>
  <si>
    <t>NWN/186176</t>
  </si>
  <si>
    <t>NWN/186175</t>
  </si>
  <si>
    <t>NWN/186160</t>
  </si>
  <si>
    <t>NWN/186158</t>
  </si>
  <si>
    <t>NWN/186155</t>
  </si>
  <si>
    <t>NWN/186154</t>
  </si>
  <si>
    <t>NWN/186153</t>
  </si>
  <si>
    <t>NWN/186152</t>
  </si>
  <si>
    <t>NWN/186151</t>
  </si>
  <si>
    <t>NWN/186149</t>
  </si>
  <si>
    <t>NWN/186148</t>
  </si>
  <si>
    <t>NWN/186147</t>
  </si>
  <si>
    <t>NWN/186146</t>
  </si>
  <si>
    <t>NWN/186145</t>
  </si>
  <si>
    <t>NWN/186016</t>
  </si>
  <si>
    <t>NWN/192637</t>
  </si>
  <si>
    <t>NWN/192635</t>
  </si>
  <si>
    <t>NWN/192630</t>
  </si>
  <si>
    <t>NWN/189014</t>
  </si>
  <si>
    <t>NWN/189013</t>
  </si>
  <si>
    <t>NWN/189008</t>
  </si>
  <si>
    <t>NWN/189007</t>
  </si>
  <si>
    <t>NWN/189006</t>
  </si>
  <si>
    <t>NWN/124046</t>
  </si>
  <si>
    <t>NWN/124045</t>
  </si>
  <si>
    <t>NWN/124062</t>
  </si>
  <si>
    <t>NWN/123420</t>
  </si>
  <si>
    <t>NWN/123410</t>
  </si>
  <si>
    <t>NWN/123401</t>
  </si>
  <si>
    <t>NWN/123016</t>
  </si>
  <si>
    <t>NWN/146096</t>
  </si>
  <si>
    <t>NWN/146016</t>
  </si>
  <si>
    <t>NWN/146060</t>
  </si>
  <si>
    <t>NWN/146050</t>
  </si>
  <si>
    <t>NWN/146042</t>
  </si>
  <si>
    <t>NWN/146040</t>
  </si>
  <si>
    <t>NWN/146031</t>
  </si>
  <si>
    <t>NWN/174000</t>
  </si>
  <si>
    <t>NWN/136105</t>
  </si>
  <si>
    <t>NWN/136104</t>
  </si>
  <si>
    <t>NWN/136100</t>
  </si>
  <si>
    <t>NWN/165131</t>
  </si>
  <si>
    <t>NWN/165130</t>
  </si>
  <si>
    <t>NWN/165070</t>
  </si>
  <si>
    <t>NWN/165031</t>
  </si>
  <si>
    <t>NWN/165020</t>
  </si>
  <si>
    <t>NWN/165018</t>
  </si>
  <si>
    <t>NWN/165015</t>
  </si>
  <si>
    <t>NWN/165012</t>
  </si>
  <si>
    <t>NWN/165011</t>
  </si>
  <si>
    <t>NWN/165010</t>
  </si>
  <si>
    <t>NWN/165009</t>
  </si>
  <si>
    <t>NWN/165008</t>
  </si>
  <si>
    <t>NWN/166001</t>
  </si>
  <si>
    <t>NWN/163003</t>
  </si>
  <si>
    <t>NWN/163002</t>
  </si>
  <si>
    <t>NWN/154666</t>
  </si>
  <si>
    <t>NWN/154085</t>
  </si>
  <si>
    <t>NWN/154073</t>
  </si>
  <si>
    <t>NWN/154071</t>
  </si>
  <si>
    <t>NWN/154050</t>
  </si>
  <si>
    <t>NWN/154048</t>
  </si>
  <si>
    <t>NWN/154042</t>
  </si>
  <si>
    <t>NWN/154040</t>
  </si>
  <si>
    <t>NWN/154039</t>
  </si>
  <si>
    <t>NWN/154015</t>
  </si>
  <si>
    <t>NWN/154013</t>
  </si>
  <si>
    <t>NWN/154010</t>
  </si>
  <si>
    <t>NWN/154007</t>
  </si>
  <si>
    <t>NWN/154005</t>
  </si>
  <si>
    <t>NWN/154003</t>
  </si>
  <si>
    <t>NWN/154001</t>
  </si>
  <si>
    <t>NWN/164040</t>
  </si>
  <si>
    <t>NWN/164032</t>
  </si>
  <si>
    <t>NWN/164023</t>
  </si>
  <si>
    <t>NWN/164022</t>
  </si>
  <si>
    <t>NWN/164021</t>
  </si>
  <si>
    <t>NWN/164016</t>
  </si>
  <si>
    <t>NWN/164012</t>
  </si>
  <si>
    <t>NWN/186647</t>
  </si>
  <si>
    <t>NWN/186645</t>
  </si>
  <si>
    <t>NWN/186640</t>
  </si>
  <si>
    <t>NWN/192647</t>
  </si>
  <si>
    <t>NWN/192645</t>
  </si>
  <si>
    <t>NWN/192640</t>
  </si>
  <si>
    <t>NWN/182300</t>
  </si>
  <si>
    <t>NWN/182301</t>
  </si>
  <si>
    <t>NWN/144025</t>
  </si>
  <si>
    <t>NWN/144021</t>
  </si>
  <si>
    <t>NWN/144020</t>
  </si>
  <si>
    <t>NWN/144014</t>
  </si>
  <si>
    <t>NWN/144013</t>
  </si>
  <si>
    <t>NWN/144012</t>
  </si>
  <si>
    <t>NWN/144011</t>
  </si>
  <si>
    <t>NWN/173003</t>
  </si>
  <si>
    <t>NWN/173001</t>
  </si>
  <si>
    <t>NWN/172001</t>
  </si>
  <si>
    <t>NWN/171002</t>
  </si>
  <si>
    <t>NWN/143028</t>
  </si>
  <si>
    <t>NWN/143027</t>
  </si>
  <si>
    <t>NWN/143026</t>
  </si>
  <si>
    <t>NWN/143025</t>
  </si>
  <si>
    <t>NWN/143022</t>
  </si>
  <si>
    <t>NWN/143020</t>
  </si>
  <si>
    <t>NWN/143019</t>
  </si>
  <si>
    <t>NWN/143016</t>
  </si>
  <si>
    <t>NWN/143011</t>
  </si>
  <si>
    <t>NWN/143010</t>
  </si>
  <si>
    <t>NWN/143009</t>
  </si>
  <si>
    <t>NWN/143006</t>
  </si>
  <si>
    <t>NWN/143003</t>
  </si>
  <si>
    <t>NWN/143001</t>
  </si>
  <si>
    <t>NWN/142107</t>
  </si>
  <si>
    <t>NWN/142106</t>
  </si>
  <si>
    <t>NWN/142103</t>
  </si>
  <si>
    <t>NWN/142102</t>
  </si>
  <si>
    <t>NWN/142101</t>
  </si>
  <si>
    <t>NWN/142032</t>
  </si>
  <si>
    <t>NWN/142010</t>
  </si>
  <si>
    <t>NWN/142001</t>
  </si>
  <si>
    <t>NWN/136032</t>
  </si>
  <si>
    <t>NWN/136002</t>
  </si>
  <si>
    <t>NWN/135140</t>
  </si>
  <si>
    <t>NWN/135137</t>
  </si>
  <si>
    <t>NWN/135135</t>
  </si>
  <si>
    <t>NWN/135131</t>
  </si>
  <si>
    <t>NWN/135125</t>
  </si>
  <si>
    <t>NWN/135122</t>
  </si>
  <si>
    <t>NWN/135121</t>
  </si>
  <si>
    <t>NWN/135118</t>
  </si>
  <si>
    <t>NWN/135114</t>
  </si>
  <si>
    <t>NWN/135112</t>
  </si>
  <si>
    <t>NWN/135111</t>
  </si>
  <si>
    <t>NWN/135110</t>
  </si>
  <si>
    <t>NWN/135109</t>
  </si>
  <si>
    <t>NWN/135104</t>
  </si>
  <si>
    <t>NWN/135009</t>
  </si>
  <si>
    <t>NWN/135002</t>
  </si>
  <si>
    <t>NWN/134036</t>
  </si>
  <si>
    <t>NWN/131999</t>
  </si>
  <si>
    <t>NWN/131070</t>
  </si>
  <si>
    <t>NWN/131061</t>
  </si>
  <si>
    <t>NWN/131060</t>
  </si>
  <si>
    <t>NWN/131053</t>
  </si>
  <si>
    <t>NWN/131052</t>
  </si>
  <si>
    <t>NWN/131051</t>
  </si>
  <si>
    <t>NWN/131045</t>
  </si>
  <si>
    <t>NWN/131044</t>
  </si>
  <si>
    <t>NWN/131042</t>
  </si>
  <si>
    <t>NWN/131041</t>
  </si>
  <si>
    <t>NWN/131040</t>
  </si>
  <si>
    <t>NWN/131032</t>
  </si>
  <si>
    <t>NWN/131006</t>
  </si>
  <si>
    <t>NWN/131001</t>
  </si>
  <si>
    <t>NWN/122029</t>
  </si>
  <si>
    <t>NWN/122028</t>
  </si>
  <si>
    <t>NWN/122027</t>
  </si>
  <si>
    <t>NWN/122002</t>
  </si>
  <si>
    <t>NWN/121707</t>
  </si>
  <si>
    <t>NWN/121117</t>
  </si>
  <si>
    <t>NWN/121107</t>
  </si>
  <si>
    <t>NWN/121045</t>
  </si>
  <si>
    <t>NWN/121044</t>
  </si>
  <si>
    <t>NWN/121008</t>
  </si>
  <si>
    <t>NWN/121007</t>
  </si>
  <si>
    <t>NWN/121003</t>
  </si>
  <si>
    <t>NWN/121002</t>
  </si>
  <si>
    <t>NWN/121001</t>
  </si>
  <si>
    <t>NWN/108015</t>
  </si>
  <si>
    <t>NWN/108014</t>
  </si>
  <si>
    <t>NWN/108013</t>
  </si>
  <si>
    <t>NWN/108012</t>
  </si>
  <si>
    <t>NWN/108011</t>
  </si>
  <si>
    <t>NWN/108010</t>
  </si>
  <si>
    <t>NWN/108004</t>
  </si>
  <si>
    <t>NWN/108003</t>
  </si>
  <si>
    <t>NWN/108002</t>
  </si>
  <si>
    <t>NWN/108001</t>
  </si>
  <si>
    <t>NWN/117008</t>
  </si>
  <si>
    <t>NWN/117007</t>
  </si>
  <si>
    <t>NWN/117006</t>
  </si>
  <si>
    <t>NWN/117005</t>
  </si>
  <si>
    <t>NWN/117004</t>
  </si>
  <si>
    <t>NWN/117003</t>
  </si>
  <si>
    <t>NWN/117002</t>
  </si>
  <si>
    <t>NWN/117001</t>
  </si>
  <si>
    <t>NWN/107707</t>
  </si>
  <si>
    <t>NWN/107000</t>
  </si>
  <si>
    <t>NWN/106000</t>
  </si>
  <si>
    <t>NWN/105000</t>
  </si>
  <si>
    <t>NWN/101000</t>
  </si>
  <si>
    <t>Overall Result</t>
  </si>
  <si>
    <t>$</t>
  </si>
  <si>
    <t>TAX ACC-FED-INTEREST</t>
  </si>
  <si>
    <t>TAX ACC-OR-INTEREST</t>
  </si>
  <si>
    <t>CUR REG ASSETS - TAX</t>
  </si>
  <si>
    <t>WA-ENVIRON RECOVERY</t>
  </si>
  <si>
    <t>MARGIN SHARING - OR</t>
  </si>
  <si>
    <t>USED 2-20-12 run</t>
  </si>
  <si>
    <t>Short Term Debt</t>
  </si>
  <si>
    <t>Temporary equity to debt</t>
  </si>
  <si>
    <t>Pension Contributions</t>
  </si>
  <si>
    <t>PRVT BOND 4.00%-2042</t>
  </si>
  <si>
    <t>NORTHWEST ENERGY COR</t>
  </si>
  <si>
    <t>NORTHWEST NATURAL GAS COMPANY</t>
  </si>
  <si>
    <t xml:space="preserve">     Underwriter's</t>
  </si>
  <si>
    <t/>
  </si>
  <si>
    <t xml:space="preserve"> </t>
  </si>
  <si>
    <t>Premium or Discount</t>
  </si>
  <si>
    <t xml:space="preserve">       Commission</t>
  </si>
  <si>
    <t xml:space="preserve">  Expense of  Issue</t>
  </si>
  <si>
    <t xml:space="preserve">        Net Proceeds</t>
  </si>
  <si>
    <t xml:space="preserve"> Original</t>
  </si>
  <si>
    <t xml:space="preserve">Cost of </t>
  </si>
  <si>
    <t>Annual</t>
  </si>
  <si>
    <t>Description</t>
  </si>
  <si>
    <t>Per $ 100</t>
  </si>
  <si>
    <t>Per $100</t>
  </si>
  <si>
    <t>Term to</t>
  </si>
  <si>
    <t>Money</t>
  </si>
  <si>
    <t>Cost Out-</t>
  </si>
  <si>
    <t>ln.</t>
  </si>
  <si>
    <t>Coupon</t>
  </si>
  <si>
    <t>of</t>
  </si>
  <si>
    <t>Date</t>
  </si>
  <si>
    <t>Maturity</t>
  </si>
  <si>
    <t>Years to</t>
  </si>
  <si>
    <t>Principal</t>
  </si>
  <si>
    <t xml:space="preserve"> Maturity</t>
  </si>
  <si>
    <t>(Bond</t>
  </si>
  <si>
    <t>standing</t>
  </si>
  <si>
    <t>#</t>
  </si>
  <si>
    <t>Rate</t>
  </si>
  <si>
    <t>Issue</t>
  </si>
  <si>
    <t>Issued</t>
  </si>
  <si>
    <t>Outstanding</t>
  </si>
  <si>
    <t>Offered</t>
  </si>
  <si>
    <t>Amount</t>
  </si>
  <si>
    <t xml:space="preserve"> Yrs.</t>
  </si>
  <si>
    <t>Table)</t>
  </si>
  <si>
    <t>Debt</t>
  </si>
  <si>
    <t>Check step</t>
  </si>
  <si>
    <t>(a)</t>
  </si>
  <si>
    <t>(b)</t>
  </si>
  <si>
    <t>(c)</t>
  </si>
  <si>
    <t>(d)</t>
  </si>
  <si>
    <t>(e)</t>
  </si>
  <si>
    <t>(f)</t>
  </si>
  <si>
    <t>(g)</t>
  </si>
  <si>
    <t>(h)</t>
  </si>
  <si>
    <t>(i)</t>
  </si>
  <si>
    <t>(j)</t>
  </si>
  <si>
    <t>(k)</t>
  </si>
  <si>
    <t>(l)</t>
  </si>
  <si>
    <t>(m)</t>
  </si>
  <si>
    <t>(n)</t>
  </si>
  <si>
    <t>(o)</t>
  </si>
  <si>
    <t>(p)</t>
  </si>
  <si>
    <t>Medium-Term Notes</t>
  </si>
  <si>
    <t xml:space="preserve">  First Mortgage Bonds:</t>
  </si>
  <si>
    <t xml:space="preserve">   8.260% Series</t>
  </si>
  <si>
    <t>[1]</t>
  </si>
  <si>
    <t xml:space="preserve">   3.95 % Series</t>
  </si>
  <si>
    <t xml:space="preserve">   4.700% Series</t>
  </si>
  <si>
    <t xml:space="preserve">   5.150% Series</t>
  </si>
  <si>
    <t xml:space="preserve">   7.000% Series</t>
  </si>
  <si>
    <t xml:space="preserve">   6.600% Series</t>
  </si>
  <si>
    <t>[2]</t>
  </si>
  <si>
    <t xml:space="preserve">   8.310% Series</t>
  </si>
  <si>
    <t xml:space="preserve">   7.630% Series</t>
  </si>
  <si>
    <t xml:space="preserve">   5.370% Series</t>
  </si>
  <si>
    <t>[7]</t>
  </si>
  <si>
    <t xml:space="preserve">   9.050% Series</t>
  </si>
  <si>
    <t xml:space="preserve">   3.176% Series</t>
  </si>
  <si>
    <t xml:space="preserve">   5.620% Series</t>
  </si>
  <si>
    <t>[6]</t>
  </si>
  <si>
    <t xml:space="preserve">   7.720% Series</t>
  </si>
  <si>
    <t>[4]</t>
  </si>
  <si>
    <t xml:space="preserve">   6.520% Series</t>
  </si>
  <si>
    <t xml:space="preserve">   7.050% Series</t>
  </si>
  <si>
    <t xml:space="preserve">   6.650% Series</t>
  </si>
  <si>
    <t>[8]</t>
  </si>
  <si>
    <t xml:space="preserve">   7.740% Series</t>
  </si>
  <si>
    <t>[3]</t>
  </si>
  <si>
    <t xml:space="preserve">   7.850% Series</t>
  </si>
  <si>
    <t>[5]</t>
  </si>
  <si>
    <t xml:space="preserve">   5.820% Series</t>
  </si>
  <si>
    <t xml:space="preserve">   5.660% Series</t>
  </si>
  <si>
    <t xml:space="preserve">   5.250% Series</t>
  </si>
  <si>
    <t xml:space="preserve">   4.000% Series</t>
  </si>
  <si>
    <t xml:space="preserve">      WEIGHTED EMBEDDED COST:  </t>
  </si>
  <si>
    <t>EQUALS  =</t>
  </si>
  <si>
    <t>[1]  INCLUDES PREMIUM AND UMAMORTIZED COST ON EARLY REDEMPTION OF 9.8% SERIES BONDS ($1,044,111 ALLOCATED TO THE 8.31% SERIES, AND $835,723 ALLCOATED TO THE 8.26% SERIES).</t>
  </si>
  <si>
    <t xml:space="preserve">[2]  INCLUDES $910,800 PREMIUM AND $222,664 UNAMORTIZED COSTS ON EARLY REDEMPTION OF 9.125% SERIES BONDS ALLOCATED TO THE 6.60% SERIES. </t>
  </si>
  <si>
    <t xml:space="preserve">[3]  INCLUDES $992,143 PREMIUM, $178,966 UNAMORTIZED COSTS ON EARLY REDEMPTION OF 9.75% SERIES BONDS, AND $148,605 UNAMORTIZED COSTS ON EARLY REDEMPTION OF 15.375% SERIES BONDS ALLOCATED TO THE 7.74% SERIES. </t>
  </si>
  <si>
    <t xml:space="preserve">[4]  INCLUDES $826,786 PREMIUM, $149,139 UNAMORTIZED COSTS ON EARLY REDEMPTION OF 9.75% SERIES BONDS, AND $123,837 UNAMORTIZED COSTS ON EARLY REDEMPTION OF 15.375% SERIES BONDS ALLOCATED TO THE 7.72% SERIES. </t>
  </si>
  <si>
    <t xml:space="preserve">[5]  INCLUDES $496,071 PREMIUM, $89,483 UNAMORTIZED COSTS ON EARLY REDEMPTION OF 9.75% SERIES BONDS, AND $74,302 UNAMORTIZED COSTS ON EARLY REDEMPTION OF 15.375% SERIES BONDS ALLOCATED TO THE 7.85% SERIES. </t>
  </si>
  <si>
    <t>[6]  INCLUDES $150,000 PREMIUM AND $405,971 UNAMORTIZED COSTS ON EARLY REDEMPTION OF 7.50% SERIES BONDS, $413,600 PREMIUM AND $1,116,479 UNAMORTIZED COSTS ON EARLY REDEMPTION OF 7.52% SERIES BONDS AND $730,000 PREMIUM AND $136,800 UNAMORTIZED COSTS ON EARLY REDEMPTION OF 7.25% SERIES BONDS ALLOCATED TO 5.62% SERIES.</t>
  </si>
  <si>
    <t>[7] INCLUDES $10,096,000 COSTS PAID ON INTEREST RATE HEDGE LOSS AND $298,058 UNAMORTIZED COSTS ON SHELF REGISTRATION, ALLOCATED TO 5.37% SERIES.</t>
  </si>
  <si>
    <t>[8] In November 2009 one investor exercised its right under a one-time put option to redeem $0.3 million of the $20 million outstanding.  This one-time put option has now expired, and the remaining $19.7 million remaining principal outstanding is expected to be redeemed at maturity in November 2027.</t>
  </si>
  <si>
    <t>PERIOD ENDED July 31, 2013</t>
  </si>
  <si>
    <t>SCENARIO:  EMBEDDED COST OF LONG-TERM DEBT CAPITAL AT</t>
  </si>
  <si>
    <t>SEC MTN'S3.542%-2023</t>
  </si>
  <si>
    <t>EMBEDDED COST OF LONG-TERM DEBT CAPITAL AT</t>
  </si>
  <si>
    <t xml:space="preserve">   3.542% Series</t>
  </si>
  <si>
    <t>Long Term Debt (Sum lines 58 - 88)</t>
  </si>
  <si>
    <t xml:space="preserve">13 Month </t>
  </si>
  <si>
    <t>Average</t>
  </si>
  <si>
    <t>PERIOD ENDED August 31, 2013</t>
  </si>
  <si>
    <t>SEC DEF INT REV DMND</t>
  </si>
  <si>
    <t>SEC DEF INT REV IND</t>
  </si>
  <si>
    <t>SEC INT ADJ COM DECG</t>
  </si>
  <si>
    <t>SEC INT ADJ RES DECG</t>
  </si>
  <si>
    <t>Amort-SEC Def. Int</t>
  </si>
  <si>
    <t>SEC DEFD REG PEN INT</t>
  </si>
  <si>
    <t>SEC MTN'S1.54%-2018</t>
  </si>
  <si>
    <t>SEC MTN'S3.21%-2026</t>
  </si>
  <si>
    <t>SEC MTN'S4.13%-2046</t>
  </si>
  <si>
    <t>(13mo. AMA)</t>
  </si>
  <si>
    <t>2016 Earnings Test</t>
  </si>
  <si>
    <t>2016 Commission Basis Reprt</t>
  </si>
  <si>
    <t>Short Term Debt (System Working Capital)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</si>
</sst>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5" formatCode="&quot;$&quot;#,##0_);\(&quot;$&quot;#,##0\)"/>
    <numFmt numFmtId="43" formatCode="_(* #,##0.00_);_(* \(#,##0.00\);_(* &quot;-&quot;??_);_(@_)"/>
    <numFmt numFmtId="164" formatCode="#,##0.0_);\(#,##0.0\)"/>
    <numFmt numFmtId="165" formatCode="0.000%"/>
    <numFmt numFmtId="166" formatCode="General_)"/>
    <numFmt numFmtId="167" formatCode="mm/yy"/>
    <numFmt numFmtId="168" formatCode="_(* #,##0.0_);_(* \(#,##0.0\);_(* &quot;-&quot;??_);_(@_)"/>
    <numFmt numFmtId="169" formatCode="#,##0.000_);\(#,##0.000\)"/>
    <numFmt numFmtId="170" formatCode="&quot;$&quot;#,##0"/>
    <numFmt numFmtId="171" formatCode="_(* #,##0_);_(* \(#,##0\);_(* &quot;-&quot;??_);_(@_)"/>
  </numFmts>
  <fonts count="69" x14ac:knownFonts="1">
    <font>
      <sz val="10"/>
      <color theme="1"/>
      <name val="Tahoma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Tahoma"/>
      <family val="2"/>
    </font>
    <font>
      <b/>
      <sz val="13"/>
      <color theme="3"/>
      <name val="Tahoma"/>
      <family val="2"/>
    </font>
    <font>
      <b/>
      <sz val="11"/>
      <color theme="3"/>
      <name val="Tahoma"/>
      <family val="2"/>
    </font>
    <font>
      <sz val="10"/>
      <color rgb="FF006100"/>
      <name val="Tahoma"/>
      <family val="2"/>
    </font>
    <font>
      <sz val="10"/>
      <color rgb="FF9C0006"/>
      <name val="Tahoma"/>
      <family val="2"/>
    </font>
    <font>
      <sz val="10"/>
      <color rgb="FF9C6500"/>
      <name val="Tahoma"/>
      <family val="2"/>
    </font>
    <font>
      <sz val="10"/>
      <color rgb="FF3F3F76"/>
      <name val="Tahoma"/>
      <family val="2"/>
    </font>
    <font>
      <b/>
      <sz val="10"/>
      <color rgb="FF3F3F3F"/>
      <name val="Tahoma"/>
      <family val="2"/>
    </font>
    <font>
      <b/>
      <sz val="10"/>
      <color rgb="FFFA7D00"/>
      <name val="Tahoma"/>
      <family val="2"/>
    </font>
    <font>
      <sz val="10"/>
      <color rgb="FFFA7D00"/>
      <name val="Tahoma"/>
      <family val="2"/>
    </font>
    <font>
      <b/>
      <sz val="10"/>
      <color theme="0"/>
      <name val="Tahoma"/>
      <family val="2"/>
    </font>
    <font>
      <sz val="10"/>
      <color rgb="FFFF0000"/>
      <name val="Tahoma"/>
      <family val="2"/>
    </font>
    <font>
      <i/>
      <sz val="10"/>
      <color rgb="FF7F7F7F"/>
      <name val="Tahoma"/>
      <family val="2"/>
    </font>
    <font>
      <b/>
      <sz val="10"/>
      <color theme="1"/>
      <name val="Tahoma"/>
      <family val="2"/>
    </font>
    <font>
      <sz val="10"/>
      <color theme="0"/>
      <name val="Tahoma"/>
      <family val="2"/>
    </font>
    <font>
      <b/>
      <sz val="10"/>
      <color rgb="FF000000"/>
      <name val="Tahoma"/>
      <family val="2"/>
    </font>
    <font>
      <sz val="10"/>
      <color rgb="FF000000"/>
      <name val="Tahoma"/>
      <family val="2"/>
    </font>
    <font>
      <b/>
      <sz val="10"/>
      <name val="Tahoma"/>
      <family val="2"/>
    </font>
    <font>
      <b/>
      <sz val="10"/>
      <color rgb="FF0000FF"/>
      <name val="Tahoma"/>
      <family val="2"/>
    </font>
    <font>
      <u/>
      <sz val="8"/>
      <name val="Tahoma"/>
      <family val="2"/>
    </font>
    <font>
      <sz val="8"/>
      <name val="Tahoma"/>
      <family val="2"/>
    </font>
    <font>
      <u/>
      <sz val="10"/>
      <name val="Tahoma"/>
      <family val="2"/>
    </font>
    <font>
      <sz val="10"/>
      <name val="Tahoma"/>
      <family val="2"/>
    </font>
    <font>
      <sz val="10"/>
      <color indexed="48"/>
      <name val="Tahoma"/>
      <family val="2"/>
    </font>
    <font>
      <b/>
      <u/>
      <sz val="10"/>
      <name val="Tahoma"/>
      <family val="2"/>
    </font>
    <font>
      <sz val="10"/>
      <color rgb="FF0000FF"/>
      <name val="Tahoma"/>
      <family val="2"/>
    </font>
    <font>
      <b/>
      <sz val="8"/>
      <name val="Tahoma"/>
      <family val="2"/>
    </font>
    <font>
      <sz val="10"/>
      <name val="Arial"/>
      <family val="2"/>
    </font>
    <font>
      <sz val="12"/>
      <name val="Arial"/>
      <family val="2"/>
    </font>
    <font>
      <sz val="10"/>
      <name val="Courier"/>
      <family val="3"/>
    </font>
    <font>
      <b/>
      <sz val="9"/>
      <name val="Arial"/>
      <family val="2"/>
    </font>
    <font>
      <b/>
      <sz val="9"/>
      <name val="Courier New"/>
      <family val="3"/>
    </font>
    <font>
      <sz val="9"/>
      <name val="Courier"/>
      <family val="3"/>
    </font>
    <font>
      <sz val="9"/>
      <name val="Arial"/>
      <family val="2"/>
    </font>
    <font>
      <sz val="9"/>
      <name val="Courier New"/>
      <family val="3"/>
    </font>
    <font>
      <sz val="11"/>
      <color theme="0"/>
      <name val="Calibri"/>
      <family val="2"/>
      <scheme val="minor"/>
    </font>
    <font>
      <u/>
      <sz val="9"/>
      <name val="Arial"/>
      <family val="2"/>
    </font>
    <font>
      <sz val="9"/>
      <color theme="1"/>
      <name val="Arial"/>
      <family val="2"/>
    </font>
    <font>
      <sz val="9"/>
      <color indexed="48"/>
      <name val="Arial"/>
      <family val="2"/>
    </font>
    <font>
      <sz val="9"/>
      <color indexed="56"/>
      <name val="Arial"/>
      <family val="2"/>
    </font>
    <font>
      <b/>
      <sz val="9"/>
      <color indexed="56"/>
      <name val="Arial"/>
      <family val="2"/>
    </font>
    <font>
      <sz val="10"/>
      <name val="MS Sans Serif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79998168889431442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24"/>
      </left>
      <right style="thick">
        <color indexed="24"/>
      </right>
      <top style="thick">
        <color indexed="24"/>
      </top>
      <bottom style="thick">
        <color indexed="2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12">
    <xf numFmtId="0" fontId="0" fillId="0" borderId="0"/>
    <xf numFmtId="9" fontId="8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1" applyNumberFormat="0" applyFill="0" applyAlignment="0" applyProtection="0"/>
    <xf numFmtId="0" fontId="11" fillId="0" borderId="2" applyNumberFormat="0" applyFill="0" applyAlignment="0" applyProtection="0"/>
    <xf numFmtId="0" fontId="12" fillId="0" borderId="3" applyNumberFormat="0" applyFill="0" applyAlignment="0" applyProtection="0"/>
    <xf numFmtId="0" fontId="12" fillId="0" borderId="0" applyNumberFormat="0" applyFill="0" applyBorder="0" applyAlignment="0" applyProtection="0"/>
    <xf numFmtId="0" fontId="13" fillId="2" borderId="0" applyNumberFormat="0" applyBorder="0" applyAlignment="0" applyProtection="0"/>
    <xf numFmtId="0" fontId="14" fillId="3" borderId="0" applyNumberFormat="0" applyBorder="0" applyAlignment="0" applyProtection="0"/>
    <xf numFmtId="0" fontId="15" fillId="4" borderId="0" applyNumberFormat="0" applyBorder="0" applyAlignment="0" applyProtection="0"/>
    <xf numFmtId="0" fontId="16" fillId="5" borderId="4" applyNumberFormat="0" applyAlignment="0" applyProtection="0"/>
    <xf numFmtId="0" fontId="17" fillId="6" borderId="5" applyNumberFormat="0" applyAlignment="0" applyProtection="0"/>
    <xf numFmtId="0" fontId="18" fillId="6" borderId="4" applyNumberFormat="0" applyAlignment="0" applyProtection="0"/>
    <xf numFmtId="0" fontId="19" fillId="0" borderId="6" applyNumberFormat="0" applyFill="0" applyAlignment="0" applyProtection="0"/>
    <xf numFmtId="0" fontId="20" fillId="7" borderId="7" applyNumberFormat="0" applyAlignment="0" applyProtection="0"/>
    <xf numFmtId="0" fontId="21" fillId="0" borderId="0" applyNumberFormat="0" applyFill="0" applyBorder="0" applyAlignment="0" applyProtection="0"/>
    <xf numFmtId="0" fontId="8" fillId="8" borderId="8" applyNumberFormat="0" applyFont="0" applyAlignment="0" applyProtection="0"/>
    <xf numFmtId="0" fontId="22" fillId="0" borderId="0" applyNumberFormat="0" applyFill="0" applyBorder="0" applyAlignment="0" applyProtection="0"/>
    <xf numFmtId="0" fontId="23" fillId="0" borderId="9" applyNumberFormat="0" applyFill="0" applyAlignment="0" applyProtection="0"/>
    <xf numFmtId="0" fontId="24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1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5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29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24" fillId="32" borderId="0" applyNumberFormat="0" applyBorder="0" applyAlignment="0" applyProtection="0"/>
    <xf numFmtId="0" fontId="7" fillId="0" borderId="0"/>
    <xf numFmtId="0" fontId="37" fillId="0" borderId="0">
      <alignment vertical="top"/>
    </xf>
    <xf numFmtId="4" fontId="37" fillId="0" borderId="0" applyFill="0" applyBorder="0" applyProtection="0">
      <alignment horizontal="right" vertical="top"/>
    </xf>
    <xf numFmtId="3" fontId="37" fillId="0" borderId="0" applyFont="0" applyFill="0" applyBorder="0" applyAlignment="0" applyProtection="0">
      <alignment vertical="top"/>
    </xf>
    <xf numFmtId="0" fontId="37" fillId="0" borderId="0" applyFont="0" applyFill="0" applyBorder="0" applyAlignment="0" applyProtection="0">
      <alignment vertical="top"/>
    </xf>
    <xf numFmtId="5" fontId="37" fillId="0" borderId="0">
      <alignment vertical="top"/>
    </xf>
    <xf numFmtId="5" fontId="37" fillId="0" borderId="0" applyFont="0" applyFill="0" applyBorder="0" applyAlignment="0" applyProtection="0">
      <alignment vertical="top"/>
    </xf>
    <xf numFmtId="0" fontId="37" fillId="0" borderId="0">
      <alignment vertical="top"/>
    </xf>
    <xf numFmtId="15" fontId="37" fillId="0" borderId="0" applyFont="0" applyFill="0" applyBorder="0" applyAlignment="0" applyProtection="0">
      <alignment vertical="top"/>
    </xf>
    <xf numFmtId="2" fontId="37" fillId="0" borderId="0" applyFont="0" applyFill="0" applyBorder="0" applyAlignment="0" applyProtection="0">
      <alignment vertical="top"/>
    </xf>
    <xf numFmtId="0" fontId="37" fillId="0" borderId="0">
      <alignment horizontal="right" vertical="top"/>
    </xf>
    <xf numFmtId="0" fontId="38" fillId="0" borderId="0">
      <alignment vertical="top"/>
    </xf>
    <xf numFmtId="0" fontId="8" fillId="0" borderId="0"/>
    <xf numFmtId="0" fontId="37" fillId="0" borderId="0"/>
    <xf numFmtId="3" fontId="38" fillId="0" borderId="16">
      <alignment vertical="top"/>
    </xf>
    <xf numFmtId="9" fontId="37" fillId="0" borderId="0" applyFill="0" applyBorder="0" applyAlignment="0" applyProtection="0">
      <alignment vertical="top"/>
    </xf>
    <xf numFmtId="10" fontId="37" fillId="0" borderId="0" applyFont="0" applyFill="0" applyBorder="0" applyAlignment="0" applyProtection="0">
      <alignment vertical="top"/>
    </xf>
    <xf numFmtId="0" fontId="37" fillId="0" borderId="0" applyFont="0" applyFill="0" applyBorder="0" applyAlignment="0" applyProtection="0">
      <alignment vertical="top"/>
    </xf>
    <xf numFmtId="0" fontId="32" fillId="0" borderId="0"/>
    <xf numFmtId="9" fontId="32" fillId="0" borderId="0" applyFont="0" applyFill="0" applyBorder="0" applyAlignment="0" applyProtection="0"/>
    <xf numFmtId="43" fontId="8" fillId="0" borderId="0" applyFont="0" applyFill="0" applyBorder="0" applyAlignment="0" applyProtection="0"/>
    <xf numFmtId="166" fontId="39" fillId="0" borderId="0"/>
    <xf numFmtId="0" fontId="6" fillId="0" borderId="0"/>
    <xf numFmtId="9" fontId="39" fillId="0" borderId="0" applyFont="0" applyFill="0" applyBorder="0" applyAlignment="0" applyProtection="0"/>
    <xf numFmtId="0" fontId="6" fillId="0" borderId="0"/>
    <xf numFmtId="0" fontId="6" fillId="0" borderId="0"/>
    <xf numFmtId="43" fontId="8" fillId="0" borderId="0" applyFont="0" applyFill="0" applyBorder="0" applyAlignment="0" applyProtection="0"/>
    <xf numFmtId="9" fontId="51" fillId="0" borderId="0" applyFont="0" applyFill="0" applyBorder="0" applyAlignment="0" applyProtection="0"/>
    <xf numFmtId="40" fontId="51" fillId="0" borderId="0" applyFont="0" applyFill="0" applyBorder="0" applyAlignment="0" applyProtection="0"/>
    <xf numFmtId="38" fontId="51" fillId="0" borderId="0" applyFont="0" applyFill="0" applyBorder="0" applyAlignment="0" applyProtection="0"/>
    <xf numFmtId="0" fontId="6" fillId="0" borderId="0"/>
    <xf numFmtId="0" fontId="6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6" fontId="39" fillId="0" borderId="0"/>
    <xf numFmtId="166" fontId="39" fillId="0" borderId="0"/>
    <xf numFmtId="166" fontId="39" fillId="0" borderId="0"/>
    <xf numFmtId="166" fontId="3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52" fillId="0" borderId="1" applyNumberFormat="0" applyFill="0" applyAlignment="0" applyProtection="0"/>
    <xf numFmtId="0" fontId="53" fillId="0" borderId="2" applyNumberFormat="0" applyFill="0" applyAlignment="0" applyProtection="0"/>
    <xf numFmtId="0" fontId="54" fillId="0" borderId="3" applyNumberFormat="0" applyFill="0" applyAlignment="0" applyProtection="0"/>
    <xf numFmtId="0" fontId="54" fillId="0" borderId="0" applyNumberFormat="0" applyFill="0" applyBorder="0" applyAlignment="0" applyProtection="0"/>
    <xf numFmtId="0" fontId="55" fillId="2" borderId="0" applyNumberFormat="0" applyBorder="0" applyAlignment="0" applyProtection="0"/>
    <xf numFmtId="0" fontId="56" fillId="3" borderId="0" applyNumberFormat="0" applyBorder="0" applyAlignment="0" applyProtection="0"/>
    <xf numFmtId="0" fontId="57" fillId="4" borderId="0" applyNumberFormat="0" applyBorder="0" applyAlignment="0" applyProtection="0"/>
    <xf numFmtId="0" fontId="58" fillId="5" borderId="4" applyNumberFormat="0" applyAlignment="0" applyProtection="0"/>
    <xf numFmtId="0" fontId="59" fillId="6" borderId="5" applyNumberFormat="0" applyAlignment="0" applyProtection="0"/>
    <xf numFmtId="0" fontId="60" fillId="6" borderId="4" applyNumberFormat="0" applyAlignment="0" applyProtection="0"/>
    <xf numFmtId="0" fontId="61" fillId="0" borderId="6" applyNumberFormat="0" applyFill="0" applyAlignment="0" applyProtection="0"/>
    <xf numFmtId="0" fontId="62" fillId="7" borderId="7" applyNumberFormat="0" applyAlignment="0" applyProtection="0"/>
    <xf numFmtId="0" fontId="63" fillId="0" borderId="0" applyNumberFormat="0" applyFill="0" applyBorder="0" applyAlignment="0" applyProtection="0"/>
    <xf numFmtId="0" fontId="3" fillId="8" borderId="8" applyNumberFormat="0" applyFont="0" applyAlignment="0" applyProtection="0"/>
    <xf numFmtId="0" fontId="64" fillId="0" borderId="0" applyNumberFormat="0" applyFill="0" applyBorder="0" applyAlignment="0" applyProtection="0"/>
    <xf numFmtId="0" fontId="65" fillId="0" borderId="9" applyNumberFormat="0" applyFill="0" applyAlignment="0" applyProtection="0"/>
    <xf numFmtId="0" fontId="45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45" fillId="12" borderId="0" applyNumberFormat="0" applyBorder="0" applyAlignment="0" applyProtection="0"/>
    <xf numFmtId="0" fontId="45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45" fillId="16" borderId="0" applyNumberFormat="0" applyBorder="0" applyAlignment="0" applyProtection="0"/>
    <xf numFmtId="0" fontId="45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45" fillId="20" borderId="0" applyNumberFormat="0" applyBorder="0" applyAlignment="0" applyProtection="0"/>
    <xf numFmtId="0" fontId="45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45" fillId="24" borderId="0" applyNumberFormat="0" applyBorder="0" applyAlignment="0" applyProtection="0"/>
    <xf numFmtId="0" fontId="45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45" fillId="28" borderId="0" applyNumberFormat="0" applyBorder="0" applyAlignment="0" applyProtection="0"/>
    <xf numFmtId="0" fontId="45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45" fillId="32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</cellStyleXfs>
  <cellXfs count="395">
    <xf numFmtId="0" fontId="0" fillId="0" borderId="0" xfId="0"/>
    <xf numFmtId="37" fontId="0" fillId="0" borderId="0" xfId="0" applyNumberFormat="1" applyFont="1" applyFill="1" applyBorder="1" applyAlignment="1"/>
    <xf numFmtId="37" fontId="0" fillId="0" borderId="0" xfId="0" applyNumberFormat="1" applyFont="1" applyFill="1" applyBorder="1" applyAlignment="1">
      <alignment horizontal="left" vertical="center"/>
    </xf>
    <xf numFmtId="0" fontId="0" fillId="0" borderId="0" xfId="0" applyNumberFormat="1" applyFont="1" applyFill="1" applyBorder="1" applyAlignment="1"/>
    <xf numFmtId="37" fontId="25" fillId="0" borderId="0" xfId="0" applyNumberFormat="1" applyFont="1" applyFill="1" applyBorder="1" applyAlignment="1"/>
    <xf numFmtId="37" fontId="26" fillId="0" borderId="0" xfId="0" applyNumberFormat="1" applyFont="1" applyFill="1" applyBorder="1" applyAlignment="1"/>
    <xf numFmtId="37" fontId="26" fillId="0" borderId="0" xfId="0" applyNumberFormat="1" applyFont="1" applyFill="1" applyBorder="1" applyAlignment="1">
      <alignment horizontal="left" vertical="center"/>
    </xf>
    <xf numFmtId="37" fontId="26" fillId="0" borderId="0" xfId="0" applyNumberFormat="1" applyFont="1" applyFill="1" applyBorder="1" applyAlignment="1">
      <alignment horizontal="right" vertical="center"/>
    </xf>
    <xf numFmtId="0" fontId="27" fillId="0" borderId="0" xfId="0" applyFont="1"/>
    <xf numFmtId="37" fontId="0" fillId="0" borderId="0" xfId="0" applyNumberFormat="1"/>
    <xf numFmtId="0" fontId="28" fillId="0" borderId="0" xfId="0" applyFont="1"/>
    <xf numFmtId="0" fontId="27" fillId="0" borderId="0" xfId="0" applyFont="1" applyFill="1"/>
    <xf numFmtId="0" fontId="0" fillId="0" borderId="0" xfId="0" applyFill="1"/>
    <xf numFmtId="37" fontId="27" fillId="0" borderId="0" xfId="0" applyNumberFormat="1" applyFont="1" applyAlignment="1">
      <alignment horizontal="center"/>
    </xf>
    <xf numFmtId="0" fontId="27" fillId="0" borderId="0" xfId="0" applyNumberFormat="1" applyFont="1" applyAlignment="1">
      <alignment horizontal="center" vertical="top"/>
    </xf>
    <xf numFmtId="0" fontId="29" fillId="0" borderId="0" xfId="0" applyFont="1" applyAlignment="1">
      <alignment horizontal="center"/>
    </xf>
    <xf numFmtId="37" fontId="27" fillId="0" borderId="10" xfId="0" applyNumberFormat="1" applyFont="1" applyBorder="1" applyAlignment="1">
      <alignment horizontal="center" vertical="top"/>
    </xf>
    <xf numFmtId="0" fontId="27" fillId="0" borderId="10" xfId="0" applyFont="1" applyFill="1" applyBorder="1" applyAlignment="1">
      <alignment horizontal="center" vertical="top"/>
    </xf>
    <xf numFmtId="0" fontId="30" fillId="0" borderId="0" xfId="0" applyFont="1" applyAlignment="1">
      <alignment horizontal="center"/>
    </xf>
    <xf numFmtId="0" fontId="31" fillId="0" borderId="0" xfId="0" applyFont="1"/>
    <xf numFmtId="37" fontId="32" fillId="0" borderId="0" xfId="0" applyNumberFormat="1" applyFont="1"/>
    <xf numFmtId="0" fontId="32" fillId="0" borderId="0" xfId="0" applyFont="1"/>
    <xf numFmtId="164" fontId="0" fillId="0" borderId="0" xfId="0" applyNumberFormat="1"/>
    <xf numFmtId="37" fontId="32" fillId="0" borderId="10" xfId="0" applyNumberFormat="1" applyFont="1" applyFill="1" applyBorder="1"/>
    <xf numFmtId="37" fontId="33" fillId="0" borderId="0" xfId="0" applyNumberFormat="1" applyFont="1"/>
    <xf numFmtId="37" fontId="32" fillId="0" borderId="11" xfId="0" applyNumberFormat="1" applyFont="1" applyBorder="1"/>
    <xf numFmtId="164" fontId="32" fillId="0" borderId="11" xfId="0" applyNumberFormat="1" applyFont="1" applyBorder="1"/>
    <xf numFmtId="37" fontId="32" fillId="0" borderId="0" xfId="0" applyNumberFormat="1" applyFont="1" applyBorder="1"/>
    <xf numFmtId="37" fontId="32" fillId="0" borderId="0" xfId="1" applyNumberFormat="1" applyFont="1" applyBorder="1"/>
    <xf numFmtId="10" fontId="32" fillId="0" borderId="0" xfId="1" applyNumberFormat="1" applyFont="1" applyFill="1" applyBorder="1"/>
    <xf numFmtId="10" fontId="32" fillId="0" borderId="0" xfId="1" applyNumberFormat="1" applyFont="1" applyFill="1" applyBorder="1" applyProtection="1"/>
    <xf numFmtId="10" fontId="32" fillId="0" borderId="12" xfId="1" applyNumberFormat="1" applyFont="1" applyFill="1" applyBorder="1"/>
    <xf numFmtId="10" fontId="0" fillId="0" borderId="0" xfId="1" applyNumberFormat="1" applyFont="1"/>
    <xf numFmtId="10" fontId="32" fillId="0" borderId="0" xfId="1" applyNumberFormat="1" applyFont="1" applyAlignment="1">
      <alignment vertical="top"/>
    </xf>
    <xf numFmtId="10" fontId="32" fillId="0" borderId="0" xfId="1" applyNumberFormat="1" applyFont="1" applyBorder="1" applyAlignment="1">
      <alignment vertical="top"/>
    </xf>
    <xf numFmtId="10" fontId="32" fillId="0" borderId="10" xfId="1" applyNumberFormat="1" applyFont="1" applyBorder="1" applyAlignment="1">
      <alignment vertical="top"/>
    </xf>
    <xf numFmtId="0" fontId="34" fillId="0" borderId="0" xfId="0" applyFont="1"/>
    <xf numFmtId="0" fontId="27" fillId="33" borderId="13" xfId="0" applyFont="1" applyFill="1" applyBorder="1" applyAlignment="1">
      <alignment horizontal="left"/>
    </xf>
    <xf numFmtId="0" fontId="0" fillId="33" borderId="14" xfId="0" applyFill="1" applyBorder="1"/>
    <xf numFmtId="37" fontId="0" fillId="33" borderId="14" xfId="0" applyNumberFormat="1" applyFill="1" applyBorder="1"/>
    <xf numFmtId="0" fontId="0" fillId="33" borderId="15" xfId="0" applyFill="1" applyBorder="1"/>
    <xf numFmtId="39" fontId="0" fillId="0" borderId="0" xfId="0" applyNumberFormat="1"/>
    <xf numFmtId="165" fontId="0" fillId="0" borderId="0" xfId="1" applyNumberFormat="1" applyFont="1"/>
    <xf numFmtId="39" fontId="32" fillId="0" borderId="0" xfId="0" applyNumberFormat="1" applyFont="1"/>
    <xf numFmtId="49" fontId="0" fillId="0" borderId="0" xfId="0" applyNumberFormat="1"/>
    <xf numFmtId="37" fontId="35" fillId="0" borderId="0" xfId="0" applyNumberFormat="1" applyFont="1"/>
    <xf numFmtId="165" fontId="35" fillId="0" borderId="0" xfId="1" applyNumberFormat="1" applyFont="1" applyAlignment="1">
      <alignment vertical="top"/>
    </xf>
    <xf numFmtId="165" fontId="35" fillId="0" borderId="0" xfId="1" applyNumberFormat="1" applyFont="1" applyFill="1" applyAlignment="1">
      <alignment vertical="top"/>
    </xf>
    <xf numFmtId="10" fontId="35" fillId="0" borderId="0" xfId="1" applyNumberFormat="1" applyFont="1" applyAlignment="1">
      <alignment vertical="top"/>
    </xf>
    <xf numFmtId="37" fontId="35" fillId="0" borderId="10" xfId="0" applyNumberFormat="1" applyFont="1" applyFill="1" applyBorder="1"/>
    <xf numFmtId="37" fontId="0" fillId="0" borderId="10" xfId="0" applyNumberFormat="1" applyBorder="1"/>
    <xf numFmtId="10" fontId="0" fillId="0" borderId="0" xfId="0" applyNumberFormat="1"/>
    <xf numFmtId="0" fontId="0" fillId="0" borderId="0" xfId="0" applyAlignment="1">
      <alignment horizontal="right"/>
    </xf>
    <xf numFmtId="0" fontId="0" fillId="0" borderId="0" xfId="0" applyNumberFormat="1" applyFont="1" applyFill="1" applyBorder="1" applyAlignment="1">
      <alignment horizontal="center"/>
    </xf>
    <xf numFmtId="37" fontId="26" fillId="0" borderId="0" xfId="0" applyNumberFormat="1" applyFont="1" applyFill="1" applyBorder="1" applyAlignment="1">
      <alignment horizontal="center" vertical="center"/>
    </xf>
    <xf numFmtId="164" fontId="0" fillId="0" borderId="10" xfId="0" quotePrefix="1" applyNumberFormat="1" applyBorder="1"/>
    <xf numFmtId="164" fontId="0" fillId="0" borderId="0" xfId="0" quotePrefix="1" applyNumberFormat="1" applyBorder="1"/>
    <xf numFmtId="165" fontId="0" fillId="0" borderId="0" xfId="1" quotePrefix="1" applyNumberFormat="1" applyFont="1" applyBorder="1"/>
    <xf numFmtId="37" fontId="26" fillId="0" borderId="12" xfId="0" applyNumberFormat="1" applyFont="1" applyFill="1" applyBorder="1" applyAlignment="1">
      <alignment horizontal="right" vertical="center"/>
    </xf>
    <xf numFmtId="37" fontId="0" fillId="0" borderId="12" xfId="0" applyNumberFormat="1" applyFont="1" applyFill="1" applyBorder="1" applyAlignment="1"/>
    <xf numFmtId="37" fontId="0" fillId="34" borderId="0" xfId="0" applyNumberFormat="1" applyFill="1"/>
    <xf numFmtId="10" fontId="26" fillId="0" borderId="0" xfId="1" applyNumberFormat="1" applyFont="1" applyFill="1" applyBorder="1" applyAlignment="1">
      <alignment vertical="top"/>
    </xf>
    <xf numFmtId="0" fontId="36" fillId="0" borderId="0" xfId="0" applyFont="1" applyAlignment="1"/>
    <xf numFmtId="37" fontId="0" fillId="0" borderId="0" xfId="0" applyNumberFormat="1" applyBorder="1"/>
    <xf numFmtId="37" fontId="0" fillId="0" borderId="0" xfId="0" applyNumberFormat="1" applyFill="1" applyBorder="1"/>
    <xf numFmtId="37" fontId="25" fillId="0" borderId="0" xfId="0" applyNumberFormat="1" applyFont="1" applyFill="1" applyBorder="1" applyAlignment="1">
      <alignment horizontal="left" vertical="center"/>
    </xf>
    <xf numFmtId="0" fontId="27" fillId="0" borderId="0" xfId="61" applyFont="1"/>
    <xf numFmtId="0" fontId="27" fillId="0" borderId="0" xfId="61" applyFont="1" applyAlignment="1">
      <alignment horizontal="center" vertical="top"/>
    </xf>
    <xf numFmtId="0" fontId="27" fillId="0" borderId="10" xfId="61" applyFont="1" applyBorder="1" applyAlignment="1">
      <alignment horizontal="center" vertical="top"/>
    </xf>
    <xf numFmtId="0" fontId="27" fillId="0" borderId="10" xfId="61" applyFont="1" applyFill="1" applyBorder="1" applyAlignment="1">
      <alignment horizontal="center" vertical="top"/>
    </xf>
    <xf numFmtId="0" fontId="30" fillId="0" borderId="0" xfId="61" applyFont="1" applyAlignment="1">
      <alignment horizontal="center"/>
    </xf>
    <xf numFmtId="0" fontId="31" fillId="0" borderId="0" xfId="61" applyFont="1"/>
    <xf numFmtId="0" fontId="32" fillId="0" borderId="0" xfId="61" applyFont="1"/>
    <xf numFmtId="164" fontId="32" fillId="0" borderId="0" xfId="61" applyNumberFormat="1" applyFont="1" applyBorder="1"/>
    <xf numFmtId="165" fontId="32" fillId="0" borderId="0" xfId="62" applyNumberFormat="1" applyFont="1" applyBorder="1"/>
    <xf numFmtId="10" fontId="32" fillId="0" borderId="0" xfId="61" applyNumberFormat="1" applyFont="1" applyFill="1" applyBorder="1"/>
    <xf numFmtId="10" fontId="32" fillId="0" borderId="0" xfId="61" applyNumberFormat="1" applyFont="1" applyFill="1" applyBorder="1" applyProtection="1"/>
    <xf numFmtId="10" fontId="32" fillId="0" borderId="12" xfId="61" applyNumberFormat="1" applyFont="1" applyFill="1" applyBorder="1"/>
    <xf numFmtId="165" fontId="32" fillId="0" borderId="0" xfId="62" applyNumberFormat="1" applyFont="1" applyAlignment="1">
      <alignment vertical="top"/>
    </xf>
    <xf numFmtId="10" fontId="32" fillId="0" borderId="0" xfId="59" applyNumberFormat="1" applyFont="1">
      <alignment vertical="top"/>
    </xf>
    <xf numFmtId="10" fontId="32" fillId="0" borderId="0" xfId="62" applyNumberFormat="1" applyFont="1" applyAlignment="1">
      <alignment vertical="top"/>
    </xf>
    <xf numFmtId="10" fontId="32" fillId="0" borderId="10" xfId="59" applyNumberFormat="1" applyFont="1" applyBorder="1">
      <alignment vertical="top"/>
    </xf>
    <xf numFmtId="10" fontId="32" fillId="0" borderId="10" xfId="62" applyNumberFormat="1" applyFont="1" applyBorder="1" applyAlignment="1">
      <alignment vertical="top"/>
    </xf>
    <xf numFmtId="37" fontId="32" fillId="0" borderId="0" xfId="61" applyNumberFormat="1" applyFont="1"/>
    <xf numFmtId="37" fontId="32" fillId="0" borderId="10" xfId="61" applyNumberFormat="1" applyFont="1" applyBorder="1"/>
    <xf numFmtId="37" fontId="32" fillId="0" borderId="11" xfId="61" applyNumberFormat="1" applyFont="1" applyBorder="1"/>
    <xf numFmtId="10" fontId="32" fillId="0" borderId="0" xfId="1" applyNumberFormat="1" applyFont="1" applyFill="1" applyBorder="1" applyAlignment="1">
      <alignment vertical="top"/>
    </xf>
    <xf numFmtId="166" fontId="40" fillId="0" borderId="0" xfId="64" applyFont="1" applyAlignment="1" applyProtection="1">
      <alignment horizontal="centerContinuous"/>
    </xf>
    <xf numFmtId="166" fontId="40" fillId="0" borderId="0" xfId="64" quotePrefix="1" applyFont="1" applyAlignment="1" applyProtection="1">
      <alignment horizontal="centerContinuous"/>
    </xf>
    <xf numFmtId="166" fontId="41" fillId="0" borderId="0" xfId="64" applyFont="1" applyProtection="1"/>
    <xf numFmtId="166" fontId="41" fillId="0" borderId="0" xfId="64" applyFont="1"/>
    <xf numFmtId="166" fontId="42" fillId="0" borderId="0" xfId="64" applyFont="1"/>
    <xf numFmtId="166" fontId="43" fillId="0" borderId="0" xfId="64" applyFont="1"/>
    <xf numFmtId="166" fontId="44" fillId="0" borderId="0" xfId="64" applyFont="1"/>
    <xf numFmtId="166" fontId="40" fillId="0" borderId="0" xfId="64" applyFont="1" applyBorder="1" applyAlignment="1" applyProtection="1">
      <alignment horizontal="centerContinuous"/>
    </xf>
    <xf numFmtId="166" fontId="40" fillId="0" borderId="0" xfId="64" quotePrefix="1" applyFont="1" applyBorder="1" applyAlignment="1" applyProtection="1">
      <alignment horizontal="centerContinuous"/>
    </xf>
    <xf numFmtId="166" fontId="42" fillId="0" borderId="0" xfId="64" applyFont="1" applyBorder="1"/>
    <xf numFmtId="166" fontId="41" fillId="0" borderId="0" xfId="64" applyFont="1" applyBorder="1"/>
    <xf numFmtId="166" fontId="43" fillId="0" borderId="0" xfId="64" applyFont="1" applyBorder="1"/>
    <xf numFmtId="166" fontId="44" fillId="0" borderId="0" xfId="64" applyFont="1" applyBorder="1"/>
    <xf numFmtId="166" fontId="40" fillId="0" borderId="17" xfId="64" applyFont="1" applyBorder="1"/>
    <xf numFmtId="166" fontId="40" fillId="0" borderId="18" xfId="64" applyFont="1" applyBorder="1"/>
    <xf numFmtId="166" fontId="40" fillId="0" borderId="18" xfId="64" applyFont="1" applyBorder="1" applyAlignment="1">
      <alignment horizontal="center"/>
    </xf>
    <xf numFmtId="166" fontId="40" fillId="0" borderId="18" xfId="64" quotePrefix="1" applyFont="1" applyBorder="1" applyAlignment="1">
      <alignment horizontal="left"/>
    </xf>
    <xf numFmtId="166" fontId="40" fillId="0" borderId="19" xfId="64" applyFont="1" applyBorder="1"/>
    <xf numFmtId="14" fontId="41" fillId="0" borderId="0" xfId="64" applyNumberFormat="1" applyFont="1"/>
    <xf numFmtId="166" fontId="40" fillId="0" borderId="20" xfId="64" applyFont="1" applyBorder="1"/>
    <xf numFmtId="166" fontId="40" fillId="0" borderId="0" xfId="64" applyFont="1" applyBorder="1"/>
    <xf numFmtId="166" fontId="40" fillId="0" borderId="0" xfId="64" applyFont="1" applyBorder="1" applyAlignment="1">
      <alignment horizontal="center"/>
    </xf>
    <xf numFmtId="166" fontId="40" fillId="0" borderId="21" xfId="64" quotePrefix="1" applyFont="1" applyBorder="1" applyAlignment="1">
      <alignment horizontal="left"/>
    </xf>
    <xf numFmtId="166" fontId="40" fillId="0" borderId="21" xfId="64" applyFont="1" applyBorder="1"/>
    <xf numFmtId="166" fontId="40" fillId="0" borderId="0" xfId="64" applyFont="1" applyBorder="1" applyAlignment="1">
      <alignment horizontal="centerContinuous"/>
    </xf>
    <xf numFmtId="166" fontId="40" fillId="0" borderId="22" xfId="64" quotePrefix="1" applyFont="1" applyBorder="1" applyAlignment="1">
      <alignment horizontal="center"/>
    </xf>
    <xf numFmtId="14" fontId="45" fillId="0" borderId="0" xfId="65" applyNumberFormat="1" applyFont="1" applyFill="1"/>
    <xf numFmtId="166" fontId="40" fillId="0" borderId="0" xfId="64" quotePrefix="1" applyFont="1" applyBorder="1" applyAlignment="1">
      <alignment horizontal="center"/>
    </xf>
    <xf numFmtId="166" fontId="40" fillId="0" borderId="0" xfId="64" applyFont="1" applyFill="1" applyBorder="1"/>
    <xf numFmtId="166" fontId="40" fillId="0" borderId="0" xfId="64" applyFont="1" applyFill="1" applyBorder="1" applyAlignment="1">
      <alignment horizontal="center"/>
    </xf>
    <xf numFmtId="166" fontId="40" fillId="0" borderId="20" xfId="64" quotePrefix="1" applyFont="1" applyBorder="1" applyAlignment="1">
      <alignment horizontal="left"/>
    </xf>
    <xf numFmtId="166" fontId="40" fillId="0" borderId="21" xfId="64" applyFont="1" applyFill="1" applyBorder="1" applyAlignment="1">
      <alignment horizontal="center"/>
    </xf>
    <xf numFmtId="166" fontId="40" fillId="0" borderId="21" xfId="64" quotePrefix="1" applyFont="1" applyBorder="1" applyAlignment="1">
      <alignment horizontal="center"/>
    </xf>
    <xf numFmtId="166" fontId="40" fillId="0" borderId="21" xfId="64" applyFont="1" applyBorder="1" applyAlignment="1">
      <alignment horizontal="center"/>
    </xf>
    <xf numFmtId="166" fontId="40" fillId="0" borderId="21" xfId="64" applyFont="1" applyBorder="1" applyAlignment="1">
      <alignment horizontal="centerContinuous"/>
    </xf>
    <xf numFmtId="166" fontId="40" fillId="0" borderId="21" xfId="64" quotePrefix="1" applyFont="1" applyBorder="1" applyAlignment="1">
      <alignment horizontal="centerContinuous"/>
    </xf>
    <xf numFmtId="166" fontId="40" fillId="0" borderId="23" xfId="64" quotePrefix="1" applyFont="1" applyBorder="1" applyAlignment="1">
      <alignment horizontal="center"/>
    </xf>
    <xf numFmtId="166" fontId="40" fillId="0" borderId="20" xfId="64" applyFont="1" applyBorder="1" applyProtection="1"/>
    <xf numFmtId="166" fontId="40" fillId="0" borderId="0" xfId="64" applyFont="1" applyBorder="1" applyProtection="1"/>
    <xf numFmtId="166" fontId="40" fillId="0" borderId="0" xfId="64" applyFont="1" applyBorder="1" applyAlignment="1" applyProtection="1">
      <alignment horizontal="center"/>
    </xf>
    <xf numFmtId="166" fontId="40" fillId="0" borderId="0" xfId="64" applyFont="1" applyFill="1" applyBorder="1" applyAlignment="1" applyProtection="1">
      <alignment horizontal="center"/>
    </xf>
    <xf numFmtId="166" fontId="40" fillId="0" borderId="22" xfId="64" applyFont="1" applyBorder="1" applyAlignment="1" applyProtection="1">
      <alignment horizontal="center"/>
    </xf>
    <xf numFmtId="166" fontId="41" fillId="35" borderId="0" xfId="64" applyFont="1" applyFill="1"/>
    <xf numFmtId="166" fontId="43" fillId="0" borderId="20" xfId="64" applyFont="1" applyBorder="1" applyProtection="1"/>
    <xf numFmtId="166" fontId="43" fillId="0" borderId="0" xfId="64" applyFont="1" applyBorder="1" applyProtection="1"/>
    <xf numFmtId="166" fontId="40" fillId="0" borderId="0" xfId="64" applyFont="1" applyFill="1" applyBorder="1" applyAlignment="1" applyProtection="1">
      <alignment horizontal="left"/>
    </xf>
    <xf numFmtId="166" fontId="43" fillId="0" borderId="0" xfId="64" applyFont="1" applyBorder="1" applyAlignment="1" applyProtection="1">
      <alignment horizontal="center"/>
    </xf>
    <xf numFmtId="166" fontId="43" fillId="0" borderId="0" xfId="64" applyFont="1" applyFill="1" applyBorder="1" applyAlignment="1" applyProtection="1">
      <alignment horizontal="center"/>
    </xf>
    <xf numFmtId="37" fontId="43" fillId="0" borderId="0" xfId="64" applyNumberFormat="1" applyFont="1" applyBorder="1" applyProtection="1"/>
    <xf numFmtId="166" fontId="43" fillId="0" borderId="0" xfId="64" applyFont="1" applyBorder="1" applyAlignment="1" applyProtection="1">
      <alignment horizontal="right"/>
    </xf>
    <xf numFmtId="37" fontId="43" fillId="0" borderId="22" xfId="64" applyNumberFormat="1" applyFont="1" applyBorder="1" applyProtection="1"/>
    <xf numFmtId="166" fontId="44" fillId="0" borderId="0" xfId="64" applyFont="1" applyProtection="1"/>
    <xf numFmtId="166" fontId="44" fillId="35" borderId="0" xfId="64" applyFont="1" applyFill="1"/>
    <xf numFmtId="166" fontId="43" fillId="0" borderId="20" xfId="64" applyFont="1" applyBorder="1" applyAlignment="1" applyProtection="1">
      <alignment horizontal="left"/>
    </xf>
    <xf numFmtId="166" fontId="43" fillId="0" borderId="0" xfId="64" applyFont="1" applyBorder="1" applyAlignment="1" applyProtection="1">
      <alignment horizontal="left"/>
    </xf>
    <xf numFmtId="166" fontId="46" fillId="0" borderId="0" xfId="64" applyFont="1" applyBorder="1" applyAlignment="1" applyProtection="1">
      <alignment horizontal="left"/>
    </xf>
    <xf numFmtId="166" fontId="43" fillId="0" borderId="22" xfId="64" applyFont="1" applyBorder="1" applyProtection="1"/>
    <xf numFmtId="166" fontId="43" fillId="0" borderId="20" xfId="64" quotePrefix="1" applyFont="1" applyBorder="1" applyAlignment="1" applyProtection="1">
      <alignment horizontal="right"/>
    </xf>
    <xf numFmtId="165" fontId="43" fillId="0" borderId="0" xfId="66" quotePrefix="1" applyNumberFormat="1" applyFont="1" applyBorder="1" applyAlignment="1" applyProtection="1">
      <alignment horizontal="right"/>
    </xf>
    <xf numFmtId="166" fontId="43" fillId="0" borderId="0" xfId="64" quotePrefix="1" applyFont="1" applyBorder="1" applyAlignment="1" applyProtection="1">
      <alignment horizontal="left"/>
    </xf>
    <xf numFmtId="167" fontId="47" fillId="0" borderId="0" xfId="67" applyNumberFormat="1" applyFont="1"/>
    <xf numFmtId="167" fontId="47" fillId="0" borderId="0" xfId="68" applyNumberFormat="1" applyFont="1"/>
    <xf numFmtId="168" fontId="43" fillId="0" borderId="0" xfId="69" quotePrefix="1" applyNumberFormat="1" applyFont="1" applyFill="1" applyBorder="1" applyAlignment="1">
      <alignment horizontal="center"/>
    </xf>
    <xf numFmtId="37" fontId="48" fillId="0" borderId="0" xfId="64" applyNumberFormat="1" applyFont="1" applyBorder="1" applyProtection="1"/>
    <xf numFmtId="39" fontId="43" fillId="0" borderId="0" xfId="64" applyNumberFormat="1" applyFont="1" applyBorder="1" applyProtection="1"/>
    <xf numFmtId="37" fontId="49" fillId="0" borderId="0" xfId="64" applyNumberFormat="1" applyFont="1" applyBorder="1" applyProtection="1"/>
    <xf numFmtId="169" fontId="43" fillId="0" borderId="0" xfId="64" applyNumberFormat="1" applyFont="1" applyBorder="1" applyProtection="1"/>
    <xf numFmtId="37" fontId="49" fillId="0" borderId="0" xfId="64" applyNumberFormat="1" applyFont="1" applyBorder="1" applyAlignment="1" applyProtection="1">
      <alignment horizontal="right"/>
    </xf>
    <xf numFmtId="37" fontId="50" fillId="0" borderId="0" xfId="64" applyNumberFormat="1" applyFont="1" applyBorder="1" applyAlignment="1" applyProtection="1">
      <alignment horizontal="right"/>
    </xf>
    <xf numFmtId="37" fontId="49" fillId="0" borderId="0" xfId="64" applyNumberFormat="1" applyFont="1" applyBorder="1" applyAlignment="1" applyProtection="1">
      <alignment horizontal="center"/>
    </xf>
    <xf numFmtId="165" fontId="49" fillId="0" borderId="0" xfId="64" applyNumberFormat="1" applyFont="1" applyBorder="1" applyProtection="1"/>
    <xf numFmtId="165" fontId="44" fillId="35" borderId="0" xfId="70" applyNumberFormat="1" applyFont="1" applyFill="1"/>
    <xf numFmtId="166" fontId="43" fillId="0" borderId="0" xfId="64" applyFont="1" applyProtection="1"/>
    <xf numFmtId="166" fontId="43" fillId="0" borderId="0" xfId="64" quotePrefix="1" applyFont="1" applyFill="1" applyBorder="1" applyAlignment="1" applyProtection="1">
      <alignment horizontal="left"/>
    </xf>
    <xf numFmtId="37" fontId="48" fillId="0" borderId="0" xfId="64" applyNumberFormat="1" applyFont="1" applyFill="1" applyBorder="1" applyProtection="1"/>
    <xf numFmtId="37" fontId="43" fillId="0" borderId="0" xfId="64" applyNumberFormat="1" applyFont="1" applyFill="1" applyBorder="1" applyProtection="1"/>
    <xf numFmtId="39" fontId="43" fillId="0" borderId="0" xfId="64" applyNumberFormat="1" applyFont="1" applyFill="1" applyBorder="1" applyProtection="1"/>
    <xf numFmtId="37" fontId="49" fillId="0" borderId="0" xfId="64" applyNumberFormat="1" applyFont="1" applyFill="1" applyBorder="1" applyProtection="1"/>
    <xf numFmtId="169" fontId="43" fillId="0" borderId="0" xfId="64" applyNumberFormat="1" applyFont="1" applyFill="1" applyBorder="1" applyProtection="1"/>
    <xf numFmtId="37" fontId="49" fillId="0" borderId="0" xfId="64" applyNumberFormat="1" applyFont="1" applyFill="1" applyBorder="1" applyAlignment="1" applyProtection="1">
      <alignment horizontal="right"/>
    </xf>
    <xf numFmtId="37" fontId="50" fillId="0" borderId="0" xfId="64" applyNumberFormat="1" applyFont="1" applyFill="1" applyBorder="1" applyAlignment="1" applyProtection="1">
      <alignment horizontal="right"/>
    </xf>
    <xf numFmtId="166" fontId="49" fillId="0" borderId="0" xfId="64" applyFont="1" applyFill="1" applyBorder="1" applyAlignment="1">
      <alignment horizontal="center"/>
    </xf>
    <xf numFmtId="37" fontId="43" fillId="0" borderId="22" xfId="64" applyNumberFormat="1" applyFont="1" applyFill="1" applyBorder="1" applyProtection="1"/>
    <xf numFmtId="166" fontId="44" fillId="0" borderId="0" xfId="64" applyFont="1" applyFill="1"/>
    <xf numFmtId="166" fontId="42" fillId="0" borderId="0" xfId="64" applyFont="1" applyFill="1"/>
    <xf numFmtId="166" fontId="43" fillId="0" borderId="0" xfId="64" applyFont="1" applyFill="1" applyProtection="1"/>
    <xf numFmtId="38" fontId="48" fillId="0" borderId="0" xfId="71" applyNumberFormat="1" applyFont="1" applyFill="1" applyBorder="1"/>
    <xf numFmtId="166" fontId="48" fillId="0" borderId="0" xfId="64" applyFont="1" applyFill="1" applyBorder="1"/>
    <xf numFmtId="38" fontId="49" fillId="0" borderId="0" xfId="71" applyNumberFormat="1" applyFont="1" applyFill="1" applyBorder="1"/>
    <xf numFmtId="165" fontId="49" fillId="0" borderId="0" xfId="64" applyNumberFormat="1" applyFont="1" applyFill="1" applyBorder="1" applyProtection="1"/>
    <xf numFmtId="166" fontId="41" fillId="0" borderId="0" xfId="64" applyFont="1" applyFill="1"/>
    <xf numFmtId="37" fontId="49" fillId="0" borderId="0" xfId="64" applyNumberFormat="1" applyFont="1" applyFill="1" applyBorder="1" applyAlignment="1" applyProtection="1">
      <alignment horizontal="center"/>
    </xf>
    <xf numFmtId="38" fontId="50" fillId="0" borderId="0" xfId="71" applyNumberFormat="1" applyFont="1" applyFill="1" applyBorder="1" applyAlignment="1">
      <alignment horizontal="right"/>
    </xf>
    <xf numFmtId="38" fontId="49" fillId="0" borderId="0" xfId="72" applyFont="1" applyFill="1" applyBorder="1" applyAlignment="1" applyProtection="1">
      <alignment horizontal="right"/>
    </xf>
    <xf numFmtId="166" fontId="43" fillId="0" borderId="0" xfId="64" applyFont="1" applyFill="1"/>
    <xf numFmtId="166" fontId="43" fillId="0" borderId="0" xfId="64" applyFont="1" applyAlignment="1" applyProtection="1">
      <alignment horizontal="left"/>
    </xf>
    <xf numFmtId="167" fontId="47" fillId="0" borderId="0" xfId="73" applyNumberFormat="1" applyFont="1"/>
    <xf numFmtId="167" fontId="47" fillId="0" borderId="0" xfId="74" applyNumberFormat="1" applyFont="1"/>
    <xf numFmtId="38" fontId="48" fillId="0" borderId="0" xfId="71" applyNumberFormat="1" applyFont="1" applyBorder="1"/>
    <xf numFmtId="166" fontId="48" fillId="0" borderId="0" xfId="64" applyFont="1" applyBorder="1"/>
    <xf numFmtId="166" fontId="49" fillId="0" borderId="0" xfId="64" applyFont="1" applyBorder="1" applyAlignment="1">
      <alignment horizontal="center"/>
    </xf>
    <xf numFmtId="166" fontId="48" fillId="0" borderId="0" xfId="64" applyFont="1" applyBorder="1" applyProtection="1"/>
    <xf numFmtId="166" fontId="49" fillId="0" borderId="0" xfId="64" applyFont="1" applyBorder="1" applyAlignment="1" applyProtection="1">
      <alignment horizontal="center"/>
    </xf>
    <xf numFmtId="38" fontId="49" fillId="0" borderId="0" xfId="71" applyNumberFormat="1" applyFont="1" applyBorder="1"/>
    <xf numFmtId="38" fontId="50" fillId="0" borderId="0" xfId="71" applyNumberFormat="1" applyFont="1" applyBorder="1" applyAlignment="1">
      <alignment horizontal="right"/>
    </xf>
    <xf numFmtId="167" fontId="47" fillId="0" borderId="0" xfId="67" applyNumberFormat="1" applyFont="1" applyFill="1"/>
    <xf numFmtId="167" fontId="47" fillId="0" borderId="0" xfId="68" applyNumberFormat="1" applyFont="1" applyFill="1"/>
    <xf numFmtId="166" fontId="44" fillId="0" borderId="0" xfId="64" applyFont="1" applyFill="1" applyProtection="1"/>
    <xf numFmtId="166" fontId="43" fillId="0" borderId="20" xfId="64" quotePrefix="1" applyFont="1" applyBorder="1" applyAlignment="1" applyProtection="1">
      <alignment horizontal="left"/>
    </xf>
    <xf numFmtId="170" fontId="40" fillId="0" borderId="12" xfId="64" applyNumberFormat="1" applyFont="1" applyFill="1" applyBorder="1" applyProtection="1"/>
    <xf numFmtId="166" fontId="40" fillId="0" borderId="12" xfId="64" applyNumberFormat="1" applyFont="1" applyFill="1" applyBorder="1" applyProtection="1"/>
    <xf numFmtId="5" fontId="40" fillId="0" borderId="0" xfId="64" applyNumberFormat="1" applyFont="1" applyFill="1" applyBorder="1" applyProtection="1"/>
    <xf numFmtId="170" fontId="40" fillId="0" borderId="0" xfId="64" applyNumberFormat="1" applyFont="1" applyFill="1" applyBorder="1" applyProtection="1"/>
    <xf numFmtId="166" fontId="40" fillId="0" borderId="0" xfId="64" applyFont="1" applyFill="1" applyBorder="1" applyAlignment="1" applyProtection="1">
      <alignment horizontal="right"/>
    </xf>
    <xf numFmtId="165" fontId="40" fillId="0" borderId="12" xfId="64" applyNumberFormat="1" applyFont="1" applyFill="1" applyBorder="1" applyProtection="1"/>
    <xf numFmtId="166" fontId="44" fillId="0" borderId="20" xfId="64" applyFont="1" applyBorder="1"/>
    <xf numFmtId="166" fontId="43" fillId="0" borderId="0" xfId="64" applyFont="1" applyBorder="1" applyAlignment="1">
      <alignment horizontal="center"/>
    </xf>
    <xf numFmtId="166" fontId="43" fillId="0" borderId="22" xfId="64" applyFont="1" applyBorder="1"/>
    <xf numFmtId="166" fontId="40" fillId="0" borderId="17" xfId="64" applyFont="1" applyBorder="1" applyAlignment="1" applyProtection="1">
      <alignment horizontal="left"/>
    </xf>
    <xf numFmtId="166" fontId="40" fillId="0" borderId="18" xfId="64" applyFont="1" applyBorder="1" applyAlignment="1" applyProtection="1">
      <alignment horizontal="left"/>
    </xf>
    <xf numFmtId="166" fontId="43" fillId="0" borderId="18" xfId="64" applyFont="1" applyBorder="1" applyProtection="1"/>
    <xf numFmtId="166" fontId="40" fillId="0" borderId="18" xfId="64" applyFont="1" applyBorder="1" applyAlignment="1" applyProtection="1">
      <alignment horizontal="center"/>
    </xf>
    <xf numFmtId="5" fontId="40" fillId="0" borderId="18" xfId="64" applyNumberFormat="1" applyFont="1" applyBorder="1" applyProtection="1"/>
    <xf numFmtId="165" fontId="40" fillId="0" borderId="18" xfId="64" applyNumberFormat="1" applyFont="1" applyBorder="1" applyProtection="1"/>
    <xf numFmtId="166" fontId="43" fillId="0" borderId="18" xfId="64" applyFont="1" applyBorder="1"/>
    <xf numFmtId="166" fontId="40" fillId="0" borderId="18" xfId="64" applyFont="1" applyBorder="1" applyProtection="1"/>
    <xf numFmtId="166" fontId="40" fillId="0" borderId="19" xfId="64" applyFont="1" applyBorder="1" applyProtection="1"/>
    <xf numFmtId="166" fontId="44" fillId="0" borderId="0" xfId="64" applyFont="1" applyAlignment="1">
      <alignment horizontal="center"/>
    </xf>
    <xf numFmtId="166" fontId="42" fillId="0" borderId="0" xfId="64" applyFont="1" applyAlignment="1">
      <alignment horizontal="center"/>
    </xf>
    <xf numFmtId="166" fontId="40" fillId="0" borderId="0" xfId="77" applyFont="1" applyAlignment="1" applyProtection="1">
      <alignment horizontal="centerContinuous"/>
    </xf>
    <xf numFmtId="166" fontId="40" fillId="0" borderId="0" xfId="77" quotePrefix="1" applyFont="1" applyAlignment="1" applyProtection="1">
      <alignment horizontal="centerContinuous"/>
    </xf>
    <xf numFmtId="166" fontId="41" fillId="0" borderId="0" xfId="77" applyFont="1" applyProtection="1"/>
    <xf numFmtId="166" fontId="41" fillId="0" borderId="0" xfId="77" applyFont="1"/>
    <xf numFmtId="166" fontId="42" fillId="0" borderId="0" xfId="77" applyFont="1"/>
    <xf numFmtId="166" fontId="43" fillId="0" borderId="0" xfId="77" applyFont="1"/>
    <xf numFmtId="166" fontId="44" fillId="0" borderId="0" xfId="77" applyFont="1"/>
    <xf numFmtId="166" fontId="40" fillId="0" borderId="0" xfId="77" applyFont="1" applyBorder="1" applyAlignment="1" applyProtection="1">
      <alignment horizontal="centerContinuous"/>
    </xf>
    <xf numFmtId="166" fontId="40" fillId="0" borderId="0" xfId="77" quotePrefix="1" applyFont="1" applyBorder="1" applyAlignment="1" applyProtection="1">
      <alignment horizontal="centerContinuous"/>
    </xf>
    <xf numFmtId="166" fontId="42" fillId="0" borderId="0" xfId="77" applyFont="1" applyBorder="1"/>
    <xf numFmtId="166" fontId="41" fillId="0" borderId="0" xfId="77" applyFont="1" applyBorder="1"/>
    <xf numFmtId="166" fontId="43" fillId="0" borderId="0" xfId="77" applyFont="1" applyBorder="1"/>
    <xf numFmtId="166" fontId="44" fillId="0" borderId="0" xfId="77" applyFont="1" applyBorder="1"/>
    <xf numFmtId="166" fontId="40" fillId="0" borderId="17" xfId="77" applyFont="1" applyBorder="1"/>
    <xf numFmtId="166" fontId="40" fillId="0" borderId="18" xfId="77" applyFont="1" applyBorder="1"/>
    <xf numFmtId="166" fontId="40" fillId="0" borderId="18" xfId="77" applyFont="1" applyBorder="1" applyAlignment="1">
      <alignment horizontal="center"/>
    </xf>
    <xf numFmtId="166" fontId="40" fillId="0" borderId="18" xfId="77" quotePrefix="1" applyFont="1" applyBorder="1" applyAlignment="1">
      <alignment horizontal="left"/>
    </xf>
    <xf numFmtId="166" fontId="40" fillId="0" borderId="19" xfId="77" applyFont="1" applyBorder="1"/>
    <xf numFmtId="14" fontId="41" fillId="0" borderId="0" xfId="77" applyNumberFormat="1" applyFont="1"/>
    <xf numFmtId="166" fontId="40" fillId="0" borderId="20" xfId="77" applyFont="1" applyBorder="1"/>
    <xf numFmtId="166" fontId="40" fillId="0" borderId="0" xfId="77" applyFont="1" applyBorder="1"/>
    <xf numFmtId="166" fontId="40" fillId="0" borderId="0" xfId="77" applyFont="1" applyBorder="1" applyAlignment="1">
      <alignment horizontal="center"/>
    </xf>
    <xf numFmtId="166" fontId="40" fillId="0" borderId="21" xfId="77" quotePrefix="1" applyFont="1" applyBorder="1" applyAlignment="1">
      <alignment horizontal="left"/>
    </xf>
    <xf numFmtId="166" fontId="40" fillId="0" borderId="21" xfId="77" applyFont="1" applyBorder="1"/>
    <xf numFmtId="166" fontId="40" fillId="0" borderId="0" xfId="77" applyFont="1" applyBorder="1" applyAlignment="1">
      <alignment horizontal="centerContinuous"/>
    </xf>
    <xf numFmtId="166" fontId="40" fillId="0" borderId="22" xfId="77" quotePrefix="1" applyFont="1" applyBorder="1" applyAlignment="1">
      <alignment horizontal="center"/>
    </xf>
    <xf numFmtId="14" fontId="45" fillId="0" borderId="0" xfId="133" applyNumberFormat="1" applyFont="1" applyFill="1"/>
    <xf numFmtId="166" fontId="40" fillId="0" borderId="0" xfId="77" quotePrefix="1" applyFont="1" applyBorder="1" applyAlignment="1">
      <alignment horizontal="center"/>
    </xf>
    <xf numFmtId="166" fontId="40" fillId="0" borderId="0" xfId="77" applyFont="1" applyFill="1" applyBorder="1"/>
    <xf numFmtId="166" fontId="40" fillId="0" borderId="0" xfId="77" applyFont="1" applyFill="1" applyBorder="1" applyAlignment="1">
      <alignment horizontal="center"/>
    </xf>
    <xf numFmtId="166" fontId="40" fillId="0" borderId="20" xfId="77" quotePrefix="1" applyFont="1" applyBorder="1" applyAlignment="1">
      <alignment horizontal="left"/>
    </xf>
    <xf numFmtId="166" fontId="40" fillId="0" borderId="21" xfId="77" applyFont="1" applyFill="1" applyBorder="1" applyAlignment="1">
      <alignment horizontal="center"/>
    </xf>
    <xf numFmtId="166" fontId="40" fillId="0" borderId="21" xfId="77" quotePrefix="1" applyFont="1" applyBorder="1" applyAlignment="1">
      <alignment horizontal="center"/>
    </xf>
    <xf numFmtId="166" fontId="40" fillId="0" borderId="21" xfId="77" applyFont="1" applyBorder="1" applyAlignment="1">
      <alignment horizontal="center"/>
    </xf>
    <xf numFmtId="166" fontId="40" fillId="0" borderId="21" xfId="77" applyFont="1" applyBorder="1" applyAlignment="1">
      <alignment horizontal="centerContinuous"/>
    </xf>
    <xf numFmtId="166" fontId="40" fillId="0" borderId="21" xfId="77" quotePrefix="1" applyFont="1" applyBorder="1" applyAlignment="1">
      <alignment horizontal="centerContinuous"/>
    </xf>
    <xf numFmtId="166" fontId="40" fillId="0" borderId="23" xfId="77" quotePrefix="1" applyFont="1" applyBorder="1" applyAlignment="1">
      <alignment horizontal="center"/>
    </xf>
    <xf numFmtId="166" fontId="40" fillId="0" borderId="20" xfId="77" applyFont="1" applyBorder="1" applyProtection="1"/>
    <xf numFmtId="166" fontId="40" fillId="0" borderId="0" xfId="77" applyFont="1" applyBorder="1" applyProtection="1"/>
    <xf numFmtId="166" fontId="40" fillId="0" borderId="0" xfId="77" applyFont="1" applyBorder="1" applyAlignment="1" applyProtection="1">
      <alignment horizontal="center"/>
    </xf>
    <xf numFmtId="166" fontId="40" fillId="0" borderId="0" xfId="77" applyFont="1" applyFill="1" applyBorder="1" applyAlignment="1" applyProtection="1">
      <alignment horizontal="center"/>
    </xf>
    <xf numFmtId="166" fontId="40" fillId="0" borderId="22" xfId="77" applyFont="1" applyBorder="1" applyAlignment="1" applyProtection="1">
      <alignment horizontal="center"/>
    </xf>
    <xf numFmtId="166" fontId="41" fillId="35" borderId="0" xfId="77" applyFont="1" applyFill="1"/>
    <xf numFmtId="166" fontId="43" fillId="0" borderId="20" xfId="77" applyFont="1" applyBorder="1" applyProtection="1"/>
    <xf numFmtId="166" fontId="43" fillId="0" borderId="0" xfId="77" applyFont="1" applyBorder="1" applyProtection="1"/>
    <xf numFmtId="166" fontId="40" fillId="0" borderId="0" xfId="77" applyFont="1" applyFill="1" applyBorder="1" applyAlignment="1" applyProtection="1">
      <alignment horizontal="left"/>
    </xf>
    <xf numFmtId="166" fontId="43" fillId="0" borderId="0" xfId="77" applyFont="1" applyBorder="1" applyAlignment="1" applyProtection="1">
      <alignment horizontal="center"/>
    </xf>
    <xf numFmtId="166" fontId="43" fillId="0" borderId="0" xfId="77" applyFont="1" applyFill="1" applyBorder="1" applyAlignment="1" applyProtection="1">
      <alignment horizontal="center"/>
    </xf>
    <xf numFmtId="37" fontId="43" fillId="0" borderId="0" xfId="77" applyNumberFormat="1" applyFont="1" applyBorder="1" applyProtection="1"/>
    <xf numFmtId="166" fontId="43" fillId="0" borderId="0" xfId="77" applyFont="1" applyBorder="1" applyAlignment="1" applyProtection="1">
      <alignment horizontal="right"/>
    </xf>
    <xf numFmtId="37" fontId="43" fillId="0" borderId="22" xfId="77" applyNumberFormat="1" applyFont="1" applyBorder="1" applyProtection="1"/>
    <xf numFmtId="166" fontId="44" fillId="0" borderId="0" xfId="77" applyFont="1" applyProtection="1"/>
    <xf numFmtId="166" fontId="44" fillId="35" borderId="0" xfId="77" applyFont="1" applyFill="1"/>
    <xf numFmtId="166" fontId="43" fillId="0" borderId="20" xfId="77" applyFont="1" applyBorder="1" applyAlignment="1" applyProtection="1">
      <alignment horizontal="left"/>
    </xf>
    <xf numFmtId="166" fontId="43" fillId="0" borderId="0" xfId="77" applyFont="1" applyBorder="1" applyAlignment="1" applyProtection="1">
      <alignment horizontal="left"/>
    </xf>
    <xf numFmtId="166" fontId="46" fillId="0" borderId="0" xfId="77" applyFont="1" applyBorder="1" applyAlignment="1" applyProtection="1">
      <alignment horizontal="left"/>
    </xf>
    <xf numFmtId="166" fontId="43" fillId="0" borderId="22" xfId="77" applyFont="1" applyBorder="1" applyProtection="1"/>
    <xf numFmtId="166" fontId="43" fillId="0" borderId="20" xfId="77" quotePrefix="1" applyFont="1" applyBorder="1" applyAlignment="1" applyProtection="1">
      <alignment horizontal="right"/>
    </xf>
    <xf numFmtId="166" fontId="43" fillId="0" borderId="0" xfId="77" quotePrefix="1" applyFont="1" applyBorder="1" applyAlignment="1" applyProtection="1">
      <alignment horizontal="left"/>
    </xf>
    <xf numFmtId="167" fontId="47" fillId="0" borderId="0" xfId="134" applyNumberFormat="1" applyFont="1"/>
    <xf numFmtId="167" fontId="47" fillId="0" borderId="0" xfId="135" applyNumberFormat="1" applyFont="1"/>
    <xf numFmtId="37" fontId="48" fillId="0" borderId="0" xfId="77" applyNumberFormat="1" applyFont="1" applyBorder="1" applyProtection="1"/>
    <xf numFmtId="39" fontId="43" fillId="0" borderId="0" xfId="77" applyNumberFormat="1" applyFont="1" applyBorder="1" applyProtection="1"/>
    <xf numFmtId="37" fontId="49" fillId="0" borderId="0" xfId="77" applyNumberFormat="1" applyFont="1" applyBorder="1" applyProtection="1"/>
    <xf numFmtId="169" fontId="43" fillId="0" borderId="0" xfId="77" applyNumberFormat="1" applyFont="1" applyBorder="1" applyProtection="1"/>
    <xf numFmtId="37" fontId="49" fillId="0" borderId="0" xfId="77" applyNumberFormat="1" applyFont="1" applyBorder="1" applyAlignment="1" applyProtection="1">
      <alignment horizontal="right"/>
    </xf>
    <xf numFmtId="37" fontId="50" fillId="0" borderId="0" xfId="77" applyNumberFormat="1" applyFont="1" applyBorder="1" applyAlignment="1" applyProtection="1">
      <alignment horizontal="right"/>
    </xf>
    <xf numFmtId="37" fontId="49" fillId="0" borderId="0" xfId="77" applyNumberFormat="1" applyFont="1" applyBorder="1" applyAlignment="1" applyProtection="1">
      <alignment horizontal="center"/>
    </xf>
    <xf numFmtId="165" fontId="49" fillId="0" borderId="0" xfId="77" applyNumberFormat="1" applyFont="1" applyBorder="1" applyProtection="1"/>
    <xf numFmtId="166" fontId="43" fillId="0" borderId="0" xfId="77" applyFont="1" applyProtection="1"/>
    <xf numFmtId="166" fontId="43" fillId="0" borderId="0" xfId="77" quotePrefix="1" applyFont="1" applyFill="1" applyBorder="1" applyAlignment="1" applyProtection="1">
      <alignment horizontal="left"/>
    </xf>
    <xf numFmtId="37" fontId="48" fillId="0" borderId="0" xfId="77" applyNumberFormat="1" applyFont="1" applyFill="1" applyBorder="1" applyProtection="1"/>
    <xf numFmtId="37" fontId="43" fillId="0" borderId="0" xfId="77" applyNumberFormat="1" applyFont="1" applyFill="1" applyBorder="1" applyProtection="1"/>
    <xf numFmtId="39" fontId="43" fillId="0" borderId="0" xfId="77" applyNumberFormat="1" applyFont="1" applyFill="1" applyBorder="1" applyProtection="1"/>
    <xf numFmtId="37" fontId="49" fillId="0" borderId="0" xfId="77" applyNumberFormat="1" applyFont="1" applyFill="1" applyBorder="1" applyProtection="1"/>
    <xf numFmtId="169" fontId="43" fillId="0" borderId="0" xfId="77" applyNumberFormat="1" applyFont="1" applyFill="1" applyBorder="1" applyProtection="1"/>
    <xf numFmtId="37" fontId="49" fillId="0" borderId="0" xfId="77" applyNumberFormat="1" applyFont="1" applyFill="1" applyBorder="1" applyAlignment="1" applyProtection="1">
      <alignment horizontal="right"/>
    </xf>
    <xf numFmtId="37" fontId="50" fillId="0" borderId="0" xfId="77" applyNumberFormat="1" applyFont="1" applyFill="1" applyBorder="1" applyAlignment="1" applyProtection="1">
      <alignment horizontal="right"/>
    </xf>
    <xf numFmtId="166" fontId="49" fillId="0" borderId="0" xfId="77" applyFont="1" applyFill="1" applyBorder="1" applyAlignment="1">
      <alignment horizontal="center"/>
    </xf>
    <xf numFmtId="37" fontId="43" fillId="0" borderId="22" xfId="77" applyNumberFormat="1" applyFont="1" applyFill="1" applyBorder="1" applyProtection="1"/>
    <xf numFmtId="166" fontId="44" fillId="0" borderId="0" xfId="77" applyFont="1" applyFill="1"/>
    <xf numFmtId="166" fontId="42" fillId="0" borderId="0" xfId="77" applyFont="1" applyFill="1"/>
    <xf numFmtId="166" fontId="43" fillId="0" borderId="0" xfId="77" applyFont="1" applyFill="1" applyProtection="1"/>
    <xf numFmtId="166" fontId="48" fillId="0" borderId="0" xfId="77" applyFont="1" applyFill="1" applyBorder="1"/>
    <xf numFmtId="165" fontId="49" fillId="0" borderId="0" xfId="77" applyNumberFormat="1" applyFont="1" applyFill="1" applyBorder="1" applyProtection="1"/>
    <xf numFmtId="166" fontId="41" fillId="0" borderId="0" xfId="77" applyFont="1" applyFill="1"/>
    <xf numFmtId="37" fontId="49" fillId="0" borderId="0" xfId="77" applyNumberFormat="1" applyFont="1" applyFill="1" applyBorder="1" applyAlignment="1" applyProtection="1">
      <alignment horizontal="center"/>
    </xf>
    <xf numFmtId="166" fontId="43" fillId="0" borderId="0" xfId="77" applyFont="1" applyFill="1"/>
    <xf numFmtId="166" fontId="43" fillId="0" borderId="0" xfId="77" applyFont="1" applyAlignment="1" applyProtection="1">
      <alignment horizontal="left"/>
    </xf>
    <xf numFmtId="167" fontId="47" fillId="0" borderId="0" xfId="136" applyNumberFormat="1" applyFont="1"/>
    <xf numFmtId="167" fontId="47" fillId="0" borderId="0" xfId="137" applyNumberFormat="1" applyFont="1"/>
    <xf numFmtId="166" fontId="48" fillId="0" borderId="0" xfId="77" applyFont="1" applyBorder="1"/>
    <xf numFmtId="166" fontId="49" fillId="0" borderId="0" xfId="77" applyFont="1" applyBorder="1" applyAlignment="1">
      <alignment horizontal="center"/>
    </xf>
    <xf numFmtId="166" fontId="48" fillId="0" borderId="0" xfId="77" applyFont="1" applyBorder="1" applyProtection="1"/>
    <xf numFmtId="166" fontId="49" fillId="0" borderId="0" xfId="77" applyFont="1" applyBorder="1" applyAlignment="1" applyProtection="1">
      <alignment horizontal="center"/>
    </xf>
    <xf numFmtId="167" fontId="47" fillId="0" borderId="0" xfId="134" applyNumberFormat="1" applyFont="1" applyFill="1"/>
    <xf numFmtId="167" fontId="47" fillId="0" borderId="0" xfId="135" applyNumberFormat="1" applyFont="1" applyFill="1"/>
    <xf numFmtId="166" fontId="44" fillId="0" borderId="0" xfId="77" applyFont="1" applyFill="1" applyProtection="1"/>
    <xf numFmtId="166" fontId="43" fillId="0" borderId="20" xfId="77" quotePrefix="1" applyFont="1" applyBorder="1" applyAlignment="1" applyProtection="1">
      <alignment horizontal="left"/>
    </xf>
    <xf numFmtId="170" fontId="40" fillId="0" borderId="12" xfId="77" applyNumberFormat="1" applyFont="1" applyFill="1" applyBorder="1" applyProtection="1"/>
    <xf numFmtId="166" fontId="40" fillId="0" borderId="12" xfId="77" applyNumberFormat="1" applyFont="1" applyFill="1" applyBorder="1" applyProtection="1"/>
    <xf numFmtId="5" fontId="40" fillId="0" borderId="0" xfId="77" applyNumberFormat="1" applyFont="1" applyFill="1" applyBorder="1" applyProtection="1"/>
    <xf numFmtId="170" fontId="40" fillId="0" borderId="0" xfId="77" applyNumberFormat="1" applyFont="1" applyFill="1" applyBorder="1" applyProtection="1"/>
    <xf numFmtId="166" fontId="40" fillId="0" borderId="0" xfId="77" applyFont="1" applyFill="1" applyBorder="1" applyAlignment="1" applyProtection="1">
      <alignment horizontal="right"/>
    </xf>
    <xf numFmtId="165" fontId="40" fillId="0" borderId="12" xfId="77" applyNumberFormat="1" applyFont="1" applyFill="1" applyBorder="1" applyProtection="1"/>
    <xf numFmtId="166" fontId="44" fillId="0" borderId="20" xfId="77" applyFont="1" applyBorder="1"/>
    <xf numFmtId="166" fontId="43" fillId="0" borderId="0" xfId="77" applyFont="1" applyBorder="1" applyAlignment="1">
      <alignment horizontal="center"/>
    </xf>
    <xf numFmtId="166" fontId="43" fillId="0" borderId="22" xfId="77" applyFont="1" applyBorder="1"/>
    <xf numFmtId="166" fontId="40" fillId="0" borderId="17" xfId="77" applyFont="1" applyBorder="1" applyAlignment="1" applyProtection="1">
      <alignment horizontal="left"/>
    </xf>
    <xf numFmtId="166" fontId="40" fillId="0" borderId="18" xfId="77" applyFont="1" applyBorder="1" applyAlignment="1" applyProtection="1">
      <alignment horizontal="left"/>
    </xf>
    <xf numFmtId="166" fontId="43" fillId="0" borderId="18" xfId="77" applyFont="1" applyBorder="1" applyProtection="1"/>
    <xf numFmtId="166" fontId="40" fillId="0" borderId="18" xfId="77" applyFont="1" applyBorder="1" applyAlignment="1" applyProtection="1">
      <alignment horizontal="center"/>
    </xf>
    <xf numFmtId="5" fontId="40" fillId="0" borderId="18" xfId="77" applyNumberFormat="1" applyFont="1" applyBorder="1" applyProtection="1"/>
    <xf numFmtId="165" fontId="40" fillId="0" borderId="18" xfId="77" applyNumberFormat="1" applyFont="1" applyBorder="1" applyProtection="1"/>
    <xf numFmtId="166" fontId="43" fillId="0" borderId="18" xfId="77" applyFont="1" applyBorder="1"/>
    <xf numFmtId="166" fontId="40" fillId="0" borderId="18" xfId="77" applyFont="1" applyBorder="1" applyProtection="1"/>
    <xf numFmtId="166" fontId="40" fillId="0" borderId="19" xfId="77" applyFont="1" applyBorder="1" applyProtection="1"/>
    <xf numFmtId="166" fontId="44" fillId="0" borderId="0" xfId="77" applyFont="1" applyAlignment="1">
      <alignment horizontal="center"/>
    </xf>
    <xf numFmtId="166" fontId="42" fillId="0" borderId="0" xfId="77" applyFont="1" applyAlignment="1">
      <alignment horizontal="center"/>
    </xf>
    <xf numFmtId="0" fontId="30" fillId="0" borderId="0" xfId="0" applyFont="1" applyFill="1" applyAlignment="1">
      <alignment horizontal="center"/>
    </xf>
    <xf numFmtId="165" fontId="32" fillId="0" borderId="0" xfId="1" applyNumberFormat="1" applyFont="1" applyFill="1" applyAlignment="1">
      <alignment vertical="top"/>
    </xf>
    <xf numFmtId="165" fontId="32" fillId="0" borderId="0" xfId="62" applyNumberFormat="1" applyFont="1" applyFill="1" applyAlignment="1">
      <alignment vertical="top"/>
    </xf>
    <xf numFmtId="10" fontId="32" fillId="0" borderId="0" xfId="1" applyNumberFormat="1" applyFont="1"/>
    <xf numFmtId="0" fontId="32" fillId="0" borderId="0" xfId="0" applyFont="1" applyFill="1"/>
    <xf numFmtId="10" fontId="32" fillId="0" borderId="0" xfId="1" applyNumberFormat="1" applyFont="1" applyFill="1" applyAlignment="1">
      <alignment vertical="top"/>
    </xf>
    <xf numFmtId="10" fontId="32" fillId="0" borderId="0" xfId="1" applyNumberFormat="1" applyFont="1" applyFill="1"/>
    <xf numFmtId="0" fontId="32" fillId="0" borderId="0" xfId="0" applyNumberFormat="1" applyFont="1" applyFill="1" applyBorder="1" applyAlignment="1">
      <alignment horizontal="center"/>
    </xf>
    <xf numFmtId="37" fontId="32" fillId="0" borderId="0" xfId="0" applyNumberFormat="1" applyFont="1" applyFill="1" applyBorder="1" applyAlignment="1">
      <alignment horizontal="center" vertical="center"/>
    </xf>
    <xf numFmtId="37" fontId="32" fillId="0" borderId="0" xfId="0" applyNumberFormat="1" applyFont="1" applyFill="1" applyBorder="1" applyAlignment="1">
      <alignment horizontal="right" vertical="center"/>
    </xf>
    <xf numFmtId="1" fontId="32" fillId="0" borderId="0" xfId="0" applyNumberFormat="1" applyFont="1" applyFill="1"/>
    <xf numFmtId="49" fontId="32" fillId="0" borderId="0" xfId="0" applyNumberFormat="1" applyFont="1" applyFill="1"/>
    <xf numFmtId="37" fontId="32" fillId="0" borderId="0" xfId="0" applyNumberFormat="1" applyFont="1" applyFill="1"/>
    <xf numFmtId="1" fontId="32" fillId="0" borderId="0" xfId="0" applyNumberFormat="1" applyFont="1" applyFill="1" applyAlignment="1">
      <alignment horizontal="right"/>
    </xf>
    <xf numFmtId="1" fontId="32" fillId="0" borderId="0" xfId="0" applyNumberFormat="1" applyFont="1" applyFill="1" applyBorder="1" applyAlignment="1"/>
    <xf numFmtId="37" fontId="32" fillId="0" borderId="0" xfId="0" applyNumberFormat="1" applyFont="1" applyFill="1" applyBorder="1" applyAlignment="1">
      <alignment horizontal="left" vertical="center"/>
    </xf>
    <xf numFmtId="49" fontId="32" fillId="0" borderId="0" xfId="0" applyNumberFormat="1" applyFont="1" applyFill="1" applyBorder="1" applyAlignment="1">
      <alignment horizontal="left" vertical="center"/>
    </xf>
    <xf numFmtId="0" fontId="27" fillId="0" borderId="0" xfId="0" applyNumberFormat="1" applyFont="1" applyFill="1" applyAlignment="1">
      <alignment horizontal="center" vertical="top"/>
    </xf>
    <xf numFmtId="0" fontId="27" fillId="0" borderId="0" xfId="0" applyFont="1" applyFill="1" applyAlignment="1">
      <alignment horizontal="center"/>
    </xf>
    <xf numFmtId="0" fontId="29" fillId="0" borderId="0" xfId="0" applyFont="1" applyFill="1" applyAlignment="1">
      <alignment horizontal="center"/>
    </xf>
    <xf numFmtId="37" fontId="27" fillId="0" borderId="10" xfId="0" applyNumberFormat="1" applyFont="1" applyFill="1" applyBorder="1" applyAlignment="1">
      <alignment horizontal="center" vertical="top"/>
    </xf>
    <xf numFmtId="0" fontId="31" fillId="0" borderId="0" xfId="0" applyFont="1" applyFill="1"/>
    <xf numFmtId="37" fontId="32" fillId="0" borderId="11" xfId="0" applyNumberFormat="1" applyFont="1" applyFill="1" applyBorder="1"/>
    <xf numFmtId="37" fontId="32" fillId="0" borderId="0" xfId="0" applyNumberFormat="1" applyFont="1" applyFill="1" applyBorder="1"/>
    <xf numFmtId="37" fontId="32" fillId="0" borderId="0" xfId="1" applyNumberFormat="1" applyFont="1" applyFill="1" applyBorder="1"/>
    <xf numFmtId="10" fontId="32" fillId="0" borderId="10" xfId="1" applyNumberFormat="1" applyFont="1" applyFill="1" applyBorder="1" applyAlignment="1">
      <alignment vertical="top"/>
    </xf>
    <xf numFmtId="0" fontId="34" fillId="0" borderId="0" xfId="0" applyFont="1" applyFill="1"/>
    <xf numFmtId="0" fontId="27" fillId="0" borderId="13" xfId="0" applyFont="1" applyFill="1" applyBorder="1" applyAlignment="1">
      <alignment horizontal="left"/>
    </xf>
    <xf numFmtId="0" fontId="32" fillId="0" borderId="14" xfId="0" applyFont="1" applyFill="1" applyBorder="1"/>
    <xf numFmtId="0" fontId="32" fillId="0" borderId="0" xfId="0" applyFont="1" applyFill="1" applyBorder="1"/>
    <xf numFmtId="9" fontId="32" fillId="0" borderId="0" xfId="0" applyNumberFormat="1" applyFont="1" applyFill="1"/>
    <xf numFmtId="0" fontId="32" fillId="0" borderId="15" xfId="0" applyFont="1" applyFill="1" applyBorder="1"/>
    <xf numFmtId="0" fontId="32" fillId="0" borderId="0" xfId="61" applyFont="1" applyAlignment="1">
      <alignment horizontal="center"/>
    </xf>
    <xf numFmtId="5" fontId="68" fillId="0" borderId="26" xfId="0" applyNumberFormat="1" applyFont="1" applyFill="1" applyBorder="1"/>
    <xf numFmtId="5" fontId="68" fillId="0" borderId="26" xfId="0" applyNumberFormat="1" applyFont="1" applyBorder="1"/>
    <xf numFmtId="37" fontId="32" fillId="0" borderId="26" xfId="61" applyNumberFormat="1" applyFont="1" applyBorder="1"/>
    <xf numFmtId="10" fontId="32" fillId="0" borderId="0" xfId="61" applyNumberFormat="1" applyFont="1"/>
    <xf numFmtId="166" fontId="43" fillId="0" borderId="20" xfId="64" applyFont="1" applyBorder="1" applyAlignment="1" applyProtection="1">
      <alignment horizontal="left" vertical="top" wrapText="1"/>
    </xf>
    <xf numFmtId="166" fontId="43" fillId="0" borderId="0" xfId="64" applyFont="1" applyBorder="1" applyAlignment="1" applyProtection="1">
      <alignment horizontal="left" vertical="top" wrapText="1"/>
    </xf>
    <xf numFmtId="166" fontId="43" fillId="0" borderId="22" xfId="64" applyFont="1" applyBorder="1" applyAlignment="1" applyProtection="1">
      <alignment horizontal="left" vertical="top" wrapText="1"/>
    </xf>
    <xf numFmtId="166" fontId="43" fillId="0" borderId="24" xfId="64" applyFont="1" applyBorder="1" applyAlignment="1" applyProtection="1">
      <alignment horizontal="left" wrapText="1"/>
    </xf>
    <xf numFmtId="166" fontId="43" fillId="0" borderId="10" xfId="64" applyFont="1" applyBorder="1" applyAlignment="1" applyProtection="1">
      <alignment horizontal="left" wrapText="1"/>
    </xf>
    <xf numFmtId="166" fontId="43" fillId="0" borderId="25" xfId="64" applyFont="1" applyBorder="1" applyAlignment="1" applyProtection="1">
      <alignment horizontal="left" wrapText="1"/>
    </xf>
    <xf numFmtId="166" fontId="44" fillId="35" borderId="10" xfId="64" applyFont="1" applyFill="1" applyBorder="1" applyAlignment="1">
      <alignment horizontal="center"/>
    </xf>
    <xf numFmtId="166" fontId="43" fillId="0" borderId="20" xfId="64" quotePrefix="1" applyFont="1" applyBorder="1" applyAlignment="1" applyProtection="1">
      <alignment horizontal="left" vertical="top" wrapText="1"/>
    </xf>
    <xf numFmtId="166" fontId="43" fillId="0" borderId="0" xfId="64" quotePrefix="1" applyFont="1" applyBorder="1" applyAlignment="1" applyProtection="1">
      <alignment horizontal="left" vertical="top" wrapText="1"/>
    </xf>
    <xf numFmtId="166" fontId="43" fillId="0" borderId="22" xfId="64" quotePrefix="1" applyFont="1" applyBorder="1" applyAlignment="1" applyProtection="1">
      <alignment horizontal="left" vertical="top" wrapText="1"/>
    </xf>
    <xf numFmtId="166" fontId="43" fillId="0" borderId="20" xfId="77" applyFont="1" applyBorder="1" applyAlignment="1" applyProtection="1">
      <alignment horizontal="left" vertical="top" wrapText="1"/>
    </xf>
    <xf numFmtId="166" fontId="43" fillId="0" borderId="0" xfId="77" applyFont="1" applyBorder="1" applyAlignment="1" applyProtection="1">
      <alignment horizontal="left" vertical="top" wrapText="1"/>
    </xf>
    <xf numFmtId="166" fontId="43" fillId="0" borderId="22" xfId="77" applyFont="1" applyBorder="1" applyAlignment="1" applyProtection="1">
      <alignment horizontal="left" vertical="top" wrapText="1"/>
    </xf>
    <xf numFmtId="166" fontId="43" fillId="0" borderId="24" xfId="77" applyFont="1" applyBorder="1" applyAlignment="1" applyProtection="1">
      <alignment horizontal="left" wrapText="1"/>
    </xf>
    <xf numFmtId="166" fontId="43" fillId="0" borderId="10" xfId="77" applyFont="1" applyBorder="1" applyAlignment="1" applyProtection="1">
      <alignment horizontal="left" wrapText="1"/>
    </xf>
    <xf numFmtId="166" fontId="43" fillId="0" borderId="25" xfId="77" applyFont="1" applyBorder="1" applyAlignment="1" applyProtection="1">
      <alignment horizontal="left" wrapText="1"/>
    </xf>
    <xf numFmtId="166" fontId="44" fillId="35" borderId="10" xfId="77" applyFont="1" applyFill="1" applyBorder="1" applyAlignment="1">
      <alignment horizontal="center"/>
    </xf>
    <xf numFmtId="166" fontId="43" fillId="0" borderId="20" xfId="77" quotePrefix="1" applyFont="1" applyBorder="1" applyAlignment="1" applyProtection="1">
      <alignment horizontal="left" vertical="top" wrapText="1"/>
    </xf>
    <xf numFmtId="166" fontId="43" fillId="0" borderId="0" xfId="77" quotePrefix="1" applyFont="1" applyBorder="1" applyAlignment="1" applyProtection="1">
      <alignment horizontal="left" vertical="top" wrapText="1"/>
    </xf>
    <xf numFmtId="166" fontId="43" fillId="0" borderId="22" xfId="77" quotePrefix="1" applyFont="1" applyBorder="1" applyAlignment="1" applyProtection="1">
      <alignment horizontal="left" vertical="top" wrapText="1"/>
    </xf>
    <xf numFmtId="0" fontId="32" fillId="0" borderId="0" xfId="0" applyFont="1" applyFill="1" applyBorder="1" applyAlignment="1">
      <alignment horizontal="center"/>
    </xf>
    <xf numFmtId="0" fontId="27" fillId="0" borderId="0" xfId="0" applyFont="1" applyFill="1" applyBorder="1" applyAlignment="1"/>
    <xf numFmtId="171" fontId="32" fillId="0" borderId="0" xfId="63" applyNumberFormat="1" applyFont="1" applyFill="1" applyBorder="1"/>
  </cellXfs>
  <cellStyles count="212">
    <cellStyle name="20% - Accent1" xfId="20" builtinId="30" customBuiltin="1"/>
    <cellStyle name="20% - Accent1 2" xfId="161"/>
    <cellStyle name="20% - Accent1 3" xfId="186"/>
    <cellStyle name="20% - Accent1 4" xfId="200"/>
    <cellStyle name="20% - Accent2" xfId="24" builtinId="34" customBuiltin="1"/>
    <cellStyle name="20% - Accent2 2" xfId="165"/>
    <cellStyle name="20% - Accent2 3" xfId="188"/>
    <cellStyle name="20% - Accent2 4" xfId="202"/>
    <cellStyle name="20% - Accent3" xfId="28" builtinId="38" customBuiltin="1"/>
    <cellStyle name="20% - Accent3 2" xfId="169"/>
    <cellStyle name="20% - Accent3 3" xfId="190"/>
    <cellStyle name="20% - Accent3 4" xfId="204"/>
    <cellStyle name="20% - Accent4" xfId="32" builtinId="42" customBuiltin="1"/>
    <cellStyle name="20% - Accent4 2" xfId="173"/>
    <cellStyle name="20% - Accent4 3" xfId="192"/>
    <cellStyle name="20% - Accent4 4" xfId="206"/>
    <cellStyle name="20% - Accent5" xfId="36" builtinId="46" customBuiltin="1"/>
    <cellStyle name="20% - Accent5 2" xfId="177"/>
    <cellStyle name="20% - Accent5 3" xfId="194"/>
    <cellStyle name="20% - Accent5 4" xfId="208"/>
    <cellStyle name="20% - Accent6" xfId="40" builtinId="50" customBuiltin="1"/>
    <cellStyle name="20% - Accent6 2" xfId="181"/>
    <cellStyle name="20% - Accent6 3" xfId="196"/>
    <cellStyle name="20% - Accent6 4" xfId="210"/>
    <cellStyle name="40% - Accent1" xfId="21" builtinId="31" customBuiltin="1"/>
    <cellStyle name="40% - Accent1 2" xfId="162"/>
    <cellStyle name="40% - Accent1 3" xfId="187"/>
    <cellStyle name="40% - Accent1 4" xfId="201"/>
    <cellStyle name="40% - Accent2" xfId="25" builtinId="35" customBuiltin="1"/>
    <cellStyle name="40% - Accent2 2" xfId="166"/>
    <cellStyle name="40% - Accent2 3" xfId="189"/>
    <cellStyle name="40% - Accent2 4" xfId="203"/>
    <cellStyle name="40% - Accent3" xfId="29" builtinId="39" customBuiltin="1"/>
    <cellStyle name="40% - Accent3 2" xfId="170"/>
    <cellStyle name="40% - Accent3 3" xfId="191"/>
    <cellStyle name="40% - Accent3 4" xfId="205"/>
    <cellStyle name="40% - Accent4" xfId="33" builtinId="43" customBuiltin="1"/>
    <cellStyle name="40% - Accent4 2" xfId="174"/>
    <cellStyle name="40% - Accent4 3" xfId="193"/>
    <cellStyle name="40% - Accent4 4" xfId="207"/>
    <cellStyle name="40% - Accent5" xfId="37" builtinId="47" customBuiltin="1"/>
    <cellStyle name="40% - Accent5 2" xfId="178"/>
    <cellStyle name="40% - Accent5 3" xfId="195"/>
    <cellStyle name="40% - Accent5 4" xfId="209"/>
    <cellStyle name="40% - Accent6" xfId="41" builtinId="51" customBuiltin="1"/>
    <cellStyle name="40% - Accent6 2" xfId="182"/>
    <cellStyle name="40% - Accent6 3" xfId="197"/>
    <cellStyle name="40% - Accent6 4" xfId="211"/>
    <cellStyle name="60% - Accent1" xfId="22" builtinId="32" customBuiltin="1"/>
    <cellStyle name="60% - Accent1 2" xfId="163"/>
    <cellStyle name="60% - Accent2" xfId="26" builtinId="36" customBuiltin="1"/>
    <cellStyle name="60% - Accent2 2" xfId="167"/>
    <cellStyle name="60% - Accent3" xfId="30" builtinId="40" customBuiltin="1"/>
    <cellStyle name="60% - Accent3 2" xfId="171"/>
    <cellStyle name="60% - Accent4" xfId="34" builtinId="44" customBuiltin="1"/>
    <cellStyle name="60% - Accent4 2" xfId="175"/>
    <cellStyle name="60% - Accent5" xfId="38" builtinId="48" customBuiltin="1"/>
    <cellStyle name="60% - Accent5 2" xfId="179"/>
    <cellStyle name="60% - Accent6" xfId="42" builtinId="52" customBuiltin="1"/>
    <cellStyle name="60% - Accent6 2" xfId="183"/>
    <cellStyle name="Accent1" xfId="19" builtinId="29" customBuiltin="1"/>
    <cellStyle name="Accent1 2" xfId="160"/>
    <cellStyle name="Accent2" xfId="23" builtinId="33" customBuiltin="1"/>
    <cellStyle name="Accent2 2" xfId="164"/>
    <cellStyle name="Accent3" xfId="27" builtinId="37" customBuiltin="1"/>
    <cellStyle name="Accent3 2" xfId="168"/>
    <cellStyle name="Accent4" xfId="31" builtinId="41" customBuiltin="1"/>
    <cellStyle name="Accent4 2" xfId="172"/>
    <cellStyle name="Accent5" xfId="35" builtinId="45" customBuiltin="1"/>
    <cellStyle name="Accent5 2" xfId="176"/>
    <cellStyle name="Accent6" xfId="39" builtinId="49" customBuiltin="1"/>
    <cellStyle name="Accent6 2" xfId="180"/>
    <cellStyle name="Bad" xfId="8" builtinId="27" customBuiltin="1"/>
    <cellStyle name="Bad 2" xfId="149"/>
    <cellStyle name="Calculation" xfId="12" builtinId="22" customBuiltin="1"/>
    <cellStyle name="Calculation 2" xfId="153"/>
    <cellStyle name="Check Cell" xfId="14" builtinId="23" customBuiltin="1"/>
    <cellStyle name="Check Cell 2" xfId="155"/>
    <cellStyle name="coma 5" xfId="44"/>
    <cellStyle name="Comma" xfId="63" builtinId="3"/>
    <cellStyle name="Comma [0] 2" xfId="72"/>
    <cellStyle name="Comma 2" xfId="45"/>
    <cellStyle name="Comma 3" xfId="69"/>
    <cellStyle name="Comma 3 2" xfId="75"/>
    <cellStyle name="Comma 3 3" xfId="76"/>
    <cellStyle name="Comma 4" xfId="71"/>
    <cellStyle name="Comma0" xfId="46"/>
    <cellStyle name="Comma4" xfId="47"/>
    <cellStyle name="currency 0" xfId="48"/>
    <cellStyle name="Currency0" xfId="49"/>
    <cellStyle name="Currency4" xfId="50"/>
    <cellStyle name="Date" xfId="51"/>
    <cellStyle name="Explanatory Text" xfId="17" builtinId="53" customBuiltin="1"/>
    <cellStyle name="Explanatory Text 2" xfId="158"/>
    <cellStyle name="Fixed" xfId="52"/>
    <cellStyle name="Good" xfId="7" builtinId="26" customBuiltin="1"/>
    <cellStyle name="Good 2" xfId="148"/>
    <cellStyle name="Heading 1" xfId="3" builtinId="16" customBuiltin="1"/>
    <cellStyle name="Heading 1 2" xfId="144"/>
    <cellStyle name="Heading 2" xfId="4" builtinId="17" customBuiltin="1"/>
    <cellStyle name="Heading 2 2" xfId="145"/>
    <cellStyle name="Heading 3" xfId="5" builtinId="18" customBuiltin="1"/>
    <cellStyle name="Heading 3 2" xfId="146"/>
    <cellStyle name="Heading 4" xfId="6" builtinId="19" customBuiltin="1"/>
    <cellStyle name="Heading 4 2" xfId="147"/>
    <cellStyle name="hidden" xfId="53"/>
    <cellStyle name="hide" xfId="54"/>
    <cellStyle name="Input" xfId="10" builtinId="20" customBuiltin="1"/>
    <cellStyle name="Input 2" xfId="151"/>
    <cellStyle name="Linked Cell" xfId="13" builtinId="24" customBuiltin="1"/>
    <cellStyle name="Linked Cell 2" xfId="154"/>
    <cellStyle name="Neutral" xfId="9" builtinId="28" customBuiltin="1"/>
    <cellStyle name="Neutral 2" xfId="150"/>
    <cellStyle name="Normal" xfId="0" builtinId="0"/>
    <cellStyle name="Normal 2" xfId="55"/>
    <cellStyle name="Normal 2 2" xfId="77"/>
    <cellStyle name="Normal 2 3" xfId="78"/>
    <cellStyle name="Normal 2 4" xfId="79"/>
    <cellStyle name="Normal 2 5" xfId="80"/>
    <cellStyle name="Normal 3" xfId="56"/>
    <cellStyle name="Normal 4" xfId="43"/>
    <cellStyle name="Normal 4 10" xfId="134"/>
    <cellStyle name="Normal 4 11" xfId="139"/>
    <cellStyle name="Normal 4 2" xfId="67"/>
    <cellStyle name="Normal 4 2 2" xfId="81"/>
    <cellStyle name="Normal 4 2 2 2" xfId="82"/>
    <cellStyle name="Normal 4 2 3" xfId="83"/>
    <cellStyle name="Normal 4 2 3 2" xfId="84"/>
    <cellStyle name="Normal 4 2 4" xfId="85"/>
    <cellStyle name="Normal 4 2 4 2" xfId="86"/>
    <cellStyle name="Normal 4 2 5" xfId="87"/>
    <cellStyle name="Normal 4 2 5 2" xfId="88"/>
    <cellStyle name="Normal 4 2 6" xfId="89"/>
    <cellStyle name="Normal 4 2 6 2" xfId="90"/>
    <cellStyle name="Normal 4 2 7" xfId="91"/>
    <cellStyle name="Normal 4 3" xfId="92"/>
    <cellStyle name="Normal 4 3 2" xfId="93"/>
    <cellStyle name="Normal 4 3 2 2" xfId="94"/>
    <cellStyle name="Normal 4 3 3" xfId="95"/>
    <cellStyle name="Normal 4 3 3 2" xfId="96"/>
    <cellStyle name="Normal 4 3 4" xfId="97"/>
    <cellStyle name="Normal 4 3 4 2" xfId="98"/>
    <cellStyle name="Normal 4 3 5" xfId="99"/>
    <cellStyle name="Normal 4 3 5 2" xfId="100"/>
    <cellStyle name="Normal 4 3 6" xfId="101"/>
    <cellStyle name="Normal 4 3 6 2" xfId="102"/>
    <cellStyle name="Normal 4 3 7" xfId="103"/>
    <cellStyle name="Normal 4 4" xfId="104"/>
    <cellStyle name="Normal 4 4 2" xfId="105"/>
    <cellStyle name="Normal 4 5" xfId="106"/>
    <cellStyle name="Normal 4 5 2" xfId="107"/>
    <cellStyle name="Normal 4 6" xfId="108"/>
    <cellStyle name="Normal 4 6 2" xfId="109"/>
    <cellStyle name="Normal 4 7" xfId="110"/>
    <cellStyle name="Normal 4 7 2" xfId="111"/>
    <cellStyle name="Normal 4 8" xfId="112"/>
    <cellStyle name="Normal 4 8 2" xfId="113"/>
    <cellStyle name="Normal 4 9" xfId="73"/>
    <cellStyle name="Normal 4 9 2" xfId="136"/>
    <cellStyle name="Normal 4 9 3" xfId="141"/>
    <cellStyle name="Normal 5" xfId="61"/>
    <cellStyle name="Normal 5 2" xfId="68"/>
    <cellStyle name="Normal 5 2 2" xfId="114"/>
    <cellStyle name="Normal 5 3" xfId="115"/>
    <cellStyle name="Normal 5 3 2" xfId="116"/>
    <cellStyle name="Normal 5 4" xfId="117"/>
    <cellStyle name="Normal 5 4 2" xfId="118"/>
    <cellStyle name="Normal 5 5" xfId="119"/>
    <cellStyle name="Normal 5 5 2" xfId="120"/>
    <cellStyle name="Normal 5 6" xfId="121"/>
    <cellStyle name="Normal 5 6 2" xfId="122"/>
    <cellStyle name="Normal 5 7" xfId="74"/>
    <cellStyle name="Normal 5 7 2" xfId="137"/>
    <cellStyle name="Normal 5 7 3" xfId="142"/>
    <cellStyle name="Normal 5 8" xfId="135"/>
    <cellStyle name="Normal 5 9" xfId="140"/>
    <cellStyle name="Normal 6" xfId="64"/>
    <cellStyle name="Normal 6 2" xfId="123"/>
    <cellStyle name="Normal 6 2 2" xfId="124"/>
    <cellStyle name="Normal 6 3" xfId="125"/>
    <cellStyle name="Normal 6 3 2" xfId="126"/>
    <cellStyle name="Normal 6 4" xfId="127"/>
    <cellStyle name="Normal 6 4 2" xfId="128"/>
    <cellStyle name="Normal 6 5" xfId="129"/>
    <cellStyle name="Normal 6 5 2" xfId="130"/>
    <cellStyle name="Normal 6 6" xfId="65"/>
    <cellStyle name="Normal 6 6 2" xfId="131"/>
    <cellStyle name="Normal 6 6 3" xfId="133"/>
    <cellStyle name="Normal 6 6 4" xfId="138"/>
    <cellStyle name="Normal 6 7" xfId="132"/>
    <cellStyle name="Normal 7" xfId="143"/>
    <cellStyle name="Normal 8" xfId="184"/>
    <cellStyle name="Normal 9" xfId="198"/>
    <cellStyle name="Note" xfId="16" builtinId="10" customBuiltin="1"/>
    <cellStyle name="Note 2" xfId="157"/>
    <cellStyle name="Note 3" xfId="185"/>
    <cellStyle name="Note 4" xfId="199"/>
    <cellStyle name="Outline" xfId="57"/>
    <cellStyle name="Output" xfId="11" builtinId="21" customBuiltin="1"/>
    <cellStyle name="Output 2" xfId="152"/>
    <cellStyle name="Percent" xfId="1" builtinId="5"/>
    <cellStyle name="Percent 2" xfId="58"/>
    <cellStyle name="Percent 2 2" xfId="66"/>
    <cellStyle name="Percent 3" xfId="62"/>
    <cellStyle name="Percent 4" xfId="70"/>
    <cellStyle name="Percent2" xfId="59"/>
    <cellStyle name="percent3" xfId="60"/>
    <cellStyle name="Title" xfId="2" builtinId="15" customBuiltin="1"/>
    <cellStyle name="Total" xfId="18" builtinId="25" customBuiltin="1"/>
    <cellStyle name="Total 2" xfId="159"/>
    <cellStyle name="Warning Text" xfId="15" builtinId="11" customBuiltin="1"/>
    <cellStyle name="Warning Text 2" xfId="156"/>
  </cellStyles>
  <dxfs count="0"/>
  <tableStyles count="0" defaultTableStyle="TableStyleMedium2" defaultPivotStyle="PivotStyleLight16"/>
  <colors>
    <mruColors>
      <color rgb="FF0000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intranet/GLMonthlyFiles/2007-09/Balance%20Sheet%20-%20Sept%20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pt 2007 Balance Sheet"/>
      <sheetName val="123104 vs 93004"/>
      <sheetName val="Sept07vsJune07"/>
      <sheetName val="Essbase"/>
      <sheetName val="Def'd Debits"/>
      <sheetName val="Recon to Lawson"/>
      <sheetName val="Recon to 2006"/>
      <sheetName val="ALL ACCOUNTS"/>
      <sheetName val="Util Plant"/>
      <sheetName val="Accum Depr"/>
      <sheetName val="Gas Stored"/>
      <sheetName val="Non Util Prop"/>
      <sheetName val="Inv in Subs"/>
      <sheetName val="Other Inv"/>
      <sheetName val="Cash"/>
      <sheetName val="Acct Rec"/>
      <sheetName val="Allow Uncoll Acct"/>
      <sheetName val="Accrued Rev"/>
      <sheetName val="Inv of Gas"/>
      <sheetName val="Prepaid Prop"/>
      <sheetName val="Unamt Debt Disc"/>
      <sheetName val="Def Reg and Other"/>
      <sheetName val="Comm Stock"/>
      <sheetName val="Prem on Stock"/>
      <sheetName val="Retain Earn"/>
      <sheetName val="Pref Stock"/>
      <sheetName val="Long Term Debt"/>
      <sheetName val="Acct Pay"/>
      <sheetName val="Note Pay"/>
      <sheetName val="Curr Por LT Debt"/>
      <sheetName val="Cust Depos"/>
      <sheetName val="Taxes Accrued"/>
      <sheetName val="Interest Accrued"/>
      <sheetName val="Oth Current Liab"/>
      <sheetName val="Def Taxes Inv Credit"/>
      <sheetName val="Other Liabilities"/>
    </sheetNames>
    <sheetDataSet>
      <sheetData sheetId="0" refreshError="1"/>
      <sheetData sheetId="1" refreshError="1"/>
      <sheetData sheetId="2" refreshError="1"/>
      <sheetData sheetId="3">
        <row r="6">
          <cell r="D6" t="str">
            <v>Y-T-D(Sep)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08"/>
  <sheetViews>
    <sheetView topLeftCell="E2" zoomScale="90" zoomScaleNormal="90" workbookViewId="0">
      <selection activeCell="Q11" sqref="Q11"/>
    </sheetView>
  </sheetViews>
  <sheetFormatPr defaultRowHeight="12.75" x14ac:dyDescent="0.2"/>
  <cols>
    <col min="2" max="2" width="7.7109375" customWidth="1"/>
    <col min="3" max="3" width="15.7109375" customWidth="1"/>
    <col min="4" max="4" width="22.7109375" customWidth="1"/>
    <col min="5" max="20" width="15.7109375" customWidth="1"/>
  </cols>
  <sheetData>
    <row r="1" spans="1:22" x14ac:dyDescent="0.2">
      <c r="C1" s="8" t="s">
        <v>786</v>
      </c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U1" s="9"/>
      <c r="V1" s="9"/>
    </row>
    <row r="2" spans="1:22" x14ac:dyDescent="0.2">
      <c r="C2" s="8" t="s">
        <v>787</v>
      </c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U2" s="9"/>
      <c r="V2" s="9"/>
    </row>
    <row r="3" spans="1:22" x14ac:dyDescent="0.2">
      <c r="C3" s="10" t="s">
        <v>819</v>
      </c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U3" s="9"/>
      <c r="V3" s="9"/>
    </row>
    <row r="4" spans="1:22" x14ac:dyDescent="0.2">
      <c r="C4" s="8" t="s">
        <v>788</v>
      </c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U4" s="9"/>
      <c r="V4" s="9"/>
    </row>
    <row r="5" spans="1:22" x14ac:dyDescent="0.2">
      <c r="C5" s="11"/>
      <c r="D5" s="12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13"/>
      <c r="U5" s="9"/>
      <c r="V5" s="9"/>
    </row>
    <row r="6" spans="1:22" x14ac:dyDescent="0.2">
      <c r="E6" s="14">
        <v>2010</v>
      </c>
      <c r="F6" s="14">
        <f>+E6+1</f>
        <v>2011</v>
      </c>
      <c r="G6" s="14">
        <f>+F6</f>
        <v>2011</v>
      </c>
      <c r="H6" s="14">
        <f t="shared" ref="H6:Q6" si="0">+G6</f>
        <v>2011</v>
      </c>
      <c r="I6" s="14">
        <f t="shared" si="0"/>
        <v>2011</v>
      </c>
      <c r="J6" s="14">
        <f t="shared" si="0"/>
        <v>2011</v>
      </c>
      <c r="K6" s="14">
        <f t="shared" si="0"/>
        <v>2011</v>
      </c>
      <c r="L6" s="14">
        <f t="shared" si="0"/>
        <v>2011</v>
      </c>
      <c r="M6" s="14">
        <f t="shared" si="0"/>
        <v>2011</v>
      </c>
      <c r="N6" s="14">
        <f t="shared" si="0"/>
        <v>2011</v>
      </c>
      <c r="O6" s="14">
        <f t="shared" si="0"/>
        <v>2011</v>
      </c>
      <c r="P6" s="14">
        <f t="shared" si="0"/>
        <v>2011</v>
      </c>
      <c r="Q6" s="14">
        <f t="shared" si="0"/>
        <v>2011</v>
      </c>
      <c r="U6" s="9"/>
      <c r="V6" s="9"/>
    </row>
    <row r="7" spans="1:22" x14ac:dyDescent="0.2">
      <c r="A7" s="15" t="s">
        <v>789</v>
      </c>
      <c r="B7" s="15"/>
      <c r="E7" s="16" t="s">
        <v>790</v>
      </c>
      <c r="F7" s="16" t="s">
        <v>791</v>
      </c>
      <c r="G7" s="16" t="s">
        <v>792</v>
      </c>
      <c r="H7" s="16" t="s">
        <v>793</v>
      </c>
      <c r="I7" s="16" t="s">
        <v>794</v>
      </c>
      <c r="J7" s="16" t="s">
        <v>795</v>
      </c>
      <c r="K7" s="16" t="s">
        <v>796</v>
      </c>
      <c r="L7" s="16" t="s">
        <v>797</v>
      </c>
      <c r="M7" s="16" t="s">
        <v>798</v>
      </c>
      <c r="N7" s="16" t="s">
        <v>799</v>
      </c>
      <c r="O7" s="16" t="s">
        <v>800</v>
      </c>
      <c r="P7" s="16" t="s">
        <v>801</v>
      </c>
      <c r="Q7" s="16" t="s">
        <v>790</v>
      </c>
      <c r="R7" s="17" t="s">
        <v>802</v>
      </c>
      <c r="U7" s="9"/>
      <c r="V7" s="9"/>
    </row>
    <row r="8" spans="1:22" x14ac:dyDescent="0.2">
      <c r="A8" s="18">
        <v>1</v>
      </c>
      <c r="B8" s="18"/>
      <c r="C8" s="19" t="s">
        <v>803</v>
      </c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U8" s="9"/>
      <c r="V8" s="9"/>
    </row>
    <row r="9" spans="1:22" x14ac:dyDescent="0.2">
      <c r="A9" s="18">
        <f t="shared" ref="A9:A34" si="1">+A8+1</f>
        <v>2</v>
      </c>
      <c r="B9" s="18"/>
      <c r="C9" s="21" t="s">
        <v>804</v>
      </c>
      <c r="E9" s="20">
        <f t="shared" ref="E9" si="2">-E53</f>
        <v>591700000</v>
      </c>
      <c r="F9" s="20">
        <f>-F53-F46</f>
        <v>580700000</v>
      </c>
      <c r="G9" s="20">
        <f t="shared" ref="G9:Q9" si="3">-G53-G46</f>
        <v>580700000</v>
      </c>
      <c r="H9" s="20">
        <f t="shared" si="3"/>
        <v>540700000</v>
      </c>
      <c r="I9" s="20">
        <f t="shared" si="3"/>
        <v>540700000</v>
      </c>
      <c r="J9" s="20">
        <f t="shared" si="3"/>
        <v>540700000</v>
      </c>
      <c r="K9" s="20">
        <f t="shared" si="3"/>
        <v>538700000</v>
      </c>
      <c r="L9" s="20">
        <f t="shared" si="3"/>
        <v>538700000</v>
      </c>
      <c r="M9" s="20">
        <f t="shared" si="3"/>
        <v>538700000</v>
      </c>
      <c r="N9" s="20">
        <f t="shared" si="3"/>
        <v>588700000</v>
      </c>
      <c r="O9" s="20">
        <f t="shared" si="3"/>
        <v>588700000</v>
      </c>
      <c r="P9" s="20">
        <f t="shared" si="3"/>
        <v>588700000</v>
      </c>
      <c r="Q9" s="20">
        <f t="shared" si="3"/>
        <v>588700000</v>
      </c>
      <c r="R9" s="56">
        <f>ROUND(((Q9+E9)/2+SUM(F9:P9))/12,0)</f>
        <v>562991667</v>
      </c>
      <c r="U9" s="9"/>
      <c r="V9" s="9"/>
    </row>
    <row r="10" spans="1:22" x14ac:dyDescent="0.2">
      <c r="A10" s="18">
        <f t="shared" si="1"/>
        <v>3</v>
      </c>
      <c r="B10" s="18"/>
      <c r="C10" t="s">
        <v>805</v>
      </c>
      <c r="E10" s="45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2"/>
      <c r="U10" s="9"/>
      <c r="V10" s="9"/>
    </row>
    <row r="11" spans="1:22" x14ac:dyDescent="0.2">
      <c r="A11" s="18">
        <f t="shared" si="1"/>
        <v>4</v>
      </c>
      <c r="B11" s="18"/>
      <c r="C11" s="21" t="s">
        <v>806</v>
      </c>
      <c r="E11" s="49">
        <v>477861908.20999992</v>
      </c>
      <c r="F11" s="23">
        <f>+F44+F46</f>
        <v>556443114.8599999</v>
      </c>
      <c r="G11" s="23">
        <f t="shared" ref="G11:Q11" si="4">+G44+G46</f>
        <v>560027056.82999992</v>
      </c>
      <c r="H11" s="23">
        <f t="shared" si="4"/>
        <v>569141500.92999983</v>
      </c>
      <c r="I11" s="23">
        <f t="shared" si="4"/>
        <v>561527412.13</v>
      </c>
      <c r="J11" s="23">
        <f t="shared" si="4"/>
        <v>559982599.72999978</v>
      </c>
      <c r="K11" s="23">
        <f t="shared" si="4"/>
        <v>559404954.47000003</v>
      </c>
      <c r="L11" s="23">
        <f t="shared" si="4"/>
        <v>544824615.25999987</v>
      </c>
      <c r="M11" s="23">
        <f t="shared" si="4"/>
        <v>543913511.89999986</v>
      </c>
      <c r="N11" s="23">
        <f t="shared" si="4"/>
        <v>541924471.50999999</v>
      </c>
      <c r="O11" s="23">
        <f t="shared" si="4"/>
        <v>532252663.00999993</v>
      </c>
      <c r="P11" s="23">
        <f t="shared" si="4"/>
        <v>540849672.08999991</v>
      </c>
      <c r="Q11" s="23">
        <f t="shared" si="4"/>
        <v>554111362.7099998</v>
      </c>
      <c r="R11" s="55">
        <f>ROUND(((Q11+E11)/2+SUM(F11:P11))/12,0)</f>
        <v>548856517</v>
      </c>
      <c r="U11" s="9"/>
      <c r="V11" s="9"/>
    </row>
    <row r="12" spans="1:22" x14ac:dyDescent="0.2">
      <c r="A12" s="18">
        <f t="shared" si="1"/>
        <v>5</v>
      </c>
      <c r="B12" s="18"/>
      <c r="E12" s="20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U12" s="9"/>
      <c r="V12" s="9"/>
    </row>
    <row r="13" spans="1:22" ht="13.5" thickBot="1" x14ac:dyDescent="0.25">
      <c r="A13" s="18">
        <f t="shared" si="1"/>
        <v>6</v>
      </c>
      <c r="B13" s="18"/>
      <c r="C13" t="s">
        <v>807</v>
      </c>
      <c r="E13" s="25">
        <f t="shared" ref="E13:R13" si="5">E9+E10+E11</f>
        <v>1069561908.2099999</v>
      </c>
      <c r="F13" s="25">
        <f t="shared" si="5"/>
        <v>1137143114.8599999</v>
      </c>
      <c r="G13" s="25">
        <f t="shared" si="5"/>
        <v>1140727056.8299999</v>
      </c>
      <c r="H13" s="25">
        <f t="shared" si="5"/>
        <v>1109841500.9299998</v>
      </c>
      <c r="I13" s="25">
        <f t="shared" si="5"/>
        <v>1102227412.1300001</v>
      </c>
      <c r="J13" s="25">
        <f t="shared" si="5"/>
        <v>1100682599.7299998</v>
      </c>
      <c r="K13" s="25">
        <f t="shared" si="5"/>
        <v>1098104954.47</v>
      </c>
      <c r="L13" s="25">
        <f t="shared" si="5"/>
        <v>1083524615.2599998</v>
      </c>
      <c r="M13" s="25">
        <f t="shared" si="5"/>
        <v>1082613511.8999999</v>
      </c>
      <c r="N13" s="25">
        <f t="shared" si="5"/>
        <v>1130624471.51</v>
      </c>
      <c r="O13" s="25">
        <f t="shared" si="5"/>
        <v>1120952663.01</v>
      </c>
      <c r="P13" s="25">
        <f t="shared" si="5"/>
        <v>1129549672.0899999</v>
      </c>
      <c r="Q13" s="25">
        <f t="shared" si="5"/>
        <v>1142811362.7099998</v>
      </c>
      <c r="R13" s="26">
        <f t="shared" si="5"/>
        <v>1111848184</v>
      </c>
      <c r="U13" s="9"/>
      <c r="V13" s="9"/>
    </row>
    <row r="14" spans="1:22" ht="13.5" thickTop="1" x14ac:dyDescent="0.2">
      <c r="A14" s="18">
        <f t="shared" si="1"/>
        <v>7</v>
      </c>
      <c r="B14" s="18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9"/>
      <c r="U14" s="9"/>
      <c r="V14" s="9"/>
    </row>
    <row r="15" spans="1:22" x14ac:dyDescent="0.2">
      <c r="A15" s="18">
        <f t="shared" si="1"/>
        <v>8</v>
      </c>
      <c r="B15" s="18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U15" s="9"/>
      <c r="V15" s="9"/>
    </row>
    <row r="16" spans="1:22" x14ac:dyDescent="0.2">
      <c r="A16" s="18">
        <f t="shared" si="1"/>
        <v>9</v>
      </c>
      <c r="B16" s="18"/>
      <c r="C16" s="19" t="s">
        <v>808</v>
      </c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U16" s="9"/>
      <c r="V16" s="9"/>
    </row>
    <row r="17" spans="1:22" x14ac:dyDescent="0.2">
      <c r="A17" s="18">
        <f t="shared" si="1"/>
        <v>10</v>
      </c>
      <c r="B17" s="18"/>
      <c r="C17" t="s">
        <v>809</v>
      </c>
      <c r="E17" s="29">
        <f t="shared" ref="E17:R17" si="6">+E9/E13</f>
        <v>0.55321715878069999</v>
      </c>
      <c r="F17" s="29">
        <f t="shared" si="6"/>
        <v>0.51066571341065825</v>
      </c>
      <c r="G17" s="29">
        <f t="shared" si="6"/>
        <v>0.50906130131928695</v>
      </c>
      <c r="H17" s="29">
        <f t="shared" si="6"/>
        <v>0.48718668345607591</v>
      </c>
      <c r="I17" s="29">
        <f t="shared" si="6"/>
        <v>0.49055212567715395</v>
      </c>
      <c r="J17" s="29">
        <f t="shared" si="6"/>
        <v>0.49124061753373321</v>
      </c>
      <c r="K17" s="29">
        <f t="shared" si="6"/>
        <v>0.49057241551196112</v>
      </c>
      <c r="L17" s="29">
        <f t="shared" si="6"/>
        <v>0.49717375351988191</v>
      </c>
      <c r="M17" s="29">
        <f t="shared" si="6"/>
        <v>0.49759216385039845</v>
      </c>
      <c r="N17" s="29">
        <f t="shared" si="6"/>
        <v>0.52068570496600397</v>
      </c>
      <c r="O17" s="29">
        <f t="shared" si="6"/>
        <v>0.52517828756409157</v>
      </c>
      <c r="P17" s="29">
        <f t="shared" si="6"/>
        <v>0.52118115258334008</v>
      </c>
      <c r="Q17" s="29">
        <f t="shared" si="6"/>
        <v>0.51513313501187918</v>
      </c>
      <c r="R17" s="29">
        <f t="shared" si="6"/>
        <v>0.50635660074972966</v>
      </c>
      <c r="U17" s="9"/>
      <c r="V17" s="9"/>
    </row>
    <row r="18" spans="1:22" x14ac:dyDescent="0.2">
      <c r="A18" s="18">
        <f t="shared" si="1"/>
        <v>11</v>
      </c>
      <c r="B18" s="18"/>
      <c r="C18" t="s">
        <v>805</v>
      </c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>
        <v>0</v>
      </c>
      <c r="U18" s="9"/>
      <c r="V18" s="9"/>
    </row>
    <row r="19" spans="1:22" x14ac:dyDescent="0.2">
      <c r="A19" s="18">
        <f t="shared" si="1"/>
        <v>12</v>
      </c>
      <c r="B19" s="18"/>
      <c r="C19" t="s">
        <v>810</v>
      </c>
      <c r="E19" s="29">
        <f t="shared" ref="E19:Q19" si="7">+E11/E13</f>
        <v>0.44678284121930001</v>
      </c>
      <c r="F19" s="29">
        <f t="shared" si="7"/>
        <v>0.48933428658934169</v>
      </c>
      <c r="G19" s="29">
        <f t="shared" si="7"/>
        <v>0.49093869868071299</v>
      </c>
      <c r="H19" s="29">
        <f t="shared" si="7"/>
        <v>0.51281331654392415</v>
      </c>
      <c r="I19" s="29">
        <f t="shared" si="7"/>
        <v>0.50944787432284588</v>
      </c>
      <c r="J19" s="29">
        <f t="shared" si="7"/>
        <v>0.50875938246626673</v>
      </c>
      <c r="K19" s="29">
        <f t="shared" si="7"/>
        <v>0.50942758448803893</v>
      </c>
      <c r="L19" s="29">
        <f t="shared" si="7"/>
        <v>0.5028262464801182</v>
      </c>
      <c r="M19" s="29">
        <f t="shared" si="7"/>
        <v>0.50240783614960161</v>
      </c>
      <c r="N19" s="29">
        <f t="shared" si="7"/>
        <v>0.47931429503399603</v>
      </c>
      <c r="O19" s="29">
        <f t="shared" si="7"/>
        <v>0.47482171243590837</v>
      </c>
      <c r="P19" s="29">
        <f t="shared" si="7"/>
        <v>0.47881884741665992</v>
      </c>
      <c r="Q19" s="29">
        <f t="shared" si="7"/>
        <v>0.48486686498812076</v>
      </c>
      <c r="R19" s="29">
        <f>+R11/R13</f>
        <v>0.49364339925027029</v>
      </c>
      <c r="U19" s="9"/>
      <c r="V19" s="9"/>
    </row>
    <row r="20" spans="1:22" ht="13.5" thickBot="1" x14ac:dyDescent="0.25">
      <c r="A20" s="18">
        <f t="shared" si="1"/>
        <v>13</v>
      </c>
      <c r="B20" s="18"/>
      <c r="E20" s="31">
        <f t="shared" ref="E20:R20" si="8">SUM(E17:E19)</f>
        <v>1</v>
      </c>
      <c r="F20" s="31">
        <f t="shared" si="8"/>
        <v>1</v>
      </c>
      <c r="G20" s="31">
        <f t="shared" si="8"/>
        <v>1</v>
      </c>
      <c r="H20" s="31">
        <f t="shared" si="8"/>
        <v>1</v>
      </c>
      <c r="I20" s="31">
        <f t="shared" si="8"/>
        <v>0.99999999999999978</v>
      </c>
      <c r="J20" s="31">
        <f t="shared" si="8"/>
        <v>1</v>
      </c>
      <c r="K20" s="31">
        <f t="shared" si="8"/>
        <v>1</v>
      </c>
      <c r="L20" s="31">
        <f t="shared" si="8"/>
        <v>1</v>
      </c>
      <c r="M20" s="31">
        <f t="shared" si="8"/>
        <v>1</v>
      </c>
      <c r="N20" s="31">
        <f t="shared" si="8"/>
        <v>1</v>
      </c>
      <c r="O20" s="31">
        <f t="shared" si="8"/>
        <v>1</v>
      </c>
      <c r="P20" s="31">
        <f t="shared" si="8"/>
        <v>1</v>
      </c>
      <c r="Q20" s="31">
        <f t="shared" si="8"/>
        <v>1</v>
      </c>
      <c r="R20" s="31">
        <f t="shared" si="8"/>
        <v>1</v>
      </c>
      <c r="U20" s="9"/>
      <c r="V20" s="9"/>
    </row>
    <row r="21" spans="1:22" ht="13.5" thickTop="1" x14ac:dyDescent="0.2">
      <c r="A21" s="18">
        <f t="shared" si="1"/>
        <v>14</v>
      </c>
      <c r="B21" s="18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32"/>
      <c r="U21" s="9"/>
      <c r="V21" s="9"/>
    </row>
    <row r="22" spans="1:22" x14ac:dyDescent="0.2">
      <c r="A22" s="18">
        <f t="shared" si="1"/>
        <v>15</v>
      </c>
      <c r="B22" s="18"/>
      <c r="C22" s="19" t="s">
        <v>811</v>
      </c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32"/>
      <c r="U22" s="9"/>
      <c r="V22" s="9"/>
    </row>
    <row r="23" spans="1:22" x14ac:dyDescent="0.2">
      <c r="A23" s="18">
        <f t="shared" si="1"/>
        <v>16</v>
      </c>
      <c r="B23" s="18"/>
      <c r="C23" t="s">
        <v>809</v>
      </c>
      <c r="E23" s="46">
        <v>6.6329900282532828E-2</v>
      </c>
      <c r="F23" s="46">
        <v>6.63304462111797E-2</v>
      </c>
      <c r="G23" s="46">
        <v>6.63304462111797E-2</v>
      </c>
      <c r="H23" s="46">
        <v>6.63304462111797E-2</v>
      </c>
      <c r="I23" s="46">
        <v>6.63304462111797E-2</v>
      </c>
      <c r="J23" s="46">
        <v>6.63304462111797E-2</v>
      </c>
      <c r="K23" s="46">
        <v>6.6309999999999994E-2</v>
      </c>
      <c r="L23" s="46">
        <v>6.6309999999999994E-2</v>
      </c>
      <c r="M23" s="46">
        <v>6.6309999999999994E-2</v>
      </c>
      <c r="N23" s="46">
        <v>6.3719999999999999E-2</v>
      </c>
      <c r="O23" s="46">
        <v>6.3839999999999994E-2</v>
      </c>
      <c r="P23" s="46">
        <f>+O23</f>
        <v>6.3839999999999994E-2</v>
      </c>
      <c r="Q23" s="47">
        <f>+P23</f>
        <v>6.3839999999999994E-2</v>
      </c>
      <c r="R23" s="57">
        <f>ROUND(((Q23+E23)/2+SUM(F23:P23))/12,4)</f>
        <v>6.5600000000000006E-2</v>
      </c>
      <c r="S23" s="51"/>
      <c r="U23" s="9"/>
      <c r="V23" s="9"/>
    </row>
    <row r="24" spans="1:22" x14ac:dyDescent="0.2">
      <c r="A24" s="18">
        <f t="shared" si="1"/>
        <v>17</v>
      </c>
      <c r="B24" s="18"/>
      <c r="C24" t="s">
        <v>805</v>
      </c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33"/>
      <c r="U24" s="9"/>
      <c r="V24" s="9"/>
    </row>
    <row r="25" spans="1:22" x14ac:dyDescent="0.2">
      <c r="A25" s="18">
        <f t="shared" si="1"/>
        <v>18</v>
      </c>
      <c r="B25" s="18"/>
      <c r="C25" t="s">
        <v>810</v>
      </c>
      <c r="E25" s="48">
        <v>0.10199999999999999</v>
      </c>
      <c r="F25" s="48">
        <v>0.10199999999999999</v>
      </c>
      <c r="G25" s="48">
        <v>0.10199999999999999</v>
      </c>
      <c r="H25" s="48">
        <v>0.10199999999999999</v>
      </c>
      <c r="I25" s="48">
        <v>0.10199999999999999</v>
      </c>
      <c r="J25" s="48">
        <v>0.10199999999999999</v>
      </c>
      <c r="K25" s="48">
        <v>0.10199999999999999</v>
      </c>
      <c r="L25" s="48">
        <v>0.10199999999999999</v>
      </c>
      <c r="M25" s="48">
        <v>0.10199999999999999</v>
      </c>
      <c r="N25" s="48">
        <v>0.10199999999999999</v>
      </c>
      <c r="O25" s="48">
        <v>0.10199999999999999</v>
      </c>
      <c r="P25" s="48">
        <v>0.10199999999999999</v>
      </c>
      <c r="Q25" s="48">
        <v>0.10199999999999999</v>
      </c>
      <c r="R25" s="33">
        <f>AVERAGE(E25:Q25)</f>
        <v>0.10200000000000002</v>
      </c>
      <c r="S25" s="51"/>
      <c r="U25" s="9"/>
      <c r="V25" s="9"/>
    </row>
    <row r="26" spans="1:22" x14ac:dyDescent="0.2">
      <c r="A26" s="18">
        <f t="shared" si="1"/>
        <v>19</v>
      </c>
      <c r="B26" s="18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U26" s="9"/>
      <c r="V26" s="9"/>
    </row>
    <row r="27" spans="1:22" x14ac:dyDescent="0.2">
      <c r="A27" s="18">
        <f t="shared" si="1"/>
        <v>20</v>
      </c>
      <c r="B27" s="18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U27" s="9"/>
      <c r="V27" s="9"/>
    </row>
    <row r="28" spans="1:22" x14ac:dyDescent="0.2">
      <c r="A28" s="18">
        <f t="shared" si="1"/>
        <v>21</v>
      </c>
      <c r="B28" s="18"/>
      <c r="C28" s="19" t="s">
        <v>812</v>
      </c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U28" s="9"/>
      <c r="V28" s="9"/>
    </row>
    <row r="29" spans="1:22" x14ac:dyDescent="0.2">
      <c r="A29" s="18">
        <f t="shared" si="1"/>
        <v>22</v>
      </c>
      <c r="B29" s="18"/>
      <c r="C29" t="s">
        <v>809</v>
      </c>
      <c r="E29" s="34">
        <f t="shared" ref="E29:Q29" si="9">ROUND((+E23*E17),4)</f>
        <v>3.6700000000000003E-2</v>
      </c>
      <c r="F29" s="33">
        <f t="shared" si="9"/>
        <v>3.39E-2</v>
      </c>
      <c r="G29" s="33">
        <f t="shared" si="9"/>
        <v>3.3799999999999997E-2</v>
      </c>
      <c r="H29" s="33">
        <f t="shared" si="9"/>
        <v>3.2300000000000002E-2</v>
      </c>
      <c r="I29" s="33">
        <f t="shared" si="9"/>
        <v>3.2500000000000001E-2</v>
      </c>
      <c r="J29" s="33">
        <f t="shared" si="9"/>
        <v>3.2599999999999997E-2</v>
      </c>
      <c r="K29" s="33">
        <f t="shared" si="9"/>
        <v>3.2500000000000001E-2</v>
      </c>
      <c r="L29" s="33">
        <f t="shared" si="9"/>
        <v>3.3000000000000002E-2</v>
      </c>
      <c r="M29" s="33">
        <f t="shared" si="9"/>
        <v>3.3000000000000002E-2</v>
      </c>
      <c r="N29" s="33">
        <f t="shared" si="9"/>
        <v>3.32E-2</v>
      </c>
      <c r="O29" s="33">
        <f t="shared" si="9"/>
        <v>3.3500000000000002E-2</v>
      </c>
      <c r="P29" s="33">
        <f t="shared" si="9"/>
        <v>3.3300000000000003E-2</v>
      </c>
      <c r="Q29" s="33">
        <f t="shared" si="9"/>
        <v>3.2899999999999999E-2</v>
      </c>
      <c r="R29" s="33">
        <f>ROUND((+R23*R17),4)</f>
        <v>3.32E-2</v>
      </c>
      <c r="U29" s="9"/>
      <c r="V29" s="9"/>
    </row>
    <row r="30" spans="1:22" x14ac:dyDescent="0.2">
      <c r="A30" s="18">
        <f t="shared" si="1"/>
        <v>23</v>
      </c>
      <c r="B30" s="18"/>
      <c r="C30" t="s">
        <v>805</v>
      </c>
      <c r="E30" s="34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>
        <f>ROUND((+R24*R18),4)</f>
        <v>0</v>
      </c>
      <c r="U30" s="9"/>
      <c r="V30" s="9"/>
    </row>
    <row r="31" spans="1:22" x14ac:dyDescent="0.2">
      <c r="A31" s="18">
        <f t="shared" si="1"/>
        <v>24</v>
      </c>
      <c r="B31" s="18"/>
      <c r="C31" t="s">
        <v>810</v>
      </c>
      <c r="E31" s="35">
        <f t="shared" ref="E31:Q31" si="10">ROUND((+E25*E19),4)</f>
        <v>4.5600000000000002E-2</v>
      </c>
      <c r="F31" s="35">
        <f t="shared" si="10"/>
        <v>4.99E-2</v>
      </c>
      <c r="G31" s="35">
        <f t="shared" si="10"/>
        <v>5.0099999999999999E-2</v>
      </c>
      <c r="H31" s="35">
        <f t="shared" si="10"/>
        <v>5.2299999999999999E-2</v>
      </c>
      <c r="I31" s="35">
        <f t="shared" si="10"/>
        <v>5.1999999999999998E-2</v>
      </c>
      <c r="J31" s="35">
        <f t="shared" si="10"/>
        <v>5.1900000000000002E-2</v>
      </c>
      <c r="K31" s="35">
        <f t="shared" si="10"/>
        <v>5.1999999999999998E-2</v>
      </c>
      <c r="L31" s="35">
        <f t="shared" si="10"/>
        <v>5.1299999999999998E-2</v>
      </c>
      <c r="M31" s="35">
        <f t="shared" si="10"/>
        <v>5.1200000000000002E-2</v>
      </c>
      <c r="N31" s="35">
        <f t="shared" si="10"/>
        <v>4.8899999999999999E-2</v>
      </c>
      <c r="O31" s="35">
        <f t="shared" si="10"/>
        <v>4.8399999999999999E-2</v>
      </c>
      <c r="P31" s="35">
        <f t="shared" si="10"/>
        <v>4.8800000000000003E-2</v>
      </c>
      <c r="Q31" s="35">
        <f t="shared" si="10"/>
        <v>4.9500000000000002E-2</v>
      </c>
      <c r="R31" s="35">
        <f>ROUND((+R25*R19),4)</f>
        <v>5.04E-2</v>
      </c>
      <c r="U31" s="9"/>
      <c r="V31" s="9"/>
    </row>
    <row r="32" spans="1:22" x14ac:dyDescent="0.2">
      <c r="A32" s="18">
        <f t="shared" si="1"/>
        <v>25</v>
      </c>
      <c r="B32" s="18"/>
      <c r="E32" s="32">
        <f t="shared" ref="E32:R32" si="11">SUM(E29:E31)</f>
        <v>8.2300000000000012E-2</v>
      </c>
      <c r="F32" s="32">
        <f t="shared" si="11"/>
        <v>8.3799999999999999E-2</v>
      </c>
      <c r="G32" s="32">
        <f t="shared" si="11"/>
        <v>8.3900000000000002E-2</v>
      </c>
      <c r="H32" s="32">
        <f t="shared" si="11"/>
        <v>8.4600000000000009E-2</v>
      </c>
      <c r="I32" s="32">
        <f t="shared" si="11"/>
        <v>8.4499999999999992E-2</v>
      </c>
      <c r="J32" s="32">
        <f t="shared" si="11"/>
        <v>8.4499999999999992E-2</v>
      </c>
      <c r="K32" s="32">
        <f t="shared" si="11"/>
        <v>8.4499999999999992E-2</v>
      </c>
      <c r="L32" s="32">
        <f t="shared" si="11"/>
        <v>8.43E-2</v>
      </c>
      <c r="M32" s="32">
        <f t="shared" si="11"/>
        <v>8.4199999999999997E-2</v>
      </c>
      <c r="N32" s="32">
        <f t="shared" si="11"/>
        <v>8.2100000000000006E-2</v>
      </c>
      <c r="O32" s="32">
        <f t="shared" si="11"/>
        <v>8.1900000000000001E-2</v>
      </c>
      <c r="P32" s="32">
        <f t="shared" si="11"/>
        <v>8.2100000000000006E-2</v>
      </c>
      <c r="Q32" s="32">
        <f t="shared" si="11"/>
        <v>8.2400000000000001E-2</v>
      </c>
      <c r="R32" s="32">
        <f t="shared" si="11"/>
        <v>8.3600000000000008E-2</v>
      </c>
      <c r="U32" s="9"/>
      <c r="V32" s="9"/>
    </row>
    <row r="33" spans="1:22" x14ac:dyDescent="0.2">
      <c r="A33" s="18">
        <f t="shared" si="1"/>
        <v>26</v>
      </c>
      <c r="B33" s="18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U33" s="9"/>
      <c r="V33" s="9"/>
    </row>
    <row r="34" spans="1:22" x14ac:dyDescent="0.2">
      <c r="A34" s="18">
        <f t="shared" si="1"/>
        <v>27</v>
      </c>
      <c r="B34" s="18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U34" s="9"/>
      <c r="V34" s="9"/>
    </row>
    <row r="35" spans="1:22" x14ac:dyDescent="0.2">
      <c r="A35" s="18">
        <f>+A34+1</f>
        <v>28</v>
      </c>
      <c r="B35" s="18"/>
      <c r="C35" s="36" t="s">
        <v>813</v>
      </c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U35" s="9"/>
      <c r="V35" s="9"/>
    </row>
    <row r="36" spans="1:22" x14ac:dyDescent="0.2">
      <c r="A36" s="18">
        <f t="shared" ref="A36:A102" si="12">+A35+1</f>
        <v>29</v>
      </c>
      <c r="B36" s="18"/>
      <c r="C36" s="21" t="s">
        <v>814</v>
      </c>
      <c r="E36" s="9">
        <f t="shared" ref="E36:Q36" si="13">-E52</f>
        <v>693101620.54999995</v>
      </c>
      <c r="F36" s="9">
        <f t="shared" si="13"/>
        <v>699708601.52999985</v>
      </c>
      <c r="G36" s="9">
        <f t="shared" si="13"/>
        <v>713981457.57999992</v>
      </c>
      <c r="H36" s="9">
        <f t="shared" si="13"/>
        <v>723227806.36999989</v>
      </c>
      <c r="I36" s="9">
        <f t="shared" si="13"/>
        <v>717975288.15999997</v>
      </c>
      <c r="J36" s="9">
        <f t="shared" si="13"/>
        <v>716231732.09999979</v>
      </c>
      <c r="K36" s="9">
        <f t="shared" si="13"/>
        <v>714628010.97000003</v>
      </c>
      <c r="L36" s="9">
        <f t="shared" si="13"/>
        <v>699909051.01999986</v>
      </c>
      <c r="M36" s="9">
        <f t="shared" si="13"/>
        <v>697817804.73999989</v>
      </c>
      <c r="N36" s="9">
        <f t="shared" si="13"/>
        <v>696605052.98000002</v>
      </c>
      <c r="O36" s="9">
        <f t="shared" si="13"/>
        <v>686328890.30999994</v>
      </c>
      <c r="P36" s="9">
        <f t="shared" si="13"/>
        <v>699036166.3599999</v>
      </c>
      <c r="Q36" s="9">
        <f t="shared" si="13"/>
        <v>714487446.25999987</v>
      </c>
      <c r="U36" s="9"/>
      <c r="V36" s="9"/>
    </row>
    <row r="37" spans="1:22" x14ac:dyDescent="0.2">
      <c r="A37" s="18">
        <f t="shared" si="12"/>
        <v>30</v>
      </c>
      <c r="B37" s="53" t="s">
        <v>820</v>
      </c>
      <c r="C37" s="53">
        <v>123016</v>
      </c>
      <c r="D37" s="54" t="s">
        <v>170</v>
      </c>
      <c r="E37" s="9">
        <f>+E103</f>
        <v>894629.99</v>
      </c>
      <c r="F37" s="9">
        <f t="shared" ref="F37:P37" si="14">+F103</f>
        <v>894629.99</v>
      </c>
      <c r="G37" s="9">
        <f t="shared" si="14"/>
        <v>894629.99</v>
      </c>
      <c r="H37" s="9">
        <f t="shared" si="14"/>
        <v>892452.99</v>
      </c>
      <c r="I37" s="9">
        <f t="shared" si="14"/>
        <v>892452.99</v>
      </c>
      <c r="J37" s="9">
        <f t="shared" si="14"/>
        <v>892452.99</v>
      </c>
      <c r="K37" s="9">
        <f t="shared" si="14"/>
        <v>859154.71</v>
      </c>
      <c r="L37" s="9">
        <f t="shared" si="14"/>
        <v>859154.71</v>
      </c>
      <c r="M37" s="9">
        <f t="shared" si="14"/>
        <v>859154.71</v>
      </c>
      <c r="N37" s="9">
        <f t="shared" si="14"/>
        <v>856049.71</v>
      </c>
      <c r="O37" s="9">
        <f t="shared" si="14"/>
        <v>856049.71</v>
      </c>
      <c r="P37" s="9">
        <f t="shared" si="14"/>
        <v>856049.71</v>
      </c>
      <c r="Q37" s="9">
        <v>870105.99</v>
      </c>
      <c r="R37" s="9"/>
      <c r="U37" s="9"/>
      <c r="V37" s="9"/>
    </row>
    <row r="38" spans="1:22" x14ac:dyDescent="0.2">
      <c r="A38" s="18"/>
      <c r="B38" s="53" t="s">
        <v>820</v>
      </c>
      <c r="C38" s="53">
        <v>123020</v>
      </c>
      <c r="D38" s="54" t="s">
        <v>252</v>
      </c>
      <c r="E38" s="9">
        <f>+E108</f>
        <v>389142.02</v>
      </c>
      <c r="F38" s="9">
        <f t="shared" ref="F38:P38" si="15">+F108</f>
        <v>389142.02</v>
      </c>
      <c r="G38" s="9">
        <f t="shared" si="15"/>
        <v>389142.02</v>
      </c>
      <c r="H38" s="9">
        <f t="shared" si="15"/>
        <v>368624.85</v>
      </c>
      <c r="I38" s="9">
        <f t="shared" si="15"/>
        <v>368624.85</v>
      </c>
      <c r="J38" s="9">
        <f t="shared" si="15"/>
        <v>368624.85</v>
      </c>
      <c r="K38" s="9">
        <f t="shared" si="15"/>
        <v>348203.39</v>
      </c>
      <c r="L38" s="9">
        <f t="shared" si="15"/>
        <v>348203.39</v>
      </c>
      <c r="M38" s="9">
        <f t="shared" si="15"/>
        <v>348203.39</v>
      </c>
      <c r="N38" s="9">
        <f t="shared" si="15"/>
        <v>477006.26</v>
      </c>
      <c r="O38" s="9">
        <f t="shared" si="15"/>
        <v>326727.26</v>
      </c>
      <c r="P38" s="9">
        <f t="shared" si="15"/>
        <v>326727.26</v>
      </c>
      <c r="Q38" s="9">
        <v>150000</v>
      </c>
      <c r="R38" s="9"/>
      <c r="U38" s="9"/>
      <c r="V38" s="9"/>
    </row>
    <row r="39" spans="1:22" x14ac:dyDescent="0.2">
      <c r="A39" s="18">
        <f>+A37+1</f>
        <v>31</v>
      </c>
      <c r="B39" s="53" t="s">
        <v>820</v>
      </c>
      <c r="C39" s="53">
        <v>123401</v>
      </c>
      <c r="D39" s="54" t="s">
        <v>171</v>
      </c>
      <c r="E39" s="9">
        <f>+E104</f>
        <v>174821723.80000001</v>
      </c>
      <c r="F39" s="9">
        <f t="shared" ref="F39:P40" si="16">+F104</f>
        <v>177325028.91</v>
      </c>
      <c r="G39" s="9">
        <f t="shared" si="16"/>
        <v>186794619.84</v>
      </c>
      <c r="H39" s="9">
        <f t="shared" si="16"/>
        <v>0</v>
      </c>
      <c r="I39" s="9">
        <f t="shared" si="16"/>
        <v>0</v>
      </c>
      <c r="J39" s="9">
        <f t="shared" si="16"/>
        <v>0</v>
      </c>
      <c r="K39" s="9">
        <f t="shared" si="16"/>
        <v>0</v>
      </c>
      <c r="L39" s="9">
        <f t="shared" si="16"/>
        <v>0</v>
      </c>
      <c r="M39" s="9">
        <f t="shared" si="16"/>
        <v>0</v>
      </c>
      <c r="N39" s="9">
        <f t="shared" si="16"/>
        <v>0</v>
      </c>
      <c r="O39" s="9">
        <f t="shared" si="16"/>
        <v>0</v>
      </c>
      <c r="P39" s="9">
        <f t="shared" si="16"/>
        <v>0</v>
      </c>
      <c r="Q39" s="9">
        <v>0</v>
      </c>
      <c r="R39" s="9"/>
      <c r="U39" s="9"/>
      <c r="V39" s="9"/>
    </row>
    <row r="40" spans="1:22" x14ac:dyDescent="0.2">
      <c r="A40" s="18">
        <f t="shared" si="12"/>
        <v>32</v>
      </c>
      <c r="B40" s="53" t="s">
        <v>820</v>
      </c>
      <c r="C40" s="53">
        <v>123410</v>
      </c>
      <c r="D40" s="54" t="s">
        <v>172</v>
      </c>
      <c r="E40" s="63">
        <f>+E105</f>
        <v>15597006.810000001</v>
      </c>
      <c r="F40" s="63">
        <f t="shared" si="16"/>
        <v>15644685.75</v>
      </c>
      <c r="G40" s="63">
        <f t="shared" si="16"/>
        <v>16864008.899999999</v>
      </c>
      <c r="H40" s="63">
        <f t="shared" si="16"/>
        <v>203813227.59999999</v>
      </c>
      <c r="I40" s="63">
        <f t="shared" si="16"/>
        <v>206174798.19</v>
      </c>
      <c r="J40" s="63">
        <f t="shared" si="16"/>
        <v>205976054.53</v>
      </c>
      <c r="K40" s="63">
        <f t="shared" si="16"/>
        <v>207003698.40000001</v>
      </c>
      <c r="L40" s="63">
        <f t="shared" si="16"/>
        <v>206865077.66</v>
      </c>
      <c r="M40" s="63">
        <f t="shared" si="16"/>
        <v>205684934.74000001</v>
      </c>
      <c r="N40" s="63">
        <f t="shared" si="16"/>
        <v>206335525.5</v>
      </c>
      <c r="O40" s="63">
        <f t="shared" si="16"/>
        <v>205881450.33000001</v>
      </c>
      <c r="P40" s="64">
        <f>+P105</f>
        <v>169991717.30000001</v>
      </c>
      <c r="Q40" s="63">
        <v>172355977.56</v>
      </c>
      <c r="R40" s="9"/>
      <c r="U40" s="9"/>
      <c r="V40" s="9"/>
    </row>
    <row r="41" spans="1:22" x14ac:dyDescent="0.2">
      <c r="A41" s="18"/>
      <c r="B41" s="53"/>
      <c r="C41" s="53">
        <v>124005</v>
      </c>
      <c r="D41" s="54" t="s">
        <v>253</v>
      </c>
      <c r="E41" s="63">
        <v>2000</v>
      </c>
      <c r="F41" s="63">
        <v>2000</v>
      </c>
      <c r="G41" s="63">
        <v>2000</v>
      </c>
      <c r="H41" s="63">
        <v>2000</v>
      </c>
      <c r="I41" s="63">
        <v>2000</v>
      </c>
      <c r="J41" s="63">
        <v>2000</v>
      </c>
      <c r="K41" s="63">
        <v>2000</v>
      </c>
      <c r="L41" s="63">
        <v>2000</v>
      </c>
      <c r="M41" s="63">
        <v>2000</v>
      </c>
      <c r="N41" s="63">
        <v>2000</v>
      </c>
      <c r="O41" s="63">
        <v>2000</v>
      </c>
      <c r="P41" s="63">
        <v>2000</v>
      </c>
      <c r="Q41" s="63">
        <v>0</v>
      </c>
      <c r="R41" s="9"/>
      <c r="S41" s="9"/>
      <c r="U41" s="9"/>
      <c r="V41" s="9"/>
    </row>
    <row r="42" spans="1:22" x14ac:dyDescent="0.2">
      <c r="A42" s="18"/>
      <c r="B42" s="53"/>
      <c r="C42" s="53">
        <v>124050</v>
      </c>
      <c r="D42" s="54" t="s">
        <v>255</v>
      </c>
      <c r="E42" s="63">
        <v>10000</v>
      </c>
      <c r="F42" s="63">
        <v>10000</v>
      </c>
      <c r="G42" s="63">
        <v>10000</v>
      </c>
      <c r="H42" s="63">
        <v>10000</v>
      </c>
      <c r="I42" s="63">
        <v>10000</v>
      </c>
      <c r="J42" s="63">
        <v>10000</v>
      </c>
      <c r="K42" s="63">
        <v>10000</v>
      </c>
      <c r="L42" s="63">
        <v>10000</v>
      </c>
      <c r="M42" s="63">
        <v>10000</v>
      </c>
      <c r="N42" s="63">
        <v>10000</v>
      </c>
      <c r="O42" s="63">
        <v>10000</v>
      </c>
      <c r="P42" s="63">
        <v>10000</v>
      </c>
      <c r="Q42" s="63">
        <v>0</v>
      </c>
      <c r="S42" s="9"/>
      <c r="U42" s="9"/>
      <c r="V42" s="9"/>
    </row>
    <row r="43" spans="1:22" x14ac:dyDescent="0.2">
      <c r="A43" s="18"/>
      <c r="B43" s="53"/>
      <c r="C43" s="53"/>
      <c r="D43" s="54" t="s">
        <v>1739</v>
      </c>
      <c r="E43" s="50">
        <v>-40000000</v>
      </c>
      <c r="F43" s="50">
        <v>-40000000</v>
      </c>
      <c r="G43" s="50">
        <v>-40000000</v>
      </c>
      <c r="H43" s="50">
        <v>-40000000</v>
      </c>
      <c r="I43" s="50">
        <v>-40000000</v>
      </c>
      <c r="J43" s="50">
        <v>-40000000</v>
      </c>
      <c r="K43" s="50">
        <v>-40000000</v>
      </c>
      <c r="L43" s="50">
        <v>-40000000</v>
      </c>
      <c r="M43" s="50">
        <v>-40000000</v>
      </c>
      <c r="N43" s="50">
        <v>-40000000</v>
      </c>
      <c r="O43" s="50">
        <v>-40000000</v>
      </c>
      <c r="P43" s="50"/>
      <c r="Q43" s="50"/>
      <c r="S43" s="9"/>
      <c r="U43" s="9"/>
      <c r="V43" s="9"/>
    </row>
    <row r="44" spans="1:22" x14ac:dyDescent="0.2">
      <c r="A44" s="18">
        <f>+A40+1</f>
        <v>33</v>
      </c>
      <c r="B44" s="18"/>
      <c r="C44" s="21" t="s">
        <v>815</v>
      </c>
      <c r="E44" s="9">
        <f>+E36-SUM(E37:E43)</f>
        <v>541387117.92999995</v>
      </c>
      <c r="F44" s="9">
        <f t="shared" ref="F44:O44" si="17">+F36-SUM(F37:F43)</f>
        <v>545443114.8599999</v>
      </c>
      <c r="G44" s="9">
        <f t="shared" si="17"/>
        <v>549027056.82999992</v>
      </c>
      <c r="H44" s="9">
        <f t="shared" si="17"/>
        <v>558141500.92999983</v>
      </c>
      <c r="I44" s="9">
        <f t="shared" si="17"/>
        <v>550527412.13</v>
      </c>
      <c r="J44" s="9">
        <f t="shared" si="17"/>
        <v>548982599.72999978</v>
      </c>
      <c r="K44" s="9">
        <f t="shared" si="17"/>
        <v>546404954.47000003</v>
      </c>
      <c r="L44" s="9">
        <f t="shared" si="17"/>
        <v>531824615.25999987</v>
      </c>
      <c r="M44" s="9">
        <f t="shared" si="17"/>
        <v>530913511.89999986</v>
      </c>
      <c r="N44" s="9">
        <f t="shared" si="17"/>
        <v>528924471.50999999</v>
      </c>
      <c r="O44" s="9">
        <f t="shared" si="17"/>
        <v>519252663.00999993</v>
      </c>
      <c r="P44" s="9">
        <f t="shared" ref="P44:Q44" si="18">+P36-SUM(P37:P43)</f>
        <v>527849672.08999991</v>
      </c>
      <c r="Q44" s="9">
        <f t="shared" si="18"/>
        <v>541111362.7099998</v>
      </c>
      <c r="U44" s="9"/>
      <c r="V44" s="9"/>
    </row>
    <row r="45" spans="1:22" x14ac:dyDescent="0.2">
      <c r="A45" s="18"/>
      <c r="B45" s="18"/>
      <c r="C45" s="21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U45" s="9"/>
      <c r="V45" s="9"/>
    </row>
    <row r="46" spans="1:22" x14ac:dyDescent="0.2">
      <c r="A46" s="18"/>
      <c r="B46" s="21" t="s">
        <v>1740</v>
      </c>
      <c r="C46" s="21">
        <v>201012</v>
      </c>
      <c r="D46" s="9">
        <v>21539848.170760334</v>
      </c>
      <c r="E46" s="9">
        <f>ROUND(+D46/2,-6)</f>
        <v>11000000</v>
      </c>
      <c r="F46" s="9">
        <f>+E46</f>
        <v>11000000</v>
      </c>
      <c r="G46" s="9">
        <f t="shared" ref="G46:J46" si="19">+F46</f>
        <v>11000000</v>
      </c>
      <c r="H46" s="9">
        <f t="shared" si="19"/>
        <v>11000000</v>
      </c>
      <c r="I46" s="9">
        <f t="shared" si="19"/>
        <v>11000000</v>
      </c>
      <c r="J46" s="9">
        <f t="shared" si="19"/>
        <v>11000000</v>
      </c>
      <c r="K46" s="9">
        <f>ROUND(D47/2,-6)</f>
        <v>13000000</v>
      </c>
      <c r="L46" s="9">
        <f>+K46</f>
        <v>13000000</v>
      </c>
      <c r="M46" s="9">
        <f t="shared" ref="M46:Q46" si="20">+L46</f>
        <v>13000000</v>
      </c>
      <c r="N46" s="9">
        <f t="shared" si="20"/>
        <v>13000000</v>
      </c>
      <c r="O46" s="9">
        <f t="shared" si="20"/>
        <v>13000000</v>
      </c>
      <c r="P46" s="9">
        <f t="shared" si="20"/>
        <v>13000000</v>
      </c>
      <c r="Q46" s="9">
        <f t="shared" si="20"/>
        <v>13000000</v>
      </c>
      <c r="U46" s="9"/>
      <c r="V46" s="9"/>
    </row>
    <row r="47" spans="1:22" x14ac:dyDescent="0.2">
      <c r="A47" s="18"/>
      <c r="B47" s="18"/>
      <c r="C47" s="21">
        <v>201112</v>
      </c>
      <c r="D47" s="9">
        <v>26674118.670760334</v>
      </c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U47" s="9"/>
      <c r="V47" s="9"/>
    </row>
    <row r="48" spans="1:22" ht="13.5" thickBot="1" x14ac:dyDescent="0.25">
      <c r="A48" s="18">
        <f>+A44+1</f>
        <v>34</v>
      </c>
      <c r="B48" s="18"/>
      <c r="C48" s="18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U48" s="9"/>
      <c r="V48" s="9"/>
    </row>
    <row r="49" spans="1:22" ht="13.5" thickBot="1" x14ac:dyDescent="0.25">
      <c r="A49" s="18">
        <f t="shared" si="12"/>
        <v>35</v>
      </c>
      <c r="B49" s="18"/>
      <c r="C49" s="37" t="s">
        <v>816</v>
      </c>
      <c r="D49" s="38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40"/>
      <c r="U49" s="9"/>
      <c r="V49" s="9"/>
    </row>
    <row r="50" spans="1:22" x14ac:dyDescent="0.2">
      <c r="A50" s="18">
        <f t="shared" si="12"/>
        <v>36</v>
      </c>
      <c r="B50" s="18"/>
      <c r="C50" s="18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U50" s="9"/>
      <c r="V50" s="9"/>
    </row>
    <row r="51" spans="1:22" x14ac:dyDescent="0.2">
      <c r="A51" s="18">
        <f t="shared" si="12"/>
        <v>37</v>
      </c>
      <c r="B51" s="18"/>
      <c r="C51" s="21" t="s">
        <v>817</v>
      </c>
      <c r="E51" s="9">
        <f>+E52+E53-SUM(E56:E99)</f>
        <v>0</v>
      </c>
      <c r="F51" s="9">
        <f t="shared" ref="F51:Q51" si="21">+F52+F53-SUM(F56:F99)</f>
        <v>0</v>
      </c>
      <c r="G51" s="9">
        <f t="shared" si="21"/>
        <v>0</v>
      </c>
      <c r="H51" s="9">
        <f t="shared" si="21"/>
        <v>0</v>
      </c>
      <c r="I51" s="9">
        <f t="shared" si="21"/>
        <v>0</v>
      </c>
      <c r="J51" s="9">
        <f t="shared" si="21"/>
        <v>0</v>
      </c>
      <c r="K51" s="9">
        <f t="shared" si="21"/>
        <v>0</v>
      </c>
      <c r="L51" s="9">
        <f t="shared" si="21"/>
        <v>0</v>
      </c>
      <c r="M51" s="9">
        <f t="shared" si="21"/>
        <v>0</v>
      </c>
      <c r="N51" s="9">
        <f t="shared" si="21"/>
        <v>0</v>
      </c>
      <c r="O51" s="9">
        <f t="shared" si="21"/>
        <v>0</v>
      </c>
      <c r="P51" s="9">
        <f t="shared" si="21"/>
        <v>0</v>
      </c>
      <c r="Q51" s="9">
        <f t="shared" si="21"/>
        <v>0</v>
      </c>
      <c r="R51" s="41"/>
      <c r="S51" s="41"/>
      <c r="U51" s="9"/>
      <c r="V51" s="9"/>
    </row>
    <row r="52" spans="1:22" x14ac:dyDescent="0.2">
      <c r="A52" s="18">
        <f t="shared" si="12"/>
        <v>38</v>
      </c>
      <c r="B52" s="18"/>
      <c r="C52" s="21" t="s">
        <v>821</v>
      </c>
      <c r="E52" s="9">
        <f>SUM(E56:E71)</f>
        <v>-693101620.54999995</v>
      </c>
      <c r="F52" s="9">
        <f t="shared" ref="F52:O52" si="22">SUM(F56:F71)</f>
        <v>-699708601.52999985</v>
      </c>
      <c r="G52" s="9">
        <f t="shared" si="22"/>
        <v>-713981457.57999992</v>
      </c>
      <c r="H52" s="9">
        <f t="shared" si="22"/>
        <v>-723227806.36999989</v>
      </c>
      <c r="I52" s="9">
        <f t="shared" si="22"/>
        <v>-717975288.15999997</v>
      </c>
      <c r="J52" s="9">
        <f t="shared" si="22"/>
        <v>-716231732.09999979</v>
      </c>
      <c r="K52" s="9">
        <f t="shared" si="22"/>
        <v>-714628010.97000003</v>
      </c>
      <c r="L52" s="9">
        <f t="shared" si="22"/>
        <v>-699909051.01999986</v>
      </c>
      <c r="M52" s="9">
        <f t="shared" si="22"/>
        <v>-697817804.73999989</v>
      </c>
      <c r="N52" s="9">
        <f t="shared" si="22"/>
        <v>-696605052.98000002</v>
      </c>
      <c r="O52" s="9">
        <f t="shared" si="22"/>
        <v>-686328890.30999994</v>
      </c>
      <c r="P52" s="9">
        <f>SUM(P56:P71)</f>
        <v>-699036166.3599999</v>
      </c>
      <c r="Q52" s="9">
        <f>SUM(Q56:Q71)</f>
        <v>-714487446.25999987</v>
      </c>
      <c r="R52" s="42"/>
      <c r="S52" s="41"/>
      <c r="U52" s="9"/>
      <c r="V52" s="9"/>
    </row>
    <row r="53" spans="1:22" x14ac:dyDescent="0.2">
      <c r="A53" s="18">
        <f t="shared" si="12"/>
        <v>39</v>
      </c>
      <c r="B53" s="18"/>
      <c r="C53" s="21" t="s">
        <v>822</v>
      </c>
      <c r="E53" s="9">
        <f>SUM(E72:E99)</f>
        <v>-591700000</v>
      </c>
      <c r="F53" s="9">
        <f t="shared" ref="F53:Q53" si="23">SUM(F72:F99)</f>
        <v>-591700000</v>
      </c>
      <c r="G53" s="9">
        <f t="shared" si="23"/>
        <v>-591700000</v>
      </c>
      <c r="H53" s="9">
        <f t="shared" si="23"/>
        <v>-551700000</v>
      </c>
      <c r="I53" s="9">
        <f t="shared" si="23"/>
        <v>-551700000</v>
      </c>
      <c r="J53" s="9">
        <f t="shared" si="23"/>
        <v>-551700000</v>
      </c>
      <c r="K53" s="9">
        <f t="shared" si="23"/>
        <v>-551700000</v>
      </c>
      <c r="L53" s="9">
        <f t="shared" si="23"/>
        <v>-551700000</v>
      </c>
      <c r="M53" s="9">
        <f t="shared" si="23"/>
        <v>-551700000</v>
      </c>
      <c r="N53" s="9">
        <f t="shared" si="23"/>
        <v>-601700000</v>
      </c>
      <c r="O53" s="9">
        <f t="shared" si="23"/>
        <v>-601700000</v>
      </c>
      <c r="P53" s="9">
        <f t="shared" si="23"/>
        <v>-601700000</v>
      </c>
      <c r="Q53" s="9">
        <f t="shared" si="23"/>
        <v>-601700000</v>
      </c>
      <c r="R53" s="20"/>
      <c r="S53" s="20"/>
      <c r="U53" s="9"/>
      <c r="V53" s="9"/>
    </row>
    <row r="54" spans="1:22" x14ac:dyDescent="0.2">
      <c r="A54" s="18">
        <f t="shared" si="12"/>
        <v>40</v>
      </c>
      <c r="B54" s="62" t="s">
        <v>1737</v>
      </c>
      <c r="D54" s="21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41"/>
      <c r="S54" s="43"/>
      <c r="U54" s="9"/>
      <c r="V54" s="9"/>
    </row>
    <row r="55" spans="1:22" x14ac:dyDescent="0.2">
      <c r="A55" s="18">
        <f t="shared" si="12"/>
        <v>41</v>
      </c>
      <c r="B55" s="18"/>
      <c r="C55" s="19" t="s">
        <v>818</v>
      </c>
      <c r="D55" s="1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41"/>
      <c r="S55" s="41"/>
      <c r="U55" s="9"/>
      <c r="V55" s="9"/>
    </row>
    <row r="56" spans="1:22" x14ac:dyDescent="0.2">
      <c r="A56" s="18">
        <f t="shared" si="12"/>
        <v>42</v>
      </c>
      <c r="B56" s="18"/>
      <c r="C56">
        <v>201000</v>
      </c>
      <c r="D56" s="44" t="s">
        <v>320</v>
      </c>
      <c r="E56" s="45">
        <v>0</v>
      </c>
      <c r="F56" s="9">
        <v>0</v>
      </c>
      <c r="G56" s="9">
        <v>0</v>
      </c>
      <c r="H56" s="9">
        <v>0</v>
      </c>
      <c r="I56" s="9">
        <v>0</v>
      </c>
      <c r="J56" s="9">
        <v>0</v>
      </c>
      <c r="K56" s="9">
        <v>0</v>
      </c>
      <c r="L56" s="9">
        <v>0</v>
      </c>
      <c r="M56" s="9">
        <v>0</v>
      </c>
      <c r="N56" s="9">
        <v>0</v>
      </c>
      <c r="O56" s="9">
        <v>0</v>
      </c>
      <c r="P56" s="9">
        <v>0</v>
      </c>
      <c r="Q56" s="9">
        <v>0</v>
      </c>
      <c r="R56" s="42"/>
      <c r="S56" s="9"/>
      <c r="T56" s="9"/>
      <c r="U56" s="9"/>
      <c r="V56" s="9"/>
    </row>
    <row r="57" spans="1:22" x14ac:dyDescent="0.2">
      <c r="A57" s="18">
        <f t="shared" si="12"/>
        <v>43</v>
      </c>
      <c r="B57" s="18"/>
      <c r="C57">
        <v>201100</v>
      </c>
      <c r="D57" s="44" t="s">
        <v>321</v>
      </c>
      <c r="E57" s="45">
        <v>-338042932.44999999</v>
      </c>
      <c r="F57" s="9">
        <v>-338056082.44999999</v>
      </c>
      <c r="G57" s="9">
        <v>-338056082.44999999</v>
      </c>
      <c r="H57" s="9">
        <v>-338797982.56999999</v>
      </c>
      <c r="I57" s="9">
        <v>-338797982.56999999</v>
      </c>
      <c r="J57" s="9">
        <v>-338797982.56999999</v>
      </c>
      <c r="K57" s="9">
        <v>-338797982.56999999</v>
      </c>
      <c r="L57" s="9">
        <v>-338843259.51999998</v>
      </c>
      <c r="M57" s="9">
        <v>-339762591.18000001</v>
      </c>
      <c r="N57" s="9">
        <v>-340084657.5</v>
      </c>
      <c r="O57" s="9">
        <v>-340145314.91000003</v>
      </c>
      <c r="P57" s="9">
        <v>-341251727.04000002</v>
      </c>
      <c r="Q57" s="9">
        <v>-342396248.58999997</v>
      </c>
      <c r="R57" s="41"/>
      <c r="S57" s="9"/>
      <c r="T57" s="9"/>
      <c r="U57" s="9"/>
      <c r="V57" s="9"/>
    </row>
    <row r="58" spans="1:22" x14ac:dyDescent="0.2">
      <c r="A58" s="18">
        <f t="shared" si="12"/>
        <v>44</v>
      </c>
      <c r="B58" s="18"/>
      <c r="C58">
        <v>214001</v>
      </c>
      <c r="D58" s="44" t="s">
        <v>322</v>
      </c>
      <c r="E58" s="45">
        <v>30369.93</v>
      </c>
      <c r="F58" s="9">
        <v>30369.93</v>
      </c>
      <c r="G58" s="9">
        <v>30369.93</v>
      </c>
      <c r="H58" s="9">
        <v>30369.93</v>
      </c>
      <c r="I58" s="9">
        <v>30369.93</v>
      </c>
      <c r="J58" s="9">
        <v>30369.93</v>
      </c>
      <c r="K58" s="9">
        <v>30369.93</v>
      </c>
      <c r="L58" s="9">
        <v>30369.93</v>
      </c>
      <c r="M58" s="9">
        <v>30369.93</v>
      </c>
      <c r="N58" s="9">
        <v>30369.93</v>
      </c>
      <c r="O58" s="9">
        <v>30369.93</v>
      </c>
      <c r="P58" s="9">
        <v>30369.93</v>
      </c>
      <c r="Q58" s="9">
        <v>0</v>
      </c>
      <c r="R58" s="41"/>
      <c r="S58" s="9"/>
      <c r="T58" s="9"/>
      <c r="U58" s="9"/>
      <c r="V58" s="9"/>
    </row>
    <row r="59" spans="1:22" x14ac:dyDescent="0.2">
      <c r="A59" s="18">
        <f t="shared" si="12"/>
        <v>45</v>
      </c>
      <c r="B59" s="18"/>
      <c r="C59">
        <v>207001</v>
      </c>
      <c r="D59" s="44" t="s">
        <v>323</v>
      </c>
      <c r="E59" s="45">
        <v>-293561404.88999999</v>
      </c>
      <c r="F59" s="9">
        <v>-293561404.88999999</v>
      </c>
      <c r="G59" s="9">
        <v>-293561404.88999999</v>
      </c>
      <c r="H59" s="9">
        <v>-293561404.88999999</v>
      </c>
      <c r="I59" s="9">
        <v>-293561404.88999999</v>
      </c>
      <c r="J59" s="9">
        <v>-293561404.88999999</v>
      </c>
      <c r="K59" s="9">
        <v>-293561404.88999999</v>
      </c>
      <c r="L59" s="9">
        <v>-293561404.88999999</v>
      </c>
      <c r="M59" s="9">
        <v>-293561404.88999999</v>
      </c>
      <c r="N59" s="9">
        <v>-293561404.88999999</v>
      </c>
      <c r="O59" s="9">
        <v>-293561404.88999999</v>
      </c>
      <c r="P59" s="9">
        <v>-293561404.88999999</v>
      </c>
      <c r="Q59" s="9">
        <v>-293561404.88999999</v>
      </c>
      <c r="R59" s="41"/>
      <c r="S59" s="9"/>
      <c r="T59" s="9"/>
      <c r="U59" s="9"/>
      <c r="V59" s="9"/>
    </row>
    <row r="60" spans="1:22" x14ac:dyDescent="0.2">
      <c r="A60" s="18">
        <f t="shared" si="12"/>
        <v>46</v>
      </c>
      <c r="B60" s="18"/>
      <c r="C60">
        <v>207003</v>
      </c>
      <c r="D60" s="44" t="s">
        <v>324</v>
      </c>
      <c r="E60" s="45">
        <v>-2037265.34</v>
      </c>
      <c r="F60" s="9">
        <v>-2078328.34</v>
      </c>
      <c r="G60" s="9">
        <v>-2119391.34</v>
      </c>
      <c r="H60" s="9">
        <v>-2302078.2400000002</v>
      </c>
      <c r="I60" s="9">
        <v>-2355230.2400000002</v>
      </c>
      <c r="J60" s="9">
        <v>-2408382.2400000002</v>
      </c>
      <c r="K60" s="9">
        <v>-2461534.2400000002</v>
      </c>
      <c r="L60" s="9">
        <v>-2511329.04</v>
      </c>
      <c r="M60" s="9">
        <v>-2563507.04</v>
      </c>
      <c r="N60" s="9">
        <v>-2604201.2200000002</v>
      </c>
      <c r="O60" s="9">
        <v>-2654112.6800000002</v>
      </c>
      <c r="P60" s="9">
        <v>-2692042.57</v>
      </c>
      <c r="Q60" s="9">
        <v>-2702604.43</v>
      </c>
      <c r="R60" s="41"/>
      <c r="S60" s="9"/>
      <c r="T60" s="9"/>
      <c r="U60" s="9"/>
      <c r="V60" s="9"/>
    </row>
    <row r="61" spans="1:22" x14ac:dyDescent="0.2">
      <c r="A61" s="18">
        <f t="shared" si="12"/>
        <v>47</v>
      </c>
      <c r="B61" s="18"/>
      <c r="C61">
        <v>207004</v>
      </c>
      <c r="D61" s="44" t="s">
        <v>325</v>
      </c>
      <c r="E61" s="45">
        <v>-1254801</v>
      </c>
      <c r="F61" s="9">
        <v>-1254801</v>
      </c>
      <c r="G61" s="9">
        <v>-1254801</v>
      </c>
      <c r="H61" s="9">
        <v>-848398</v>
      </c>
      <c r="I61" s="9">
        <v>-848398</v>
      </c>
      <c r="J61" s="9">
        <v>-848398</v>
      </c>
      <c r="K61" s="9">
        <v>-1179569</v>
      </c>
      <c r="L61" s="9">
        <v>-1179569</v>
      </c>
      <c r="M61" s="9">
        <v>-1179569</v>
      </c>
      <c r="N61" s="9">
        <v>-1364653</v>
      </c>
      <c r="O61" s="9">
        <v>-1364653</v>
      </c>
      <c r="P61" s="9">
        <v>-1364653</v>
      </c>
      <c r="Q61" s="9">
        <v>-1609420</v>
      </c>
      <c r="R61" s="41"/>
      <c r="S61" s="9"/>
      <c r="T61" s="9"/>
      <c r="U61" s="9"/>
      <c r="V61" s="9"/>
    </row>
    <row r="62" spans="1:22" x14ac:dyDescent="0.2">
      <c r="A62" s="18">
        <f t="shared" si="12"/>
        <v>48</v>
      </c>
      <c r="B62" s="18"/>
      <c r="C62">
        <v>209000</v>
      </c>
      <c r="D62" s="44" t="s">
        <v>326</v>
      </c>
      <c r="E62" s="45">
        <v>293561404.88999999</v>
      </c>
      <c r="F62" s="9">
        <v>293561404.88999999</v>
      </c>
      <c r="G62" s="9">
        <v>293561404.88999999</v>
      </c>
      <c r="H62" s="9">
        <v>293561404.88999999</v>
      </c>
      <c r="I62" s="9">
        <v>293561404.88999999</v>
      </c>
      <c r="J62" s="9">
        <v>293561404.88999999</v>
      </c>
      <c r="K62" s="9">
        <v>293561404.88999999</v>
      </c>
      <c r="L62" s="9">
        <v>293561404.88999999</v>
      </c>
      <c r="M62" s="9">
        <v>293561404.88999999</v>
      </c>
      <c r="N62" s="9">
        <v>293561404.88999999</v>
      </c>
      <c r="O62" s="9">
        <v>293561404.88999999</v>
      </c>
      <c r="P62" s="9">
        <v>293561404.88999999</v>
      </c>
      <c r="Q62" s="9">
        <v>293561404.88999999</v>
      </c>
      <c r="R62" s="41"/>
      <c r="S62" s="9"/>
      <c r="T62" s="9"/>
      <c r="U62" s="9"/>
      <c r="V62" s="9"/>
    </row>
    <row r="63" spans="1:22" x14ac:dyDescent="0.2">
      <c r="A63" s="18">
        <f t="shared" si="12"/>
        <v>49</v>
      </c>
      <c r="B63" s="18"/>
      <c r="C63">
        <v>210000</v>
      </c>
      <c r="D63" s="44" t="s">
        <v>327</v>
      </c>
      <c r="E63" s="45">
        <v>-1649863.59</v>
      </c>
      <c r="F63" s="9">
        <v>-1649863.59</v>
      </c>
      <c r="G63" s="9">
        <v>-1649863.59</v>
      </c>
      <c r="H63" s="9">
        <v>-1649863.59</v>
      </c>
      <c r="I63" s="9">
        <v>-1649863.59</v>
      </c>
      <c r="J63" s="9">
        <v>-1649863.59</v>
      </c>
      <c r="K63" s="9">
        <v>-1649863.59</v>
      </c>
      <c r="L63" s="9">
        <v>-1649863.59</v>
      </c>
      <c r="M63" s="9">
        <v>-1649863.59</v>
      </c>
      <c r="N63" s="9">
        <v>-1649863.59</v>
      </c>
      <c r="O63" s="9">
        <v>-1649863.59</v>
      </c>
      <c r="P63" s="9">
        <v>-1649863.59</v>
      </c>
      <c r="Q63" s="9">
        <v>-1649863.59</v>
      </c>
      <c r="R63" s="41"/>
      <c r="S63" s="9"/>
      <c r="T63" s="9"/>
      <c r="U63" s="9"/>
      <c r="V63" s="9"/>
    </row>
    <row r="64" spans="1:22" x14ac:dyDescent="0.2">
      <c r="A64" s="18">
        <f t="shared" si="12"/>
        <v>50</v>
      </c>
      <c r="B64" s="18"/>
      <c r="C64">
        <v>212001</v>
      </c>
      <c r="D64" s="44" t="s">
        <v>328</v>
      </c>
      <c r="E64" s="45">
        <v>-23992.54</v>
      </c>
      <c r="F64" s="9">
        <v>-81445.75</v>
      </c>
      <c r="G64" s="9">
        <v>-160618.21</v>
      </c>
      <c r="H64" s="9">
        <v>-219118.16</v>
      </c>
      <c r="I64" s="9">
        <v>-274945.62</v>
      </c>
      <c r="J64" s="9">
        <v>-339069.78</v>
      </c>
      <c r="K64" s="9">
        <v>-392518.1</v>
      </c>
      <c r="L64" s="9">
        <v>-440370.69</v>
      </c>
      <c r="M64" s="9">
        <v>-487209.09</v>
      </c>
      <c r="N64" s="9">
        <v>-524250.54</v>
      </c>
      <c r="O64" s="9">
        <v>-579872.13</v>
      </c>
      <c r="P64" s="9">
        <v>-622620.15</v>
      </c>
      <c r="Q64" s="9">
        <v>-24454.6</v>
      </c>
      <c r="R64" s="41"/>
      <c r="S64" s="9"/>
      <c r="T64" s="9"/>
      <c r="U64" s="9"/>
      <c r="V64" s="9"/>
    </row>
    <row r="65" spans="1:22" x14ac:dyDescent="0.2">
      <c r="A65" s="18">
        <f t="shared" si="12"/>
        <v>51</v>
      </c>
      <c r="B65" s="18"/>
      <c r="C65">
        <v>218000</v>
      </c>
      <c r="D65" s="44" t="s">
        <v>329</v>
      </c>
      <c r="E65" s="45">
        <v>6603900.9299999997</v>
      </c>
      <c r="F65" s="9">
        <v>6555261.6799999997</v>
      </c>
      <c r="G65" s="9">
        <v>6506622.4299999997</v>
      </c>
      <c r="H65" s="9">
        <v>6457983.1799999997</v>
      </c>
      <c r="I65" s="9">
        <v>6409343.9299999997</v>
      </c>
      <c r="J65" s="9">
        <v>6360704.6799999997</v>
      </c>
      <c r="K65" s="9">
        <v>6312065.4299999997</v>
      </c>
      <c r="L65" s="9">
        <v>6263426.1799999997</v>
      </c>
      <c r="M65" s="9">
        <v>6214786.9299999997</v>
      </c>
      <c r="N65" s="9">
        <v>6166147.6799999997</v>
      </c>
      <c r="O65" s="9">
        <v>6117508.4299999997</v>
      </c>
      <c r="P65" s="9">
        <v>6068869.1799999997</v>
      </c>
      <c r="Q65" s="9">
        <v>7799650.2800000003</v>
      </c>
      <c r="R65" s="9"/>
      <c r="S65" s="9"/>
      <c r="T65" s="9"/>
      <c r="U65" s="9"/>
      <c r="V65" s="9"/>
    </row>
    <row r="66" spans="1:22" x14ac:dyDescent="0.2">
      <c r="A66" s="18">
        <f t="shared" si="12"/>
        <v>52</v>
      </c>
      <c r="B66" s="18"/>
      <c r="C66">
        <v>216000</v>
      </c>
      <c r="D66" s="44" t="s">
        <v>330</v>
      </c>
      <c r="E66" s="45">
        <v>-304295156.19</v>
      </c>
      <c r="F66" s="9">
        <v>-332309428.31999999</v>
      </c>
      <c r="G66" s="9">
        <v>-332309428.31999999</v>
      </c>
      <c r="H66" s="9">
        <v>-332309428.31999999</v>
      </c>
      <c r="I66" s="9">
        <v>-332309428.31999999</v>
      </c>
      <c r="J66" s="9">
        <v>-332309428.31999999</v>
      </c>
      <c r="K66" s="9">
        <v>-332309428.31999999</v>
      </c>
      <c r="L66" s="9">
        <v>-332309428.31999999</v>
      </c>
      <c r="M66" s="9">
        <v>-332309428.31999999</v>
      </c>
      <c r="N66" s="9">
        <v>-332309428.31999999</v>
      </c>
      <c r="O66" s="9">
        <v>-332309428.31999999</v>
      </c>
      <c r="P66" s="9">
        <v>-332309428.31999999</v>
      </c>
      <c r="Q66" s="9">
        <v>-332279058.38999999</v>
      </c>
      <c r="R66" s="41"/>
      <c r="S66" s="9"/>
      <c r="T66" s="9"/>
      <c r="U66" s="9"/>
      <c r="V66" s="9"/>
    </row>
    <row r="67" spans="1:22" x14ac:dyDescent="0.2">
      <c r="A67" s="18">
        <f t="shared" si="12"/>
        <v>53</v>
      </c>
      <c r="B67" s="18"/>
      <c r="C67">
        <v>216016</v>
      </c>
      <c r="D67" s="44" t="s">
        <v>331</v>
      </c>
      <c r="E67" s="45">
        <v>2562211.71</v>
      </c>
      <c r="F67" s="9">
        <v>2562211.71</v>
      </c>
      <c r="G67" s="9">
        <v>2562211.71</v>
      </c>
      <c r="H67" s="9">
        <v>2562211.71</v>
      </c>
      <c r="I67" s="9">
        <v>2562211.71</v>
      </c>
      <c r="J67" s="9">
        <v>2562211.71</v>
      </c>
      <c r="K67" s="9">
        <v>2562211.71</v>
      </c>
      <c r="L67" s="9">
        <v>2562211.71</v>
      </c>
      <c r="M67" s="9">
        <v>2562211.71</v>
      </c>
      <c r="N67" s="9">
        <v>2562211.71</v>
      </c>
      <c r="O67" s="9">
        <v>2562211.71</v>
      </c>
      <c r="P67" s="9">
        <v>2562211.71</v>
      </c>
      <c r="Q67" s="9">
        <v>2562211.71</v>
      </c>
      <c r="R67" s="41"/>
      <c r="S67" s="9"/>
      <c r="T67" s="9"/>
      <c r="U67" s="9"/>
      <c r="V67" s="9"/>
    </row>
    <row r="68" spans="1:22" x14ac:dyDescent="0.2">
      <c r="A68" s="18">
        <f t="shared" si="12"/>
        <v>54</v>
      </c>
      <c r="B68" s="18"/>
      <c r="C68">
        <v>216018</v>
      </c>
      <c r="D68" s="44" t="s">
        <v>332</v>
      </c>
      <c r="E68" s="45">
        <v>8436924.7599999998</v>
      </c>
      <c r="F68" s="9">
        <v>8436924.7599999998</v>
      </c>
      <c r="G68" s="9">
        <v>8436924.7599999998</v>
      </c>
      <c r="H68" s="9">
        <v>8436924.7599999998</v>
      </c>
      <c r="I68" s="9">
        <v>8436924.7599999998</v>
      </c>
      <c r="J68" s="9">
        <v>8436924.7599999998</v>
      </c>
      <c r="K68" s="9">
        <v>8436924.7599999998</v>
      </c>
      <c r="L68" s="9">
        <v>8436924.7599999998</v>
      </c>
      <c r="M68" s="9">
        <v>8436924.7599999998</v>
      </c>
      <c r="N68" s="9">
        <v>8436924.7599999998</v>
      </c>
      <c r="O68" s="9">
        <v>8436924.7599999998</v>
      </c>
      <c r="P68" s="9">
        <v>8436924.7599999998</v>
      </c>
      <c r="Q68" s="9">
        <v>8436924.7599999998</v>
      </c>
      <c r="R68" s="41"/>
      <c r="S68" s="9"/>
      <c r="T68" s="9"/>
      <c r="U68" s="42"/>
      <c r="V68" s="42"/>
    </row>
    <row r="69" spans="1:22" x14ac:dyDescent="0.2">
      <c r="A69" s="18">
        <f t="shared" si="12"/>
        <v>55</v>
      </c>
      <c r="B69" s="18"/>
      <c r="C69">
        <v>216100</v>
      </c>
      <c r="D69" s="44" t="s">
        <v>333</v>
      </c>
      <c r="E69" s="45">
        <v>933350.75</v>
      </c>
      <c r="F69" s="9">
        <v>933350.75</v>
      </c>
      <c r="G69" s="9">
        <v>933350.75</v>
      </c>
      <c r="H69" s="9">
        <v>933350.75</v>
      </c>
      <c r="I69" s="9">
        <v>933350.75</v>
      </c>
      <c r="J69" s="9">
        <v>933350.75</v>
      </c>
      <c r="K69" s="9">
        <v>933350.75</v>
      </c>
      <c r="L69" s="9">
        <v>933350.75</v>
      </c>
      <c r="M69" s="9">
        <v>933350.75</v>
      </c>
      <c r="N69" s="9">
        <v>933350.75</v>
      </c>
      <c r="O69" s="9">
        <v>933350.75</v>
      </c>
      <c r="P69" s="9">
        <v>933350.75</v>
      </c>
      <c r="Q69" s="9">
        <v>933350.75</v>
      </c>
      <c r="R69" s="41"/>
      <c r="S69" s="9"/>
      <c r="T69" s="9"/>
      <c r="U69" s="9"/>
      <c r="V69" s="9"/>
    </row>
    <row r="70" spans="1:22" x14ac:dyDescent="0.2">
      <c r="A70" s="18">
        <f t="shared" si="12"/>
        <v>56</v>
      </c>
      <c r="B70" s="18"/>
      <c r="C70">
        <v>216999</v>
      </c>
      <c r="D70" s="44" t="s">
        <v>334</v>
      </c>
      <c r="E70" s="45">
        <v>-36350095.390000001</v>
      </c>
      <c r="F70" s="9">
        <v>-36350095.390000001</v>
      </c>
      <c r="G70" s="9">
        <v>-36350095.390000001</v>
      </c>
      <c r="H70" s="9">
        <v>-36350095.390000001</v>
      </c>
      <c r="I70" s="9">
        <v>-36350095.390000001</v>
      </c>
      <c r="J70" s="9">
        <v>-36350095.390000001</v>
      </c>
      <c r="K70" s="9">
        <v>-36350095.390000001</v>
      </c>
      <c r="L70" s="9">
        <v>-36350095.390000001</v>
      </c>
      <c r="M70" s="9">
        <v>-36350095.390000001</v>
      </c>
      <c r="N70" s="9">
        <v>-36350095.390000001</v>
      </c>
      <c r="O70" s="9">
        <v>-36350095.390000001</v>
      </c>
      <c r="P70" s="9">
        <v>-36350095.390000001</v>
      </c>
      <c r="Q70" s="9">
        <v>-36350095.390000001</v>
      </c>
      <c r="R70" s="41"/>
      <c r="S70" s="9"/>
      <c r="T70" s="9"/>
      <c r="U70" s="9"/>
      <c r="V70" s="9"/>
    </row>
    <row r="71" spans="1:22" x14ac:dyDescent="0.2">
      <c r="A71" s="18">
        <f t="shared" si="12"/>
        <v>57</v>
      </c>
      <c r="B71" s="18"/>
      <c r="C71" s="52" t="s">
        <v>785</v>
      </c>
      <c r="D71" s="44" t="s">
        <v>335</v>
      </c>
      <c r="E71" s="45">
        <v>-28014272.129999999</v>
      </c>
      <c r="F71" s="9">
        <v>-6446675.5199999996</v>
      </c>
      <c r="G71" s="9">
        <v>-20550656.859999999</v>
      </c>
      <c r="H71" s="9">
        <v>-29171682.43</v>
      </c>
      <c r="I71" s="9">
        <v>-23761545.510000002</v>
      </c>
      <c r="J71" s="9">
        <v>-21852074.039999999</v>
      </c>
      <c r="K71" s="9">
        <v>-19761942.34</v>
      </c>
      <c r="L71" s="9">
        <v>-4851418.8</v>
      </c>
      <c r="M71" s="9">
        <v>-1693185.21</v>
      </c>
      <c r="N71" s="9">
        <v>153091.75</v>
      </c>
      <c r="O71" s="9">
        <v>10644084.130000001</v>
      </c>
      <c r="P71" s="9">
        <v>-827462.63</v>
      </c>
      <c r="Q71" s="60">
        <v>-17207838.77</v>
      </c>
      <c r="R71" s="41"/>
      <c r="S71" s="9"/>
      <c r="U71" s="9"/>
      <c r="V71" s="9"/>
    </row>
    <row r="72" spans="1:22" x14ac:dyDescent="0.2">
      <c r="A72" s="18">
        <f t="shared" si="12"/>
        <v>58</v>
      </c>
      <c r="B72" s="18"/>
      <c r="C72">
        <v>221001</v>
      </c>
      <c r="D72" s="44" t="s">
        <v>336</v>
      </c>
      <c r="E72" s="45">
        <v>10000000</v>
      </c>
      <c r="F72" s="9">
        <v>10000000</v>
      </c>
      <c r="G72" s="9">
        <v>10000000</v>
      </c>
      <c r="H72" s="9">
        <v>50000000</v>
      </c>
      <c r="I72" s="9">
        <v>50000000</v>
      </c>
      <c r="J72" s="9">
        <v>50000000</v>
      </c>
      <c r="K72" s="9">
        <v>40000000</v>
      </c>
      <c r="L72" s="9">
        <v>40000000</v>
      </c>
      <c r="M72" s="9">
        <v>40000000</v>
      </c>
      <c r="N72" s="9">
        <v>40000000</v>
      </c>
      <c r="O72" s="9">
        <v>40000000</v>
      </c>
      <c r="P72" s="9">
        <v>40000000</v>
      </c>
      <c r="Q72" s="9">
        <v>40000000</v>
      </c>
      <c r="R72" s="41"/>
      <c r="S72" s="9"/>
      <c r="T72" s="9"/>
      <c r="U72" s="9"/>
      <c r="V72" s="9"/>
    </row>
    <row r="73" spans="1:22" x14ac:dyDescent="0.2">
      <c r="A73" s="18">
        <f t="shared" si="12"/>
        <v>59</v>
      </c>
      <c r="B73" s="18"/>
      <c r="C73">
        <v>221026</v>
      </c>
      <c r="D73" s="44" t="s">
        <v>337</v>
      </c>
      <c r="E73" s="45">
        <v>-10000000</v>
      </c>
      <c r="F73" s="9">
        <v>-10000000</v>
      </c>
      <c r="G73" s="9">
        <v>-10000000</v>
      </c>
      <c r="H73" s="9">
        <v>-10000000</v>
      </c>
      <c r="I73" s="9">
        <v>-10000000</v>
      </c>
      <c r="J73" s="9">
        <v>-10000000</v>
      </c>
      <c r="K73" s="9">
        <v>-10000000</v>
      </c>
      <c r="L73" s="9">
        <v>-10000000</v>
      </c>
      <c r="M73" s="9">
        <v>-10000000</v>
      </c>
      <c r="N73" s="9">
        <v>-10000000</v>
      </c>
      <c r="O73" s="9">
        <v>-10000000</v>
      </c>
      <c r="P73" s="9">
        <v>-10000000</v>
      </c>
      <c r="Q73" s="9">
        <v>-10000000</v>
      </c>
      <c r="R73" s="41"/>
      <c r="S73" s="9"/>
      <c r="T73" s="9"/>
      <c r="U73" s="9"/>
      <c r="V73" s="9"/>
    </row>
    <row r="74" spans="1:22" x14ac:dyDescent="0.2">
      <c r="A74" s="18">
        <f t="shared" si="12"/>
        <v>60</v>
      </c>
      <c r="B74" s="18"/>
      <c r="C74">
        <v>221072</v>
      </c>
      <c r="D74" s="44" t="s">
        <v>338</v>
      </c>
      <c r="E74" s="45">
        <v>-10000000</v>
      </c>
      <c r="F74" s="9">
        <v>-10000000</v>
      </c>
      <c r="G74" s="9">
        <v>-10000000</v>
      </c>
      <c r="H74" s="9">
        <v>-10000000</v>
      </c>
      <c r="I74" s="9">
        <v>-10000000</v>
      </c>
      <c r="J74" s="9">
        <v>-10000000</v>
      </c>
      <c r="K74" s="9">
        <v>-10000000</v>
      </c>
      <c r="L74" s="9">
        <v>-10000000</v>
      </c>
      <c r="M74" s="9">
        <v>-10000000</v>
      </c>
      <c r="N74" s="9">
        <v>-10000000</v>
      </c>
      <c r="O74" s="9">
        <v>-10000000</v>
      </c>
      <c r="P74" s="9">
        <v>-10000000</v>
      </c>
      <c r="Q74" s="9">
        <v>-10000000</v>
      </c>
      <c r="R74" s="41"/>
      <c r="S74" s="9"/>
      <c r="T74" s="9"/>
      <c r="U74" s="9"/>
      <c r="V74" s="9"/>
    </row>
    <row r="75" spans="1:22" x14ac:dyDescent="0.2">
      <c r="A75" s="18">
        <f t="shared" si="12"/>
        <v>61</v>
      </c>
      <c r="B75" s="18"/>
      <c r="C75">
        <v>221073</v>
      </c>
      <c r="D75" s="44" t="s">
        <v>339</v>
      </c>
      <c r="E75" s="45">
        <v>-10000000</v>
      </c>
      <c r="F75" s="9">
        <v>-10000000</v>
      </c>
      <c r="G75" s="9">
        <v>-10000000</v>
      </c>
      <c r="H75" s="9">
        <v>-10000000</v>
      </c>
      <c r="I75" s="9">
        <v>-10000000</v>
      </c>
      <c r="J75" s="9">
        <v>-10000000</v>
      </c>
      <c r="K75" s="9">
        <v>-10000000</v>
      </c>
      <c r="L75" s="9">
        <v>-10000000</v>
      </c>
      <c r="M75" s="9">
        <v>-10000000</v>
      </c>
      <c r="N75" s="9">
        <v>-10000000</v>
      </c>
      <c r="O75" s="9">
        <v>-10000000</v>
      </c>
      <c r="P75" s="9">
        <v>-10000000</v>
      </c>
      <c r="Q75" s="9">
        <v>-10000000</v>
      </c>
      <c r="R75" s="41"/>
      <c r="S75" s="9"/>
      <c r="T75" s="9"/>
      <c r="U75" s="9"/>
      <c r="V75" s="9"/>
    </row>
    <row r="76" spans="1:22" x14ac:dyDescent="0.2">
      <c r="A76" s="18">
        <f t="shared" si="12"/>
        <v>62</v>
      </c>
      <c r="B76" s="18"/>
      <c r="C76">
        <v>221074</v>
      </c>
      <c r="D76" s="44" t="s">
        <v>340</v>
      </c>
      <c r="E76" s="45">
        <v>-10000000</v>
      </c>
      <c r="F76" s="9">
        <v>-10000000</v>
      </c>
      <c r="G76" s="9">
        <v>-10000000</v>
      </c>
      <c r="H76" s="9">
        <v>-10000000</v>
      </c>
      <c r="I76" s="9">
        <v>-10000000</v>
      </c>
      <c r="J76" s="9">
        <v>-10000000</v>
      </c>
      <c r="K76" s="9">
        <v>-10000000</v>
      </c>
      <c r="L76" s="9">
        <v>-10000000</v>
      </c>
      <c r="M76" s="9">
        <v>-10000000</v>
      </c>
      <c r="N76" s="9">
        <v>-10000000</v>
      </c>
      <c r="O76" s="9">
        <v>-10000000</v>
      </c>
      <c r="P76" s="9">
        <v>-10000000</v>
      </c>
      <c r="Q76" s="9">
        <v>-10000000</v>
      </c>
      <c r="R76" s="41"/>
      <c r="S76" s="9"/>
      <c r="T76" s="9"/>
      <c r="U76" s="9"/>
      <c r="V76" s="9"/>
    </row>
    <row r="77" spans="1:22" x14ac:dyDescent="0.2">
      <c r="A77" s="18">
        <f t="shared" si="12"/>
        <v>63</v>
      </c>
      <c r="B77" s="18"/>
      <c r="C77">
        <v>221075</v>
      </c>
      <c r="D77" s="44" t="s">
        <v>341</v>
      </c>
      <c r="E77" s="45">
        <v>-20000000</v>
      </c>
      <c r="F77" s="9">
        <v>-20000000</v>
      </c>
      <c r="G77" s="9">
        <v>-20000000</v>
      </c>
      <c r="H77" s="9">
        <v>-20000000</v>
      </c>
      <c r="I77" s="9">
        <v>-20000000</v>
      </c>
      <c r="J77" s="9">
        <v>-20000000</v>
      </c>
      <c r="K77" s="9">
        <v>-20000000</v>
      </c>
      <c r="L77" s="9">
        <v>-20000000</v>
      </c>
      <c r="M77" s="9">
        <v>-20000000</v>
      </c>
      <c r="N77" s="9">
        <v>-20000000</v>
      </c>
      <c r="O77" s="9">
        <v>-20000000</v>
      </c>
      <c r="P77" s="9">
        <v>-20000000</v>
      </c>
      <c r="Q77" s="9">
        <v>-20000000</v>
      </c>
      <c r="R77" s="41"/>
      <c r="S77" s="9"/>
      <c r="T77" s="9"/>
      <c r="U77" s="9"/>
      <c r="V77" s="9"/>
    </row>
    <row r="78" spans="1:22" x14ac:dyDescent="0.2">
      <c r="A78" s="18">
        <f t="shared" si="12"/>
        <v>64</v>
      </c>
      <c r="B78" s="18"/>
      <c r="C78">
        <v>221076</v>
      </c>
      <c r="D78" s="44" t="s">
        <v>342</v>
      </c>
      <c r="E78" s="45">
        <v>-20000000</v>
      </c>
      <c r="F78" s="9">
        <v>-20000000</v>
      </c>
      <c r="G78" s="9">
        <v>-20000000</v>
      </c>
      <c r="H78" s="9">
        <v>-20000000</v>
      </c>
      <c r="I78" s="9">
        <v>-20000000</v>
      </c>
      <c r="J78" s="9">
        <v>-20000000</v>
      </c>
      <c r="K78" s="9">
        <v>-20000000</v>
      </c>
      <c r="L78" s="9">
        <v>-20000000</v>
      </c>
      <c r="M78" s="9">
        <v>-20000000</v>
      </c>
      <c r="N78" s="9">
        <v>-20000000</v>
      </c>
      <c r="O78" s="9">
        <v>-20000000</v>
      </c>
      <c r="P78" s="9">
        <v>-20000000</v>
      </c>
      <c r="Q78" s="9">
        <v>-20000000</v>
      </c>
      <c r="R78" s="41"/>
      <c r="S78" s="9"/>
      <c r="T78" s="9"/>
      <c r="U78" s="9"/>
      <c r="V78" s="9"/>
    </row>
    <row r="79" spans="1:22" x14ac:dyDescent="0.2">
      <c r="A79" s="18">
        <f t="shared" si="12"/>
        <v>65</v>
      </c>
      <c r="B79" s="18"/>
      <c r="C79">
        <v>221078</v>
      </c>
      <c r="D79" s="44" t="s">
        <v>343</v>
      </c>
      <c r="E79" s="45">
        <v>-40000000</v>
      </c>
      <c r="F79" s="9">
        <v>-40000000</v>
      </c>
      <c r="G79" s="9">
        <v>-40000000</v>
      </c>
      <c r="H79" s="9">
        <v>-40000000</v>
      </c>
      <c r="I79" s="9">
        <v>-40000000</v>
      </c>
      <c r="J79" s="9">
        <v>-40000000</v>
      </c>
      <c r="K79" s="9">
        <v>-40000000</v>
      </c>
      <c r="L79" s="9">
        <v>-40000000</v>
      </c>
      <c r="M79" s="9">
        <v>-40000000</v>
      </c>
      <c r="N79" s="9">
        <v>-40000000</v>
      </c>
      <c r="O79" s="9">
        <v>-40000000</v>
      </c>
      <c r="P79" s="9">
        <v>-40000000</v>
      </c>
      <c r="Q79" s="9">
        <v>-40000000</v>
      </c>
      <c r="R79" s="41"/>
      <c r="S79" s="9"/>
      <c r="T79" s="9"/>
      <c r="U79" s="9"/>
      <c r="V79" s="9"/>
    </row>
    <row r="80" spans="1:22" x14ac:dyDescent="0.2">
      <c r="A80" s="18">
        <f t="shared" si="12"/>
        <v>66</v>
      </c>
      <c r="B80" s="18"/>
      <c r="C80">
        <v>221079</v>
      </c>
      <c r="D80" s="44" t="s">
        <v>344</v>
      </c>
      <c r="E80" s="45">
        <v>-19700000</v>
      </c>
      <c r="F80" s="9">
        <v>-19700000</v>
      </c>
      <c r="G80" s="9">
        <v>-19700000</v>
      </c>
      <c r="H80" s="9">
        <v>-19700000</v>
      </c>
      <c r="I80" s="9">
        <v>-19700000</v>
      </c>
      <c r="J80" s="9">
        <v>-19700000</v>
      </c>
      <c r="K80" s="9">
        <v>-19700000</v>
      </c>
      <c r="L80" s="9">
        <v>-19700000</v>
      </c>
      <c r="M80" s="9">
        <v>-19700000</v>
      </c>
      <c r="N80" s="9">
        <v>-19700000</v>
      </c>
      <c r="O80" s="9">
        <v>-19700000</v>
      </c>
      <c r="P80" s="9">
        <v>-19700000</v>
      </c>
      <c r="Q80" s="9">
        <v>-19700000</v>
      </c>
      <c r="R80" s="41"/>
      <c r="S80" s="9"/>
      <c r="T80" s="9"/>
      <c r="U80" s="9"/>
      <c r="V80" s="9"/>
    </row>
    <row r="81" spans="1:22" x14ac:dyDescent="0.2">
      <c r="A81" s="18">
        <f t="shared" si="12"/>
        <v>67</v>
      </c>
      <c r="B81" s="18"/>
      <c r="C81">
        <v>221080</v>
      </c>
      <c r="D81" s="44" t="s">
        <v>345</v>
      </c>
      <c r="E81" s="45">
        <v>-22000000</v>
      </c>
      <c r="F81" s="9">
        <v>-22000000</v>
      </c>
      <c r="G81" s="9">
        <v>-22000000</v>
      </c>
      <c r="H81" s="9">
        <v>-22000000</v>
      </c>
      <c r="I81" s="9">
        <v>-22000000</v>
      </c>
      <c r="J81" s="9">
        <v>-22000000</v>
      </c>
      <c r="K81" s="9">
        <v>-22000000</v>
      </c>
      <c r="L81" s="9">
        <v>-22000000</v>
      </c>
      <c r="M81" s="9">
        <v>-22000000</v>
      </c>
      <c r="N81" s="9">
        <v>-22000000</v>
      </c>
      <c r="O81" s="9">
        <v>-22000000</v>
      </c>
      <c r="P81" s="9">
        <v>-22000000</v>
      </c>
      <c r="Q81" s="9">
        <v>-22000000</v>
      </c>
      <c r="R81" s="41"/>
      <c r="S81" s="9"/>
      <c r="T81" s="9"/>
      <c r="U81" s="9"/>
      <c r="V81" s="9"/>
    </row>
    <row r="82" spans="1:22" x14ac:dyDescent="0.2">
      <c r="A82" s="18">
        <f t="shared" si="12"/>
        <v>68</v>
      </c>
      <c r="B82" s="18"/>
      <c r="C82">
        <v>221081</v>
      </c>
      <c r="D82" s="44" t="s">
        <v>346</v>
      </c>
      <c r="E82" s="45">
        <v>-10000000</v>
      </c>
      <c r="F82" s="9">
        <v>-10000000</v>
      </c>
      <c r="G82" s="9">
        <v>-10000000</v>
      </c>
      <c r="H82" s="9">
        <v>-10000000</v>
      </c>
      <c r="I82" s="9">
        <v>-10000000</v>
      </c>
      <c r="J82" s="9">
        <v>-10000000</v>
      </c>
      <c r="K82" s="9">
        <v>-10000000</v>
      </c>
      <c r="L82" s="9">
        <v>-10000000</v>
      </c>
      <c r="M82" s="9">
        <v>-10000000</v>
      </c>
      <c r="N82" s="9">
        <v>-10000000</v>
      </c>
      <c r="O82" s="9">
        <v>-10000000</v>
      </c>
      <c r="P82" s="9">
        <v>-10000000</v>
      </c>
      <c r="Q82" s="9">
        <v>-10000000</v>
      </c>
      <c r="R82" s="41"/>
      <c r="S82" s="9"/>
      <c r="T82" s="9"/>
      <c r="U82" s="9"/>
      <c r="V82" s="9"/>
    </row>
    <row r="83" spans="1:22" x14ac:dyDescent="0.2">
      <c r="A83" s="18">
        <f t="shared" si="12"/>
        <v>69</v>
      </c>
      <c r="B83" s="18"/>
      <c r="C83">
        <v>221085</v>
      </c>
      <c r="D83" s="44" t="s">
        <v>347</v>
      </c>
      <c r="E83" s="45">
        <v>-20000000</v>
      </c>
      <c r="F83" s="9">
        <v>-20000000</v>
      </c>
      <c r="G83" s="9">
        <v>-20000000</v>
      </c>
      <c r="H83" s="9">
        <v>-20000000</v>
      </c>
      <c r="I83" s="9">
        <v>-20000000</v>
      </c>
      <c r="J83" s="9">
        <v>-20000000</v>
      </c>
      <c r="K83" s="9">
        <v>-20000000</v>
      </c>
      <c r="L83" s="9">
        <v>-20000000</v>
      </c>
      <c r="M83" s="9">
        <v>-20000000</v>
      </c>
      <c r="N83" s="9">
        <v>-20000000</v>
      </c>
      <c r="O83" s="9">
        <v>-20000000</v>
      </c>
      <c r="P83" s="9">
        <v>-20000000</v>
      </c>
      <c r="Q83" s="9">
        <v>-20000000</v>
      </c>
      <c r="R83" s="41"/>
      <c r="S83" s="9"/>
      <c r="T83" s="9"/>
      <c r="U83" s="9"/>
      <c r="V83" s="9"/>
    </row>
    <row r="84" spans="1:22" x14ac:dyDescent="0.2">
      <c r="A84" s="18">
        <f t="shared" si="12"/>
        <v>70</v>
      </c>
      <c r="B84" s="18"/>
      <c r="C84">
        <v>221086</v>
      </c>
      <c r="D84" s="44" t="s">
        <v>348</v>
      </c>
      <c r="E84" s="45">
        <v>-20000000</v>
      </c>
      <c r="F84" s="9">
        <v>-20000000</v>
      </c>
      <c r="G84" s="9">
        <v>-20000000</v>
      </c>
      <c r="H84" s="9">
        <v>-20000000</v>
      </c>
      <c r="I84" s="9">
        <v>-20000000</v>
      </c>
      <c r="J84" s="9">
        <v>-20000000</v>
      </c>
      <c r="K84" s="9">
        <v>-20000000</v>
      </c>
      <c r="L84" s="9">
        <v>-20000000</v>
      </c>
      <c r="M84" s="9">
        <v>-20000000</v>
      </c>
      <c r="N84" s="9">
        <v>-20000000</v>
      </c>
      <c r="O84" s="9">
        <v>-20000000</v>
      </c>
      <c r="P84" s="9">
        <v>-20000000</v>
      </c>
      <c r="Q84" s="9">
        <v>-20000000</v>
      </c>
      <c r="R84" s="41"/>
      <c r="S84" s="9"/>
      <c r="T84" s="9"/>
      <c r="U84" s="9"/>
      <c r="V84" s="9"/>
    </row>
    <row r="85" spans="1:22" x14ac:dyDescent="0.2">
      <c r="A85" s="18">
        <f t="shared" si="12"/>
        <v>71</v>
      </c>
      <c r="B85" s="18"/>
      <c r="C85">
        <v>221087</v>
      </c>
      <c r="D85" s="44" t="s">
        <v>349</v>
      </c>
      <c r="E85" s="45">
        <v>-10000000</v>
      </c>
      <c r="F85" s="9">
        <v>-10000000</v>
      </c>
      <c r="G85" s="9">
        <v>-10000000</v>
      </c>
      <c r="H85" s="9">
        <v>-10000000</v>
      </c>
      <c r="I85" s="9">
        <v>-10000000</v>
      </c>
      <c r="J85" s="9">
        <v>-10000000</v>
      </c>
      <c r="K85" s="9">
        <v>-10000000</v>
      </c>
      <c r="L85" s="9">
        <v>-10000000</v>
      </c>
      <c r="M85" s="9">
        <v>-10000000</v>
      </c>
      <c r="N85" s="9">
        <v>-10000000</v>
      </c>
      <c r="O85" s="9">
        <v>-10000000</v>
      </c>
      <c r="P85" s="9">
        <v>-10000000</v>
      </c>
      <c r="Q85" s="9">
        <v>-10000000</v>
      </c>
      <c r="R85" s="41"/>
      <c r="S85" s="9"/>
      <c r="T85" s="9"/>
      <c r="U85" s="9"/>
      <c r="V85" s="9"/>
    </row>
    <row r="86" spans="1:22" x14ac:dyDescent="0.2">
      <c r="A86" s="18">
        <f t="shared" si="12"/>
        <v>72</v>
      </c>
      <c r="B86" s="18"/>
      <c r="C86">
        <v>221088</v>
      </c>
      <c r="D86" s="44" t="s">
        <v>350</v>
      </c>
      <c r="E86" s="45">
        <v>-20000000</v>
      </c>
      <c r="F86" s="9">
        <v>-20000000</v>
      </c>
      <c r="G86" s="9">
        <v>-20000000</v>
      </c>
      <c r="H86" s="9">
        <v>-20000000</v>
      </c>
      <c r="I86" s="9">
        <v>-20000000</v>
      </c>
      <c r="J86" s="9">
        <v>-20000000</v>
      </c>
      <c r="K86" s="9">
        <v>-20000000</v>
      </c>
      <c r="L86" s="9">
        <v>-20000000</v>
      </c>
      <c r="M86" s="9">
        <v>-20000000</v>
      </c>
      <c r="N86" s="9">
        <v>-20000000</v>
      </c>
      <c r="O86" s="9">
        <v>-20000000</v>
      </c>
      <c r="P86" s="9">
        <v>-20000000</v>
      </c>
      <c r="Q86" s="9">
        <v>-20000000</v>
      </c>
      <c r="R86" s="41"/>
      <c r="S86" s="9"/>
      <c r="T86" s="9"/>
      <c r="U86" s="9"/>
      <c r="V86" s="9"/>
    </row>
    <row r="87" spans="1:22" x14ac:dyDescent="0.2">
      <c r="A87" s="18">
        <f t="shared" si="12"/>
        <v>73</v>
      </c>
      <c r="B87" s="18"/>
      <c r="C87">
        <v>221089</v>
      </c>
      <c r="D87" s="44" t="s">
        <v>351</v>
      </c>
      <c r="E87" s="45">
        <v>0</v>
      </c>
      <c r="F87" s="9">
        <v>0</v>
      </c>
      <c r="G87" s="9">
        <v>0</v>
      </c>
      <c r="H87" s="9">
        <v>0</v>
      </c>
      <c r="I87" s="9">
        <v>0</v>
      </c>
      <c r="J87" s="9">
        <v>0</v>
      </c>
      <c r="K87" s="9">
        <v>0</v>
      </c>
      <c r="L87" s="9">
        <v>0</v>
      </c>
      <c r="M87" s="9">
        <v>0</v>
      </c>
      <c r="N87" s="9">
        <v>0</v>
      </c>
      <c r="O87" s="9">
        <v>0</v>
      </c>
      <c r="P87" s="9">
        <v>0</v>
      </c>
      <c r="Q87" s="9">
        <v>0</v>
      </c>
      <c r="R87" s="41"/>
      <c r="S87" s="9"/>
      <c r="T87" s="9"/>
      <c r="U87" s="9"/>
      <c r="V87" s="9"/>
    </row>
    <row r="88" spans="1:22" x14ac:dyDescent="0.2">
      <c r="A88" s="18">
        <f t="shared" si="12"/>
        <v>74</v>
      </c>
      <c r="B88" s="18"/>
      <c r="C88">
        <v>221091</v>
      </c>
      <c r="D88" s="44" t="s">
        <v>352</v>
      </c>
      <c r="E88" s="45">
        <v>-10000000</v>
      </c>
      <c r="F88" s="9">
        <v>-10000000</v>
      </c>
      <c r="G88" s="9">
        <v>-10000000</v>
      </c>
      <c r="H88" s="9">
        <v>-10000000</v>
      </c>
      <c r="I88" s="9">
        <v>-10000000</v>
      </c>
      <c r="J88" s="9">
        <v>-10000000</v>
      </c>
      <c r="K88" s="9">
        <v>0</v>
      </c>
      <c r="L88" s="9">
        <v>0</v>
      </c>
      <c r="M88" s="9">
        <v>0</v>
      </c>
      <c r="N88" s="9">
        <v>0</v>
      </c>
      <c r="O88" s="9">
        <v>0</v>
      </c>
      <c r="P88" s="9">
        <v>0</v>
      </c>
      <c r="Q88" s="9">
        <v>0</v>
      </c>
      <c r="R88" s="41"/>
      <c r="S88" s="9"/>
      <c r="T88" s="9"/>
      <c r="U88" s="9"/>
      <c r="V88" s="9"/>
    </row>
    <row r="89" spans="1:22" x14ac:dyDescent="0.2">
      <c r="A89" s="18">
        <f t="shared" si="12"/>
        <v>75</v>
      </c>
      <c r="B89" s="18"/>
      <c r="C89">
        <v>221093</v>
      </c>
      <c r="D89" s="44" t="s">
        <v>353</v>
      </c>
      <c r="E89" s="45">
        <v>-40000000</v>
      </c>
      <c r="F89" s="9">
        <v>-40000000</v>
      </c>
      <c r="G89" s="9">
        <v>-40000000</v>
      </c>
      <c r="H89" s="9">
        <v>-40000000</v>
      </c>
      <c r="I89" s="9">
        <v>-40000000</v>
      </c>
      <c r="J89" s="9">
        <v>-40000000</v>
      </c>
      <c r="K89" s="9">
        <v>-40000000</v>
      </c>
      <c r="L89" s="9">
        <v>-40000000</v>
      </c>
      <c r="M89" s="9">
        <v>-40000000</v>
      </c>
      <c r="N89" s="9">
        <v>-40000000</v>
      </c>
      <c r="O89" s="9">
        <v>-40000000</v>
      </c>
      <c r="P89" s="9">
        <v>-40000000</v>
      </c>
      <c r="Q89" s="9">
        <v>-40000000</v>
      </c>
      <c r="R89" s="41"/>
      <c r="S89" s="9"/>
      <c r="T89" s="9"/>
      <c r="U89" s="9"/>
      <c r="V89" s="9"/>
    </row>
    <row r="90" spans="1:22" x14ac:dyDescent="0.2">
      <c r="A90" s="18">
        <f t="shared" si="12"/>
        <v>76</v>
      </c>
      <c r="B90" s="18"/>
      <c r="C90">
        <v>221094</v>
      </c>
      <c r="D90" s="44" t="s">
        <v>354</v>
      </c>
      <c r="E90" s="45">
        <v>-30000000</v>
      </c>
      <c r="F90" s="9">
        <v>-30000000</v>
      </c>
      <c r="G90" s="9">
        <v>-30000000</v>
      </c>
      <c r="H90" s="9">
        <v>-30000000</v>
      </c>
      <c r="I90" s="9">
        <v>-30000000</v>
      </c>
      <c r="J90" s="9">
        <v>-30000000</v>
      </c>
      <c r="K90" s="9">
        <v>-30000000</v>
      </c>
      <c r="L90" s="9">
        <v>-30000000</v>
      </c>
      <c r="M90" s="9">
        <v>-30000000</v>
      </c>
      <c r="N90" s="9">
        <v>-30000000</v>
      </c>
      <c r="O90" s="9">
        <v>-30000000</v>
      </c>
      <c r="P90" s="9">
        <v>-30000000</v>
      </c>
      <c r="Q90" s="9">
        <v>-30000000</v>
      </c>
      <c r="R90" s="41"/>
      <c r="S90" s="9"/>
      <c r="T90" s="9"/>
      <c r="U90" s="9"/>
      <c r="V90" s="9"/>
    </row>
    <row r="91" spans="1:22" x14ac:dyDescent="0.2">
      <c r="A91" s="18">
        <f t="shared" si="12"/>
        <v>77</v>
      </c>
      <c r="B91" s="18"/>
      <c r="C91">
        <v>221095</v>
      </c>
      <c r="D91" s="44" t="s">
        <v>355</v>
      </c>
      <c r="E91" s="45">
        <v>-40000000</v>
      </c>
      <c r="F91" s="9">
        <v>-40000000</v>
      </c>
      <c r="G91" s="9">
        <v>-40000000</v>
      </c>
      <c r="H91" s="9">
        <v>-40000000</v>
      </c>
      <c r="I91" s="9">
        <v>-40000000</v>
      </c>
      <c r="J91" s="9">
        <v>-40000000</v>
      </c>
      <c r="K91" s="9">
        <v>-40000000</v>
      </c>
      <c r="L91" s="9">
        <v>-40000000</v>
      </c>
      <c r="M91" s="9">
        <v>-40000000</v>
      </c>
      <c r="N91" s="9">
        <v>-40000000</v>
      </c>
      <c r="O91" s="9">
        <v>-40000000</v>
      </c>
      <c r="P91" s="9">
        <v>-40000000</v>
      </c>
      <c r="Q91" s="9">
        <v>-40000000</v>
      </c>
      <c r="R91" s="41"/>
      <c r="S91" s="9"/>
      <c r="T91" s="9"/>
      <c r="U91" s="9"/>
      <c r="V91" s="9"/>
    </row>
    <row r="92" spans="1:22" x14ac:dyDescent="0.2">
      <c r="A92" s="18">
        <f t="shared" si="12"/>
        <v>78</v>
      </c>
      <c r="B92" s="18"/>
      <c r="C92">
        <v>221097</v>
      </c>
      <c r="D92" s="44" t="s">
        <v>356</v>
      </c>
      <c r="E92" s="45">
        <v>-40000000</v>
      </c>
      <c r="F92" s="9">
        <v>-40000000</v>
      </c>
      <c r="G92" s="9">
        <v>-40000000</v>
      </c>
      <c r="H92" s="9">
        <v>-40000000</v>
      </c>
      <c r="I92" s="9">
        <v>-40000000</v>
      </c>
      <c r="J92" s="9">
        <v>-40000000</v>
      </c>
      <c r="K92" s="9">
        <v>-40000000</v>
      </c>
      <c r="L92" s="9">
        <v>-40000000</v>
      </c>
      <c r="M92" s="9">
        <v>-40000000</v>
      </c>
      <c r="N92" s="9">
        <v>-40000000</v>
      </c>
      <c r="O92" s="9">
        <v>-40000000</v>
      </c>
      <c r="P92" s="9">
        <v>-40000000</v>
      </c>
      <c r="Q92" s="9">
        <v>-40000000</v>
      </c>
      <c r="R92" s="41"/>
      <c r="S92" s="9"/>
      <c r="T92" s="9"/>
      <c r="U92" s="9"/>
      <c r="V92" s="9"/>
    </row>
    <row r="93" spans="1:22" x14ac:dyDescent="0.2">
      <c r="A93" s="18">
        <f t="shared" si="12"/>
        <v>79</v>
      </c>
      <c r="B93" s="18"/>
      <c r="C93">
        <v>221098</v>
      </c>
      <c r="D93" s="44" t="s">
        <v>357</v>
      </c>
      <c r="E93" s="45">
        <v>0</v>
      </c>
      <c r="F93" s="9">
        <v>0</v>
      </c>
      <c r="G93" s="9">
        <v>0</v>
      </c>
      <c r="H93" s="9">
        <v>0</v>
      </c>
      <c r="I93" s="9">
        <v>0</v>
      </c>
      <c r="J93" s="9">
        <v>0</v>
      </c>
      <c r="K93" s="9">
        <v>0</v>
      </c>
      <c r="L93" s="9">
        <v>0</v>
      </c>
      <c r="M93" s="9">
        <v>0</v>
      </c>
      <c r="N93" s="9">
        <v>0</v>
      </c>
      <c r="O93" s="9">
        <v>0</v>
      </c>
      <c r="P93" s="9">
        <v>0</v>
      </c>
      <c r="Q93" s="9">
        <v>0</v>
      </c>
      <c r="R93" s="41"/>
      <c r="S93" s="9"/>
      <c r="T93" s="9"/>
      <c r="U93" s="9"/>
      <c r="V93" s="9"/>
    </row>
    <row r="94" spans="1:22" x14ac:dyDescent="0.2">
      <c r="A94" s="18">
        <f t="shared" si="12"/>
        <v>80</v>
      </c>
      <c r="B94" s="18"/>
      <c r="C94">
        <v>221099</v>
      </c>
      <c r="D94" s="44" t="s">
        <v>358</v>
      </c>
      <c r="E94" s="45">
        <v>-40000000</v>
      </c>
      <c r="F94" s="9">
        <v>-40000000</v>
      </c>
      <c r="G94" s="9">
        <v>-40000000</v>
      </c>
      <c r="H94" s="9">
        <v>-40000000</v>
      </c>
      <c r="I94" s="9">
        <v>-40000000</v>
      </c>
      <c r="J94" s="9">
        <v>-40000000</v>
      </c>
      <c r="K94" s="9">
        <v>-40000000</v>
      </c>
      <c r="L94" s="9">
        <v>-40000000</v>
      </c>
      <c r="M94" s="9">
        <v>-40000000</v>
      </c>
      <c r="N94" s="9">
        <v>-40000000</v>
      </c>
      <c r="O94" s="9">
        <v>-40000000</v>
      </c>
      <c r="P94" s="9">
        <v>-40000000</v>
      </c>
      <c r="Q94" s="9">
        <v>-40000000</v>
      </c>
      <c r="R94" s="41"/>
      <c r="S94" s="9"/>
      <c r="T94" s="9"/>
      <c r="U94" s="9"/>
      <c r="V94" s="9"/>
    </row>
    <row r="95" spans="1:22" x14ac:dyDescent="0.2">
      <c r="A95" s="18">
        <f t="shared" si="12"/>
        <v>81</v>
      </c>
      <c r="B95" s="18"/>
      <c r="C95">
        <v>221100</v>
      </c>
      <c r="D95" s="44" t="s">
        <v>359</v>
      </c>
      <c r="E95" s="45">
        <v>-10000000</v>
      </c>
      <c r="F95" s="9">
        <v>-10000000</v>
      </c>
      <c r="G95" s="9">
        <v>-10000000</v>
      </c>
      <c r="H95" s="9">
        <v>-10000000</v>
      </c>
      <c r="I95" s="9">
        <v>-10000000</v>
      </c>
      <c r="J95" s="9">
        <v>-10000000</v>
      </c>
      <c r="K95" s="9">
        <v>-10000000</v>
      </c>
      <c r="L95" s="9">
        <v>-10000000</v>
      </c>
      <c r="M95" s="9">
        <v>-10000000</v>
      </c>
      <c r="N95" s="9">
        <v>-10000000</v>
      </c>
      <c r="O95" s="9">
        <v>-10000000</v>
      </c>
      <c r="P95" s="9">
        <v>-10000000</v>
      </c>
      <c r="Q95" s="9">
        <v>-10000000</v>
      </c>
      <c r="R95" s="41"/>
      <c r="S95" s="9"/>
      <c r="T95" s="9"/>
      <c r="U95" s="9"/>
      <c r="V95" s="9"/>
    </row>
    <row r="96" spans="1:22" x14ac:dyDescent="0.2">
      <c r="A96" s="18">
        <f t="shared" si="12"/>
        <v>82</v>
      </c>
      <c r="B96" s="18"/>
      <c r="C96">
        <v>221101</v>
      </c>
      <c r="D96" s="44" t="s">
        <v>360</v>
      </c>
      <c r="E96" s="45">
        <v>-25000000</v>
      </c>
      <c r="F96" s="9">
        <v>-25000000</v>
      </c>
      <c r="G96" s="9">
        <v>-25000000</v>
      </c>
      <c r="H96" s="9">
        <v>-25000000</v>
      </c>
      <c r="I96" s="9">
        <v>-25000000</v>
      </c>
      <c r="J96" s="9">
        <v>-25000000</v>
      </c>
      <c r="K96" s="9">
        <v>-25000000</v>
      </c>
      <c r="L96" s="9">
        <v>-25000000</v>
      </c>
      <c r="M96" s="9">
        <v>-25000000</v>
      </c>
      <c r="N96" s="9">
        <v>-25000000</v>
      </c>
      <c r="O96" s="9">
        <v>-25000000</v>
      </c>
      <c r="P96" s="9">
        <v>-25000000</v>
      </c>
      <c r="Q96" s="9">
        <v>-25000000</v>
      </c>
      <c r="R96" s="41"/>
      <c r="S96" s="9"/>
      <c r="T96" s="9"/>
      <c r="U96" s="9"/>
      <c r="V96" s="9"/>
    </row>
    <row r="97" spans="1:22" x14ac:dyDescent="0.2">
      <c r="A97" s="18">
        <f t="shared" si="12"/>
        <v>83</v>
      </c>
      <c r="B97" s="18"/>
      <c r="C97">
        <v>221102</v>
      </c>
      <c r="D97" s="44" t="s">
        <v>361</v>
      </c>
      <c r="E97" s="45">
        <v>-75000000</v>
      </c>
      <c r="F97" s="9">
        <v>-75000000</v>
      </c>
      <c r="G97" s="9">
        <v>-75000000</v>
      </c>
      <c r="H97" s="9">
        <v>-75000000</v>
      </c>
      <c r="I97" s="9">
        <v>-75000000</v>
      </c>
      <c r="J97" s="9">
        <v>-75000000</v>
      </c>
      <c r="K97" s="9">
        <v>-75000000</v>
      </c>
      <c r="L97" s="9">
        <v>-75000000</v>
      </c>
      <c r="M97" s="9">
        <v>-75000000</v>
      </c>
      <c r="N97" s="9">
        <v>-75000000</v>
      </c>
      <c r="O97" s="9">
        <v>-75000000</v>
      </c>
      <c r="P97" s="9">
        <v>-75000000</v>
      </c>
      <c r="Q97" s="9">
        <v>-75000000</v>
      </c>
      <c r="R97" s="41"/>
      <c r="S97" s="9"/>
      <c r="T97" s="9"/>
      <c r="U97" s="9"/>
      <c r="V97" s="9"/>
    </row>
    <row r="98" spans="1:22" x14ac:dyDescent="0.2">
      <c r="A98" s="18">
        <f t="shared" si="12"/>
        <v>84</v>
      </c>
      <c r="B98" s="18"/>
      <c r="C98">
        <v>221103</v>
      </c>
      <c r="D98" s="44" t="s">
        <v>362</v>
      </c>
      <c r="E98" s="45">
        <v>-50000000</v>
      </c>
      <c r="F98" s="9">
        <v>-50000000</v>
      </c>
      <c r="G98" s="9">
        <v>-50000000</v>
      </c>
      <c r="H98" s="9">
        <v>-50000000</v>
      </c>
      <c r="I98" s="9">
        <v>-50000000</v>
      </c>
      <c r="J98" s="9">
        <v>-50000000</v>
      </c>
      <c r="K98" s="9">
        <v>-50000000</v>
      </c>
      <c r="L98" s="9">
        <v>-50000000</v>
      </c>
      <c r="M98" s="9">
        <v>-50000000</v>
      </c>
      <c r="N98" s="9">
        <v>-50000000</v>
      </c>
      <c r="O98" s="9">
        <v>-50000000</v>
      </c>
      <c r="P98" s="9">
        <v>-50000000</v>
      </c>
      <c r="Q98" s="9">
        <v>-50000000</v>
      </c>
      <c r="R98" s="41"/>
      <c r="S98" s="9"/>
      <c r="T98" s="9"/>
      <c r="U98" s="9"/>
      <c r="V98" s="9"/>
    </row>
    <row r="99" spans="1:22" x14ac:dyDescent="0.2">
      <c r="A99" s="18">
        <f t="shared" si="12"/>
        <v>85</v>
      </c>
      <c r="B99" s="18"/>
      <c r="C99">
        <v>221104</v>
      </c>
      <c r="D99" s="44" t="s">
        <v>363</v>
      </c>
      <c r="E99" s="45">
        <v>0</v>
      </c>
      <c r="F99" s="9">
        <v>0</v>
      </c>
      <c r="G99" s="9">
        <v>0</v>
      </c>
      <c r="H99" s="9">
        <v>0</v>
      </c>
      <c r="I99" s="9">
        <v>0</v>
      </c>
      <c r="J99" s="9">
        <v>0</v>
      </c>
      <c r="K99" s="9">
        <v>0</v>
      </c>
      <c r="L99" s="9">
        <v>0</v>
      </c>
      <c r="M99" s="9">
        <v>0</v>
      </c>
      <c r="N99" s="9">
        <v>-50000000</v>
      </c>
      <c r="O99" s="9">
        <v>-50000000</v>
      </c>
      <c r="P99" s="9">
        <v>-50000000</v>
      </c>
      <c r="Q99" s="9">
        <v>-50000000</v>
      </c>
      <c r="R99" s="41"/>
      <c r="S99" s="9"/>
      <c r="T99" s="9"/>
      <c r="U99" s="9"/>
      <c r="V99" s="9"/>
    </row>
    <row r="100" spans="1:22" x14ac:dyDescent="0.2">
      <c r="A100" s="18">
        <f t="shared" si="12"/>
        <v>86</v>
      </c>
      <c r="B100" s="18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41"/>
      <c r="S100" s="41"/>
      <c r="T100" s="9"/>
      <c r="U100" s="9"/>
      <c r="V100" s="9"/>
    </row>
    <row r="101" spans="1:22" x14ac:dyDescent="0.2">
      <c r="A101" s="18">
        <f t="shared" si="12"/>
        <v>87</v>
      </c>
      <c r="B101" s="18"/>
      <c r="C101" s="3">
        <v>239001</v>
      </c>
      <c r="D101" s="6" t="s">
        <v>336</v>
      </c>
      <c r="E101" s="7">
        <v>-10000000</v>
      </c>
      <c r="F101" s="7">
        <v>-10000000</v>
      </c>
      <c r="G101" s="7">
        <v>-10000000</v>
      </c>
      <c r="H101" s="7">
        <v>-50000000</v>
      </c>
      <c r="I101" s="7">
        <v>-50000000</v>
      </c>
      <c r="J101" s="7">
        <v>-50000000</v>
      </c>
      <c r="K101" s="7">
        <v>-40000000</v>
      </c>
      <c r="L101" s="7">
        <v>-40000000</v>
      </c>
      <c r="M101" s="7">
        <v>-40000000</v>
      </c>
      <c r="N101" s="7">
        <v>-40000000</v>
      </c>
      <c r="O101" s="7">
        <v>-40000000</v>
      </c>
      <c r="P101" s="7">
        <v>-40000000</v>
      </c>
      <c r="Q101" s="7">
        <v>-40000000</v>
      </c>
      <c r="R101" s="41"/>
      <c r="S101" s="9"/>
      <c r="T101" s="9"/>
      <c r="U101" s="9"/>
      <c r="V101" s="9"/>
    </row>
    <row r="102" spans="1:22" x14ac:dyDescent="0.2">
      <c r="A102" s="18">
        <f t="shared" si="12"/>
        <v>88</v>
      </c>
      <c r="B102" s="18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41"/>
      <c r="S102" s="41"/>
      <c r="T102" s="9"/>
      <c r="U102" s="9"/>
      <c r="V102" s="9"/>
    </row>
    <row r="103" spans="1:22" x14ac:dyDescent="0.2">
      <c r="A103" s="18">
        <f t="shared" ref="A103:A108" si="24">+A102+1</f>
        <v>89</v>
      </c>
      <c r="B103" s="18"/>
      <c r="C103" s="3">
        <v>123016</v>
      </c>
      <c r="D103" s="6" t="s">
        <v>170</v>
      </c>
      <c r="E103" s="7">
        <v>894629.99</v>
      </c>
      <c r="F103" s="7">
        <v>894629.99</v>
      </c>
      <c r="G103" s="7">
        <v>894629.99</v>
      </c>
      <c r="H103" s="7">
        <v>892452.99</v>
      </c>
      <c r="I103" s="7">
        <v>892452.99</v>
      </c>
      <c r="J103" s="7">
        <v>892452.99</v>
      </c>
      <c r="K103" s="7">
        <v>859154.71</v>
      </c>
      <c r="L103" s="7">
        <v>859154.71</v>
      </c>
      <c r="M103" s="7">
        <v>859154.71</v>
      </c>
      <c r="N103" s="7">
        <v>856049.71</v>
      </c>
      <c r="O103" s="7">
        <v>856049.71</v>
      </c>
      <c r="P103" s="7">
        <v>856049.71</v>
      </c>
      <c r="Q103" s="7">
        <v>870105.99</v>
      </c>
      <c r="R103" s="9"/>
      <c r="S103" s="9"/>
      <c r="T103" s="9"/>
      <c r="U103" s="9"/>
      <c r="V103" s="9"/>
    </row>
    <row r="104" spans="1:22" x14ac:dyDescent="0.2">
      <c r="A104" s="18">
        <f t="shared" si="24"/>
        <v>90</v>
      </c>
      <c r="B104" s="18"/>
      <c r="C104" s="3">
        <v>123401</v>
      </c>
      <c r="D104" s="6" t="s">
        <v>171</v>
      </c>
      <c r="E104" s="7">
        <v>174821723.80000001</v>
      </c>
      <c r="F104" s="7">
        <v>177325028.91</v>
      </c>
      <c r="G104" s="7">
        <v>186794619.84</v>
      </c>
      <c r="H104" s="7">
        <v>0</v>
      </c>
      <c r="I104" s="7">
        <v>0</v>
      </c>
      <c r="J104" s="7">
        <v>0</v>
      </c>
      <c r="K104" s="7">
        <v>0</v>
      </c>
      <c r="L104" s="7">
        <v>0</v>
      </c>
      <c r="M104" s="7">
        <v>0</v>
      </c>
      <c r="N104" s="7">
        <v>0</v>
      </c>
      <c r="O104" s="7">
        <v>0</v>
      </c>
      <c r="P104" s="7">
        <v>0</v>
      </c>
      <c r="Q104" s="7">
        <v>0</v>
      </c>
      <c r="R104" s="7"/>
      <c r="S104" s="9"/>
      <c r="T104" s="9"/>
      <c r="U104" s="9"/>
      <c r="V104" s="9"/>
    </row>
    <row r="105" spans="1:22" x14ac:dyDescent="0.2">
      <c r="A105" s="18">
        <f t="shared" si="24"/>
        <v>91</v>
      </c>
      <c r="B105" s="18"/>
      <c r="C105" s="3">
        <v>123410</v>
      </c>
      <c r="D105" s="6" t="s">
        <v>172</v>
      </c>
      <c r="E105" s="7">
        <v>15597006.810000001</v>
      </c>
      <c r="F105" s="7">
        <v>15644685.75</v>
      </c>
      <c r="G105" s="7">
        <v>16864008.899999999</v>
      </c>
      <c r="H105" s="7">
        <v>203813227.59999999</v>
      </c>
      <c r="I105" s="7">
        <v>206174798.19</v>
      </c>
      <c r="J105" s="7">
        <v>205976054.53</v>
      </c>
      <c r="K105" s="7">
        <v>207003698.40000001</v>
      </c>
      <c r="L105" s="7">
        <v>206865077.66</v>
      </c>
      <c r="M105" s="7">
        <v>205684934.74000001</v>
      </c>
      <c r="N105" s="7">
        <v>206335525.5</v>
      </c>
      <c r="O105" s="7">
        <v>205881450.33000001</v>
      </c>
      <c r="P105" s="60">
        <f>205991717.3-36000000</f>
        <v>169991717.30000001</v>
      </c>
      <c r="Q105" s="7">
        <v>172355977.56</v>
      </c>
      <c r="R105" s="7"/>
      <c r="S105" s="9"/>
      <c r="U105" s="9"/>
      <c r="V105" s="9"/>
    </row>
    <row r="106" spans="1:22" x14ac:dyDescent="0.2">
      <c r="A106" s="18">
        <f t="shared" si="24"/>
        <v>92</v>
      </c>
      <c r="B106" s="18"/>
      <c r="C106" s="3">
        <v>123420</v>
      </c>
      <c r="D106" s="6" t="s">
        <v>173</v>
      </c>
      <c r="E106" s="7">
        <v>0</v>
      </c>
      <c r="F106" s="7">
        <v>0</v>
      </c>
      <c r="G106" s="7">
        <v>0</v>
      </c>
      <c r="H106" s="7">
        <v>0</v>
      </c>
      <c r="I106" s="7">
        <v>0</v>
      </c>
      <c r="J106" s="7">
        <v>0</v>
      </c>
      <c r="K106" s="7">
        <v>0</v>
      </c>
      <c r="L106" s="7">
        <v>0</v>
      </c>
      <c r="M106" s="7">
        <v>0</v>
      </c>
      <c r="N106" s="7">
        <v>0</v>
      </c>
      <c r="O106" s="7">
        <v>0</v>
      </c>
      <c r="P106" s="7">
        <v>0</v>
      </c>
      <c r="Q106" s="7">
        <v>0</v>
      </c>
      <c r="R106" s="7"/>
      <c r="S106" s="9"/>
      <c r="T106" s="9"/>
      <c r="U106" s="9"/>
      <c r="V106" s="9"/>
    </row>
    <row r="107" spans="1:22" x14ac:dyDescent="0.2">
      <c r="A107" s="18">
        <f t="shared" si="24"/>
        <v>93</v>
      </c>
      <c r="B107" s="18"/>
      <c r="C107" s="3">
        <v>124062</v>
      </c>
      <c r="D107" s="6" t="s">
        <v>174</v>
      </c>
      <c r="E107" s="7">
        <v>0</v>
      </c>
      <c r="F107" s="7">
        <v>0</v>
      </c>
      <c r="G107" s="7">
        <v>0</v>
      </c>
      <c r="H107" s="7">
        <v>0</v>
      </c>
      <c r="I107" s="7">
        <v>0</v>
      </c>
      <c r="J107" s="7">
        <v>0</v>
      </c>
      <c r="K107" s="7">
        <v>0</v>
      </c>
      <c r="L107" s="7">
        <v>0</v>
      </c>
      <c r="M107" s="7">
        <v>0</v>
      </c>
      <c r="N107" s="7">
        <v>0</v>
      </c>
      <c r="O107" s="7">
        <v>0</v>
      </c>
      <c r="P107" s="7">
        <v>0</v>
      </c>
      <c r="Q107" s="7">
        <v>0</v>
      </c>
      <c r="R107" s="7"/>
      <c r="S107" s="9"/>
      <c r="T107" s="9"/>
      <c r="U107" s="9"/>
      <c r="V107" s="9"/>
    </row>
    <row r="108" spans="1:22" x14ac:dyDescent="0.2">
      <c r="A108" s="18">
        <f t="shared" si="24"/>
        <v>94</v>
      </c>
      <c r="B108" s="18"/>
      <c r="C108" s="3">
        <v>123020</v>
      </c>
      <c r="D108" s="6" t="s">
        <v>252</v>
      </c>
      <c r="E108" s="7">
        <v>389142.02</v>
      </c>
      <c r="F108" s="7">
        <v>389142.02</v>
      </c>
      <c r="G108" s="7">
        <v>389142.02</v>
      </c>
      <c r="H108" s="7">
        <v>368624.85</v>
      </c>
      <c r="I108" s="7">
        <v>368624.85</v>
      </c>
      <c r="J108" s="7">
        <v>368624.85</v>
      </c>
      <c r="K108" s="7">
        <v>348203.39</v>
      </c>
      <c r="L108" s="7">
        <v>348203.39</v>
      </c>
      <c r="M108" s="7">
        <v>348203.39</v>
      </c>
      <c r="N108" s="7">
        <v>477006.26</v>
      </c>
      <c r="O108" s="7">
        <v>326727.26</v>
      </c>
      <c r="P108" s="7">
        <v>326727.26</v>
      </c>
      <c r="Q108" s="7">
        <v>150000</v>
      </c>
      <c r="R108" s="41"/>
      <c r="S108" s="9"/>
      <c r="T108" s="9"/>
      <c r="U108" s="9"/>
      <c r="V108" s="9"/>
    </row>
  </sheetData>
  <printOptions horizontalCentered="1"/>
  <pageMargins left="0.5" right="0.5" top="0.5" bottom="0.5" header="0.25" footer="0.25"/>
  <pageSetup scale="4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901"/>
  <sheetViews>
    <sheetView workbookViewId="0">
      <pane xSplit="2" ySplit="7" topLeftCell="C153" activePane="bottomRight" state="frozen"/>
      <selection activeCell="D4" sqref="D4"/>
      <selection pane="topRight" activeCell="D4" sqref="D4"/>
      <selection pane="bottomLeft" activeCell="D4" sqref="D4"/>
      <selection pane="bottomRight" activeCell="D4" sqref="D4"/>
    </sheetView>
  </sheetViews>
  <sheetFormatPr defaultColWidth="9.140625" defaultRowHeight="12.75" x14ac:dyDescent="0.2"/>
  <cols>
    <col min="1" max="1" width="9.140625" style="1"/>
    <col min="2" max="2" width="31.28515625" style="1" bestFit="1" customWidth="1"/>
    <col min="3" max="3" width="15.28515625" style="1" bestFit="1" customWidth="1"/>
    <col min="4" max="13" width="14.5703125" style="1" hidden="1" customWidth="1"/>
    <col min="14" max="14" width="14.5703125" style="1" bestFit="1" customWidth="1"/>
    <col min="15" max="15" width="13.5703125" style="1" bestFit="1" customWidth="1"/>
    <col min="16" max="16384" width="9.140625" style="1"/>
  </cols>
  <sheetData>
    <row r="1" spans="1:15" x14ac:dyDescent="0.2">
      <c r="B1" s="4" t="s">
        <v>0</v>
      </c>
    </row>
    <row r="3" spans="1:15" x14ac:dyDescent="0.2">
      <c r="B3" s="5" t="s">
        <v>1</v>
      </c>
    </row>
    <row r="4" spans="1:15" hidden="1" x14ac:dyDescent="0.2">
      <c r="B4" s="5" t="s">
        <v>2</v>
      </c>
      <c r="C4" s="1">
        <f>SUM(C22:C30)+C806+C21</f>
        <v>-962196249.92999995</v>
      </c>
      <c r="D4" s="1">
        <f t="shared" ref="D4:N4" si="0">SUM(D22:D30)+D806+D21</f>
        <v>-966555875.51999986</v>
      </c>
      <c r="E4" s="1">
        <f t="shared" si="0"/>
        <v>-970903529.29999995</v>
      </c>
      <c r="F4" s="1">
        <f t="shared" si="0"/>
        <v>-975553862.70000005</v>
      </c>
      <c r="G4" s="1">
        <f t="shared" si="0"/>
        <v>-980318130.70000005</v>
      </c>
      <c r="H4" s="1">
        <f t="shared" si="0"/>
        <v>-984969484.86000013</v>
      </c>
      <c r="I4" s="1">
        <f t="shared" si="0"/>
        <v>-989050364.4799999</v>
      </c>
      <c r="J4" s="1">
        <f t="shared" si="0"/>
        <v>-993878930.10000002</v>
      </c>
      <c r="K4" s="1">
        <f t="shared" si="0"/>
        <v>-998670270.97000003</v>
      </c>
      <c r="L4" s="1">
        <f t="shared" si="0"/>
        <v>-1002998817.7199998</v>
      </c>
      <c r="M4" s="1">
        <f t="shared" si="0"/>
        <v>-1007559662.1799999</v>
      </c>
      <c r="N4" s="1">
        <f t="shared" si="0"/>
        <v>-1011648655.6600001</v>
      </c>
      <c r="O4" s="1">
        <f>AVERAGE(C4:N4)</f>
        <v>-987025319.50999987</v>
      </c>
    </row>
    <row r="6" spans="1:15" x14ac:dyDescent="0.2">
      <c r="B6" s="2"/>
      <c r="C6" s="6" t="s">
        <v>3</v>
      </c>
      <c r="D6" s="6" t="s">
        <v>3</v>
      </c>
      <c r="E6" s="6" t="s">
        <v>3</v>
      </c>
      <c r="F6" s="6" t="s">
        <v>3</v>
      </c>
      <c r="G6" s="6" t="s">
        <v>3</v>
      </c>
      <c r="H6" s="6" t="s">
        <v>3</v>
      </c>
      <c r="I6" s="6" t="s">
        <v>3</v>
      </c>
      <c r="J6" s="6" t="s">
        <v>3</v>
      </c>
      <c r="K6" s="6" t="s">
        <v>3</v>
      </c>
      <c r="L6" s="6" t="s">
        <v>3</v>
      </c>
      <c r="M6" s="6" t="s">
        <v>3</v>
      </c>
      <c r="N6" s="6" t="s">
        <v>3</v>
      </c>
    </row>
    <row r="7" spans="1:15" x14ac:dyDescent="0.2">
      <c r="A7" s="6" t="s">
        <v>16</v>
      </c>
      <c r="B7" s="6" t="s">
        <v>784</v>
      </c>
      <c r="C7" s="6" t="s">
        <v>4</v>
      </c>
      <c r="D7" s="6" t="s">
        <v>5</v>
      </c>
      <c r="E7" s="6" t="s">
        <v>6</v>
      </c>
      <c r="F7" s="6" t="s">
        <v>7</v>
      </c>
      <c r="G7" s="6" t="s">
        <v>8</v>
      </c>
      <c r="H7" s="6" t="s">
        <v>9</v>
      </c>
      <c r="I7" s="6" t="s">
        <v>10</v>
      </c>
      <c r="J7" s="6" t="s">
        <v>11</v>
      </c>
      <c r="K7" s="6" t="s">
        <v>12</v>
      </c>
      <c r="L7" s="6" t="s">
        <v>13</v>
      </c>
      <c r="M7" s="6" t="s">
        <v>14</v>
      </c>
      <c r="N7" s="6" t="s">
        <v>15</v>
      </c>
    </row>
    <row r="8" spans="1:15" x14ac:dyDescent="0.2">
      <c r="A8" s="3">
        <v>101000</v>
      </c>
      <c r="B8" s="6" t="s">
        <v>17</v>
      </c>
      <c r="C8" s="7">
        <v>2033988905.79</v>
      </c>
      <c r="D8" s="7">
        <v>2034770470.0999999</v>
      </c>
      <c r="E8" s="7">
        <v>2035483780</v>
      </c>
      <c r="F8" s="7">
        <v>2036953558.5899999</v>
      </c>
      <c r="G8" s="7">
        <v>2040656838.2</v>
      </c>
      <c r="H8" s="7">
        <v>2043043923.6500001</v>
      </c>
      <c r="I8" s="7">
        <v>2043410459.1900001</v>
      </c>
      <c r="J8" s="7">
        <v>2044541699.21</v>
      </c>
      <c r="K8" s="7">
        <v>2045569787.3499999</v>
      </c>
      <c r="L8" s="7">
        <v>2046535483.27</v>
      </c>
      <c r="M8" s="7">
        <v>2047432704.3399999</v>
      </c>
      <c r="N8" s="7">
        <v>2048001580</v>
      </c>
    </row>
    <row r="9" spans="1:15" x14ac:dyDescent="0.2">
      <c r="A9" s="3">
        <v>105000</v>
      </c>
      <c r="B9" s="6" t="s">
        <v>18</v>
      </c>
      <c r="C9" s="7">
        <v>127920.77</v>
      </c>
      <c r="D9" s="7">
        <v>127920.77</v>
      </c>
      <c r="E9" s="7">
        <v>127920.77</v>
      </c>
      <c r="F9" s="7">
        <v>127920.77</v>
      </c>
      <c r="G9" s="7">
        <v>127920.77</v>
      </c>
      <c r="H9" s="7">
        <v>127920.77</v>
      </c>
      <c r="I9" s="7">
        <v>127920.77</v>
      </c>
      <c r="J9" s="7">
        <v>127920.77</v>
      </c>
      <c r="K9" s="7">
        <v>127920.77</v>
      </c>
      <c r="L9" s="7">
        <v>127920.77</v>
      </c>
      <c r="M9" s="7">
        <v>127920.77</v>
      </c>
      <c r="N9" s="7">
        <v>265632.77</v>
      </c>
    </row>
    <row r="10" spans="1:15" x14ac:dyDescent="0.2">
      <c r="A10" s="3">
        <v>106000</v>
      </c>
      <c r="B10" s="6" t="s">
        <v>19</v>
      </c>
      <c r="C10" s="7">
        <v>199806197</v>
      </c>
      <c r="D10" s="7">
        <v>208099636.84</v>
      </c>
      <c r="E10" s="7">
        <v>211698940.02000001</v>
      </c>
      <c r="F10" s="7">
        <v>212973719.12</v>
      </c>
      <c r="G10" s="7">
        <v>212657469.97999999</v>
      </c>
      <c r="H10" s="7">
        <v>214494095.90000001</v>
      </c>
      <c r="I10" s="7">
        <v>223801172.75</v>
      </c>
      <c r="J10" s="7">
        <v>227492101.96000001</v>
      </c>
      <c r="K10" s="7">
        <v>231015505.12</v>
      </c>
      <c r="L10" s="7">
        <v>236056387.87</v>
      </c>
      <c r="M10" s="7">
        <v>240386696.65000001</v>
      </c>
      <c r="N10" s="7">
        <v>247961454.38</v>
      </c>
    </row>
    <row r="11" spans="1:15" x14ac:dyDescent="0.2">
      <c r="A11" s="3">
        <v>107000</v>
      </c>
      <c r="B11" s="6" t="s">
        <v>20</v>
      </c>
      <c r="C11" s="7">
        <v>0</v>
      </c>
      <c r="D11" s="7">
        <v>0</v>
      </c>
      <c r="E11" s="7">
        <v>0</v>
      </c>
      <c r="F11" s="7">
        <v>0</v>
      </c>
      <c r="G11" s="7">
        <v>0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v>0</v>
      </c>
    </row>
    <row r="12" spans="1:15" x14ac:dyDescent="0.2">
      <c r="A12" s="3">
        <v>107707</v>
      </c>
      <c r="B12" s="6" t="s">
        <v>21</v>
      </c>
      <c r="C12" s="7">
        <v>29324342.710000001</v>
      </c>
      <c r="D12" s="7">
        <v>24826708.899999999</v>
      </c>
      <c r="E12" s="7">
        <v>25748097.23</v>
      </c>
      <c r="F12" s="7">
        <v>28464153.190000001</v>
      </c>
      <c r="G12" s="7">
        <v>31071411.780000001</v>
      </c>
      <c r="H12" s="7">
        <v>34276030.640000001</v>
      </c>
      <c r="I12" s="7">
        <v>32813639.940000001</v>
      </c>
      <c r="J12" s="7">
        <v>34740469.710000001</v>
      </c>
      <c r="K12" s="7">
        <v>36440001.159999996</v>
      </c>
      <c r="L12" s="7">
        <v>36459442.229999997</v>
      </c>
      <c r="M12" s="7">
        <v>39156253.520000003</v>
      </c>
      <c r="N12" s="7">
        <v>35087515.049999997</v>
      </c>
    </row>
    <row r="13" spans="1:15" x14ac:dyDescent="0.2">
      <c r="A13" s="3">
        <v>117001</v>
      </c>
      <c r="B13" s="6" t="s">
        <v>22</v>
      </c>
      <c r="C13" s="7">
        <v>6737548.7800000003</v>
      </c>
      <c r="D13" s="7">
        <v>6737548.7800000003</v>
      </c>
      <c r="E13" s="7">
        <v>6737548.7800000003</v>
      </c>
      <c r="F13" s="7">
        <v>6737548.7800000003</v>
      </c>
      <c r="G13" s="7">
        <v>6737548.7800000003</v>
      </c>
      <c r="H13" s="7">
        <v>6737548.7800000003</v>
      </c>
      <c r="I13" s="7">
        <v>6737548.7800000003</v>
      </c>
      <c r="J13" s="7">
        <v>6737548.7800000003</v>
      </c>
      <c r="K13" s="7">
        <v>6737548.7800000003</v>
      </c>
      <c r="L13" s="7">
        <v>6737548.7800000003</v>
      </c>
      <c r="M13" s="7">
        <v>6737548.7800000003</v>
      </c>
      <c r="N13" s="7">
        <v>6737548.7800000003</v>
      </c>
    </row>
    <row r="14" spans="1:15" x14ac:dyDescent="0.2">
      <c r="A14" s="3">
        <v>117002</v>
      </c>
      <c r="B14" s="6" t="s">
        <v>23</v>
      </c>
      <c r="C14" s="7">
        <v>1267123.6000000001</v>
      </c>
      <c r="D14" s="7">
        <v>1267123.6000000001</v>
      </c>
      <c r="E14" s="7">
        <v>1267123.6000000001</v>
      </c>
      <c r="F14" s="7">
        <v>1267123.6000000001</v>
      </c>
      <c r="G14" s="7">
        <v>1267123.6000000001</v>
      </c>
      <c r="H14" s="7">
        <v>1267123.6000000001</v>
      </c>
      <c r="I14" s="7">
        <v>1267123.6000000001</v>
      </c>
      <c r="J14" s="7">
        <v>1267123.6000000001</v>
      </c>
      <c r="K14" s="7">
        <v>1267123.6000000001</v>
      </c>
      <c r="L14" s="7">
        <v>1267123.6000000001</v>
      </c>
      <c r="M14" s="7">
        <v>1267123.6000000001</v>
      </c>
      <c r="N14" s="7">
        <v>1267123.6000000001</v>
      </c>
    </row>
    <row r="15" spans="1:15" x14ac:dyDescent="0.2">
      <c r="A15" s="3">
        <v>117003</v>
      </c>
      <c r="B15" s="6" t="s">
        <v>22</v>
      </c>
      <c r="C15" s="7">
        <v>1047338.31</v>
      </c>
      <c r="D15" s="7">
        <v>1047338.31</v>
      </c>
      <c r="E15" s="7">
        <v>1047338.31</v>
      </c>
      <c r="F15" s="7">
        <v>1047338.31</v>
      </c>
      <c r="G15" s="7">
        <v>1047338.31</v>
      </c>
      <c r="H15" s="7">
        <v>1047338.31</v>
      </c>
      <c r="I15" s="7">
        <v>1047338.31</v>
      </c>
      <c r="J15" s="7">
        <v>1047338.31</v>
      </c>
      <c r="K15" s="7">
        <v>1047338.31</v>
      </c>
      <c r="L15" s="7">
        <v>1047338.31</v>
      </c>
      <c r="M15" s="7">
        <v>1047338.31</v>
      </c>
      <c r="N15" s="7">
        <v>1047338.31</v>
      </c>
    </row>
    <row r="16" spans="1:15" x14ac:dyDescent="0.2">
      <c r="A16" s="3">
        <v>117004</v>
      </c>
      <c r="B16" s="6" t="s">
        <v>23</v>
      </c>
      <c r="C16" s="7">
        <v>0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</row>
    <row r="17" spans="1:14" x14ac:dyDescent="0.2">
      <c r="A17" s="3">
        <v>117005</v>
      </c>
      <c r="B17" s="6" t="s">
        <v>24</v>
      </c>
      <c r="C17" s="7">
        <v>3204241</v>
      </c>
      <c r="D17" s="7">
        <v>3204241</v>
      </c>
      <c r="E17" s="7">
        <v>3204241</v>
      </c>
      <c r="F17" s="7">
        <v>3204241</v>
      </c>
      <c r="G17" s="7">
        <v>3204241</v>
      </c>
      <c r="H17" s="7">
        <v>3268266</v>
      </c>
      <c r="I17" s="7">
        <v>3268266</v>
      </c>
      <c r="J17" s="7">
        <v>3268266</v>
      </c>
      <c r="K17" s="7">
        <v>3268266</v>
      </c>
      <c r="L17" s="7">
        <v>3268266</v>
      </c>
      <c r="M17" s="7">
        <v>3268266</v>
      </c>
      <c r="N17" s="7">
        <v>3268266</v>
      </c>
    </row>
    <row r="18" spans="1:14" x14ac:dyDescent="0.2">
      <c r="A18" s="3">
        <v>117006</v>
      </c>
      <c r="B18" s="6" t="s">
        <v>25</v>
      </c>
      <c r="C18" s="7">
        <v>1463742.92</v>
      </c>
      <c r="D18" s="7">
        <v>1463742.92</v>
      </c>
      <c r="E18" s="7">
        <v>1463742.92</v>
      </c>
      <c r="F18" s="7">
        <v>1463742.92</v>
      </c>
      <c r="G18" s="7">
        <v>1463742.92</v>
      </c>
      <c r="H18" s="7">
        <v>1463742.92</v>
      </c>
      <c r="I18" s="7">
        <v>1463742.92</v>
      </c>
      <c r="J18" s="7">
        <v>1463742.92</v>
      </c>
      <c r="K18" s="7">
        <v>1463742.92</v>
      </c>
      <c r="L18" s="7">
        <v>1463742.92</v>
      </c>
      <c r="M18" s="7">
        <v>1463742.92</v>
      </c>
      <c r="N18" s="7">
        <v>1463742.92</v>
      </c>
    </row>
    <row r="19" spans="1:14" x14ac:dyDescent="0.2">
      <c r="A19" s="3">
        <v>117007</v>
      </c>
      <c r="B19" s="6" t="s">
        <v>26</v>
      </c>
      <c r="C19" s="7">
        <v>283621</v>
      </c>
      <c r="D19" s="7">
        <v>283621</v>
      </c>
      <c r="E19" s="7">
        <v>283621</v>
      </c>
      <c r="F19" s="7">
        <v>283621</v>
      </c>
      <c r="G19" s="7">
        <v>283621</v>
      </c>
      <c r="H19" s="7">
        <v>283621</v>
      </c>
      <c r="I19" s="7">
        <v>283621</v>
      </c>
      <c r="J19" s="7">
        <v>283621</v>
      </c>
      <c r="K19" s="7">
        <v>283621</v>
      </c>
      <c r="L19" s="7">
        <v>283621</v>
      </c>
      <c r="M19" s="7">
        <v>283621</v>
      </c>
      <c r="N19" s="7">
        <v>283621</v>
      </c>
    </row>
    <row r="20" spans="1:14" x14ac:dyDescent="0.2">
      <c r="A20" s="3">
        <v>117008</v>
      </c>
      <c r="B20" s="6" t="s">
        <v>27</v>
      </c>
      <c r="C20" s="7">
        <v>23575.03</v>
      </c>
      <c r="D20" s="7">
        <v>15466.51</v>
      </c>
      <c r="E20" s="7">
        <v>6134.94</v>
      </c>
      <c r="F20" s="7">
        <v>-3755.36</v>
      </c>
      <c r="G20" s="7">
        <v>-3755.36</v>
      </c>
      <c r="H20" s="7">
        <v>-19045.93</v>
      </c>
      <c r="I20" s="7">
        <v>0</v>
      </c>
      <c r="J20" s="7">
        <v>0</v>
      </c>
      <c r="K20" s="7">
        <v>0</v>
      </c>
      <c r="L20" s="7">
        <v>0</v>
      </c>
      <c r="M20" s="7">
        <v>0</v>
      </c>
      <c r="N20" s="7">
        <v>0</v>
      </c>
    </row>
    <row r="21" spans="1:14" x14ac:dyDescent="0.2">
      <c r="A21" s="3">
        <v>108001</v>
      </c>
      <c r="B21" s="6" t="s">
        <v>28</v>
      </c>
      <c r="C21" s="7">
        <v>9213028.8499999996</v>
      </c>
      <c r="D21" s="7">
        <v>9121235.5700000003</v>
      </c>
      <c r="E21" s="7">
        <v>9320996.9499999993</v>
      </c>
      <c r="F21" s="7">
        <v>9292456.7899999991</v>
      </c>
      <c r="G21" s="7">
        <v>9580781.0399999991</v>
      </c>
      <c r="H21" s="7">
        <v>9605102.4600000009</v>
      </c>
      <c r="I21" s="7">
        <v>9598833.3499999996</v>
      </c>
      <c r="J21" s="7">
        <v>9659632.3300000001</v>
      </c>
      <c r="K21" s="7">
        <v>9896350.2799999993</v>
      </c>
      <c r="L21" s="7">
        <v>10249499.33</v>
      </c>
      <c r="M21" s="7">
        <v>10267218.970000001</v>
      </c>
      <c r="N21" s="7">
        <v>10333232.369999999</v>
      </c>
    </row>
    <row r="22" spans="1:14" x14ac:dyDescent="0.2">
      <c r="A22" s="3">
        <v>108002</v>
      </c>
      <c r="B22" s="6" t="s">
        <v>29</v>
      </c>
      <c r="C22" s="7">
        <v>1624544.96</v>
      </c>
      <c r="D22" s="7">
        <v>1710857.08</v>
      </c>
      <c r="E22" s="7">
        <v>1789093.79</v>
      </c>
      <c r="F22" s="7">
        <v>1865538.44</v>
      </c>
      <c r="G22" s="7">
        <v>1950934.84</v>
      </c>
      <c r="H22" s="7">
        <v>2034248.5</v>
      </c>
      <c r="I22" s="7">
        <v>2115939.0699999998</v>
      </c>
      <c r="J22" s="7">
        <v>2202080.79</v>
      </c>
      <c r="K22" s="7">
        <v>2261130.87</v>
      </c>
      <c r="L22" s="7">
        <v>2348392.13</v>
      </c>
      <c r="M22" s="7">
        <v>2433286.91</v>
      </c>
      <c r="N22" s="7">
        <v>2507353.35</v>
      </c>
    </row>
    <row r="23" spans="1:14" x14ac:dyDescent="0.2">
      <c r="A23" s="3">
        <v>108003</v>
      </c>
      <c r="B23" s="6" t="s">
        <v>30</v>
      </c>
      <c r="C23" s="7">
        <v>76860.47</v>
      </c>
      <c r="D23" s="7">
        <v>87986.48</v>
      </c>
      <c r="E23" s="7">
        <v>75300.789999999994</v>
      </c>
      <c r="F23" s="7">
        <v>84382.06</v>
      </c>
      <c r="G23" s="7">
        <v>94863.360000000001</v>
      </c>
      <c r="H23" s="7">
        <v>92626.21</v>
      </c>
      <c r="I23" s="7">
        <v>100103.07</v>
      </c>
      <c r="J23" s="7">
        <v>106873.49</v>
      </c>
      <c r="K23" s="7">
        <v>117839.37</v>
      </c>
      <c r="L23" s="7">
        <v>83048.06</v>
      </c>
      <c r="M23" s="7">
        <v>79610.320000000007</v>
      </c>
      <c r="N23" s="7">
        <v>57965.98</v>
      </c>
    </row>
    <row r="24" spans="1:14" x14ac:dyDescent="0.2">
      <c r="A24" s="3">
        <v>108004</v>
      </c>
      <c r="B24" s="6" t="s">
        <v>31</v>
      </c>
      <c r="C24" s="7">
        <v>34848.199999999997</v>
      </c>
      <c r="D24" s="7">
        <v>39102.99</v>
      </c>
      <c r="E24" s="7">
        <v>30559.63</v>
      </c>
      <c r="F24" s="7">
        <v>34702.39</v>
      </c>
      <c r="G24" s="7">
        <v>38845.43</v>
      </c>
      <c r="H24" s="7">
        <v>43162.94</v>
      </c>
      <c r="I24" s="7">
        <v>40334.699999999997</v>
      </c>
      <c r="J24" s="7">
        <v>44509.54</v>
      </c>
      <c r="K24" s="7">
        <v>48672.22</v>
      </c>
      <c r="L24" s="7">
        <v>32943.300000000003</v>
      </c>
      <c r="M24" s="7">
        <v>-43064.83</v>
      </c>
      <c r="N24" s="7">
        <v>-39076.89</v>
      </c>
    </row>
    <row r="25" spans="1:14" x14ac:dyDescent="0.2">
      <c r="A25" s="3">
        <v>108010</v>
      </c>
      <c r="B25" s="6" t="s">
        <v>32</v>
      </c>
      <c r="C25" s="7">
        <v>12296873.49</v>
      </c>
      <c r="D25" s="7">
        <v>12495286.369999999</v>
      </c>
      <c r="E25" s="7">
        <v>12588036.68</v>
      </c>
      <c r="F25" s="7">
        <v>12800801.27</v>
      </c>
      <c r="G25" s="7">
        <v>12927731.16</v>
      </c>
      <c r="H25" s="7">
        <v>13148503.949999999</v>
      </c>
      <c r="I25" s="7">
        <v>13674041.91</v>
      </c>
      <c r="J25" s="7">
        <v>13851454.539999999</v>
      </c>
      <c r="K25" s="7">
        <v>14035037.710000001</v>
      </c>
      <c r="L25" s="7">
        <v>14178472.83</v>
      </c>
      <c r="M25" s="7">
        <v>14388974.33</v>
      </c>
      <c r="N25" s="7">
        <v>14610098.119999999</v>
      </c>
    </row>
    <row r="26" spans="1:14" x14ac:dyDescent="0.2">
      <c r="A26" s="3">
        <v>108011</v>
      </c>
      <c r="B26" s="6" t="s">
        <v>33</v>
      </c>
      <c r="C26" s="7">
        <v>-719039041</v>
      </c>
      <c r="D26" s="7">
        <v>-722844901.78999996</v>
      </c>
      <c r="E26" s="7">
        <v>-726692106.75</v>
      </c>
      <c r="F26" s="7">
        <v>-730444520.23000002</v>
      </c>
      <c r="G26" s="7">
        <v>-734291083.5</v>
      </c>
      <c r="H26" s="7">
        <v>-738312664.46000004</v>
      </c>
      <c r="I26" s="7">
        <v>-742038180.89999998</v>
      </c>
      <c r="J26" s="7">
        <v>-745869546.95000005</v>
      </c>
      <c r="K26" s="7">
        <v>-749702615.51999998</v>
      </c>
      <c r="L26" s="7">
        <v>-753569874.37</v>
      </c>
      <c r="M26" s="7">
        <v>-757423018.91999996</v>
      </c>
      <c r="N26" s="7">
        <v>-760906179.77999997</v>
      </c>
    </row>
    <row r="27" spans="1:14" x14ac:dyDescent="0.2">
      <c r="A27" s="3">
        <v>108012</v>
      </c>
      <c r="B27" s="6" t="s">
        <v>34</v>
      </c>
      <c r="C27" s="7">
        <v>-11406395.619999999</v>
      </c>
      <c r="D27" s="7">
        <v>-11201101.720000001</v>
      </c>
      <c r="E27" s="7">
        <v>-10792649.16</v>
      </c>
      <c r="F27" s="7">
        <v>-10891062.25</v>
      </c>
      <c r="G27" s="7">
        <v>-10988158.289999999</v>
      </c>
      <c r="H27" s="7">
        <v>-10922892.07</v>
      </c>
      <c r="I27" s="7">
        <v>-10902096.369999999</v>
      </c>
      <c r="J27" s="7">
        <v>-11004518.109999999</v>
      </c>
      <c r="K27" s="7">
        <v>-11107175.91</v>
      </c>
      <c r="L27" s="7">
        <v>-10986948.289999999</v>
      </c>
      <c r="M27" s="7">
        <v>-10947901.51</v>
      </c>
      <c r="N27" s="7">
        <v>-10841269.199999999</v>
      </c>
    </row>
    <row r="28" spans="1:14" x14ac:dyDescent="0.2">
      <c r="A28" s="3">
        <v>108013</v>
      </c>
      <c r="B28" s="6" t="s">
        <v>35</v>
      </c>
      <c r="C28" s="7">
        <v>1066353.5900000001</v>
      </c>
      <c r="D28" s="7">
        <v>1084058.72</v>
      </c>
      <c r="E28" s="7">
        <v>1155226.52</v>
      </c>
      <c r="F28" s="7">
        <v>1155226.52</v>
      </c>
      <c r="G28" s="7">
        <v>1155226.52</v>
      </c>
      <c r="H28" s="7">
        <v>1222682.1599999999</v>
      </c>
      <c r="I28" s="7">
        <v>1226990.24</v>
      </c>
      <c r="J28" s="7">
        <v>1226990.24</v>
      </c>
      <c r="K28" s="7">
        <v>1226990.24</v>
      </c>
      <c r="L28" s="7">
        <v>1293809.05</v>
      </c>
      <c r="M28" s="7">
        <v>1350984.36</v>
      </c>
      <c r="N28" s="7">
        <v>1462997.77</v>
      </c>
    </row>
    <row r="29" spans="1:14" x14ac:dyDescent="0.2">
      <c r="A29" s="3">
        <v>108014</v>
      </c>
      <c r="B29" s="6" t="s">
        <v>36</v>
      </c>
      <c r="C29" s="7">
        <v>62579.66</v>
      </c>
      <c r="D29" s="7">
        <v>59197.1</v>
      </c>
      <c r="E29" s="7">
        <v>59486.35</v>
      </c>
      <c r="F29" s="7">
        <v>59486.35</v>
      </c>
      <c r="G29" s="7">
        <v>59486.35</v>
      </c>
      <c r="H29" s="7">
        <v>68327.5</v>
      </c>
      <c r="I29" s="7">
        <v>65865.73</v>
      </c>
      <c r="J29" s="7">
        <v>65865.73</v>
      </c>
      <c r="K29" s="7">
        <v>82052.69</v>
      </c>
      <c r="L29" s="7">
        <v>81192.95</v>
      </c>
      <c r="M29" s="7">
        <v>67108.81</v>
      </c>
      <c r="N29" s="7">
        <v>60615.39</v>
      </c>
    </row>
    <row r="30" spans="1:14" x14ac:dyDescent="0.2">
      <c r="A30" s="3">
        <v>108015</v>
      </c>
      <c r="B30" s="6" t="s">
        <v>37</v>
      </c>
      <c r="C30" s="7">
        <v>-4141337.6</v>
      </c>
      <c r="D30" s="7">
        <v>-4092177.39</v>
      </c>
      <c r="E30" s="7">
        <v>-4074183.85</v>
      </c>
      <c r="F30" s="7">
        <v>-4090663.39</v>
      </c>
      <c r="G30" s="7">
        <v>-4108549.59</v>
      </c>
      <c r="H30" s="7">
        <v>-4103645.19</v>
      </c>
      <c r="I30" s="7">
        <v>-4080749.01</v>
      </c>
      <c r="J30" s="7">
        <v>-4097672.4</v>
      </c>
      <c r="K30" s="7">
        <v>-4109001.21</v>
      </c>
      <c r="L30" s="7">
        <v>-4088059.42</v>
      </c>
      <c r="M30" s="7">
        <v>-3902309.47</v>
      </c>
      <c r="N30" s="7">
        <v>-3824554.28</v>
      </c>
    </row>
    <row r="31" spans="1:14" x14ac:dyDescent="0.2">
      <c r="A31" s="3">
        <v>121001</v>
      </c>
      <c r="B31" s="6" t="s">
        <v>38</v>
      </c>
      <c r="C31" s="7">
        <v>1956033.46</v>
      </c>
      <c r="D31" s="7">
        <v>1956033.46</v>
      </c>
      <c r="E31" s="7">
        <v>1956033.46</v>
      </c>
      <c r="F31" s="7">
        <v>1956033.46</v>
      </c>
      <c r="G31" s="7">
        <v>1956033.46</v>
      </c>
      <c r="H31" s="7">
        <v>1956033.46</v>
      </c>
      <c r="I31" s="7">
        <v>1956033.46</v>
      </c>
      <c r="J31" s="7">
        <v>1956033.46</v>
      </c>
      <c r="K31" s="7">
        <v>1956033.46</v>
      </c>
      <c r="L31" s="7">
        <v>1956033.46</v>
      </c>
      <c r="M31" s="7">
        <v>1956033.46</v>
      </c>
      <c r="N31" s="7">
        <v>1956033.46</v>
      </c>
    </row>
    <row r="32" spans="1:14" x14ac:dyDescent="0.2">
      <c r="A32" s="3">
        <v>121002</v>
      </c>
      <c r="B32" s="6" t="s">
        <v>39</v>
      </c>
      <c r="C32" s="7">
        <v>125101.86</v>
      </c>
      <c r="D32" s="7">
        <v>125101.86</v>
      </c>
      <c r="E32" s="7">
        <v>125101.86</v>
      </c>
      <c r="F32" s="7">
        <v>125101.86</v>
      </c>
      <c r="G32" s="7">
        <v>125101.86</v>
      </c>
      <c r="H32" s="7">
        <v>125101.86</v>
      </c>
      <c r="I32" s="7">
        <v>125101.86</v>
      </c>
      <c r="J32" s="7">
        <v>125101.86</v>
      </c>
      <c r="K32" s="7">
        <v>125101.86</v>
      </c>
      <c r="L32" s="7">
        <v>125101.86</v>
      </c>
      <c r="M32" s="7">
        <v>125101.86</v>
      </c>
      <c r="N32" s="7">
        <v>125101.86</v>
      </c>
    </row>
    <row r="33" spans="1:14" x14ac:dyDescent="0.2">
      <c r="A33" s="3">
        <v>121003</v>
      </c>
      <c r="B33" s="6" t="s">
        <v>40</v>
      </c>
      <c r="C33" s="7">
        <v>2607095.62</v>
      </c>
      <c r="D33" s="7">
        <v>2607095.62</v>
      </c>
      <c r="E33" s="7">
        <v>2607095.62</v>
      </c>
      <c r="F33" s="7">
        <v>2607095.62</v>
      </c>
      <c r="G33" s="7">
        <v>2607095.62</v>
      </c>
      <c r="H33" s="7">
        <v>2607095.62</v>
      </c>
      <c r="I33" s="7">
        <v>2607095.62</v>
      </c>
      <c r="J33" s="7">
        <v>2607095.62</v>
      </c>
      <c r="K33" s="7">
        <v>2607095.62</v>
      </c>
      <c r="L33" s="7">
        <v>2607095.62</v>
      </c>
      <c r="M33" s="7">
        <v>2607095.62</v>
      </c>
      <c r="N33" s="7">
        <v>2607095.62</v>
      </c>
    </row>
    <row r="34" spans="1:14" x14ac:dyDescent="0.2">
      <c r="A34" s="3">
        <v>121007</v>
      </c>
      <c r="B34" s="6" t="s">
        <v>41</v>
      </c>
      <c r="C34" s="7">
        <v>61112.91</v>
      </c>
      <c r="D34" s="7">
        <v>61112.91</v>
      </c>
      <c r="E34" s="7">
        <v>61112.91</v>
      </c>
      <c r="F34" s="7">
        <v>61112.91</v>
      </c>
      <c r="G34" s="7">
        <v>61112.91</v>
      </c>
      <c r="H34" s="7">
        <v>61112.91</v>
      </c>
      <c r="I34" s="7">
        <v>61112.91</v>
      </c>
      <c r="J34" s="7">
        <v>61112.91</v>
      </c>
      <c r="K34" s="7">
        <v>61112.91</v>
      </c>
      <c r="L34" s="7">
        <v>61112.91</v>
      </c>
      <c r="M34" s="7">
        <v>61112.91</v>
      </c>
      <c r="N34" s="7">
        <v>61112.91</v>
      </c>
    </row>
    <row r="35" spans="1:14" x14ac:dyDescent="0.2">
      <c r="A35" s="3">
        <v>121008</v>
      </c>
      <c r="B35" s="6" t="s">
        <v>42</v>
      </c>
      <c r="C35" s="7">
        <v>57135392.780000001</v>
      </c>
      <c r="D35" s="7">
        <v>57135392.780000001</v>
      </c>
      <c r="E35" s="7">
        <v>57135392.780000001</v>
      </c>
      <c r="F35" s="7">
        <v>57135392.780000001</v>
      </c>
      <c r="G35" s="7">
        <v>57135392.780000001</v>
      </c>
      <c r="H35" s="7">
        <v>55916174.780000001</v>
      </c>
      <c r="I35" s="7">
        <v>55916174.780000001</v>
      </c>
      <c r="J35" s="7">
        <v>55916174.780000001</v>
      </c>
      <c r="K35" s="7">
        <v>55916174.780000001</v>
      </c>
      <c r="L35" s="7">
        <v>55916174.780000001</v>
      </c>
      <c r="M35" s="7">
        <v>56346128.630000003</v>
      </c>
      <c r="N35" s="7">
        <v>56346128.630000003</v>
      </c>
    </row>
    <row r="36" spans="1:14" x14ac:dyDescent="0.2">
      <c r="A36" s="3">
        <v>121044</v>
      </c>
      <c r="B36" s="6" t="s">
        <v>43</v>
      </c>
      <c r="C36" s="7">
        <v>438739</v>
      </c>
      <c r="D36" s="7">
        <v>438739</v>
      </c>
      <c r="E36" s="7">
        <v>438739</v>
      </c>
      <c r="F36" s="7">
        <v>438739</v>
      </c>
      <c r="G36" s="7">
        <v>438739</v>
      </c>
      <c r="H36" s="7">
        <v>438739</v>
      </c>
      <c r="I36" s="7">
        <v>438739</v>
      </c>
      <c r="J36" s="7">
        <v>438739</v>
      </c>
      <c r="K36" s="7">
        <v>438739</v>
      </c>
      <c r="L36" s="7">
        <v>438739</v>
      </c>
      <c r="M36" s="7">
        <v>438739</v>
      </c>
      <c r="N36" s="7">
        <v>438739</v>
      </c>
    </row>
    <row r="37" spans="1:14" x14ac:dyDescent="0.2">
      <c r="A37" s="3">
        <v>121045</v>
      </c>
      <c r="B37" s="6" t="s">
        <v>44</v>
      </c>
      <c r="C37" s="7">
        <v>336505.43</v>
      </c>
      <c r="D37" s="7">
        <v>336505.43</v>
      </c>
      <c r="E37" s="7">
        <v>336505.43</v>
      </c>
      <c r="F37" s="7">
        <v>336505.43</v>
      </c>
      <c r="G37" s="7">
        <v>336505.43</v>
      </c>
      <c r="H37" s="7">
        <v>336505.43</v>
      </c>
      <c r="I37" s="7">
        <v>336505.43</v>
      </c>
      <c r="J37" s="7">
        <v>336505.43</v>
      </c>
      <c r="K37" s="7">
        <v>336505.43</v>
      </c>
      <c r="L37" s="7">
        <v>336505.43</v>
      </c>
      <c r="M37" s="7">
        <v>336505.43</v>
      </c>
      <c r="N37" s="7">
        <v>336505.43</v>
      </c>
    </row>
    <row r="38" spans="1:14" x14ac:dyDescent="0.2">
      <c r="A38" s="3">
        <v>121107</v>
      </c>
      <c r="B38" s="6" t="s">
        <v>45</v>
      </c>
      <c r="C38" s="7">
        <v>0</v>
      </c>
      <c r="D38" s="7">
        <v>0</v>
      </c>
      <c r="E38" s="7">
        <v>0</v>
      </c>
      <c r="F38" s="7">
        <v>0</v>
      </c>
      <c r="G38" s="7">
        <v>0</v>
      </c>
      <c r="H38" s="7">
        <v>0</v>
      </c>
      <c r="I38" s="7">
        <v>0</v>
      </c>
      <c r="J38" s="7">
        <v>0</v>
      </c>
      <c r="K38" s="7">
        <v>0</v>
      </c>
      <c r="L38" s="7">
        <v>0</v>
      </c>
      <c r="M38" s="7">
        <v>0</v>
      </c>
      <c r="N38" s="7">
        <v>0</v>
      </c>
    </row>
    <row r="39" spans="1:14" x14ac:dyDescent="0.2">
      <c r="A39" s="3">
        <v>121117</v>
      </c>
      <c r="B39" s="6" t="s">
        <v>46</v>
      </c>
      <c r="C39" s="7">
        <v>3793405.77</v>
      </c>
      <c r="D39" s="7">
        <v>3793405.77</v>
      </c>
      <c r="E39" s="7">
        <v>3801679.02</v>
      </c>
      <c r="F39" s="7">
        <v>3801679.02</v>
      </c>
      <c r="G39" s="7">
        <v>3801679.02</v>
      </c>
      <c r="H39" s="7">
        <v>3801679.02</v>
      </c>
      <c r="I39" s="7">
        <v>3801679.02</v>
      </c>
      <c r="J39" s="7">
        <v>3801679.02</v>
      </c>
      <c r="K39" s="7">
        <v>3801679.02</v>
      </c>
      <c r="L39" s="7">
        <v>3800189.18</v>
      </c>
      <c r="M39" s="7">
        <v>3800189.18</v>
      </c>
      <c r="N39" s="7">
        <v>3800189.18</v>
      </c>
    </row>
    <row r="40" spans="1:14" x14ac:dyDescent="0.2">
      <c r="A40" s="3">
        <v>121707</v>
      </c>
      <c r="B40" s="6" t="s">
        <v>47</v>
      </c>
      <c r="C40" s="7">
        <v>5878300.2199999997</v>
      </c>
      <c r="D40" s="7">
        <v>5929776.1399999997</v>
      </c>
      <c r="E40" s="7">
        <v>5918941.4900000002</v>
      </c>
      <c r="F40" s="7">
        <v>5848893.1600000001</v>
      </c>
      <c r="G40" s="7">
        <v>5905121.6399999997</v>
      </c>
      <c r="H40" s="7">
        <v>5936853.3399999999</v>
      </c>
      <c r="I40" s="7">
        <v>6129173.2999999998</v>
      </c>
      <c r="J40" s="7">
        <v>6184400.2800000003</v>
      </c>
      <c r="K40" s="7">
        <v>6402284.8200000003</v>
      </c>
      <c r="L40" s="7">
        <v>6792716.9699999997</v>
      </c>
      <c r="M40" s="7">
        <v>6604543.4900000002</v>
      </c>
      <c r="N40" s="7">
        <v>6888647.3200000003</v>
      </c>
    </row>
    <row r="41" spans="1:14" x14ac:dyDescent="0.2">
      <c r="A41" s="3">
        <v>122002</v>
      </c>
      <c r="B41" s="6" t="s">
        <v>48</v>
      </c>
      <c r="C41" s="7">
        <v>20024.849999999999</v>
      </c>
      <c r="D41" s="7">
        <v>20914.439999999999</v>
      </c>
      <c r="E41" s="7">
        <v>21717.93</v>
      </c>
      <c r="F41" s="7">
        <v>22578.82</v>
      </c>
      <c r="G41" s="7">
        <v>23439.71</v>
      </c>
      <c r="H41" s="7">
        <v>24304.35</v>
      </c>
      <c r="I41" s="7">
        <v>25141.09</v>
      </c>
      <c r="J41" s="7">
        <v>25977.83</v>
      </c>
      <c r="K41" s="7">
        <v>26814.57</v>
      </c>
      <c r="L41" s="7">
        <v>27651.31</v>
      </c>
      <c r="M41" s="7">
        <v>28488.05</v>
      </c>
      <c r="N41" s="7">
        <v>29324.79</v>
      </c>
    </row>
    <row r="42" spans="1:14" x14ac:dyDescent="0.2">
      <c r="A42" s="3">
        <v>122027</v>
      </c>
      <c r="B42" s="6" t="s">
        <v>49</v>
      </c>
      <c r="C42" s="7">
        <v>-4039916.6</v>
      </c>
      <c r="D42" s="7">
        <v>-4044836.32</v>
      </c>
      <c r="E42" s="7">
        <v>-4049756.08</v>
      </c>
      <c r="F42" s="7">
        <v>-4054675.83</v>
      </c>
      <c r="G42" s="7">
        <v>-4059595.53</v>
      </c>
      <c r="H42" s="7">
        <v>-4064515.26</v>
      </c>
      <c r="I42" s="7">
        <v>-4069435.07</v>
      </c>
      <c r="J42" s="7">
        <v>-4074354.72</v>
      </c>
      <c r="K42" s="7">
        <v>-4079274.43</v>
      </c>
      <c r="L42" s="7">
        <v>-4084194.21</v>
      </c>
      <c r="M42" s="7">
        <v>-4089113.94</v>
      </c>
      <c r="N42" s="7">
        <v>-4094033.66</v>
      </c>
    </row>
    <row r="43" spans="1:14" x14ac:dyDescent="0.2">
      <c r="A43" s="3">
        <v>122028</v>
      </c>
      <c r="B43" s="6" t="s">
        <v>50</v>
      </c>
      <c r="C43" s="7">
        <v>-7156579.8099999996</v>
      </c>
      <c r="D43" s="7">
        <v>-7260592.1100000003</v>
      </c>
      <c r="E43" s="7">
        <v>-7364604.4199999999</v>
      </c>
      <c r="F43" s="7">
        <v>-7468616.7199999997</v>
      </c>
      <c r="G43" s="7">
        <v>-7572628.9299999997</v>
      </c>
      <c r="H43" s="7">
        <v>-7416187.8499999996</v>
      </c>
      <c r="I43" s="7">
        <v>-7518155.2999999998</v>
      </c>
      <c r="J43" s="7">
        <v>-7620122.5</v>
      </c>
      <c r="K43" s="7">
        <v>-7722089.8200000003</v>
      </c>
      <c r="L43" s="7">
        <v>-7824057.2199999997</v>
      </c>
      <c r="M43" s="7">
        <v>-7926327.29</v>
      </c>
      <c r="N43" s="7">
        <v>-8028900.1200000001</v>
      </c>
    </row>
    <row r="44" spans="1:14" x14ac:dyDescent="0.2">
      <c r="A44" s="3">
        <v>122029</v>
      </c>
      <c r="B44" s="6" t="s">
        <v>51</v>
      </c>
      <c r="C44" s="7">
        <v>0</v>
      </c>
      <c r="D44" s="7">
        <v>0</v>
      </c>
      <c r="E44" s="7">
        <v>0</v>
      </c>
      <c r="F44" s="7">
        <v>0</v>
      </c>
      <c r="G44" s="7">
        <v>0</v>
      </c>
      <c r="H44" s="7">
        <v>0</v>
      </c>
      <c r="I44" s="7">
        <v>0</v>
      </c>
      <c r="J44" s="7">
        <v>0</v>
      </c>
      <c r="K44" s="7">
        <v>0</v>
      </c>
      <c r="L44" s="7">
        <v>0</v>
      </c>
      <c r="M44" s="7">
        <v>0</v>
      </c>
      <c r="N44" s="7">
        <v>0</v>
      </c>
    </row>
    <row r="45" spans="1:14" x14ac:dyDescent="0.2">
      <c r="A45" s="3">
        <v>131001</v>
      </c>
      <c r="B45" s="6" t="s">
        <v>52</v>
      </c>
      <c r="C45" s="7">
        <v>380791.16</v>
      </c>
      <c r="D45" s="7">
        <v>-2805443.7</v>
      </c>
      <c r="E45" s="7">
        <v>1446136.9</v>
      </c>
      <c r="F45" s="7">
        <v>325320.95</v>
      </c>
      <c r="G45" s="7">
        <v>6733130.8200000003</v>
      </c>
      <c r="H45" s="7">
        <v>-178879.04</v>
      </c>
      <c r="I45" s="7">
        <v>-176051.7</v>
      </c>
      <c r="J45" s="7">
        <v>632545.15</v>
      </c>
      <c r="K45" s="7">
        <v>-2354923.41</v>
      </c>
      <c r="L45" s="7">
        <v>23025619.969999999</v>
      </c>
      <c r="M45" s="7">
        <v>2619599.79</v>
      </c>
      <c r="N45" s="7">
        <v>-19234300.960000001</v>
      </c>
    </row>
    <row r="46" spans="1:14" x14ac:dyDescent="0.2">
      <c r="A46" s="3">
        <v>131006</v>
      </c>
      <c r="B46" s="6" t="s">
        <v>53</v>
      </c>
      <c r="C46" s="7">
        <v>48568.32</v>
      </c>
      <c r="D46" s="7">
        <v>34943.089999999997</v>
      </c>
      <c r="E46" s="7">
        <v>63852.47</v>
      </c>
      <c r="F46" s="7">
        <v>30944.43</v>
      </c>
      <c r="G46" s="7">
        <v>26852.29</v>
      </c>
      <c r="H46" s="7">
        <v>70355.289999999994</v>
      </c>
      <c r="I46" s="7">
        <v>19585.849999999999</v>
      </c>
      <c r="J46" s="7">
        <v>18249.330000000002</v>
      </c>
      <c r="K46" s="7">
        <v>59412.97</v>
      </c>
      <c r="L46" s="7">
        <v>64966.12</v>
      </c>
      <c r="M46" s="7">
        <v>92691.34</v>
      </c>
      <c r="N46" s="7">
        <v>114971.39</v>
      </c>
    </row>
    <row r="47" spans="1:14" x14ac:dyDescent="0.2">
      <c r="A47" s="3">
        <v>131032</v>
      </c>
      <c r="B47" s="6" t="s">
        <v>54</v>
      </c>
      <c r="C47" s="7">
        <v>1232.73</v>
      </c>
      <c r="D47" s="7">
        <v>1232.73</v>
      </c>
      <c r="E47" s="7">
        <v>1232.73</v>
      </c>
      <c r="F47" s="7">
        <v>1232.92</v>
      </c>
      <c r="G47" s="7">
        <v>1232.92</v>
      </c>
      <c r="H47" s="7">
        <v>1232.92</v>
      </c>
      <c r="I47" s="7">
        <v>1232.92</v>
      </c>
      <c r="J47" s="7">
        <v>1232.92</v>
      </c>
      <c r="K47" s="7">
        <v>1232.92</v>
      </c>
      <c r="L47" s="7">
        <v>1232.92</v>
      </c>
      <c r="M47" s="7">
        <v>1232.92</v>
      </c>
      <c r="N47" s="7">
        <v>1232.92</v>
      </c>
    </row>
    <row r="48" spans="1:14" x14ac:dyDescent="0.2">
      <c r="A48" s="3">
        <v>131040</v>
      </c>
      <c r="B48" s="6" t="s">
        <v>55</v>
      </c>
      <c r="C48" s="7">
        <v>10773.02</v>
      </c>
      <c r="D48" s="7">
        <v>3832.31</v>
      </c>
      <c r="E48" s="7">
        <v>14577.6</v>
      </c>
      <c r="F48" s="7">
        <v>8349.49</v>
      </c>
      <c r="G48" s="7">
        <v>3832.94</v>
      </c>
      <c r="H48" s="7">
        <v>1528.21</v>
      </c>
      <c r="I48" s="7">
        <v>2431.38</v>
      </c>
      <c r="J48" s="7">
        <v>1659.87</v>
      </c>
      <c r="K48" s="7">
        <v>1683.59</v>
      </c>
      <c r="L48" s="7">
        <v>391.65</v>
      </c>
      <c r="M48" s="7">
        <v>-263</v>
      </c>
      <c r="N48" s="7">
        <v>1271.55</v>
      </c>
    </row>
    <row r="49" spans="1:14" x14ac:dyDescent="0.2">
      <c r="A49" s="3">
        <v>131041</v>
      </c>
      <c r="B49" s="6" t="s">
        <v>56</v>
      </c>
      <c r="C49" s="7">
        <v>0</v>
      </c>
      <c r="D49" s="7">
        <v>-1034767.34</v>
      </c>
      <c r="E49" s="7">
        <v>368745.69</v>
      </c>
      <c r="F49" s="7">
        <v>152940.47</v>
      </c>
      <c r="G49" s="7">
        <v>119648.41</v>
      </c>
      <c r="H49" s="7">
        <v>264155.68</v>
      </c>
      <c r="I49" s="7">
        <v>80173.67</v>
      </c>
      <c r="J49" s="7">
        <v>55071.5</v>
      </c>
      <c r="K49" s="7">
        <v>54817.91</v>
      </c>
      <c r="L49" s="7">
        <v>19700.18</v>
      </c>
      <c r="M49" s="7">
        <v>14941.6</v>
      </c>
      <c r="N49" s="7">
        <v>-14733.14</v>
      </c>
    </row>
    <row r="50" spans="1:14" x14ac:dyDescent="0.2">
      <c r="A50" s="3">
        <v>131042</v>
      </c>
      <c r="B50" s="6" t="s">
        <v>57</v>
      </c>
      <c r="C50" s="7">
        <v>306.66000000000003</v>
      </c>
      <c r="D50" s="7">
        <v>306.66000000000003</v>
      </c>
      <c r="E50" s="7">
        <v>306.66000000000003</v>
      </c>
      <c r="F50" s="7">
        <v>306.66000000000003</v>
      </c>
      <c r="G50" s="7">
        <v>306.66000000000003</v>
      </c>
      <c r="H50" s="7">
        <v>306.66000000000003</v>
      </c>
      <c r="I50" s="7">
        <v>0</v>
      </c>
      <c r="J50" s="7">
        <v>0</v>
      </c>
      <c r="K50" s="7">
        <v>0</v>
      </c>
      <c r="L50" s="7">
        <v>0</v>
      </c>
      <c r="M50" s="7">
        <v>0</v>
      </c>
      <c r="N50" s="7">
        <v>0</v>
      </c>
    </row>
    <row r="51" spans="1:14" x14ac:dyDescent="0.2">
      <c r="A51" s="3">
        <v>131044</v>
      </c>
      <c r="B51" s="6" t="s">
        <v>58</v>
      </c>
      <c r="C51" s="7">
        <v>-456054.69</v>
      </c>
      <c r="D51" s="7">
        <v>-401789.95</v>
      </c>
      <c r="E51" s="7">
        <v>-385905.29</v>
      </c>
      <c r="F51" s="7">
        <v>-388313.92</v>
      </c>
      <c r="G51" s="7">
        <v>-448326.88</v>
      </c>
      <c r="H51" s="7">
        <v>-417618.21</v>
      </c>
      <c r="I51" s="7">
        <v>-301572.46000000002</v>
      </c>
      <c r="J51" s="7">
        <v>-336374.3</v>
      </c>
      <c r="K51" s="7">
        <v>-331487.12</v>
      </c>
      <c r="L51" s="7">
        <v>-379388.94</v>
      </c>
      <c r="M51" s="7">
        <v>-425811.05</v>
      </c>
      <c r="N51" s="7">
        <v>12405756.52</v>
      </c>
    </row>
    <row r="52" spans="1:14" x14ac:dyDescent="0.2">
      <c r="A52" s="3">
        <v>131045</v>
      </c>
      <c r="B52" s="6" t="s">
        <v>59</v>
      </c>
      <c r="C52" s="7">
        <v>2030154.53</v>
      </c>
      <c r="D52" s="7">
        <v>7614607.3799999999</v>
      </c>
      <c r="E52" s="7">
        <v>1837490.47</v>
      </c>
      <c r="F52" s="7">
        <v>1477781.35</v>
      </c>
      <c r="G52" s="7">
        <v>3700565.46</v>
      </c>
      <c r="H52" s="7">
        <v>1640171.68</v>
      </c>
      <c r="I52" s="7">
        <v>1304280.45</v>
      </c>
      <c r="J52" s="7">
        <v>618415.97</v>
      </c>
      <c r="K52" s="7">
        <v>351250.89</v>
      </c>
      <c r="L52" s="7">
        <v>957962.85</v>
      </c>
      <c r="M52" s="7">
        <v>1369605.41</v>
      </c>
      <c r="N52" s="7">
        <v>-1364357.17</v>
      </c>
    </row>
    <row r="53" spans="1:14" x14ac:dyDescent="0.2">
      <c r="A53" s="3">
        <v>131051</v>
      </c>
      <c r="B53" s="6" t="s">
        <v>60</v>
      </c>
      <c r="C53" s="7">
        <v>-70752.95</v>
      </c>
      <c r="D53" s="7">
        <v>-35610.89</v>
      </c>
      <c r="E53" s="7">
        <v>-43647.78</v>
      </c>
      <c r="F53" s="7">
        <v>-77190.33</v>
      </c>
      <c r="G53" s="7">
        <v>-924310.31</v>
      </c>
      <c r="H53" s="7">
        <v>-71593.64</v>
      </c>
      <c r="I53" s="7">
        <v>-86568.25</v>
      </c>
      <c r="J53" s="7">
        <v>-114621.59</v>
      </c>
      <c r="K53" s="7">
        <v>-91495.11</v>
      </c>
      <c r="L53" s="7">
        <v>-86203.33</v>
      </c>
      <c r="M53" s="7">
        <v>-48711.55</v>
      </c>
      <c r="N53" s="7">
        <v>-78693.210000000006</v>
      </c>
    </row>
    <row r="54" spans="1:14" x14ac:dyDescent="0.2">
      <c r="A54" s="3">
        <v>131052</v>
      </c>
      <c r="B54" s="6" t="s">
        <v>61</v>
      </c>
      <c r="C54" s="7">
        <v>-1926916.56</v>
      </c>
      <c r="D54" s="7">
        <v>-1850163.61</v>
      </c>
      <c r="E54" s="7">
        <v>-2923166.47</v>
      </c>
      <c r="F54" s="7">
        <v>-1791745.9</v>
      </c>
      <c r="G54" s="7">
        <v>-2428071.4700000002</v>
      </c>
      <c r="H54" s="7">
        <v>-1648000.24</v>
      </c>
      <c r="I54" s="7">
        <v>-1921921.66</v>
      </c>
      <c r="J54" s="7">
        <v>-1632306.05</v>
      </c>
      <c r="K54" s="7">
        <v>-776376.25</v>
      </c>
      <c r="L54" s="7">
        <v>-1950877.89</v>
      </c>
      <c r="M54" s="7">
        <v>-2448060.4300000002</v>
      </c>
      <c r="N54" s="7">
        <v>-990124.52</v>
      </c>
    </row>
    <row r="55" spans="1:14" x14ac:dyDescent="0.2">
      <c r="A55" s="3">
        <v>131053</v>
      </c>
      <c r="B55" s="6" t="s">
        <v>62</v>
      </c>
      <c r="C55" s="7">
        <v>-19719.62</v>
      </c>
      <c r="D55" s="7">
        <v>-825.5</v>
      </c>
      <c r="E55" s="7">
        <v>-825.5</v>
      </c>
      <c r="F55" s="7">
        <v>-825.5</v>
      </c>
      <c r="G55" s="7">
        <v>-825.5</v>
      </c>
      <c r="H55" s="7">
        <v>-825.5</v>
      </c>
      <c r="I55" s="7">
        <v>-825.5</v>
      </c>
      <c r="J55" s="7">
        <v>-825.5</v>
      </c>
      <c r="K55" s="7">
        <v>-825.5</v>
      </c>
      <c r="L55" s="7">
        <v>0</v>
      </c>
      <c r="M55" s="7">
        <v>0</v>
      </c>
      <c r="N55" s="7">
        <v>0</v>
      </c>
    </row>
    <row r="56" spans="1:14" x14ac:dyDescent="0.2">
      <c r="A56" s="3">
        <v>131060</v>
      </c>
      <c r="B56" s="6" t="s">
        <v>63</v>
      </c>
      <c r="C56" s="7">
        <v>0</v>
      </c>
      <c r="D56" s="7">
        <v>0</v>
      </c>
      <c r="E56" s="7">
        <v>0</v>
      </c>
      <c r="F56" s="7">
        <v>0</v>
      </c>
      <c r="G56" s="7">
        <v>0</v>
      </c>
      <c r="H56" s="7">
        <v>0</v>
      </c>
      <c r="I56" s="7">
        <v>0</v>
      </c>
      <c r="J56" s="7">
        <v>0</v>
      </c>
      <c r="K56" s="7">
        <v>0</v>
      </c>
      <c r="L56" s="7">
        <v>0</v>
      </c>
      <c r="M56" s="7">
        <v>0</v>
      </c>
      <c r="N56" s="7">
        <v>0</v>
      </c>
    </row>
    <row r="57" spans="1:14" x14ac:dyDescent="0.2">
      <c r="A57" s="3">
        <v>131061</v>
      </c>
      <c r="B57" s="6" t="s">
        <v>63</v>
      </c>
      <c r="C57" s="7">
        <v>0</v>
      </c>
      <c r="D57" s="7">
        <v>0</v>
      </c>
      <c r="E57" s="7">
        <v>0</v>
      </c>
      <c r="F57" s="7">
        <v>0</v>
      </c>
      <c r="G57" s="7">
        <v>0</v>
      </c>
      <c r="H57" s="7">
        <v>0</v>
      </c>
      <c r="I57" s="7">
        <v>0</v>
      </c>
      <c r="J57" s="7">
        <v>0</v>
      </c>
      <c r="K57" s="7">
        <v>0</v>
      </c>
      <c r="L57" s="7">
        <v>0</v>
      </c>
      <c r="M57" s="7">
        <v>0</v>
      </c>
      <c r="N57" s="7">
        <v>0</v>
      </c>
    </row>
    <row r="58" spans="1:14" x14ac:dyDescent="0.2">
      <c r="A58" s="3">
        <v>131070</v>
      </c>
      <c r="B58" s="6" t="s">
        <v>63</v>
      </c>
      <c r="C58" s="7">
        <v>0</v>
      </c>
      <c r="D58" s="7">
        <v>0</v>
      </c>
      <c r="E58" s="7">
        <v>0</v>
      </c>
      <c r="F58" s="7">
        <v>0</v>
      </c>
      <c r="G58" s="7">
        <v>0</v>
      </c>
      <c r="H58" s="7">
        <v>0</v>
      </c>
      <c r="I58" s="7">
        <v>0</v>
      </c>
      <c r="J58" s="7">
        <v>0</v>
      </c>
      <c r="K58" s="7">
        <v>0</v>
      </c>
      <c r="L58" s="7">
        <v>0</v>
      </c>
      <c r="M58" s="7">
        <v>0</v>
      </c>
      <c r="N58" s="7">
        <v>0</v>
      </c>
    </row>
    <row r="59" spans="1:14" x14ac:dyDescent="0.2">
      <c r="A59" s="3">
        <v>131999</v>
      </c>
      <c r="B59" s="6" t="s">
        <v>64</v>
      </c>
      <c r="C59" s="7">
        <v>1636597.97</v>
      </c>
      <c r="D59" s="7">
        <v>4692043.7</v>
      </c>
      <c r="E59" s="7">
        <v>1521502.85</v>
      </c>
      <c r="F59" s="7">
        <v>1544440.78</v>
      </c>
      <c r="G59" s="7">
        <v>0</v>
      </c>
      <c r="H59" s="7">
        <v>1899298.42</v>
      </c>
      <c r="I59" s="7">
        <v>2185367.11</v>
      </c>
      <c r="J59" s="7">
        <v>1115207.99</v>
      </c>
      <c r="K59" s="7">
        <v>3223620.27</v>
      </c>
      <c r="L59" s="7">
        <v>0</v>
      </c>
      <c r="M59" s="7">
        <v>0</v>
      </c>
      <c r="N59" s="7">
        <v>0</v>
      </c>
    </row>
    <row r="60" spans="1:14" x14ac:dyDescent="0.2">
      <c r="A60" s="3">
        <v>134036</v>
      </c>
      <c r="B60" s="6" t="s">
        <v>65</v>
      </c>
      <c r="C60" s="7">
        <v>1136606.8700000001</v>
      </c>
      <c r="D60" s="7">
        <v>1136606.8700000001</v>
      </c>
      <c r="E60" s="7">
        <v>1134008.6200000001</v>
      </c>
      <c r="F60" s="7">
        <v>1134008.6200000001</v>
      </c>
      <c r="G60" s="7">
        <v>1134008.6200000001</v>
      </c>
      <c r="H60" s="7">
        <v>1134008.6200000001</v>
      </c>
      <c r="I60" s="7">
        <v>1134008.6200000001</v>
      </c>
      <c r="J60" s="7">
        <v>1134008.6200000001</v>
      </c>
      <c r="K60" s="7">
        <v>1134008.6200000001</v>
      </c>
      <c r="L60" s="7">
        <v>1134008.6200000001</v>
      </c>
      <c r="M60" s="7">
        <v>1134008.6200000001</v>
      </c>
      <c r="N60" s="7">
        <v>1134008.6200000001</v>
      </c>
    </row>
    <row r="61" spans="1:14" x14ac:dyDescent="0.2">
      <c r="A61" s="3">
        <v>135002</v>
      </c>
      <c r="B61" s="6" t="s">
        <v>66</v>
      </c>
      <c r="C61" s="7">
        <v>7507.83</v>
      </c>
      <c r="D61" s="7">
        <v>7310.61</v>
      </c>
      <c r="E61" s="7">
        <v>7210.61</v>
      </c>
      <c r="F61" s="7">
        <v>7110.61</v>
      </c>
      <c r="G61" s="7">
        <v>6054.13</v>
      </c>
      <c r="H61" s="7">
        <v>6023.21</v>
      </c>
      <c r="I61" s="7">
        <v>9725.16</v>
      </c>
      <c r="J61" s="7">
        <v>8889.5400000000009</v>
      </c>
      <c r="K61" s="7">
        <v>8053.92</v>
      </c>
      <c r="L61" s="7">
        <v>7218.3</v>
      </c>
      <c r="M61" s="7">
        <v>6382.68</v>
      </c>
      <c r="N61" s="7">
        <v>5869.22</v>
      </c>
    </row>
    <row r="62" spans="1:14" x14ac:dyDescent="0.2">
      <c r="A62" s="3">
        <v>135009</v>
      </c>
      <c r="B62" s="6" t="s">
        <v>67</v>
      </c>
      <c r="C62" s="7">
        <v>38638.74</v>
      </c>
      <c r="D62" s="7">
        <v>34974.629999999997</v>
      </c>
      <c r="E62" s="7">
        <v>32125.17</v>
      </c>
      <c r="F62" s="7">
        <v>29279.39</v>
      </c>
      <c r="G62" s="7">
        <v>26433.61</v>
      </c>
      <c r="H62" s="7">
        <v>23082.2</v>
      </c>
      <c r="I62" s="7">
        <v>20236.419999999998</v>
      </c>
      <c r="J62" s="7">
        <v>17896.27</v>
      </c>
      <c r="K62" s="7">
        <v>15013.56</v>
      </c>
      <c r="L62" s="7">
        <v>12014.88</v>
      </c>
      <c r="M62" s="7">
        <v>8485.64</v>
      </c>
      <c r="N62" s="7">
        <v>5521.16</v>
      </c>
    </row>
    <row r="63" spans="1:14" x14ac:dyDescent="0.2">
      <c r="A63" s="3">
        <v>135104</v>
      </c>
      <c r="B63" s="6" t="s">
        <v>68</v>
      </c>
      <c r="C63" s="7">
        <v>500</v>
      </c>
      <c r="D63" s="7">
        <v>500</v>
      </c>
      <c r="E63" s="7">
        <v>500</v>
      </c>
      <c r="F63" s="7">
        <v>500</v>
      </c>
      <c r="G63" s="7">
        <v>500</v>
      </c>
      <c r="H63" s="7">
        <v>500</v>
      </c>
      <c r="I63" s="7">
        <v>500</v>
      </c>
      <c r="J63" s="7">
        <v>500</v>
      </c>
      <c r="K63" s="7">
        <v>500</v>
      </c>
      <c r="L63" s="7">
        <v>500</v>
      </c>
      <c r="M63" s="7">
        <v>500</v>
      </c>
      <c r="N63" s="7">
        <v>500</v>
      </c>
    </row>
    <row r="64" spans="1:14" x14ac:dyDescent="0.2">
      <c r="A64" s="3">
        <v>135109</v>
      </c>
      <c r="B64" s="6" t="s">
        <v>69</v>
      </c>
      <c r="C64" s="7">
        <v>3000</v>
      </c>
      <c r="D64" s="7">
        <v>3000</v>
      </c>
      <c r="E64" s="7">
        <v>3000</v>
      </c>
      <c r="F64" s="7">
        <v>3000</v>
      </c>
      <c r="G64" s="7">
        <v>3000</v>
      </c>
      <c r="H64" s="7">
        <v>3000</v>
      </c>
      <c r="I64" s="7">
        <v>3000</v>
      </c>
      <c r="J64" s="7">
        <v>3000</v>
      </c>
      <c r="K64" s="7">
        <v>3000</v>
      </c>
      <c r="L64" s="7">
        <v>3000</v>
      </c>
      <c r="M64" s="7">
        <v>3000</v>
      </c>
      <c r="N64" s="7">
        <v>3000</v>
      </c>
    </row>
    <row r="65" spans="1:14" x14ac:dyDescent="0.2">
      <c r="A65" s="3">
        <v>135110</v>
      </c>
      <c r="B65" s="6" t="s">
        <v>70</v>
      </c>
      <c r="C65" s="7">
        <v>900</v>
      </c>
      <c r="D65" s="7">
        <v>900</v>
      </c>
      <c r="E65" s="7">
        <v>900</v>
      </c>
      <c r="F65" s="7">
        <v>900</v>
      </c>
      <c r="G65" s="7">
        <v>900</v>
      </c>
      <c r="H65" s="7">
        <v>900</v>
      </c>
      <c r="I65" s="7">
        <v>900</v>
      </c>
      <c r="J65" s="7">
        <v>900</v>
      </c>
      <c r="K65" s="7">
        <v>900</v>
      </c>
      <c r="L65" s="7">
        <v>900</v>
      </c>
      <c r="M65" s="7">
        <v>900</v>
      </c>
      <c r="N65" s="7">
        <v>900</v>
      </c>
    </row>
    <row r="66" spans="1:14" x14ac:dyDescent="0.2">
      <c r="A66" s="3">
        <v>135111</v>
      </c>
      <c r="B66" s="6" t="s">
        <v>71</v>
      </c>
      <c r="C66" s="7">
        <v>7000</v>
      </c>
      <c r="D66" s="7">
        <v>7000</v>
      </c>
      <c r="E66" s="7">
        <v>7000</v>
      </c>
      <c r="F66" s="7">
        <v>7000</v>
      </c>
      <c r="G66" s="7">
        <v>7000</v>
      </c>
      <c r="H66" s="7">
        <v>7000</v>
      </c>
      <c r="I66" s="7">
        <v>7000</v>
      </c>
      <c r="J66" s="7">
        <v>7000</v>
      </c>
      <c r="K66" s="7">
        <v>0</v>
      </c>
      <c r="L66" s="7">
        <v>0</v>
      </c>
      <c r="M66" s="7">
        <v>0</v>
      </c>
      <c r="N66" s="7">
        <v>0</v>
      </c>
    </row>
    <row r="67" spans="1:14" x14ac:dyDescent="0.2">
      <c r="A67" s="3">
        <v>135112</v>
      </c>
      <c r="B67" s="6" t="s">
        <v>72</v>
      </c>
      <c r="C67" s="7">
        <v>25000</v>
      </c>
      <c r="D67" s="7">
        <v>25000</v>
      </c>
      <c r="E67" s="7">
        <v>25000</v>
      </c>
      <c r="F67" s="7">
        <v>25000</v>
      </c>
      <c r="G67" s="7">
        <v>25000</v>
      </c>
      <c r="H67" s="7">
        <v>25000</v>
      </c>
      <c r="I67" s="7">
        <v>25000</v>
      </c>
      <c r="J67" s="7">
        <v>25000</v>
      </c>
      <c r="K67" s="7">
        <v>25000</v>
      </c>
      <c r="L67" s="7">
        <v>25000</v>
      </c>
      <c r="M67" s="7">
        <v>25000</v>
      </c>
      <c r="N67" s="7">
        <v>25000</v>
      </c>
    </row>
    <row r="68" spans="1:14" x14ac:dyDescent="0.2">
      <c r="A68" s="3">
        <v>135114</v>
      </c>
      <c r="B68" s="6" t="s">
        <v>73</v>
      </c>
      <c r="C68" s="7">
        <v>5000</v>
      </c>
      <c r="D68" s="7">
        <v>5000</v>
      </c>
      <c r="E68" s="7">
        <v>5000</v>
      </c>
      <c r="F68" s="7">
        <v>5000</v>
      </c>
      <c r="G68" s="7">
        <v>5000</v>
      </c>
      <c r="H68" s="7">
        <v>5000</v>
      </c>
      <c r="I68" s="7">
        <v>5000</v>
      </c>
      <c r="J68" s="7">
        <v>5000</v>
      </c>
      <c r="K68" s="7">
        <v>5000</v>
      </c>
      <c r="L68" s="7">
        <v>5000</v>
      </c>
      <c r="M68" s="7">
        <v>5000</v>
      </c>
      <c r="N68" s="7">
        <v>5000</v>
      </c>
    </row>
    <row r="69" spans="1:14" x14ac:dyDescent="0.2">
      <c r="A69" s="3">
        <v>135118</v>
      </c>
      <c r="B69" s="6" t="s">
        <v>70</v>
      </c>
      <c r="C69" s="7">
        <v>50</v>
      </c>
      <c r="D69" s="7">
        <v>50</v>
      </c>
      <c r="E69" s="7">
        <v>50</v>
      </c>
      <c r="F69" s="7">
        <v>50</v>
      </c>
      <c r="G69" s="7">
        <v>50</v>
      </c>
      <c r="H69" s="7">
        <v>50</v>
      </c>
      <c r="I69" s="7">
        <v>50</v>
      </c>
      <c r="J69" s="7">
        <v>50</v>
      </c>
      <c r="K69" s="7">
        <v>50</v>
      </c>
      <c r="L69" s="7">
        <v>50</v>
      </c>
      <c r="M69" s="7">
        <v>50</v>
      </c>
      <c r="N69" s="7">
        <v>50</v>
      </c>
    </row>
    <row r="70" spans="1:14" x14ac:dyDescent="0.2">
      <c r="A70" s="3">
        <v>135121</v>
      </c>
      <c r="B70" s="6" t="s">
        <v>74</v>
      </c>
      <c r="C70" s="7">
        <v>1900</v>
      </c>
      <c r="D70" s="7">
        <v>1900</v>
      </c>
      <c r="E70" s="7">
        <v>1900</v>
      </c>
      <c r="F70" s="7">
        <v>1900</v>
      </c>
      <c r="G70" s="7">
        <v>1900</v>
      </c>
      <c r="H70" s="7">
        <v>1900</v>
      </c>
      <c r="I70" s="7">
        <v>1900</v>
      </c>
      <c r="J70" s="7">
        <v>1900</v>
      </c>
      <c r="K70" s="7">
        <v>1900</v>
      </c>
      <c r="L70" s="7">
        <v>1900</v>
      </c>
      <c r="M70" s="7">
        <v>1900</v>
      </c>
      <c r="N70" s="7">
        <v>1900</v>
      </c>
    </row>
    <row r="71" spans="1:14" x14ac:dyDescent="0.2">
      <c r="A71" s="3">
        <v>135122</v>
      </c>
      <c r="B71" s="6" t="s">
        <v>74</v>
      </c>
      <c r="C71" s="7">
        <v>3000</v>
      </c>
      <c r="D71" s="7">
        <v>3000</v>
      </c>
      <c r="E71" s="7">
        <v>3000</v>
      </c>
      <c r="F71" s="7">
        <v>3000</v>
      </c>
      <c r="G71" s="7">
        <v>3000</v>
      </c>
      <c r="H71" s="7">
        <v>3000</v>
      </c>
      <c r="I71" s="7">
        <v>3000</v>
      </c>
      <c r="J71" s="7">
        <v>3000</v>
      </c>
      <c r="K71" s="7">
        <v>3000</v>
      </c>
      <c r="L71" s="7">
        <v>3000</v>
      </c>
      <c r="M71" s="7">
        <v>3000</v>
      </c>
      <c r="N71" s="7">
        <v>3000</v>
      </c>
    </row>
    <row r="72" spans="1:14" x14ac:dyDescent="0.2">
      <c r="A72" s="3">
        <v>135125</v>
      </c>
      <c r="B72" s="6" t="s">
        <v>75</v>
      </c>
      <c r="C72" s="7">
        <v>5000</v>
      </c>
      <c r="D72" s="7">
        <v>5000</v>
      </c>
      <c r="E72" s="7">
        <v>5000</v>
      </c>
      <c r="F72" s="7">
        <v>5000</v>
      </c>
      <c r="G72" s="7">
        <v>5000</v>
      </c>
      <c r="H72" s="7">
        <v>5000</v>
      </c>
      <c r="I72" s="7">
        <v>5000</v>
      </c>
      <c r="J72" s="7">
        <v>5000</v>
      </c>
      <c r="K72" s="7">
        <v>5000</v>
      </c>
      <c r="L72" s="7">
        <v>5000</v>
      </c>
      <c r="M72" s="7">
        <v>5000</v>
      </c>
      <c r="N72" s="7">
        <v>5000</v>
      </c>
    </row>
    <row r="73" spans="1:14" x14ac:dyDescent="0.2">
      <c r="A73" s="3">
        <v>135131</v>
      </c>
      <c r="B73" s="6" t="s">
        <v>76</v>
      </c>
      <c r="C73" s="7">
        <v>200</v>
      </c>
      <c r="D73" s="7">
        <v>200</v>
      </c>
      <c r="E73" s="7">
        <v>200</v>
      </c>
      <c r="F73" s="7">
        <v>200</v>
      </c>
      <c r="G73" s="7">
        <v>200</v>
      </c>
      <c r="H73" s="7">
        <v>200</v>
      </c>
      <c r="I73" s="7">
        <v>200</v>
      </c>
      <c r="J73" s="7">
        <v>200</v>
      </c>
      <c r="K73" s="7">
        <v>200</v>
      </c>
      <c r="L73" s="7">
        <v>200</v>
      </c>
      <c r="M73" s="7">
        <v>200</v>
      </c>
      <c r="N73" s="7">
        <v>200</v>
      </c>
    </row>
    <row r="74" spans="1:14" x14ac:dyDescent="0.2">
      <c r="A74" s="3">
        <v>135135</v>
      </c>
      <c r="B74" s="6" t="s">
        <v>77</v>
      </c>
      <c r="C74" s="7">
        <v>5000</v>
      </c>
      <c r="D74" s="7">
        <v>5000</v>
      </c>
      <c r="E74" s="7">
        <v>5000</v>
      </c>
      <c r="F74" s="7">
        <v>5000</v>
      </c>
      <c r="G74" s="7">
        <v>5000</v>
      </c>
      <c r="H74" s="7">
        <v>5000</v>
      </c>
      <c r="I74" s="7">
        <v>5000</v>
      </c>
      <c r="J74" s="7">
        <v>5000</v>
      </c>
      <c r="K74" s="7">
        <v>5000</v>
      </c>
      <c r="L74" s="7">
        <v>5000</v>
      </c>
      <c r="M74" s="7">
        <v>5000</v>
      </c>
      <c r="N74" s="7">
        <v>5000</v>
      </c>
    </row>
    <row r="75" spans="1:14" x14ac:dyDescent="0.2">
      <c r="A75" s="3">
        <v>135137</v>
      </c>
      <c r="B75" s="6" t="s">
        <v>78</v>
      </c>
      <c r="C75" s="7">
        <v>6000</v>
      </c>
      <c r="D75" s="7">
        <v>6000</v>
      </c>
      <c r="E75" s="7">
        <v>6000</v>
      </c>
      <c r="F75" s="7">
        <v>6000</v>
      </c>
      <c r="G75" s="7">
        <v>6000</v>
      </c>
      <c r="H75" s="7">
        <v>6000</v>
      </c>
      <c r="I75" s="7">
        <v>6000</v>
      </c>
      <c r="J75" s="7">
        <v>6000</v>
      </c>
      <c r="K75" s="7">
        <v>6000</v>
      </c>
      <c r="L75" s="7">
        <v>6000</v>
      </c>
      <c r="M75" s="7">
        <v>6000</v>
      </c>
      <c r="N75" s="7">
        <v>6000</v>
      </c>
    </row>
    <row r="76" spans="1:14" x14ac:dyDescent="0.2">
      <c r="A76" s="3">
        <v>135140</v>
      </c>
      <c r="B76" s="6" t="s">
        <v>79</v>
      </c>
      <c r="C76" s="7">
        <v>0</v>
      </c>
      <c r="D76" s="7">
        <v>0</v>
      </c>
      <c r="E76" s="7">
        <v>0</v>
      </c>
      <c r="F76" s="7">
        <v>125000</v>
      </c>
      <c r="G76" s="7">
        <v>125000</v>
      </c>
      <c r="H76" s="7">
        <v>125000</v>
      </c>
      <c r="I76" s="7">
        <v>125000</v>
      </c>
      <c r="J76" s="7">
        <v>125000</v>
      </c>
      <c r="K76" s="7">
        <v>125000</v>
      </c>
      <c r="L76" s="7">
        <v>125000</v>
      </c>
      <c r="M76" s="7">
        <v>125000</v>
      </c>
      <c r="N76" s="7">
        <v>125000</v>
      </c>
    </row>
    <row r="77" spans="1:14" x14ac:dyDescent="0.2">
      <c r="A77" s="3">
        <v>136002</v>
      </c>
      <c r="B77" s="6" t="s">
        <v>80</v>
      </c>
      <c r="C77" s="7">
        <v>0</v>
      </c>
      <c r="D77" s="7">
        <v>0</v>
      </c>
      <c r="E77" s="7">
        <v>0</v>
      </c>
      <c r="F77" s="7">
        <v>0</v>
      </c>
      <c r="G77" s="7">
        <v>0</v>
      </c>
      <c r="H77" s="7">
        <v>0</v>
      </c>
      <c r="I77" s="7">
        <v>0</v>
      </c>
      <c r="J77" s="7">
        <v>0</v>
      </c>
      <c r="K77" s="7">
        <v>0</v>
      </c>
      <c r="L77" s="7">
        <v>0</v>
      </c>
      <c r="M77" s="7">
        <v>0</v>
      </c>
      <c r="N77" s="7">
        <v>0</v>
      </c>
    </row>
    <row r="78" spans="1:14" x14ac:dyDescent="0.2">
      <c r="A78" s="3">
        <v>136032</v>
      </c>
      <c r="B78" s="6" t="s">
        <v>81</v>
      </c>
      <c r="C78" s="7">
        <v>62.85</v>
      </c>
      <c r="D78" s="7">
        <v>62.85</v>
      </c>
      <c r="E78" s="7">
        <v>62.85</v>
      </c>
      <c r="F78" s="7">
        <v>88.55</v>
      </c>
      <c r="G78" s="7">
        <v>88.55</v>
      </c>
      <c r="H78" s="7">
        <v>88.55</v>
      </c>
      <c r="I78" s="7">
        <v>88.55</v>
      </c>
      <c r="J78" s="7">
        <v>88.55</v>
      </c>
      <c r="K78" s="7">
        <v>88.55</v>
      </c>
      <c r="L78" s="7">
        <v>88.55</v>
      </c>
      <c r="M78" s="7">
        <v>88.55</v>
      </c>
      <c r="N78" s="7">
        <v>88.55</v>
      </c>
    </row>
    <row r="79" spans="1:14" x14ac:dyDescent="0.2">
      <c r="A79" s="3">
        <v>142001</v>
      </c>
      <c r="B79" s="6" t="s">
        <v>82</v>
      </c>
      <c r="C79" s="7">
        <v>35580275.380000003</v>
      </c>
      <c r="D79" s="7">
        <v>52653922.729999997</v>
      </c>
      <c r="E79" s="7">
        <v>53922788.32</v>
      </c>
      <c r="F79" s="7">
        <v>50534055.509999998</v>
      </c>
      <c r="G79" s="7">
        <v>45117168.32</v>
      </c>
      <c r="H79" s="7">
        <v>38918141.299999997</v>
      </c>
      <c r="I79" s="7">
        <v>23968857.699999999</v>
      </c>
      <c r="J79" s="7">
        <v>17959790.149999999</v>
      </c>
      <c r="K79" s="7">
        <v>11210258.5</v>
      </c>
      <c r="L79" s="7">
        <v>9108772.1199999992</v>
      </c>
      <c r="M79" s="7">
        <v>9826020.6600000001</v>
      </c>
      <c r="N79" s="7">
        <v>20237484.210000001</v>
      </c>
    </row>
    <row r="80" spans="1:14" x14ac:dyDescent="0.2">
      <c r="A80" s="3">
        <v>142010</v>
      </c>
      <c r="B80" s="6" t="s">
        <v>83</v>
      </c>
      <c r="C80" s="7">
        <v>-29440.6</v>
      </c>
      <c r="D80" s="7">
        <v>-36092.76</v>
      </c>
      <c r="E80" s="7">
        <v>-41613.160000000003</v>
      </c>
      <c r="F80" s="7">
        <v>-45506.26</v>
      </c>
      <c r="G80" s="7">
        <v>-46794.44</v>
      </c>
      <c r="H80" s="7">
        <v>-50382.05</v>
      </c>
      <c r="I80" s="7">
        <v>-54678.85</v>
      </c>
      <c r="J80" s="7">
        <v>-55493.13</v>
      </c>
      <c r="K80" s="7">
        <v>-63212.83</v>
      </c>
      <c r="L80" s="7">
        <v>-64886.26</v>
      </c>
      <c r="M80" s="7">
        <v>-73899.47</v>
      </c>
      <c r="N80" s="7">
        <v>-81014.63</v>
      </c>
    </row>
    <row r="81" spans="1:14" x14ac:dyDescent="0.2">
      <c r="A81" s="3">
        <v>142032</v>
      </c>
      <c r="B81" s="6" t="s">
        <v>84</v>
      </c>
      <c r="C81" s="7">
        <v>1303371.01</v>
      </c>
      <c r="D81" s="7">
        <v>6066087.0099999998</v>
      </c>
      <c r="E81" s="7">
        <v>15284247.01</v>
      </c>
      <c r="F81" s="7">
        <v>15284247.01</v>
      </c>
      <c r="G81" s="7">
        <v>10358409.24</v>
      </c>
      <c r="H81" s="7">
        <v>1359993.7</v>
      </c>
      <c r="I81" s="7">
        <v>0</v>
      </c>
      <c r="J81" s="7">
        <v>0</v>
      </c>
      <c r="K81" s="7">
        <v>0</v>
      </c>
      <c r="L81" s="7">
        <v>0</v>
      </c>
      <c r="M81" s="7">
        <v>0</v>
      </c>
      <c r="N81" s="7">
        <v>0</v>
      </c>
    </row>
    <row r="82" spans="1:14" x14ac:dyDescent="0.2">
      <c r="A82" s="3">
        <v>142101</v>
      </c>
      <c r="B82" s="6" t="s">
        <v>85</v>
      </c>
      <c r="C82" s="7">
        <v>18203012.420000002</v>
      </c>
      <c r="D82" s="7">
        <v>22428564.030000001</v>
      </c>
      <c r="E82" s="7">
        <v>20323177.68</v>
      </c>
      <c r="F82" s="7">
        <v>17180749.780000001</v>
      </c>
      <c r="G82" s="7">
        <v>13534401.76</v>
      </c>
      <c r="H82" s="7">
        <v>10534775.310000001</v>
      </c>
      <c r="I82" s="7">
        <v>4872015.67</v>
      </c>
      <c r="J82" s="7">
        <v>5741270.5099999998</v>
      </c>
      <c r="K82" s="7">
        <v>4242288.51</v>
      </c>
      <c r="L82" s="7">
        <v>4196798.76</v>
      </c>
      <c r="M82" s="7">
        <v>5516243.0899999999</v>
      </c>
      <c r="N82" s="7">
        <v>11116607.92</v>
      </c>
    </row>
    <row r="83" spans="1:14" x14ac:dyDescent="0.2">
      <c r="A83" s="3">
        <v>142102</v>
      </c>
      <c r="B83" s="6" t="s">
        <v>86</v>
      </c>
      <c r="C83" s="7">
        <v>4734455.25</v>
      </c>
      <c r="D83" s="7">
        <v>4947866.46</v>
      </c>
      <c r="E83" s="7">
        <v>4948782.33</v>
      </c>
      <c r="F83" s="7">
        <v>4663884.7300000004</v>
      </c>
      <c r="G83" s="7">
        <v>4376395.66</v>
      </c>
      <c r="H83" s="7">
        <v>3932404.71</v>
      </c>
      <c r="I83" s="7">
        <v>2484818.1</v>
      </c>
      <c r="J83" s="7">
        <v>3673928.82</v>
      </c>
      <c r="K83" s="7">
        <v>3167947.99</v>
      </c>
      <c r="L83" s="7">
        <v>2816324.94</v>
      </c>
      <c r="M83" s="7">
        <v>3422920.26</v>
      </c>
      <c r="N83" s="7">
        <v>4277937.7300000004</v>
      </c>
    </row>
    <row r="84" spans="1:14" x14ac:dyDescent="0.2">
      <c r="A84" s="3">
        <v>142103</v>
      </c>
      <c r="B84" s="6" t="s">
        <v>87</v>
      </c>
      <c r="C84" s="7">
        <v>1980714.81</v>
      </c>
      <c r="D84" s="7">
        <v>1834933.03</v>
      </c>
      <c r="E84" s="7">
        <v>1744539.11</v>
      </c>
      <c r="F84" s="7">
        <v>2007698.21</v>
      </c>
      <c r="G84" s="7">
        <v>2116917.17</v>
      </c>
      <c r="H84" s="7">
        <v>1808687.85</v>
      </c>
      <c r="I84" s="7">
        <v>1611686.54</v>
      </c>
      <c r="J84" s="7">
        <v>2255328.0299999998</v>
      </c>
      <c r="K84" s="7">
        <v>1766004.23</v>
      </c>
      <c r="L84" s="7">
        <v>2006756.14</v>
      </c>
      <c r="M84" s="7">
        <v>2140880.7400000002</v>
      </c>
      <c r="N84" s="7">
        <v>1768371.61</v>
      </c>
    </row>
    <row r="85" spans="1:14" x14ac:dyDescent="0.2">
      <c r="A85" s="3">
        <v>142106</v>
      </c>
      <c r="B85" s="6" t="s">
        <v>88</v>
      </c>
      <c r="C85" s="7">
        <v>353251.2</v>
      </c>
      <c r="D85" s="7">
        <v>353251.2</v>
      </c>
      <c r="E85" s="7">
        <v>319065.59000000003</v>
      </c>
      <c r="F85" s="7">
        <v>353251.2</v>
      </c>
      <c r="G85" s="7">
        <v>341856</v>
      </c>
      <c r="H85" s="7">
        <v>353251.2</v>
      </c>
      <c r="I85" s="7">
        <v>431301.36</v>
      </c>
      <c r="J85" s="7">
        <v>353251.2</v>
      </c>
      <c r="K85" s="7">
        <v>353251.2</v>
      </c>
      <c r="L85" s="7">
        <v>520681</v>
      </c>
      <c r="M85" s="7">
        <v>-341491.79</v>
      </c>
      <c r="N85" s="7">
        <v>-341491.79</v>
      </c>
    </row>
    <row r="86" spans="1:14" x14ac:dyDescent="0.2">
      <c r="A86" s="3">
        <v>142107</v>
      </c>
      <c r="B86" s="6" t="s">
        <v>89</v>
      </c>
      <c r="C86" s="7">
        <v>104063.82</v>
      </c>
      <c r="D86" s="7">
        <v>195798.48</v>
      </c>
      <c r="E86" s="7">
        <v>177577.75</v>
      </c>
      <c r="F86" s="7">
        <v>167704.07999999999</v>
      </c>
      <c r="G86" s="7">
        <v>91664.78</v>
      </c>
      <c r="H86" s="7">
        <v>179931.3</v>
      </c>
      <c r="I86" s="7">
        <v>180023.06</v>
      </c>
      <c r="J86" s="7">
        <v>181815.27</v>
      </c>
      <c r="K86" s="7">
        <v>182836.85</v>
      </c>
      <c r="L86" s="7">
        <v>188875.31</v>
      </c>
      <c r="M86" s="7">
        <v>183100.01</v>
      </c>
      <c r="N86" s="7">
        <v>122031.73</v>
      </c>
    </row>
    <row r="87" spans="1:14" x14ac:dyDescent="0.2">
      <c r="A87" s="3">
        <v>143001</v>
      </c>
      <c r="B87" s="6" t="s">
        <v>90</v>
      </c>
      <c r="C87" s="7">
        <v>555663.57999999996</v>
      </c>
      <c r="D87" s="7">
        <v>553500.55000000005</v>
      </c>
      <c r="E87" s="7">
        <v>547541.84</v>
      </c>
      <c r="F87" s="7">
        <v>377971.46</v>
      </c>
      <c r="G87" s="7">
        <v>346781.72</v>
      </c>
      <c r="H87" s="7">
        <v>359803.94</v>
      </c>
      <c r="I87" s="7">
        <v>479521.32</v>
      </c>
      <c r="J87" s="7">
        <v>491845.13</v>
      </c>
      <c r="K87" s="7">
        <v>579276.97</v>
      </c>
      <c r="L87" s="7">
        <v>582414.48</v>
      </c>
      <c r="M87" s="7">
        <v>848644.15</v>
      </c>
      <c r="N87" s="7">
        <v>859757.29</v>
      </c>
    </row>
    <row r="88" spans="1:14" x14ac:dyDescent="0.2">
      <c r="A88" s="3">
        <v>143003</v>
      </c>
      <c r="B88" s="6" t="s">
        <v>91</v>
      </c>
      <c r="C88" s="7">
        <v>0</v>
      </c>
      <c r="D88" s="7">
        <v>0</v>
      </c>
      <c r="E88" s="7">
        <v>0</v>
      </c>
      <c r="F88" s="7">
        <v>0</v>
      </c>
      <c r="G88" s="7">
        <v>0</v>
      </c>
      <c r="H88" s="7">
        <v>0</v>
      </c>
      <c r="I88" s="7">
        <v>0</v>
      </c>
      <c r="J88" s="7">
        <v>0</v>
      </c>
      <c r="K88" s="7">
        <v>0</v>
      </c>
      <c r="L88" s="7">
        <v>0</v>
      </c>
      <c r="M88" s="7">
        <v>0</v>
      </c>
      <c r="N88" s="7">
        <v>0</v>
      </c>
    </row>
    <row r="89" spans="1:14" x14ac:dyDescent="0.2">
      <c r="A89" s="3">
        <v>143006</v>
      </c>
      <c r="B89" s="6" t="s">
        <v>92</v>
      </c>
      <c r="C89" s="7">
        <v>3174.96</v>
      </c>
      <c r="D89" s="7">
        <v>34595.96</v>
      </c>
      <c r="E89" s="7">
        <v>9156</v>
      </c>
      <c r="F89" s="7">
        <v>2818</v>
      </c>
      <c r="G89" s="7">
        <v>25846</v>
      </c>
      <c r="H89" s="7">
        <v>49006</v>
      </c>
      <c r="I89" s="7">
        <v>63986.36</v>
      </c>
      <c r="J89" s="7">
        <v>63890.18</v>
      </c>
      <c r="K89" s="7">
        <v>5246.2</v>
      </c>
      <c r="L89" s="7">
        <v>8876.92</v>
      </c>
      <c r="M89" s="7">
        <v>8426.18</v>
      </c>
      <c r="N89" s="7">
        <v>8147.92</v>
      </c>
    </row>
    <row r="90" spans="1:14" x14ac:dyDescent="0.2">
      <c r="A90" s="3">
        <v>143009</v>
      </c>
      <c r="B90" s="6" t="s">
        <v>93</v>
      </c>
      <c r="C90" s="7">
        <v>13203.15</v>
      </c>
      <c r="D90" s="7">
        <v>9096.89</v>
      </c>
      <c r="E90" s="7">
        <v>7707.76</v>
      </c>
      <c r="F90" s="7">
        <v>17639.73</v>
      </c>
      <c r="G90" s="7">
        <v>5462.33</v>
      </c>
      <c r="H90" s="7">
        <v>12080.49</v>
      </c>
      <c r="I90" s="7">
        <v>43221.21</v>
      </c>
      <c r="J90" s="7">
        <v>17007.45</v>
      </c>
      <c r="K90" s="7">
        <v>3425.98</v>
      </c>
      <c r="L90" s="7">
        <v>397258.9</v>
      </c>
      <c r="M90" s="7">
        <v>217525.31</v>
      </c>
      <c r="N90" s="7">
        <v>276378.87</v>
      </c>
    </row>
    <row r="91" spans="1:14" x14ac:dyDescent="0.2">
      <c r="A91" s="3">
        <v>143010</v>
      </c>
      <c r="B91" s="6" t="s">
        <v>94</v>
      </c>
      <c r="C91" s="7">
        <v>0</v>
      </c>
      <c r="D91" s="7">
        <v>0</v>
      </c>
      <c r="E91" s="7">
        <v>0</v>
      </c>
      <c r="F91" s="7">
        <v>0</v>
      </c>
      <c r="G91" s="7">
        <v>0</v>
      </c>
      <c r="H91" s="7">
        <v>0</v>
      </c>
      <c r="I91" s="7">
        <v>0</v>
      </c>
      <c r="J91" s="7">
        <v>0</v>
      </c>
      <c r="K91" s="7">
        <v>0</v>
      </c>
      <c r="L91" s="7">
        <v>0</v>
      </c>
      <c r="M91" s="7">
        <v>0</v>
      </c>
      <c r="N91" s="7">
        <v>2455107</v>
      </c>
    </row>
    <row r="92" spans="1:14" x14ac:dyDescent="0.2">
      <c r="A92" s="3">
        <v>143011</v>
      </c>
      <c r="B92" s="6" t="s">
        <v>95</v>
      </c>
      <c r="C92" s="7">
        <v>3346116.07</v>
      </c>
      <c r="D92" s="7">
        <v>4205671.04</v>
      </c>
      <c r="E92" s="7">
        <v>2960536.71</v>
      </c>
      <c r="F92" s="7">
        <v>2792499.76</v>
      </c>
      <c r="G92" s="7">
        <v>1945760.64</v>
      </c>
      <c r="H92" s="7">
        <v>2203598.87</v>
      </c>
      <c r="I92" s="7">
        <v>2626193.13</v>
      </c>
      <c r="J92" s="7">
        <v>2257382.75</v>
      </c>
      <c r="K92" s="7">
        <v>3813707.23</v>
      </c>
      <c r="L92" s="7">
        <v>3583410.36</v>
      </c>
      <c r="M92" s="7">
        <v>3492316.41</v>
      </c>
      <c r="N92" s="7">
        <v>3357851.93</v>
      </c>
    </row>
    <row r="93" spans="1:14" x14ac:dyDescent="0.2">
      <c r="A93" s="3">
        <v>143016</v>
      </c>
      <c r="B93" s="6" t="s">
        <v>96</v>
      </c>
      <c r="C93" s="7">
        <v>0</v>
      </c>
      <c r="D93" s="7">
        <v>0</v>
      </c>
      <c r="E93" s="7">
        <v>0</v>
      </c>
      <c r="F93" s="7">
        <v>0</v>
      </c>
      <c r="G93" s="7">
        <v>0</v>
      </c>
      <c r="H93" s="7">
        <v>0</v>
      </c>
      <c r="I93" s="7">
        <v>0</v>
      </c>
      <c r="J93" s="7">
        <v>0</v>
      </c>
      <c r="K93" s="7">
        <v>0</v>
      </c>
      <c r="L93" s="7">
        <v>0</v>
      </c>
      <c r="M93" s="7">
        <v>0</v>
      </c>
      <c r="N93" s="7">
        <v>0</v>
      </c>
    </row>
    <row r="94" spans="1:14" x14ac:dyDescent="0.2">
      <c r="A94" s="3">
        <v>143019</v>
      </c>
      <c r="B94" s="6" t="s">
        <v>97</v>
      </c>
      <c r="C94" s="7">
        <v>0</v>
      </c>
      <c r="D94" s="7">
        <v>405</v>
      </c>
      <c r="E94" s="7">
        <v>0</v>
      </c>
      <c r="F94" s="7">
        <v>0</v>
      </c>
      <c r="G94" s="7">
        <v>0</v>
      </c>
      <c r="H94" s="7">
        <v>0</v>
      </c>
      <c r="I94" s="7">
        <v>0</v>
      </c>
      <c r="J94" s="7">
        <v>0</v>
      </c>
      <c r="K94" s="7">
        <v>0</v>
      </c>
      <c r="L94" s="7">
        <v>0</v>
      </c>
      <c r="M94" s="7">
        <v>0</v>
      </c>
      <c r="N94" s="7">
        <v>0</v>
      </c>
    </row>
    <row r="95" spans="1:14" x14ac:dyDescent="0.2">
      <c r="A95" s="3">
        <v>143020</v>
      </c>
      <c r="B95" s="6" t="s">
        <v>98</v>
      </c>
      <c r="C95" s="7">
        <v>0</v>
      </c>
      <c r="D95" s="7">
        <v>0</v>
      </c>
      <c r="E95" s="7">
        <v>0</v>
      </c>
      <c r="F95" s="7">
        <v>0</v>
      </c>
      <c r="G95" s="7">
        <v>0</v>
      </c>
      <c r="H95" s="7">
        <v>0</v>
      </c>
      <c r="I95" s="7">
        <v>0</v>
      </c>
      <c r="J95" s="7">
        <v>0</v>
      </c>
      <c r="K95" s="7">
        <v>0</v>
      </c>
      <c r="L95" s="7">
        <v>0</v>
      </c>
      <c r="M95" s="7">
        <v>0</v>
      </c>
      <c r="N95" s="7">
        <v>0</v>
      </c>
    </row>
    <row r="96" spans="1:14" x14ac:dyDescent="0.2">
      <c r="A96" s="3">
        <v>143022</v>
      </c>
      <c r="B96" s="6" t="s">
        <v>99</v>
      </c>
      <c r="C96" s="7">
        <v>866.46</v>
      </c>
      <c r="D96" s="7">
        <v>862.39</v>
      </c>
      <c r="E96" s="7">
        <v>961.37</v>
      </c>
      <c r="F96" s="7">
        <v>872.12</v>
      </c>
      <c r="G96" s="7">
        <v>874.86</v>
      </c>
      <c r="H96" s="7">
        <v>862.39</v>
      </c>
      <c r="I96" s="7">
        <v>718.22</v>
      </c>
      <c r="J96" s="7">
        <v>324.56</v>
      </c>
      <c r="K96" s="7">
        <v>1196.4000000000001</v>
      </c>
      <c r="L96" s="7">
        <v>251</v>
      </c>
      <c r="M96" s="7">
        <v>340.8</v>
      </c>
      <c r="N96" s="7">
        <v>249.8</v>
      </c>
    </row>
    <row r="97" spans="1:14" x14ac:dyDescent="0.2">
      <c r="A97" s="3">
        <v>143025</v>
      </c>
      <c r="B97" s="6" t="s">
        <v>100</v>
      </c>
      <c r="C97" s="7">
        <v>109081</v>
      </c>
      <c r="D97" s="7">
        <v>109081</v>
      </c>
      <c r="E97" s="7">
        <v>44829.37</v>
      </c>
      <c r="F97" s="7">
        <v>98248.37</v>
      </c>
      <c r="G97" s="7">
        <v>52313.37</v>
      </c>
      <c r="H97" s="7">
        <v>-1105.6300000000001</v>
      </c>
      <c r="I97" s="7">
        <v>1200111.3700000001</v>
      </c>
      <c r="J97" s="7">
        <v>1200111.3700000001</v>
      </c>
      <c r="K97" s="7">
        <v>1200111.3700000001</v>
      </c>
      <c r="L97" s="7">
        <v>1200111.3700000001</v>
      </c>
      <c r="M97" s="7">
        <v>1200111.3700000001</v>
      </c>
      <c r="N97" s="7">
        <v>950257.37</v>
      </c>
    </row>
    <row r="98" spans="1:14" x14ac:dyDescent="0.2">
      <c r="A98" s="3">
        <v>143026</v>
      </c>
      <c r="B98" s="6" t="s">
        <v>101</v>
      </c>
      <c r="C98" s="7">
        <v>0</v>
      </c>
      <c r="D98" s="7">
        <v>0</v>
      </c>
      <c r="E98" s="7">
        <v>0</v>
      </c>
      <c r="F98" s="7">
        <v>0</v>
      </c>
      <c r="G98" s="7">
        <v>0</v>
      </c>
      <c r="H98" s="7">
        <v>0</v>
      </c>
      <c r="I98" s="7">
        <v>0</v>
      </c>
      <c r="J98" s="7">
        <v>0</v>
      </c>
      <c r="K98" s="7">
        <v>0</v>
      </c>
      <c r="L98" s="7">
        <v>0</v>
      </c>
      <c r="M98" s="7">
        <v>0</v>
      </c>
      <c r="N98" s="7">
        <v>0</v>
      </c>
    </row>
    <row r="99" spans="1:14" x14ac:dyDescent="0.2">
      <c r="A99" s="3">
        <v>143027</v>
      </c>
      <c r="B99" s="6" t="s">
        <v>102</v>
      </c>
      <c r="C99" s="7">
        <v>0</v>
      </c>
      <c r="D99" s="7">
        <v>0</v>
      </c>
      <c r="E99" s="7">
        <v>0</v>
      </c>
      <c r="F99" s="7">
        <v>0</v>
      </c>
      <c r="G99" s="7">
        <v>0</v>
      </c>
      <c r="H99" s="7">
        <v>0</v>
      </c>
      <c r="I99" s="7">
        <v>0</v>
      </c>
      <c r="J99" s="7">
        <v>0</v>
      </c>
      <c r="K99" s="7">
        <v>0</v>
      </c>
      <c r="L99" s="7">
        <v>0</v>
      </c>
      <c r="M99" s="7">
        <v>1300</v>
      </c>
      <c r="N99" s="7">
        <v>1300</v>
      </c>
    </row>
    <row r="100" spans="1:14" x14ac:dyDescent="0.2">
      <c r="A100" s="3">
        <v>143028</v>
      </c>
      <c r="B100" s="6" t="s">
        <v>103</v>
      </c>
      <c r="C100" s="7">
        <v>0</v>
      </c>
      <c r="D100" s="7">
        <v>0</v>
      </c>
      <c r="E100" s="7">
        <v>0</v>
      </c>
      <c r="F100" s="7">
        <v>112387.53</v>
      </c>
      <c r="G100" s="7">
        <v>128937.69</v>
      </c>
      <c r="H100" s="7">
        <v>133842.6</v>
      </c>
      <c r="I100" s="7">
        <v>141922.97</v>
      </c>
      <c r="J100" s="7">
        <v>156913.54999999999</v>
      </c>
      <c r="K100" s="7">
        <v>161781.75</v>
      </c>
      <c r="L100" s="7">
        <v>166471.95000000001</v>
      </c>
      <c r="M100" s="7">
        <v>196176.55</v>
      </c>
      <c r="N100" s="7">
        <v>199695.67</v>
      </c>
    </row>
    <row r="101" spans="1:14" x14ac:dyDescent="0.2">
      <c r="A101" s="3">
        <v>171002</v>
      </c>
      <c r="B101" s="6" t="s">
        <v>104</v>
      </c>
      <c r="C101" s="7">
        <v>0</v>
      </c>
      <c r="D101" s="7">
        <v>0</v>
      </c>
      <c r="E101" s="7">
        <v>0</v>
      </c>
      <c r="F101" s="7">
        <v>0</v>
      </c>
      <c r="G101" s="7">
        <v>0</v>
      </c>
      <c r="H101" s="7">
        <v>0</v>
      </c>
      <c r="I101" s="7">
        <v>0</v>
      </c>
      <c r="J101" s="7">
        <v>0</v>
      </c>
      <c r="K101" s="7">
        <v>0</v>
      </c>
      <c r="L101" s="7">
        <v>0</v>
      </c>
      <c r="M101" s="7">
        <v>0</v>
      </c>
      <c r="N101" s="7">
        <v>0</v>
      </c>
    </row>
    <row r="102" spans="1:14" x14ac:dyDescent="0.2">
      <c r="A102" s="3">
        <v>172001</v>
      </c>
      <c r="B102" s="6" t="s">
        <v>105</v>
      </c>
      <c r="C102" s="7">
        <v>0</v>
      </c>
      <c r="D102" s="7">
        <v>0</v>
      </c>
      <c r="E102" s="7">
        <v>0</v>
      </c>
      <c r="F102" s="7">
        <v>0</v>
      </c>
      <c r="G102" s="7">
        <v>0</v>
      </c>
      <c r="H102" s="7">
        <v>0</v>
      </c>
      <c r="I102" s="7">
        <v>0</v>
      </c>
      <c r="J102" s="7">
        <v>0</v>
      </c>
      <c r="K102" s="7">
        <v>0</v>
      </c>
      <c r="L102" s="7">
        <v>0</v>
      </c>
      <c r="M102" s="7">
        <v>0</v>
      </c>
      <c r="N102" s="7">
        <v>0</v>
      </c>
    </row>
    <row r="103" spans="1:14" x14ac:dyDescent="0.2">
      <c r="A103" s="3">
        <v>173001</v>
      </c>
      <c r="B103" s="6" t="s">
        <v>106</v>
      </c>
      <c r="C103" s="7">
        <v>61634672.5</v>
      </c>
      <c r="D103" s="7">
        <v>49196058.670000002</v>
      </c>
      <c r="E103" s="7">
        <v>56086013.5</v>
      </c>
      <c r="F103" s="7">
        <v>42988161.340000004</v>
      </c>
      <c r="G103" s="7">
        <v>38023991</v>
      </c>
      <c r="H103" s="7">
        <v>25556867.5</v>
      </c>
      <c r="I103" s="7">
        <v>15031084.140000001</v>
      </c>
      <c r="J103" s="7">
        <v>12912796.5</v>
      </c>
      <c r="K103" s="7">
        <v>13047353.5</v>
      </c>
      <c r="L103" s="7">
        <v>14287000.5</v>
      </c>
      <c r="M103" s="7">
        <v>29560566.5</v>
      </c>
      <c r="N103" s="7">
        <v>55017125.75</v>
      </c>
    </row>
    <row r="104" spans="1:14" x14ac:dyDescent="0.2">
      <c r="A104" s="3">
        <v>173003</v>
      </c>
      <c r="B104" s="6" t="s">
        <v>107</v>
      </c>
      <c r="C104" s="7">
        <v>3168728.3</v>
      </c>
      <c r="D104" s="7">
        <v>2894013.92</v>
      </c>
      <c r="E104" s="7">
        <v>-4400489.2300000004</v>
      </c>
      <c r="F104" s="7">
        <v>-646215</v>
      </c>
      <c r="G104" s="7">
        <v>-2450699.09</v>
      </c>
      <c r="H104" s="7">
        <v>0</v>
      </c>
      <c r="I104" s="7">
        <v>0</v>
      </c>
      <c r="J104" s="7">
        <v>0</v>
      </c>
      <c r="K104" s="7">
        <v>0</v>
      </c>
      <c r="L104" s="7">
        <v>0</v>
      </c>
      <c r="M104" s="7">
        <v>0</v>
      </c>
      <c r="N104" s="7">
        <v>256922.4</v>
      </c>
    </row>
    <row r="105" spans="1:14" x14ac:dyDescent="0.2">
      <c r="A105" s="3">
        <v>144011</v>
      </c>
      <c r="B105" s="6" t="s">
        <v>108</v>
      </c>
      <c r="C105" s="7">
        <v>-1981196.76</v>
      </c>
      <c r="D105" s="7">
        <v>-2512187.19</v>
      </c>
      <c r="E105" s="7">
        <v>-2727959.82</v>
      </c>
      <c r="F105" s="7">
        <v>-2934509.52</v>
      </c>
      <c r="G105" s="7">
        <v>-2933844.87</v>
      </c>
      <c r="H105" s="7">
        <v>-2735118.8</v>
      </c>
      <c r="I105" s="7">
        <v>-2231366.88</v>
      </c>
      <c r="J105" s="7">
        <v>-1837813.42</v>
      </c>
      <c r="K105" s="7">
        <v>-1517834.49</v>
      </c>
      <c r="L105" s="7">
        <v>-1259672.8700000001</v>
      </c>
      <c r="M105" s="7">
        <v>-1389775.21</v>
      </c>
      <c r="N105" s="7">
        <v>-1669422.81</v>
      </c>
    </row>
    <row r="106" spans="1:14" x14ac:dyDescent="0.2">
      <c r="A106" s="3">
        <v>144012</v>
      </c>
      <c r="B106" s="6" t="s">
        <v>109</v>
      </c>
      <c r="C106" s="7">
        <v>-228107.26</v>
      </c>
      <c r="D106" s="7">
        <v>-303018.90000000002</v>
      </c>
      <c r="E106" s="7">
        <v>-289988.09999999998</v>
      </c>
      <c r="F106" s="7">
        <v>-287470.26</v>
      </c>
      <c r="G106" s="7">
        <v>-282040.43</v>
      </c>
      <c r="H106" s="7">
        <v>-211105.52</v>
      </c>
      <c r="I106" s="7">
        <v>-194110.68</v>
      </c>
      <c r="J106" s="7">
        <v>-175344.37</v>
      </c>
      <c r="K106" s="7">
        <v>-165372.70000000001</v>
      </c>
      <c r="L106" s="7">
        <v>-130034.8</v>
      </c>
      <c r="M106" s="7">
        <v>-141822.15</v>
      </c>
      <c r="N106" s="7">
        <v>-165282.85999999999</v>
      </c>
    </row>
    <row r="107" spans="1:14" x14ac:dyDescent="0.2">
      <c r="A107" s="3">
        <v>144013</v>
      </c>
      <c r="B107" s="6" t="s">
        <v>110</v>
      </c>
      <c r="C107" s="7">
        <v>-148634.85999999999</v>
      </c>
      <c r="D107" s="7">
        <v>-177884.35</v>
      </c>
      <c r="E107" s="7">
        <v>-175695.46</v>
      </c>
      <c r="F107" s="7">
        <v>-118683.41</v>
      </c>
      <c r="G107" s="7">
        <v>-119839.6</v>
      </c>
      <c r="H107" s="7">
        <v>-103394.05</v>
      </c>
      <c r="I107" s="7">
        <v>-74897.48</v>
      </c>
      <c r="J107" s="7">
        <v>-70439.42</v>
      </c>
      <c r="K107" s="7">
        <v>-85554.559999999998</v>
      </c>
      <c r="L107" s="7">
        <v>-68468.679999999993</v>
      </c>
      <c r="M107" s="7">
        <v>-76154.11</v>
      </c>
      <c r="N107" s="7">
        <v>-70041.899999999994</v>
      </c>
    </row>
    <row r="108" spans="1:14" x14ac:dyDescent="0.2">
      <c r="A108" s="3">
        <v>144014</v>
      </c>
      <c r="B108" s="6" t="s">
        <v>111</v>
      </c>
      <c r="C108" s="7">
        <v>-136049.62</v>
      </c>
      <c r="D108" s="7">
        <v>-142159.54999999999</v>
      </c>
      <c r="E108" s="7">
        <v>-143816</v>
      </c>
      <c r="F108" s="7">
        <v>-98052.46</v>
      </c>
      <c r="G108" s="7">
        <v>-102048</v>
      </c>
      <c r="H108" s="7">
        <v>-105696.91</v>
      </c>
      <c r="I108" s="7">
        <v>-88354.16</v>
      </c>
      <c r="J108" s="7">
        <v>-91470.29</v>
      </c>
      <c r="K108" s="7">
        <v>-94364.91</v>
      </c>
      <c r="L108" s="7">
        <v>-77805.45</v>
      </c>
      <c r="M108" s="7">
        <v>-81474.25</v>
      </c>
      <c r="N108" s="7">
        <v>-85116.86</v>
      </c>
    </row>
    <row r="109" spans="1:14" x14ac:dyDescent="0.2">
      <c r="A109" s="3">
        <v>144020</v>
      </c>
      <c r="B109" s="6" t="s">
        <v>112</v>
      </c>
      <c r="C109" s="7">
        <v>-232978.83</v>
      </c>
      <c r="D109" s="7">
        <v>-185960.83</v>
      </c>
      <c r="E109" s="7">
        <v>-212004.83</v>
      </c>
      <c r="F109" s="7">
        <v>-162494.82999999999</v>
      </c>
      <c r="G109" s="7">
        <v>-143729.82999999999</v>
      </c>
      <c r="H109" s="7">
        <v>-96603.83</v>
      </c>
      <c r="I109" s="7">
        <v>-56817.83</v>
      </c>
      <c r="J109" s="7">
        <v>-48810.83</v>
      </c>
      <c r="K109" s="7">
        <v>-49318.83</v>
      </c>
      <c r="L109" s="7">
        <v>-54004.83</v>
      </c>
      <c r="M109" s="7">
        <v>-111738.83</v>
      </c>
      <c r="N109" s="7">
        <v>-134791.82999999999</v>
      </c>
    </row>
    <row r="110" spans="1:14" x14ac:dyDescent="0.2">
      <c r="A110" s="3">
        <v>144021</v>
      </c>
      <c r="B110" s="6" t="s">
        <v>112</v>
      </c>
      <c r="C110" s="7">
        <v>-7206.85</v>
      </c>
      <c r="D110" s="7">
        <v>-10816.56</v>
      </c>
      <c r="E110" s="7">
        <v>14495.37</v>
      </c>
      <c r="F110" s="7">
        <v>1468.04</v>
      </c>
      <c r="G110" s="7">
        <v>7729.6</v>
      </c>
      <c r="H110" s="7">
        <v>7729.6</v>
      </c>
      <c r="I110" s="7">
        <v>7729.6</v>
      </c>
      <c r="J110" s="7">
        <v>7729.6</v>
      </c>
      <c r="K110" s="7">
        <v>7729.6</v>
      </c>
      <c r="L110" s="7">
        <v>7729.6</v>
      </c>
      <c r="M110" s="7">
        <v>7729.6</v>
      </c>
      <c r="N110" s="7">
        <v>7164.37</v>
      </c>
    </row>
    <row r="111" spans="1:14" x14ac:dyDescent="0.2">
      <c r="A111" s="3">
        <v>144025</v>
      </c>
      <c r="B111" s="6" t="s">
        <v>113</v>
      </c>
      <c r="C111" s="7">
        <v>-215787.32</v>
      </c>
      <c r="D111" s="7">
        <v>-222282.79</v>
      </c>
      <c r="E111" s="7">
        <v>-217125.44</v>
      </c>
      <c r="F111" s="7">
        <v>-221059.14</v>
      </c>
      <c r="G111" s="7">
        <v>-203121.14</v>
      </c>
      <c r="H111" s="7">
        <v>-207496.18</v>
      </c>
      <c r="I111" s="7">
        <v>-185951.79</v>
      </c>
      <c r="J111" s="7">
        <v>-175944.38</v>
      </c>
      <c r="K111" s="7">
        <v>-170418.64</v>
      </c>
      <c r="L111" s="7">
        <v>-150373.16</v>
      </c>
      <c r="M111" s="7">
        <v>-145808.4</v>
      </c>
      <c r="N111" s="7">
        <v>-142683.94</v>
      </c>
    </row>
    <row r="112" spans="1:14" x14ac:dyDescent="0.2">
      <c r="A112" s="3">
        <v>182301</v>
      </c>
      <c r="B112" s="6" t="s">
        <v>114</v>
      </c>
      <c r="C112" s="7">
        <v>3288484.96</v>
      </c>
      <c r="D112" s="7">
        <v>3288484.96</v>
      </c>
      <c r="E112" s="7">
        <v>4258932.18</v>
      </c>
      <c r="F112" s="7">
        <v>11552168.609999999</v>
      </c>
      <c r="G112" s="7">
        <v>13400568.640000001</v>
      </c>
      <c r="H112" s="7">
        <v>14219133.310000001</v>
      </c>
      <c r="I112" s="7">
        <v>16958168.440000001</v>
      </c>
      <c r="J112" s="7">
        <v>16719887.35</v>
      </c>
      <c r="K112" s="7">
        <v>16846243.98</v>
      </c>
      <c r="L112" s="7">
        <v>19094341.239999998</v>
      </c>
      <c r="M112" s="7">
        <v>20265944.43</v>
      </c>
      <c r="N112" s="7">
        <v>11984791.890000001</v>
      </c>
    </row>
    <row r="113" spans="1:14" x14ac:dyDescent="0.2">
      <c r="A113" s="3">
        <v>182300</v>
      </c>
      <c r="B113" s="6" t="s">
        <v>115</v>
      </c>
      <c r="C113" s="7">
        <v>7501829</v>
      </c>
      <c r="D113" s="7">
        <v>7501829</v>
      </c>
      <c r="E113" s="7">
        <v>10988133</v>
      </c>
      <c r="F113" s="7">
        <v>10988133</v>
      </c>
      <c r="G113" s="7">
        <v>10988133</v>
      </c>
      <c r="H113" s="7">
        <v>10988133</v>
      </c>
      <c r="I113" s="7">
        <v>10988133</v>
      </c>
      <c r="J113" s="7">
        <v>10988133</v>
      </c>
      <c r="K113" s="7">
        <v>10988133</v>
      </c>
      <c r="L113" s="7">
        <v>10988133</v>
      </c>
      <c r="M113" s="7">
        <v>10988133</v>
      </c>
      <c r="N113" s="7">
        <v>10988133</v>
      </c>
    </row>
    <row r="114" spans="1:14" x14ac:dyDescent="0.2">
      <c r="A114" s="3">
        <v>192640</v>
      </c>
      <c r="B114" s="6" t="s">
        <v>116</v>
      </c>
      <c r="C114" s="7">
        <v>36671000</v>
      </c>
      <c r="D114" s="7">
        <v>0</v>
      </c>
      <c r="E114" s="7">
        <v>0</v>
      </c>
      <c r="F114" s="7">
        <v>23997000</v>
      </c>
      <c r="G114" s="7">
        <v>23997000</v>
      </c>
      <c r="H114" s="7">
        <v>0</v>
      </c>
      <c r="I114" s="7">
        <v>25150000</v>
      </c>
      <c r="J114" s="7">
        <v>0</v>
      </c>
      <c r="K114" s="7">
        <v>0</v>
      </c>
      <c r="L114" s="7">
        <v>46289087</v>
      </c>
      <c r="M114" s="7">
        <v>46289087</v>
      </c>
      <c r="N114" s="7">
        <v>0</v>
      </c>
    </row>
    <row r="115" spans="1:14" x14ac:dyDescent="0.2">
      <c r="A115" s="3">
        <v>192645</v>
      </c>
      <c r="B115" s="6" t="s">
        <v>116</v>
      </c>
      <c r="C115" s="7">
        <v>99000</v>
      </c>
      <c r="D115" s="7">
        <v>0</v>
      </c>
      <c r="E115" s="7">
        <v>0</v>
      </c>
      <c r="F115" s="7">
        <v>57000</v>
      </c>
      <c r="G115" s="7">
        <v>57000</v>
      </c>
      <c r="H115" s="7">
        <v>0</v>
      </c>
      <c r="I115" s="7">
        <v>106000</v>
      </c>
      <c r="J115" s="7">
        <v>0</v>
      </c>
      <c r="K115" s="7">
        <v>0</v>
      </c>
      <c r="L115" s="7">
        <v>153000</v>
      </c>
      <c r="M115" s="7">
        <v>153000</v>
      </c>
      <c r="N115" s="7">
        <v>0</v>
      </c>
    </row>
    <row r="116" spans="1:14" x14ac:dyDescent="0.2">
      <c r="A116" s="3">
        <v>192647</v>
      </c>
      <c r="B116" s="6" t="s">
        <v>117</v>
      </c>
      <c r="C116" s="7">
        <v>1667000</v>
      </c>
      <c r="D116" s="7">
        <v>0</v>
      </c>
      <c r="E116" s="7">
        <v>0</v>
      </c>
      <c r="F116" s="7">
        <v>1601000</v>
      </c>
      <c r="G116" s="7">
        <v>1601000</v>
      </c>
      <c r="H116" s="7">
        <v>0</v>
      </c>
      <c r="I116" s="7">
        <v>730000</v>
      </c>
      <c r="J116" s="7">
        <v>0</v>
      </c>
      <c r="K116" s="7">
        <v>0</v>
      </c>
      <c r="L116" s="7">
        <v>209000</v>
      </c>
      <c r="M116" s="7">
        <v>209000</v>
      </c>
      <c r="N116" s="7">
        <v>0</v>
      </c>
    </row>
    <row r="117" spans="1:14" x14ac:dyDescent="0.2">
      <c r="A117" s="3">
        <v>186640</v>
      </c>
      <c r="B117" s="6" t="s">
        <v>118</v>
      </c>
      <c r="C117" s="7">
        <v>383000</v>
      </c>
      <c r="D117" s="7">
        <v>0</v>
      </c>
      <c r="E117" s="7">
        <v>0</v>
      </c>
      <c r="F117" s="7">
        <v>1780000</v>
      </c>
      <c r="G117" s="7">
        <v>1780000</v>
      </c>
      <c r="H117" s="7">
        <v>0</v>
      </c>
      <c r="I117" s="7">
        <v>966000</v>
      </c>
      <c r="J117" s="7">
        <v>0</v>
      </c>
      <c r="K117" s="7">
        <v>0</v>
      </c>
      <c r="L117" s="7">
        <v>0</v>
      </c>
      <c r="M117" s="7">
        <v>0</v>
      </c>
      <c r="N117" s="7">
        <v>0</v>
      </c>
    </row>
    <row r="118" spans="1:14" x14ac:dyDescent="0.2">
      <c r="A118" s="3">
        <v>186645</v>
      </c>
      <c r="B118" s="6" t="s">
        <v>119</v>
      </c>
      <c r="C118" s="7">
        <v>1298000</v>
      </c>
      <c r="D118" s="7">
        <v>0</v>
      </c>
      <c r="E118" s="7">
        <v>0</v>
      </c>
      <c r="F118" s="7">
        <v>1667000</v>
      </c>
      <c r="G118" s="7">
        <v>1667000</v>
      </c>
      <c r="H118" s="7">
        <v>0</v>
      </c>
      <c r="I118" s="7">
        <v>2420000</v>
      </c>
      <c r="J118" s="7">
        <v>0</v>
      </c>
      <c r="K118" s="7">
        <v>0</v>
      </c>
      <c r="L118" s="7">
        <v>3031000</v>
      </c>
      <c r="M118" s="7">
        <v>3031000</v>
      </c>
      <c r="N118" s="7">
        <v>0</v>
      </c>
    </row>
    <row r="119" spans="1:14" x14ac:dyDescent="0.2">
      <c r="A119" s="3">
        <v>186647</v>
      </c>
      <c r="B119" s="6" t="s">
        <v>120</v>
      </c>
      <c r="C119" s="7">
        <v>564000</v>
      </c>
      <c r="D119" s="7">
        <v>0</v>
      </c>
      <c r="E119" s="7">
        <v>0</v>
      </c>
      <c r="F119" s="7">
        <v>1414000</v>
      </c>
      <c r="G119" s="7">
        <v>1414000</v>
      </c>
      <c r="H119" s="7">
        <v>0</v>
      </c>
      <c r="I119" s="7">
        <v>1047000</v>
      </c>
      <c r="J119" s="7">
        <v>0</v>
      </c>
      <c r="K119" s="7">
        <v>0</v>
      </c>
      <c r="L119" s="7">
        <v>901000</v>
      </c>
      <c r="M119" s="7">
        <v>901000</v>
      </c>
      <c r="N119" s="7">
        <v>0</v>
      </c>
    </row>
    <row r="120" spans="1:14" x14ac:dyDescent="0.2">
      <c r="A120" s="3">
        <v>164012</v>
      </c>
      <c r="B120" s="6" t="s">
        <v>121</v>
      </c>
      <c r="C120" s="7">
        <v>58370950.780000001</v>
      </c>
      <c r="D120" s="7">
        <v>53400642.329999998</v>
      </c>
      <c r="E120" s="7">
        <v>48864093.950000003</v>
      </c>
      <c r="F120" s="7">
        <v>45997222.840000004</v>
      </c>
      <c r="G120" s="7">
        <v>45654308.079999998</v>
      </c>
      <c r="H120" s="7">
        <v>40295116.490000002</v>
      </c>
      <c r="I120" s="7">
        <v>42195039.630000003</v>
      </c>
      <c r="J120" s="7">
        <v>50854046.350000001</v>
      </c>
      <c r="K120" s="7">
        <v>53062380.219999999</v>
      </c>
      <c r="L120" s="7">
        <v>54311222.170000002</v>
      </c>
      <c r="M120" s="7">
        <v>60022206.079999998</v>
      </c>
      <c r="N120" s="7">
        <v>59912368.219999999</v>
      </c>
    </row>
    <row r="121" spans="1:14" x14ac:dyDescent="0.2">
      <c r="A121" s="3">
        <v>164016</v>
      </c>
      <c r="B121" s="6" t="s">
        <v>122</v>
      </c>
      <c r="C121" s="7">
        <v>2784504.65</v>
      </c>
      <c r="D121" s="7">
        <v>2580769.67</v>
      </c>
      <c r="E121" s="7">
        <v>3041182.93</v>
      </c>
      <c r="F121" s="7">
        <v>3639289.49</v>
      </c>
      <c r="G121" s="7">
        <v>2324958.66</v>
      </c>
      <c r="H121" s="7">
        <v>3313718.23</v>
      </c>
      <c r="I121" s="7">
        <v>3313718.23</v>
      </c>
      <c r="J121" s="7">
        <v>3313718.23</v>
      </c>
      <c r="K121" s="7">
        <v>3933073.22</v>
      </c>
      <c r="L121" s="7">
        <v>4524080.05</v>
      </c>
      <c r="M121" s="7">
        <v>3958934.35</v>
      </c>
      <c r="N121" s="7">
        <v>3608920.95</v>
      </c>
    </row>
    <row r="122" spans="1:14" x14ac:dyDescent="0.2">
      <c r="A122" s="3">
        <v>164021</v>
      </c>
      <c r="B122" s="6" t="s">
        <v>123</v>
      </c>
      <c r="C122" s="7">
        <v>2792851.64</v>
      </c>
      <c r="D122" s="7">
        <v>2700167.05</v>
      </c>
      <c r="E122" s="7">
        <v>2620725.3199999998</v>
      </c>
      <c r="F122" s="7">
        <v>2578335.0299999998</v>
      </c>
      <c r="G122" s="7">
        <v>2741060.39</v>
      </c>
      <c r="H122" s="7">
        <v>2818471.78</v>
      </c>
      <c r="I122" s="7">
        <v>2777024.01</v>
      </c>
      <c r="J122" s="7">
        <v>2732556.32</v>
      </c>
      <c r="K122" s="7">
        <v>2689097.07</v>
      </c>
      <c r="L122" s="7">
        <v>2620365.69</v>
      </c>
      <c r="M122" s="7">
        <v>2574880.75</v>
      </c>
      <c r="N122" s="7">
        <v>2526363.15</v>
      </c>
    </row>
    <row r="123" spans="1:14" x14ac:dyDescent="0.2">
      <c r="A123" s="3">
        <v>164022</v>
      </c>
      <c r="B123" s="6" t="s">
        <v>124</v>
      </c>
      <c r="C123" s="7">
        <v>3025670.35</v>
      </c>
      <c r="D123" s="7">
        <v>2351438.65</v>
      </c>
      <c r="E123" s="7">
        <v>2161901.64</v>
      </c>
      <c r="F123" s="7">
        <v>2161901.64</v>
      </c>
      <c r="G123" s="7">
        <v>1782189.83</v>
      </c>
      <c r="H123" s="7">
        <v>1782189.83</v>
      </c>
      <c r="I123" s="7">
        <v>1904356.67</v>
      </c>
      <c r="J123" s="7">
        <v>2136834.5</v>
      </c>
      <c r="K123" s="7">
        <v>2424980.16</v>
      </c>
      <c r="L123" s="7">
        <v>2644133.64</v>
      </c>
      <c r="M123" s="7">
        <v>2717452.88</v>
      </c>
      <c r="N123" s="7">
        <v>2717452.88</v>
      </c>
    </row>
    <row r="124" spans="1:14" x14ac:dyDescent="0.2">
      <c r="A124" s="3">
        <v>164023</v>
      </c>
      <c r="B124" s="6" t="s">
        <v>125</v>
      </c>
      <c r="C124" s="7">
        <v>4974629.9800000004</v>
      </c>
      <c r="D124" s="7">
        <v>4854021.22</v>
      </c>
      <c r="E124" s="7">
        <v>4543157.79</v>
      </c>
      <c r="F124" s="7">
        <v>4421983.67</v>
      </c>
      <c r="G124" s="7">
        <v>4865722.57</v>
      </c>
      <c r="H124" s="7">
        <v>5137606.59</v>
      </c>
      <c r="I124" s="7">
        <v>5025384.51</v>
      </c>
      <c r="J124" s="7">
        <v>4876108.2</v>
      </c>
      <c r="K124" s="7">
        <v>4760445.72</v>
      </c>
      <c r="L124" s="7">
        <v>4657841.96</v>
      </c>
      <c r="M124" s="7">
        <v>4552793.63</v>
      </c>
      <c r="N124" s="7">
        <v>4663650.91</v>
      </c>
    </row>
    <row r="125" spans="1:14" x14ac:dyDescent="0.2">
      <c r="A125" s="3">
        <v>164032</v>
      </c>
      <c r="B125" s="6" t="s">
        <v>126</v>
      </c>
      <c r="C125" s="7">
        <v>-1303371.01</v>
      </c>
      <c r="D125" s="7">
        <v>-6066087.0099999998</v>
      </c>
      <c r="E125" s="7">
        <v>-15284247.01</v>
      </c>
      <c r="F125" s="7">
        <v>-15284247.01</v>
      </c>
      <c r="G125" s="7">
        <v>-10358409.24</v>
      </c>
      <c r="H125" s="7">
        <v>-1359993.7</v>
      </c>
      <c r="I125" s="7">
        <v>5725864.3499999996</v>
      </c>
      <c r="J125" s="7">
        <v>5725864.3499999996</v>
      </c>
      <c r="K125" s="7">
        <v>5958199.6600000001</v>
      </c>
      <c r="L125" s="7">
        <v>4386399.67</v>
      </c>
      <c r="M125" s="7">
        <v>2594186.7000000002</v>
      </c>
      <c r="N125" s="7">
        <v>-0.01</v>
      </c>
    </row>
    <row r="126" spans="1:14" x14ac:dyDescent="0.2">
      <c r="A126" s="3">
        <v>164040</v>
      </c>
      <c r="B126" s="6" t="s">
        <v>127</v>
      </c>
      <c r="C126" s="7">
        <v>0</v>
      </c>
      <c r="D126" s="7">
        <v>0</v>
      </c>
      <c r="E126" s="7">
        <v>0</v>
      </c>
      <c r="F126" s="7">
        <v>0</v>
      </c>
      <c r="G126" s="7">
        <v>0</v>
      </c>
      <c r="H126" s="7">
        <v>0</v>
      </c>
      <c r="I126" s="7">
        <v>0</v>
      </c>
      <c r="J126" s="7">
        <v>0</v>
      </c>
      <c r="K126" s="7">
        <v>0</v>
      </c>
      <c r="L126" s="7">
        <v>0</v>
      </c>
      <c r="M126" s="7">
        <v>0</v>
      </c>
      <c r="N126" s="7">
        <v>0</v>
      </c>
    </row>
    <row r="127" spans="1:14" x14ac:dyDescent="0.2">
      <c r="A127" s="3">
        <v>154001</v>
      </c>
      <c r="B127" s="6" t="s">
        <v>128</v>
      </c>
      <c r="C127" s="7">
        <v>6142598.7300000004</v>
      </c>
      <c r="D127" s="7">
        <v>6120705.6200000001</v>
      </c>
      <c r="E127" s="7">
        <v>6032397.0899999999</v>
      </c>
      <c r="F127" s="7">
        <v>6122268.6699999999</v>
      </c>
      <c r="G127" s="7">
        <v>6098521.29</v>
      </c>
      <c r="H127" s="7">
        <v>6231889.8399999999</v>
      </c>
      <c r="I127" s="7">
        <v>6345439.96</v>
      </c>
      <c r="J127" s="7">
        <v>6268977.6600000001</v>
      </c>
      <c r="K127" s="7">
        <v>6260880.8799999999</v>
      </c>
      <c r="L127" s="7">
        <v>6274786.7300000004</v>
      </c>
      <c r="M127" s="7">
        <v>6138773.3499999996</v>
      </c>
      <c r="N127" s="7">
        <v>6195242.8899999997</v>
      </c>
    </row>
    <row r="128" spans="1:14" x14ac:dyDescent="0.2">
      <c r="A128" s="3">
        <v>154003</v>
      </c>
      <c r="B128" s="6" t="s">
        <v>129</v>
      </c>
      <c r="C128" s="7">
        <v>946063.82</v>
      </c>
      <c r="D128" s="7">
        <v>1032976.31</v>
      </c>
      <c r="E128" s="7">
        <v>979036.43</v>
      </c>
      <c r="F128" s="7">
        <v>953312.43</v>
      </c>
      <c r="G128" s="7">
        <v>965129.83</v>
      </c>
      <c r="H128" s="7">
        <v>943237.13</v>
      </c>
      <c r="I128" s="7">
        <v>980391.82</v>
      </c>
      <c r="J128" s="7">
        <v>1019095.51</v>
      </c>
      <c r="K128" s="7">
        <v>984402.68</v>
      </c>
      <c r="L128" s="7">
        <v>946321.04</v>
      </c>
      <c r="M128" s="7">
        <v>979273.42</v>
      </c>
      <c r="N128" s="7">
        <v>1013696.29</v>
      </c>
    </row>
    <row r="129" spans="1:14" x14ac:dyDescent="0.2">
      <c r="A129" s="3">
        <v>154005</v>
      </c>
      <c r="B129" s="6" t="s">
        <v>130</v>
      </c>
      <c r="C129" s="7">
        <v>0</v>
      </c>
      <c r="D129" s="7">
        <v>0</v>
      </c>
      <c r="E129" s="7">
        <v>0</v>
      </c>
      <c r="F129" s="7">
        <v>0</v>
      </c>
      <c r="G129" s="7">
        <v>0</v>
      </c>
      <c r="H129" s="7">
        <v>0</v>
      </c>
      <c r="I129" s="7">
        <v>0</v>
      </c>
      <c r="J129" s="7">
        <v>0</v>
      </c>
      <c r="K129" s="7">
        <v>0</v>
      </c>
      <c r="L129" s="7">
        <v>0</v>
      </c>
      <c r="M129" s="7">
        <v>0</v>
      </c>
      <c r="N129" s="7">
        <v>0</v>
      </c>
    </row>
    <row r="130" spans="1:14" x14ac:dyDescent="0.2">
      <c r="A130" s="3">
        <v>154007</v>
      </c>
      <c r="B130" s="6" t="s">
        <v>131</v>
      </c>
      <c r="C130" s="7">
        <v>147195.64000000001</v>
      </c>
      <c r="D130" s="7">
        <v>147195.64000000001</v>
      </c>
      <c r="E130" s="7">
        <v>147195.64000000001</v>
      </c>
      <c r="F130" s="7">
        <v>147195.64000000001</v>
      </c>
      <c r="G130" s="7">
        <v>147195.64000000001</v>
      </c>
      <c r="H130" s="7">
        <v>147195.64000000001</v>
      </c>
      <c r="I130" s="7">
        <v>147195.64000000001</v>
      </c>
      <c r="J130" s="7">
        <v>147195.64000000001</v>
      </c>
      <c r="K130" s="7">
        <v>147195.64000000001</v>
      </c>
      <c r="L130" s="7">
        <v>147195.64000000001</v>
      </c>
      <c r="M130" s="7">
        <v>147195.64000000001</v>
      </c>
      <c r="N130" s="7">
        <v>0</v>
      </c>
    </row>
    <row r="131" spans="1:14" x14ac:dyDescent="0.2">
      <c r="A131" s="3">
        <v>154010</v>
      </c>
      <c r="B131" s="6" t="s">
        <v>132</v>
      </c>
      <c r="C131" s="7">
        <v>176756.85</v>
      </c>
      <c r="D131" s="7">
        <v>181542.79</v>
      </c>
      <c r="E131" s="7">
        <v>187147.98</v>
      </c>
      <c r="F131" s="7">
        <v>273484.98</v>
      </c>
      <c r="G131" s="7">
        <v>257301.04</v>
      </c>
      <c r="H131" s="7">
        <v>102182.22</v>
      </c>
      <c r="I131" s="7">
        <v>86159.4</v>
      </c>
      <c r="J131" s="7">
        <v>131852.57</v>
      </c>
      <c r="K131" s="7">
        <v>220973.41</v>
      </c>
      <c r="L131" s="7">
        <v>246412.55</v>
      </c>
      <c r="M131" s="7">
        <v>242883.07</v>
      </c>
      <c r="N131" s="7">
        <v>252550.07</v>
      </c>
    </row>
    <row r="132" spans="1:14" x14ac:dyDescent="0.2">
      <c r="A132" s="3">
        <v>154013</v>
      </c>
      <c r="B132" s="6" t="s">
        <v>133</v>
      </c>
      <c r="C132" s="7">
        <v>0</v>
      </c>
      <c r="D132" s="7">
        <v>0</v>
      </c>
      <c r="E132" s="7">
        <v>0</v>
      </c>
      <c r="F132" s="7">
        <v>0</v>
      </c>
      <c r="G132" s="7">
        <v>0</v>
      </c>
      <c r="H132" s="7">
        <v>0</v>
      </c>
      <c r="I132" s="7">
        <v>0</v>
      </c>
      <c r="J132" s="7">
        <v>0</v>
      </c>
      <c r="K132" s="7">
        <v>0</v>
      </c>
      <c r="L132" s="7">
        <v>0</v>
      </c>
      <c r="M132" s="7">
        <v>0</v>
      </c>
      <c r="N132" s="7">
        <v>0</v>
      </c>
    </row>
    <row r="133" spans="1:14" x14ac:dyDescent="0.2">
      <c r="A133" s="3">
        <v>154015</v>
      </c>
      <c r="B133" s="6" t="s">
        <v>134</v>
      </c>
      <c r="C133" s="7">
        <v>545017.13</v>
      </c>
      <c r="D133" s="7">
        <v>545017.13</v>
      </c>
      <c r="E133" s="7">
        <v>545017.13</v>
      </c>
      <c r="F133" s="7">
        <v>545017.13</v>
      </c>
      <c r="G133" s="7">
        <v>545017.13</v>
      </c>
      <c r="H133" s="7">
        <v>545017.13</v>
      </c>
      <c r="I133" s="7">
        <v>545017.13</v>
      </c>
      <c r="J133" s="7">
        <v>545017.13</v>
      </c>
      <c r="K133" s="7">
        <v>545017.13</v>
      </c>
      <c r="L133" s="7">
        <v>545017.13</v>
      </c>
      <c r="M133" s="7">
        <v>545017.13</v>
      </c>
      <c r="N133" s="7">
        <v>545017.13</v>
      </c>
    </row>
    <row r="134" spans="1:14" x14ac:dyDescent="0.2">
      <c r="A134" s="3">
        <v>154039</v>
      </c>
      <c r="B134" s="6" t="s">
        <v>135</v>
      </c>
      <c r="C134" s="7">
        <v>-14734.95</v>
      </c>
      <c r="D134" s="7">
        <v>-14734.95</v>
      </c>
      <c r="E134" s="7">
        <v>-14734.95</v>
      </c>
      <c r="F134" s="7">
        <v>-14734.95</v>
      </c>
      <c r="G134" s="7">
        <v>-14734.95</v>
      </c>
      <c r="H134" s="7">
        <v>-14734.95</v>
      </c>
      <c r="I134" s="7">
        <v>-14734.95</v>
      </c>
      <c r="J134" s="7">
        <v>-14734.95</v>
      </c>
      <c r="K134" s="7">
        <v>-14734.95</v>
      </c>
      <c r="L134" s="7">
        <v>-14734.95</v>
      </c>
      <c r="M134" s="7">
        <v>-14734.95</v>
      </c>
      <c r="N134" s="7">
        <v>-14734.95</v>
      </c>
    </row>
    <row r="135" spans="1:14" x14ac:dyDescent="0.2">
      <c r="A135" s="3">
        <v>154040</v>
      </c>
      <c r="B135" s="6" t="s">
        <v>136</v>
      </c>
      <c r="C135" s="7">
        <v>203360</v>
      </c>
      <c r="D135" s="7">
        <v>181040.03</v>
      </c>
      <c r="E135" s="7">
        <v>153760.06</v>
      </c>
      <c r="F135" s="7">
        <v>225273.1</v>
      </c>
      <c r="G135" s="7">
        <v>188073.14</v>
      </c>
      <c r="H135" s="7">
        <v>165753.15</v>
      </c>
      <c r="I135" s="7">
        <v>245857.16</v>
      </c>
      <c r="J135" s="7">
        <v>237513.99</v>
      </c>
      <c r="K135" s="7">
        <v>230073.99</v>
      </c>
      <c r="L135" s="7">
        <v>207754.01</v>
      </c>
      <c r="M135" s="7">
        <v>187914.02</v>
      </c>
      <c r="N135" s="7">
        <v>168074.03</v>
      </c>
    </row>
    <row r="136" spans="1:14" x14ac:dyDescent="0.2">
      <c r="A136" s="3">
        <v>154042</v>
      </c>
      <c r="B136" s="6" t="s">
        <v>137</v>
      </c>
      <c r="C136" s="7">
        <v>882.21</v>
      </c>
      <c r="D136" s="7">
        <v>882.21</v>
      </c>
      <c r="E136" s="7">
        <v>882.21</v>
      </c>
      <c r="F136" s="7">
        <v>882.21</v>
      </c>
      <c r="G136" s="7">
        <v>882.21</v>
      </c>
      <c r="H136" s="7">
        <v>882.21</v>
      </c>
      <c r="I136" s="7">
        <v>882.21</v>
      </c>
      <c r="J136" s="7">
        <v>882.21</v>
      </c>
      <c r="K136" s="7">
        <v>882.21</v>
      </c>
      <c r="L136" s="7">
        <v>882.21</v>
      </c>
      <c r="M136" s="7">
        <v>882.21</v>
      </c>
      <c r="N136" s="7">
        <v>882.21</v>
      </c>
    </row>
    <row r="137" spans="1:14" x14ac:dyDescent="0.2">
      <c r="A137" s="3">
        <v>154048</v>
      </c>
      <c r="B137" s="6" t="s">
        <v>138</v>
      </c>
      <c r="C137" s="7">
        <v>123.88</v>
      </c>
      <c r="D137" s="7">
        <v>123.88</v>
      </c>
      <c r="E137" s="7">
        <v>123.88</v>
      </c>
      <c r="F137" s="7">
        <v>123.88</v>
      </c>
      <c r="G137" s="7">
        <v>123.88</v>
      </c>
      <c r="H137" s="7">
        <v>123.88</v>
      </c>
      <c r="I137" s="7">
        <v>123.88</v>
      </c>
      <c r="J137" s="7">
        <v>123.88</v>
      </c>
      <c r="K137" s="7">
        <v>123.88</v>
      </c>
      <c r="L137" s="7">
        <v>0</v>
      </c>
      <c r="M137" s="7">
        <v>0</v>
      </c>
      <c r="N137" s="7">
        <v>0</v>
      </c>
    </row>
    <row r="138" spans="1:14" x14ac:dyDescent="0.2">
      <c r="A138" s="3">
        <v>154050</v>
      </c>
      <c r="B138" s="6" t="s">
        <v>139</v>
      </c>
      <c r="C138" s="7">
        <v>41117</v>
      </c>
      <c r="D138" s="7">
        <v>35725.93</v>
      </c>
      <c r="E138" s="7">
        <v>35043.65</v>
      </c>
      <c r="F138" s="7">
        <v>23310.34</v>
      </c>
      <c r="G138" s="7">
        <v>16532.89</v>
      </c>
      <c r="H138" s="7">
        <v>12753.42</v>
      </c>
      <c r="I138" s="7">
        <v>10219.02</v>
      </c>
      <c r="J138" s="7">
        <v>12349.21</v>
      </c>
      <c r="K138" s="7">
        <v>19999.849999999999</v>
      </c>
      <c r="L138" s="7">
        <v>19134.29</v>
      </c>
      <c r="M138" s="7">
        <v>18643.66</v>
      </c>
      <c r="N138" s="7">
        <v>36571.47</v>
      </c>
    </row>
    <row r="139" spans="1:14" x14ac:dyDescent="0.2">
      <c r="A139" s="3">
        <v>154071</v>
      </c>
      <c r="B139" s="6" t="s">
        <v>140</v>
      </c>
      <c r="C139" s="7">
        <v>16172.81</v>
      </c>
      <c r="D139" s="7">
        <v>18881.16</v>
      </c>
      <c r="E139" s="7">
        <v>15635.6</v>
      </c>
      <c r="F139" s="7">
        <v>16298.64</v>
      </c>
      <c r="G139" s="7">
        <v>14978.44</v>
      </c>
      <c r="H139" s="7">
        <v>12963.29</v>
      </c>
      <c r="I139" s="7">
        <v>13698.27</v>
      </c>
      <c r="J139" s="7">
        <v>13781.84</v>
      </c>
      <c r="K139" s="7">
        <v>12596.76</v>
      </c>
      <c r="L139" s="7">
        <v>19652.939999999999</v>
      </c>
      <c r="M139" s="7">
        <v>16021.69</v>
      </c>
      <c r="N139" s="7">
        <v>13168.29</v>
      </c>
    </row>
    <row r="140" spans="1:14" x14ac:dyDescent="0.2">
      <c r="A140" s="3">
        <v>154073</v>
      </c>
      <c r="B140" s="6" t="s">
        <v>141</v>
      </c>
      <c r="C140" s="7">
        <v>81275.38</v>
      </c>
      <c r="D140" s="7">
        <v>75865.850000000006</v>
      </c>
      <c r="E140" s="7">
        <v>72537.789999999994</v>
      </c>
      <c r="F140" s="7">
        <v>45012.35</v>
      </c>
      <c r="G140" s="7">
        <v>52971.96</v>
      </c>
      <c r="H140" s="7">
        <v>61756.480000000003</v>
      </c>
      <c r="I140" s="7">
        <v>51317.17</v>
      </c>
      <c r="J140" s="7">
        <v>61623.72</v>
      </c>
      <c r="K140" s="7">
        <v>67371.22</v>
      </c>
      <c r="L140" s="7">
        <v>80210.53</v>
      </c>
      <c r="M140" s="7">
        <v>84759.15</v>
      </c>
      <c r="N140" s="7">
        <v>44871.18</v>
      </c>
    </row>
    <row r="141" spans="1:14" x14ac:dyDescent="0.2">
      <c r="A141" s="3">
        <v>154085</v>
      </c>
      <c r="B141" s="6" t="s">
        <v>142</v>
      </c>
      <c r="C141" s="7">
        <v>210155.01</v>
      </c>
      <c r="D141" s="7">
        <v>210155.01</v>
      </c>
      <c r="E141" s="7">
        <v>210155.01</v>
      </c>
      <c r="F141" s="7">
        <v>210155.01</v>
      </c>
      <c r="G141" s="7">
        <v>210155.01</v>
      </c>
      <c r="H141" s="7">
        <v>210155.01</v>
      </c>
      <c r="I141" s="7">
        <v>210155.01</v>
      </c>
      <c r="J141" s="7">
        <v>210155.01</v>
      </c>
      <c r="K141" s="7">
        <v>210155.01</v>
      </c>
      <c r="L141" s="7">
        <v>210155.01</v>
      </c>
      <c r="M141" s="7">
        <v>210155.01</v>
      </c>
      <c r="N141" s="7">
        <v>210155.01</v>
      </c>
    </row>
    <row r="142" spans="1:14" x14ac:dyDescent="0.2">
      <c r="A142" s="3">
        <v>154666</v>
      </c>
      <c r="B142" s="6" t="s">
        <v>143</v>
      </c>
      <c r="C142" s="7">
        <v>0</v>
      </c>
      <c r="D142" s="7">
        <v>0</v>
      </c>
      <c r="E142" s="7">
        <v>0</v>
      </c>
      <c r="F142" s="7">
        <v>0</v>
      </c>
      <c r="G142" s="7">
        <v>0</v>
      </c>
      <c r="H142" s="7">
        <v>0</v>
      </c>
      <c r="I142" s="7">
        <v>0</v>
      </c>
      <c r="J142" s="7">
        <v>0</v>
      </c>
      <c r="K142" s="7">
        <v>0</v>
      </c>
      <c r="L142" s="7">
        <v>0</v>
      </c>
      <c r="M142" s="7">
        <v>0</v>
      </c>
      <c r="N142" s="7">
        <v>0</v>
      </c>
    </row>
    <row r="143" spans="1:14" x14ac:dyDescent="0.2">
      <c r="A143" s="3">
        <v>163002</v>
      </c>
      <c r="B143" s="6" t="s">
        <v>144</v>
      </c>
      <c r="C143" s="7">
        <v>0</v>
      </c>
      <c r="D143" s="7">
        <v>0</v>
      </c>
      <c r="E143" s="7">
        <v>0</v>
      </c>
      <c r="F143" s="7">
        <v>0</v>
      </c>
      <c r="G143" s="7">
        <v>0</v>
      </c>
      <c r="H143" s="7">
        <v>0</v>
      </c>
      <c r="I143" s="7">
        <v>0</v>
      </c>
      <c r="J143" s="7">
        <v>0</v>
      </c>
      <c r="K143" s="7">
        <v>0</v>
      </c>
      <c r="L143" s="7">
        <v>0</v>
      </c>
      <c r="M143" s="7">
        <v>0</v>
      </c>
      <c r="N143" s="7">
        <v>0</v>
      </c>
    </row>
    <row r="144" spans="1:14" x14ac:dyDescent="0.2">
      <c r="A144" s="3">
        <v>163003</v>
      </c>
      <c r="B144" s="6" t="s">
        <v>145</v>
      </c>
      <c r="C144" s="7">
        <v>0</v>
      </c>
      <c r="D144" s="7">
        <v>0</v>
      </c>
      <c r="E144" s="7">
        <v>0</v>
      </c>
      <c r="F144" s="7">
        <v>0</v>
      </c>
      <c r="G144" s="7">
        <v>0</v>
      </c>
      <c r="H144" s="7">
        <v>0</v>
      </c>
      <c r="I144" s="7">
        <v>0</v>
      </c>
      <c r="J144" s="7">
        <v>0</v>
      </c>
      <c r="K144" s="7">
        <v>0</v>
      </c>
      <c r="L144" s="7">
        <v>0</v>
      </c>
      <c r="M144" s="7">
        <v>0</v>
      </c>
      <c r="N144" s="7">
        <v>0</v>
      </c>
    </row>
    <row r="145" spans="1:14" x14ac:dyDescent="0.2">
      <c r="A145" s="3">
        <v>166001</v>
      </c>
      <c r="B145" s="6" t="s">
        <v>146</v>
      </c>
      <c r="C145" s="7">
        <v>0</v>
      </c>
      <c r="D145" s="7">
        <v>0</v>
      </c>
      <c r="E145" s="7">
        <v>0</v>
      </c>
      <c r="F145" s="7">
        <v>0</v>
      </c>
      <c r="G145" s="7">
        <v>0</v>
      </c>
      <c r="H145" s="7">
        <v>0</v>
      </c>
      <c r="I145" s="7">
        <v>3481238</v>
      </c>
      <c r="J145" s="7">
        <v>3481238</v>
      </c>
      <c r="K145" s="7">
        <v>3481238</v>
      </c>
      <c r="L145" s="7">
        <v>2366000</v>
      </c>
      <c r="M145" s="7">
        <v>2366000</v>
      </c>
      <c r="N145" s="7">
        <v>2366000</v>
      </c>
    </row>
    <row r="146" spans="1:14" x14ac:dyDescent="0.2">
      <c r="A146" s="3">
        <v>165008</v>
      </c>
      <c r="B146" s="6" t="s">
        <v>147</v>
      </c>
      <c r="C146" s="7">
        <v>154826.57999999999</v>
      </c>
      <c r="D146" s="7">
        <v>124493.69</v>
      </c>
      <c r="E146" s="7">
        <v>80336.23</v>
      </c>
      <c r="F146" s="7">
        <v>130858.8</v>
      </c>
      <c r="G146" s="7">
        <v>99240.93</v>
      </c>
      <c r="H146" s="7">
        <v>93548.55</v>
      </c>
      <c r="I146" s="7">
        <v>87186.52</v>
      </c>
      <c r="J146" s="7">
        <v>100281.15</v>
      </c>
      <c r="K146" s="7">
        <v>70760.539999999994</v>
      </c>
      <c r="L146" s="7">
        <v>74173.070000000007</v>
      </c>
      <c r="M146" s="7">
        <v>50404.639999999999</v>
      </c>
      <c r="N146" s="7">
        <v>57927.25</v>
      </c>
    </row>
    <row r="147" spans="1:14" x14ac:dyDescent="0.2">
      <c r="A147" s="3">
        <v>165009</v>
      </c>
      <c r="B147" s="6" t="s">
        <v>148</v>
      </c>
      <c r="C147" s="7">
        <v>0</v>
      </c>
      <c r="D147" s="7">
        <v>98077.48</v>
      </c>
      <c r="E147" s="7">
        <v>89161.34</v>
      </c>
      <c r="F147" s="7">
        <v>80245.2</v>
      </c>
      <c r="G147" s="7">
        <v>71329.06</v>
      </c>
      <c r="H147" s="7">
        <v>62412.92</v>
      </c>
      <c r="I147" s="7">
        <v>53496.78</v>
      </c>
      <c r="J147" s="7">
        <v>44580.639999999999</v>
      </c>
      <c r="K147" s="7">
        <v>35664.5</v>
      </c>
      <c r="L147" s="7">
        <v>26748.36</v>
      </c>
      <c r="M147" s="7">
        <v>17832.22</v>
      </c>
      <c r="N147" s="7">
        <v>8916.08</v>
      </c>
    </row>
    <row r="148" spans="1:14" x14ac:dyDescent="0.2">
      <c r="A148" s="3">
        <v>165010</v>
      </c>
      <c r="B148" s="6" t="s">
        <v>149</v>
      </c>
      <c r="C148" s="7">
        <v>0</v>
      </c>
      <c r="D148" s="7">
        <v>0</v>
      </c>
      <c r="E148" s="7">
        <v>0</v>
      </c>
      <c r="F148" s="7">
        <v>0</v>
      </c>
      <c r="G148" s="7">
        <v>0</v>
      </c>
      <c r="H148" s="7">
        <v>0</v>
      </c>
      <c r="I148" s="7">
        <v>0</v>
      </c>
      <c r="J148" s="7">
        <v>0</v>
      </c>
      <c r="K148" s="7">
        <v>0</v>
      </c>
      <c r="L148" s="7">
        <v>3644948.14</v>
      </c>
      <c r="M148" s="7">
        <v>7044875.4299999997</v>
      </c>
      <c r="N148" s="7">
        <v>4915427.5</v>
      </c>
    </row>
    <row r="149" spans="1:14" x14ac:dyDescent="0.2">
      <c r="A149" s="3">
        <v>165011</v>
      </c>
      <c r="B149" s="6" t="s">
        <v>150</v>
      </c>
      <c r="C149" s="7">
        <v>9356189.7400000002</v>
      </c>
      <c r="D149" s="7">
        <v>7796824.8300000001</v>
      </c>
      <c r="E149" s="7">
        <v>6237459.9199999999</v>
      </c>
      <c r="F149" s="7">
        <v>4678095.01</v>
      </c>
      <c r="G149" s="7">
        <v>3118730.1</v>
      </c>
      <c r="H149" s="7">
        <v>1559365.19</v>
      </c>
      <c r="I149" s="7">
        <v>0</v>
      </c>
      <c r="J149" s="7">
        <v>-1637333.33</v>
      </c>
      <c r="K149" s="7">
        <v>0</v>
      </c>
      <c r="L149" s="7">
        <v>0</v>
      </c>
      <c r="M149" s="7">
        <v>0</v>
      </c>
      <c r="N149" s="7">
        <v>10897517.27</v>
      </c>
    </row>
    <row r="150" spans="1:14" x14ac:dyDescent="0.2">
      <c r="A150" s="3">
        <v>165012</v>
      </c>
      <c r="B150" s="6" t="s">
        <v>151</v>
      </c>
      <c r="C150" s="7">
        <v>0</v>
      </c>
      <c r="D150" s="7">
        <v>0</v>
      </c>
      <c r="E150" s="7">
        <v>1051690.47</v>
      </c>
      <c r="F150" s="7">
        <v>946521.42</v>
      </c>
      <c r="G150" s="7">
        <v>841352.37</v>
      </c>
      <c r="H150" s="7">
        <v>736183.32</v>
      </c>
      <c r="I150" s="7">
        <v>631014.27</v>
      </c>
      <c r="J150" s="7">
        <v>525845.22</v>
      </c>
      <c r="K150" s="7">
        <v>420676.17</v>
      </c>
      <c r="L150" s="7">
        <v>315507.12</v>
      </c>
      <c r="M150" s="7">
        <v>210338.07</v>
      </c>
      <c r="N150" s="7">
        <v>105169.02</v>
      </c>
    </row>
    <row r="151" spans="1:14" x14ac:dyDescent="0.2">
      <c r="A151" s="3">
        <v>165015</v>
      </c>
      <c r="B151" s="6" t="s">
        <v>152</v>
      </c>
      <c r="C151" s="7">
        <v>23582.48</v>
      </c>
      <c r="D151" s="7">
        <v>17686.86</v>
      </c>
      <c r="E151" s="7">
        <v>11791.24</v>
      </c>
      <c r="F151" s="7">
        <v>5895.62</v>
      </c>
      <c r="G151" s="7">
        <v>0</v>
      </c>
      <c r="H151" s="7">
        <v>241418.42</v>
      </c>
      <c r="I151" s="7">
        <v>241418.42</v>
      </c>
      <c r="J151" s="7">
        <v>60290.22</v>
      </c>
      <c r="K151" s="7">
        <v>53591.31</v>
      </c>
      <c r="L151" s="7">
        <v>46892.4</v>
      </c>
      <c r="M151" s="7">
        <v>40193.49</v>
      </c>
      <c r="N151" s="7">
        <v>33494.58</v>
      </c>
    </row>
    <row r="152" spans="1:14" x14ac:dyDescent="0.2">
      <c r="A152" s="3">
        <v>165018</v>
      </c>
      <c r="B152" s="6" t="s">
        <v>153</v>
      </c>
      <c r="C152" s="7">
        <v>773451.28</v>
      </c>
      <c r="D152" s="7">
        <v>1025636.15</v>
      </c>
      <c r="E152" s="7">
        <v>947527.48</v>
      </c>
      <c r="F152" s="7">
        <v>989028.64</v>
      </c>
      <c r="G152" s="7">
        <v>952571.08</v>
      </c>
      <c r="H152" s="7">
        <v>1010070.76</v>
      </c>
      <c r="I152" s="7">
        <v>1008240.06</v>
      </c>
      <c r="J152" s="7">
        <v>880341.92</v>
      </c>
      <c r="K152" s="7">
        <v>739045.97</v>
      </c>
      <c r="L152" s="7">
        <v>1235480.79</v>
      </c>
      <c r="M152" s="7">
        <v>1174491.3</v>
      </c>
      <c r="N152" s="7">
        <v>1037465.79</v>
      </c>
    </row>
    <row r="153" spans="1:14" x14ac:dyDescent="0.2">
      <c r="A153" s="3">
        <v>165020</v>
      </c>
      <c r="B153" s="6" t="s">
        <v>154</v>
      </c>
      <c r="C153" s="7">
        <v>0</v>
      </c>
      <c r="D153" s="7">
        <v>0</v>
      </c>
      <c r="E153" s="7">
        <v>0</v>
      </c>
      <c r="F153" s="7">
        <v>0</v>
      </c>
      <c r="G153" s="7">
        <v>0</v>
      </c>
      <c r="H153" s="7">
        <v>0</v>
      </c>
      <c r="I153" s="7">
        <v>0</v>
      </c>
      <c r="J153" s="7">
        <v>0</v>
      </c>
      <c r="K153" s="7">
        <v>0</v>
      </c>
      <c r="L153" s="7">
        <v>0</v>
      </c>
      <c r="M153" s="7">
        <v>0</v>
      </c>
      <c r="N153" s="7">
        <v>0</v>
      </c>
    </row>
    <row r="154" spans="1:14" x14ac:dyDescent="0.2">
      <c r="A154" s="3">
        <v>165031</v>
      </c>
      <c r="B154" s="6" t="s">
        <v>155</v>
      </c>
      <c r="C154" s="7">
        <v>2108815.9300000002</v>
      </c>
      <c r="D154" s="7">
        <v>1904718.7</v>
      </c>
      <c r="E154" s="7">
        <v>1674515.07</v>
      </c>
      <c r="F154" s="7">
        <v>1450528.04</v>
      </c>
      <c r="G154" s="7">
        <v>1227369.8600000001</v>
      </c>
      <c r="H154" s="7">
        <v>1004211.68</v>
      </c>
      <c r="I154" s="7">
        <v>781053.5</v>
      </c>
      <c r="J154" s="7">
        <v>557895.31999999995</v>
      </c>
      <c r="K154" s="7">
        <v>334737.14</v>
      </c>
      <c r="L154" s="7">
        <v>111578.96</v>
      </c>
      <c r="M154" s="7">
        <v>3013890.54</v>
      </c>
      <c r="N154" s="7">
        <v>2674341.4300000002</v>
      </c>
    </row>
    <row r="155" spans="1:14" x14ac:dyDescent="0.2">
      <c r="A155" s="3">
        <v>165070</v>
      </c>
      <c r="B155" s="6" t="s">
        <v>156</v>
      </c>
      <c r="C155" s="7">
        <v>356190.29</v>
      </c>
      <c r="D155" s="7">
        <v>346091.23</v>
      </c>
      <c r="E155" s="7">
        <v>326248.3</v>
      </c>
      <c r="F155" s="7">
        <v>316844.43</v>
      </c>
      <c r="G155" s="7">
        <v>335390.57</v>
      </c>
      <c r="H155" s="7">
        <v>335203.09999999998</v>
      </c>
      <c r="I155" s="7">
        <v>334181.63</v>
      </c>
      <c r="J155" s="7">
        <v>326369.90999999997</v>
      </c>
      <c r="K155" s="7">
        <v>326890.90999999997</v>
      </c>
      <c r="L155" s="7">
        <v>327666.90999999997</v>
      </c>
      <c r="M155" s="7">
        <v>327751.90999999997</v>
      </c>
      <c r="N155" s="7">
        <v>327921.90999999997</v>
      </c>
    </row>
    <row r="156" spans="1:14" x14ac:dyDescent="0.2">
      <c r="A156" s="3">
        <v>165130</v>
      </c>
      <c r="B156" s="6" t="s">
        <v>157</v>
      </c>
      <c r="C156" s="7">
        <v>2044000</v>
      </c>
      <c r="D156" s="7">
        <v>937000</v>
      </c>
      <c r="E156" s="7">
        <v>359000</v>
      </c>
      <c r="F156" s="7">
        <v>49000</v>
      </c>
      <c r="G156" s="7">
        <v>0</v>
      </c>
      <c r="H156" s="7">
        <v>327000</v>
      </c>
      <c r="I156" s="7">
        <v>1031000</v>
      </c>
      <c r="J156" s="7">
        <v>1749000</v>
      </c>
      <c r="K156" s="7">
        <v>2465000</v>
      </c>
      <c r="L156" s="7">
        <v>3181000</v>
      </c>
      <c r="M156" s="7">
        <v>3411000</v>
      </c>
      <c r="N156" s="7">
        <v>3021000</v>
      </c>
    </row>
    <row r="157" spans="1:14" x14ac:dyDescent="0.2">
      <c r="A157" s="3">
        <v>165131</v>
      </c>
      <c r="B157" s="6" t="s">
        <v>158</v>
      </c>
      <c r="C157" s="7">
        <v>-328000</v>
      </c>
      <c r="D157" s="7">
        <v>-597000</v>
      </c>
      <c r="E157" s="7">
        <v>-941000</v>
      </c>
      <c r="F157" s="7">
        <v>-1411000</v>
      </c>
      <c r="G157" s="7">
        <v>-1439000</v>
      </c>
      <c r="H157" s="7">
        <v>-1144000</v>
      </c>
      <c r="I157" s="7">
        <v>-866000</v>
      </c>
      <c r="J157" s="7">
        <v>-403000</v>
      </c>
      <c r="K157" s="7">
        <v>79000</v>
      </c>
      <c r="L157" s="7">
        <v>520000</v>
      </c>
      <c r="M157" s="7">
        <v>257000</v>
      </c>
      <c r="N157" s="7">
        <v>0</v>
      </c>
    </row>
    <row r="158" spans="1:14" x14ac:dyDescent="0.2">
      <c r="A158" s="3">
        <v>136100</v>
      </c>
      <c r="B158" s="6" t="s">
        <v>159</v>
      </c>
      <c r="C158" s="7">
        <v>1478874.74</v>
      </c>
      <c r="D158" s="7">
        <v>1631792.18</v>
      </c>
      <c r="E158" s="7">
        <v>1877136.25</v>
      </c>
      <c r="F158" s="7">
        <v>1946357.9</v>
      </c>
      <c r="G158" s="7">
        <v>2060881.95</v>
      </c>
      <c r="H158" s="7">
        <v>2164866.9900000002</v>
      </c>
      <c r="I158" s="7">
        <v>2035656.22</v>
      </c>
      <c r="J158" s="7">
        <v>2031910.1</v>
      </c>
      <c r="K158" s="7">
        <v>1853911.94</v>
      </c>
      <c r="L158" s="7">
        <v>1811372.23</v>
      </c>
      <c r="M158" s="7">
        <v>1760759.52</v>
      </c>
      <c r="N158" s="7">
        <v>1787296.04</v>
      </c>
    </row>
    <row r="159" spans="1:14" x14ac:dyDescent="0.2">
      <c r="A159" s="3">
        <v>136104</v>
      </c>
      <c r="B159" s="6" t="s">
        <v>160</v>
      </c>
      <c r="C159" s="7">
        <v>1393255.31</v>
      </c>
      <c r="D159" s="7">
        <v>1577330.11</v>
      </c>
      <c r="E159" s="7">
        <v>1838727.95</v>
      </c>
      <c r="F159" s="7">
        <v>2043086.35</v>
      </c>
      <c r="G159" s="7">
        <v>2218625.27</v>
      </c>
      <c r="H159" s="7">
        <v>2232848.17</v>
      </c>
      <c r="I159" s="7">
        <v>2275578.94</v>
      </c>
      <c r="J159" s="7">
        <v>2125734.31</v>
      </c>
      <c r="K159" s="7">
        <v>2107239.7999999998</v>
      </c>
      <c r="L159" s="7">
        <v>2023821.41</v>
      </c>
      <c r="M159" s="7">
        <v>1920495.6</v>
      </c>
      <c r="N159" s="7">
        <v>1914655.82</v>
      </c>
    </row>
    <row r="160" spans="1:14" x14ac:dyDescent="0.2">
      <c r="A160" s="3">
        <v>136105</v>
      </c>
      <c r="B160" s="6" t="s">
        <v>161</v>
      </c>
      <c r="C160" s="7">
        <v>453312.85</v>
      </c>
      <c r="D160" s="7">
        <v>497182.27</v>
      </c>
      <c r="E160" s="7">
        <v>657210.38</v>
      </c>
      <c r="F160" s="7">
        <v>209122.06</v>
      </c>
      <c r="G160" s="7">
        <v>211918.39</v>
      </c>
      <c r="H160" s="7">
        <v>198936.52</v>
      </c>
      <c r="I160" s="7">
        <v>192333.8</v>
      </c>
      <c r="J160" s="7">
        <v>58961.97</v>
      </c>
      <c r="K160" s="7">
        <v>51947.79</v>
      </c>
      <c r="L160" s="7">
        <v>50912.6</v>
      </c>
      <c r="M160" s="7">
        <v>52399.05</v>
      </c>
      <c r="N160" s="7">
        <v>59435.519999999997</v>
      </c>
    </row>
    <row r="161" spans="1:14" x14ac:dyDescent="0.2">
      <c r="A161" s="3">
        <v>174000</v>
      </c>
      <c r="B161" s="6" t="s">
        <v>162</v>
      </c>
      <c r="C161" s="7">
        <v>1311198</v>
      </c>
      <c r="D161" s="7">
        <v>1311198</v>
      </c>
      <c r="E161" s="7">
        <v>1310575</v>
      </c>
      <c r="F161" s="7">
        <v>1309329</v>
      </c>
      <c r="G161" s="7">
        <v>1305769</v>
      </c>
      <c r="H161" s="7">
        <v>1302209</v>
      </c>
      <c r="I161" s="7">
        <v>1298649</v>
      </c>
      <c r="J161" s="7">
        <v>1295712</v>
      </c>
      <c r="K161" s="7">
        <v>1292775</v>
      </c>
      <c r="L161" s="7">
        <v>1350354</v>
      </c>
      <c r="M161" s="7">
        <v>1347417</v>
      </c>
      <c r="N161" s="7">
        <v>1344480</v>
      </c>
    </row>
    <row r="162" spans="1:14" x14ac:dyDescent="0.2">
      <c r="A162" s="3">
        <v>146031</v>
      </c>
      <c r="B162" s="6" t="s">
        <v>163</v>
      </c>
      <c r="C162" s="7">
        <v>246684.38</v>
      </c>
      <c r="D162" s="7">
        <v>61677.91</v>
      </c>
      <c r="E162" s="7">
        <v>96720.98</v>
      </c>
      <c r="F162" s="7">
        <v>75524.94</v>
      </c>
      <c r="G162" s="7">
        <v>94230.49</v>
      </c>
      <c r="H162" s="7">
        <v>32473.599999999999</v>
      </c>
      <c r="I162" s="7">
        <v>33559.15</v>
      </c>
      <c r="J162" s="7">
        <v>3758.19</v>
      </c>
      <c r="K162" s="7">
        <v>951984.64000000001</v>
      </c>
      <c r="L162" s="7">
        <v>27734.41</v>
      </c>
      <c r="M162" s="7">
        <v>35985.879999999997</v>
      </c>
      <c r="N162" s="7">
        <v>43283.08</v>
      </c>
    </row>
    <row r="163" spans="1:14" x14ac:dyDescent="0.2">
      <c r="A163" s="3">
        <v>146040</v>
      </c>
      <c r="B163" s="6" t="s">
        <v>164</v>
      </c>
      <c r="C163" s="7">
        <v>8908716.8499999996</v>
      </c>
      <c r="D163" s="7">
        <v>8908296.3000000007</v>
      </c>
      <c r="E163" s="7">
        <v>-339936.62</v>
      </c>
      <c r="F163" s="7">
        <v>268361.42</v>
      </c>
      <c r="G163" s="7">
        <v>1125677.21</v>
      </c>
      <c r="H163" s="7">
        <v>88789.84</v>
      </c>
      <c r="I163" s="7">
        <v>82861.119999999995</v>
      </c>
      <c r="J163" s="7">
        <v>81121.45</v>
      </c>
      <c r="K163" s="7">
        <v>51103.06</v>
      </c>
      <c r="L163" s="7">
        <v>2570401.75</v>
      </c>
      <c r="M163" s="7">
        <v>47923.06</v>
      </c>
      <c r="N163" s="7">
        <v>117805.59</v>
      </c>
    </row>
    <row r="164" spans="1:14" x14ac:dyDescent="0.2">
      <c r="A164" s="3">
        <v>146042</v>
      </c>
      <c r="B164" s="6" t="s">
        <v>165</v>
      </c>
      <c r="C164" s="7">
        <v>240009.96</v>
      </c>
      <c r="D164" s="7">
        <v>67810.320000000007</v>
      </c>
      <c r="E164" s="7">
        <v>5479.35</v>
      </c>
      <c r="F164" s="7">
        <v>35408.559999999998</v>
      </c>
      <c r="G164" s="7">
        <v>172208.02</v>
      </c>
      <c r="H164" s="7">
        <v>25335.71</v>
      </c>
      <c r="I164" s="7">
        <v>35280.97</v>
      </c>
      <c r="J164" s="7">
        <v>48834.28</v>
      </c>
      <c r="K164" s="7">
        <v>87914.18</v>
      </c>
      <c r="L164" s="7">
        <v>-72488.38</v>
      </c>
      <c r="M164" s="7">
        <v>63673.11</v>
      </c>
      <c r="N164" s="7">
        <v>38970.19</v>
      </c>
    </row>
    <row r="165" spans="1:14" x14ac:dyDescent="0.2">
      <c r="A165" s="3">
        <v>146050</v>
      </c>
      <c r="B165" s="6" t="s">
        <v>166</v>
      </c>
      <c r="C165" s="7">
        <v>4969.78</v>
      </c>
      <c r="D165" s="7">
        <v>5207.3599999999997</v>
      </c>
      <c r="E165" s="7">
        <v>5207.3599999999997</v>
      </c>
      <c r="F165" s="7">
        <v>5207.3599999999997</v>
      </c>
      <c r="G165" s="7">
        <v>5207.3599999999997</v>
      </c>
      <c r="H165" s="7">
        <v>5207.3599999999997</v>
      </c>
      <c r="I165" s="7">
        <v>5207.3599999999997</v>
      </c>
      <c r="J165" s="7">
        <v>5302.36</v>
      </c>
      <c r="K165" s="7">
        <v>5302.36</v>
      </c>
      <c r="L165" s="7">
        <v>5302.36</v>
      </c>
      <c r="M165" s="7">
        <v>5302.36</v>
      </c>
      <c r="N165" s="7">
        <v>5302.36</v>
      </c>
    </row>
    <row r="166" spans="1:14" x14ac:dyDescent="0.2">
      <c r="A166" s="3">
        <v>146060</v>
      </c>
      <c r="B166" s="6" t="s">
        <v>167</v>
      </c>
      <c r="C166" s="7">
        <v>0</v>
      </c>
      <c r="D166" s="7">
        <v>0</v>
      </c>
      <c r="E166" s="7">
        <v>0</v>
      </c>
      <c r="F166" s="7">
        <v>0</v>
      </c>
      <c r="G166" s="7">
        <v>0</v>
      </c>
      <c r="H166" s="7">
        <v>0</v>
      </c>
      <c r="I166" s="7">
        <v>0</v>
      </c>
      <c r="J166" s="7">
        <v>0</v>
      </c>
      <c r="K166" s="7">
        <v>0</v>
      </c>
      <c r="L166" s="7">
        <v>0</v>
      </c>
      <c r="M166" s="7">
        <v>0</v>
      </c>
      <c r="N166" s="7">
        <v>0</v>
      </c>
    </row>
    <row r="167" spans="1:14" x14ac:dyDescent="0.2">
      <c r="A167" s="3">
        <v>146016</v>
      </c>
      <c r="B167" s="6" t="s">
        <v>168</v>
      </c>
      <c r="C167" s="7">
        <v>-83502.649999999994</v>
      </c>
      <c r="D167" s="7">
        <v>-101915.96</v>
      </c>
      <c r="E167" s="7">
        <v>-120673.65</v>
      </c>
      <c r="F167" s="7">
        <v>-139764.84</v>
      </c>
      <c r="G167" s="7">
        <v>-158453.03</v>
      </c>
      <c r="H167" s="7">
        <v>-176467.47</v>
      </c>
      <c r="I167" s="7">
        <v>-118313.69</v>
      </c>
      <c r="J167" s="7">
        <v>-135437.49</v>
      </c>
      <c r="K167" s="7">
        <v>-153900.68</v>
      </c>
      <c r="L167" s="7">
        <v>-172588.87</v>
      </c>
      <c r="M167" s="7">
        <v>-18688.189999999999</v>
      </c>
      <c r="N167" s="7">
        <v>-32172.68</v>
      </c>
    </row>
    <row r="168" spans="1:14" x14ac:dyDescent="0.2">
      <c r="A168" s="3">
        <v>146096</v>
      </c>
      <c r="B168" s="6" t="s">
        <v>169</v>
      </c>
      <c r="C168" s="7">
        <v>-12031.1</v>
      </c>
      <c r="D168" s="7">
        <v>-12031.1</v>
      </c>
      <c r="E168" s="7">
        <v>-12031.1</v>
      </c>
      <c r="F168" s="7">
        <v>-16127.1</v>
      </c>
      <c r="G168" s="7">
        <v>-16127.1</v>
      </c>
      <c r="H168" s="7">
        <v>-16127.1</v>
      </c>
      <c r="I168" s="7">
        <v>-16127.1</v>
      </c>
      <c r="J168" s="7">
        <v>-16127.1</v>
      </c>
      <c r="K168" s="7">
        <v>-16127.1</v>
      </c>
      <c r="L168" s="7">
        <v>-27320.1</v>
      </c>
      <c r="M168" s="7">
        <v>0</v>
      </c>
      <c r="N168" s="7">
        <v>0</v>
      </c>
    </row>
    <row r="169" spans="1:14" x14ac:dyDescent="0.2">
      <c r="A169" s="3">
        <v>123016</v>
      </c>
      <c r="B169" s="6" t="s">
        <v>170</v>
      </c>
      <c r="C169" s="7">
        <v>894629.99</v>
      </c>
      <c r="D169" s="7">
        <v>894629.99</v>
      </c>
      <c r="E169" s="7">
        <v>894629.99</v>
      </c>
      <c r="F169" s="7">
        <v>892452.99</v>
      </c>
      <c r="G169" s="7">
        <v>892452.99</v>
      </c>
      <c r="H169" s="7">
        <v>892452.99</v>
      </c>
      <c r="I169" s="7">
        <v>859154.71</v>
      </c>
      <c r="J169" s="7">
        <v>859154.71</v>
      </c>
      <c r="K169" s="7">
        <v>859154.71</v>
      </c>
      <c r="L169" s="7">
        <v>856049.71</v>
      </c>
      <c r="M169" s="7">
        <v>856049.71</v>
      </c>
      <c r="N169" s="7">
        <v>856049.71</v>
      </c>
    </row>
    <row r="170" spans="1:14" x14ac:dyDescent="0.2">
      <c r="A170" s="3">
        <v>123401</v>
      </c>
      <c r="B170" s="6" t="s">
        <v>171</v>
      </c>
      <c r="C170" s="7">
        <v>174821723.80000001</v>
      </c>
      <c r="D170" s="7">
        <v>177325028.91</v>
      </c>
      <c r="E170" s="7">
        <v>186794619.84</v>
      </c>
      <c r="F170" s="7">
        <v>0</v>
      </c>
      <c r="G170" s="7">
        <v>0</v>
      </c>
      <c r="H170" s="7">
        <v>0</v>
      </c>
      <c r="I170" s="7">
        <v>0</v>
      </c>
      <c r="J170" s="7">
        <v>0</v>
      </c>
      <c r="K170" s="7">
        <v>0</v>
      </c>
      <c r="L170" s="7">
        <v>0</v>
      </c>
      <c r="M170" s="7">
        <v>0</v>
      </c>
      <c r="N170" s="7">
        <v>0</v>
      </c>
    </row>
    <row r="171" spans="1:14" x14ac:dyDescent="0.2">
      <c r="A171" s="3">
        <v>123410</v>
      </c>
      <c r="B171" s="6" t="s">
        <v>172</v>
      </c>
      <c r="C171" s="7">
        <v>15597006.810000001</v>
      </c>
      <c r="D171" s="7">
        <v>15644685.75</v>
      </c>
      <c r="E171" s="7">
        <v>16864008.899999999</v>
      </c>
      <c r="F171" s="7">
        <v>203813227.59999999</v>
      </c>
      <c r="G171" s="7">
        <v>206174798.19</v>
      </c>
      <c r="H171" s="7">
        <v>205976054.53</v>
      </c>
      <c r="I171" s="7">
        <v>207003698.40000001</v>
      </c>
      <c r="J171" s="7">
        <v>206865077.66</v>
      </c>
      <c r="K171" s="7">
        <v>205684934.74000001</v>
      </c>
      <c r="L171" s="7">
        <v>206335525.5</v>
      </c>
      <c r="M171" s="7">
        <v>205881450.33000001</v>
      </c>
      <c r="N171" s="7">
        <v>205991717.30000001</v>
      </c>
    </row>
    <row r="172" spans="1:14" x14ac:dyDescent="0.2">
      <c r="A172" s="3">
        <v>123420</v>
      </c>
      <c r="B172" s="6" t="s">
        <v>173</v>
      </c>
      <c r="C172" s="7">
        <v>0</v>
      </c>
      <c r="D172" s="7">
        <v>0</v>
      </c>
      <c r="E172" s="7">
        <v>0</v>
      </c>
      <c r="F172" s="7">
        <v>0</v>
      </c>
      <c r="G172" s="7">
        <v>0</v>
      </c>
      <c r="H172" s="7">
        <v>0</v>
      </c>
      <c r="I172" s="7">
        <v>0</v>
      </c>
      <c r="J172" s="7">
        <v>0</v>
      </c>
      <c r="K172" s="7">
        <v>0</v>
      </c>
      <c r="L172" s="7">
        <v>0</v>
      </c>
      <c r="M172" s="7">
        <v>0</v>
      </c>
      <c r="N172" s="7">
        <v>0</v>
      </c>
    </row>
    <row r="173" spans="1:14" x14ac:dyDescent="0.2">
      <c r="A173" s="3">
        <v>124062</v>
      </c>
      <c r="B173" s="6" t="s">
        <v>174</v>
      </c>
      <c r="C173" s="7">
        <v>0</v>
      </c>
      <c r="D173" s="7">
        <v>0</v>
      </c>
      <c r="E173" s="7">
        <v>0</v>
      </c>
      <c r="F173" s="7">
        <v>0</v>
      </c>
      <c r="G173" s="7">
        <v>0</v>
      </c>
      <c r="H173" s="7">
        <v>0</v>
      </c>
      <c r="I173" s="7">
        <v>0</v>
      </c>
      <c r="J173" s="7">
        <v>0</v>
      </c>
      <c r="K173" s="7">
        <v>0</v>
      </c>
      <c r="L173" s="7">
        <v>0</v>
      </c>
      <c r="M173" s="7">
        <v>0</v>
      </c>
      <c r="N173" s="7">
        <v>0</v>
      </c>
    </row>
    <row r="174" spans="1:14" x14ac:dyDescent="0.2">
      <c r="A174" s="3">
        <v>124045</v>
      </c>
      <c r="B174" s="6" t="s">
        <v>175</v>
      </c>
      <c r="C174" s="7">
        <v>0</v>
      </c>
      <c r="D174" s="7">
        <v>0</v>
      </c>
      <c r="E174" s="7">
        <v>0</v>
      </c>
      <c r="F174" s="7">
        <v>0</v>
      </c>
      <c r="G174" s="7">
        <v>0</v>
      </c>
      <c r="H174" s="7">
        <v>11228056.1</v>
      </c>
      <c r="I174" s="7">
        <v>12670153.59</v>
      </c>
      <c r="J174" s="7">
        <v>15134017.43</v>
      </c>
      <c r="K174" s="7">
        <v>22514017.43</v>
      </c>
      <c r="L174" s="7">
        <v>28551395.579999998</v>
      </c>
      <c r="M174" s="7">
        <v>38391395.579999998</v>
      </c>
      <c r="N174" s="7">
        <v>43311395.579999998</v>
      </c>
    </row>
    <row r="175" spans="1:14" x14ac:dyDescent="0.2">
      <c r="A175" s="3">
        <v>124046</v>
      </c>
      <c r="B175" s="6" t="s">
        <v>176</v>
      </c>
      <c r="C175" s="7">
        <v>0</v>
      </c>
      <c r="D175" s="7">
        <v>0</v>
      </c>
      <c r="E175" s="7">
        <v>0</v>
      </c>
      <c r="F175" s="7">
        <v>0</v>
      </c>
      <c r="G175" s="7">
        <v>0</v>
      </c>
      <c r="H175" s="7">
        <v>0</v>
      </c>
      <c r="I175" s="7">
        <v>-52821</v>
      </c>
      <c r="J175" s="7">
        <v>-157076.6</v>
      </c>
      <c r="K175" s="7">
        <v>-269383.55</v>
      </c>
      <c r="L175" s="7">
        <v>-426361.78</v>
      </c>
      <c r="M175" s="7">
        <v>-603328.74</v>
      </c>
      <c r="N175" s="7">
        <v>-843793.74</v>
      </c>
    </row>
    <row r="176" spans="1:14" x14ac:dyDescent="0.2">
      <c r="A176" s="3">
        <v>189006</v>
      </c>
      <c r="B176" s="6" t="s">
        <v>177</v>
      </c>
      <c r="C176" s="7">
        <v>522090</v>
      </c>
      <c r="D176" s="7">
        <v>515128</v>
      </c>
      <c r="E176" s="7">
        <v>508166</v>
      </c>
      <c r="F176" s="7">
        <v>501204</v>
      </c>
      <c r="G176" s="7">
        <v>494242</v>
      </c>
      <c r="H176" s="7">
        <v>487280</v>
      </c>
      <c r="I176" s="7">
        <v>480318</v>
      </c>
      <c r="J176" s="7">
        <v>473356</v>
      </c>
      <c r="K176" s="7">
        <v>466394</v>
      </c>
      <c r="L176" s="7">
        <v>459432</v>
      </c>
      <c r="M176" s="7">
        <v>452470</v>
      </c>
      <c r="N176" s="7">
        <v>445508</v>
      </c>
    </row>
    <row r="177" spans="1:14" x14ac:dyDescent="0.2">
      <c r="A177" s="3">
        <v>189007</v>
      </c>
      <c r="B177" s="6" t="s">
        <v>178</v>
      </c>
      <c r="C177" s="7">
        <v>408244</v>
      </c>
      <c r="D177" s="7">
        <v>403504</v>
      </c>
      <c r="E177" s="7">
        <v>398764</v>
      </c>
      <c r="F177" s="7">
        <v>394024</v>
      </c>
      <c r="G177" s="7">
        <v>389284</v>
      </c>
      <c r="H177" s="7">
        <v>384544</v>
      </c>
      <c r="I177" s="7">
        <v>379804</v>
      </c>
      <c r="J177" s="7">
        <v>375064</v>
      </c>
      <c r="K177" s="7">
        <v>370324</v>
      </c>
      <c r="L177" s="7">
        <v>365584</v>
      </c>
      <c r="M177" s="7">
        <v>360844</v>
      </c>
      <c r="N177" s="7">
        <v>356104</v>
      </c>
    </row>
    <row r="178" spans="1:14" x14ac:dyDescent="0.2">
      <c r="A178" s="3">
        <v>189008</v>
      </c>
      <c r="B178" s="6" t="s">
        <v>179</v>
      </c>
      <c r="C178" s="7">
        <v>1942980</v>
      </c>
      <c r="D178" s="7">
        <v>1933815</v>
      </c>
      <c r="E178" s="7">
        <v>1924650</v>
      </c>
      <c r="F178" s="7">
        <v>1915485</v>
      </c>
      <c r="G178" s="7">
        <v>1906320</v>
      </c>
      <c r="H178" s="7">
        <v>1897155</v>
      </c>
      <c r="I178" s="7">
        <v>1887990</v>
      </c>
      <c r="J178" s="7">
        <v>1878825</v>
      </c>
      <c r="K178" s="7">
        <v>1869660</v>
      </c>
      <c r="L178" s="7">
        <v>1860495</v>
      </c>
      <c r="M178" s="7">
        <v>1851330</v>
      </c>
      <c r="N178" s="7">
        <v>1842165</v>
      </c>
    </row>
    <row r="179" spans="1:14" x14ac:dyDescent="0.2">
      <c r="A179" s="3">
        <v>189013</v>
      </c>
      <c r="B179" s="6" t="s">
        <v>180</v>
      </c>
      <c r="C179" s="7">
        <v>1894816</v>
      </c>
      <c r="D179" s="7">
        <v>1882512</v>
      </c>
      <c r="E179" s="7">
        <v>1870208</v>
      </c>
      <c r="F179" s="7">
        <v>1857904</v>
      </c>
      <c r="G179" s="7">
        <v>1845600</v>
      </c>
      <c r="H179" s="7">
        <v>1833296</v>
      </c>
      <c r="I179" s="7">
        <v>1820992</v>
      </c>
      <c r="J179" s="7">
        <v>1808688</v>
      </c>
      <c r="K179" s="7">
        <v>1796384</v>
      </c>
      <c r="L179" s="7">
        <v>1784080</v>
      </c>
      <c r="M179" s="7">
        <v>1771776</v>
      </c>
      <c r="N179" s="7">
        <v>1759472</v>
      </c>
    </row>
    <row r="180" spans="1:14" x14ac:dyDescent="0.2">
      <c r="A180" s="3">
        <v>189014</v>
      </c>
      <c r="B180" s="6" t="s">
        <v>181</v>
      </c>
      <c r="C180" s="7">
        <v>0</v>
      </c>
      <c r="D180" s="7">
        <v>0</v>
      </c>
      <c r="E180" s="7">
        <v>0</v>
      </c>
      <c r="F180" s="7">
        <v>0</v>
      </c>
      <c r="G180" s="7">
        <v>0</v>
      </c>
      <c r="H180" s="7">
        <v>0</v>
      </c>
      <c r="I180" s="7">
        <v>0</v>
      </c>
      <c r="J180" s="7">
        <v>0</v>
      </c>
      <c r="K180" s="7">
        <v>0</v>
      </c>
      <c r="L180" s="7">
        <v>0</v>
      </c>
      <c r="M180" s="7">
        <v>0</v>
      </c>
      <c r="N180" s="7">
        <v>0</v>
      </c>
    </row>
    <row r="181" spans="1:14" x14ac:dyDescent="0.2">
      <c r="A181" s="3">
        <v>192630</v>
      </c>
      <c r="B181" s="6" t="s">
        <v>182</v>
      </c>
      <c r="C181" s="7">
        <v>16922000</v>
      </c>
      <c r="D181" s="7">
        <v>0</v>
      </c>
      <c r="E181" s="7">
        <v>0</v>
      </c>
      <c r="F181" s="7">
        <v>11859000</v>
      </c>
      <c r="G181" s="7">
        <v>11859000</v>
      </c>
      <c r="H181" s="7">
        <v>0</v>
      </c>
      <c r="I181" s="7">
        <v>8142000</v>
      </c>
      <c r="J181" s="7">
        <v>0</v>
      </c>
      <c r="K181" s="7">
        <v>0</v>
      </c>
      <c r="L181" s="7">
        <v>6005000</v>
      </c>
      <c r="M181" s="7">
        <v>6005000</v>
      </c>
      <c r="N181" s="7">
        <v>0</v>
      </c>
    </row>
    <row r="182" spans="1:14" x14ac:dyDescent="0.2">
      <c r="A182" s="3">
        <v>192635</v>
      </c>
      <c r="B182" s="6" t="s">
        <v>182</v>
      </c>
      <c r="C182" s="7">
        <v>100000</v>
      </c>
      <c r="D182" s="7">
        <v>0</v>
      </c>
      <c r="E182" s="7">
        <v>0</v>
      </c>
      <c r="F182" s="7">
        <v>123000</v>
      </c>
      <c r="G182" s="7">
        <v>123000</v>
      </c>
      <c r="H182" s="7">
        <v>0</v>
      </c>
      <c r="I182" s="7">
        <v>101000</v>
      </c>
      <c r="J182" s="7">
        <v>0</v>
      </c>
      <c r="K182" s="7">
        <v>0</v>
      </c>
      <c r="L182" s="7">
        <v>80000</v>
      </c>
      <c r="M182" s="7">
        <v>80000</v>
      </c>
      <c r="N182" s="7">
        <v>0</v>
      </c>
    </row>
    <row r="183" spans="1:14" x14ac:dyDescent="0.2">
      <c r="A183" s="3">
        <v>192637</v>
      </c>
      <c r="B183" s="6" t="s">
        <v>183</v>
      </c>
      <c r="C183" s="7">
        <v>0</v>
      </c>
      <c r="D183" s="7">
        <v>0</v>
      </c>
      <c r="E183" s="7">
        <v>0</v>
      </c>
      <c r="F183" s="7">
        <v>1932000</v>
      </c>
      <c r="G183" s="7">
        <v>1932000</v>
      </c>
      <c r="H183" s="7">
        <v>0</v>
      </c>
      <c r="I183" s="7">
        <v>959000</v>
      </c>
      <c r="J183" s="7">
        <v>0</v>
      </c>
      <c r="K183" s="7">
        <v>0</v>
      </c>
      <c r="L183" s="7">
        <v>1344000</v>
      </c>
      <c r="M183" s="7">
        <v>1344000</v>
      </c>
      <c r="N183" s="7">
        <v>0</v>
      </c>
    </row>
    <row r="184" spans="1:14" x14ac:dyDescent="0.2">
      <c r="A184" s="3">
        <v>186016</v>
      </c>
      <c r="B184" s="6" t="s">
        <v>184</v>
      </c>
      <c r="C184" s="7">
        <v>72341398.540000007</v>
      </c>
      <c r="D184" s="7">
        <v>72341398.540000007</v>
      </c>
      <c r="E184" s="7">
        <v>72341398.540000007</v>
      </c>
      <c r="F184" s="7">
        <v>70241398.540000007</v>
      </c>
      <c r="G184" s="7">
        <v>70241398.540000007</v>
      </c>
      <c r="H184" s="7">
        <v>70241398.540000007</v>
      </c>
      <c r="I184" s="7">
        <v>70241398.540000007</v>
      </c>
      <c r="J184" s="7">
        <v>70241398.540000007</v>
      </c>
      <c r="K184" s="7">
        <v>70241398.540000007</v>
      </c>
      <c r="L184" s="7">
        <v>70241398.540000007</v>
      </c>
      <c r="M184" s="7">
        <v>70241398.540000007</v>
      </c>
      <c r="N184" s="7">
        <v>70241398.540000007</v>
      </c>
    </row>
    <row r="185" spans="1:14" x14ac:dyDescent="0.2">
      <c r="A185" s="3">
        <v>186145</v>
      </c>
      <c r="B185" s="6" t="s">
        <v>185</v>
      </c>
      <c r="C185" s="7">
        <v>25271051.91</v>
      </c>
      <c r="D185" s="7">
        <v>75383243.879999995</v>
      </c>
      <c r="E185" s="7">
        <v>76132128.849999994</v>
      </c>
      <c r="F185" s="7">
        <v>76338513.879999995</v>
      </c>
      <c r="G185" s="7">
        <v>77328415</v>
      </c>
      <c r="H185" s="7">
        <v>77914067.030000001</v>
      </c>
      <c r="I185" s="7">
        <v>78269603.959999993</v>
      </c>
      <c r="J185" s="7">
        <v>79178356.879999995</v>
      </c>
      <c r="K185" s="7">
        <v>79756414.939999998</v>
      </c>
      <c r="L185" s="7">
        <v>80094630.829999998</v>
      </c>
      <c r="M185" s="7">
        <v>80898609.670000002</v>
      </c>
      <c r="N185" s="7">
        <v>81748171.010000005</v>
      </c>
    </row>
    <row r="186" spans="1:14" x14ac:dyDescent="0.2">
      <c r="A186" s="3">
        <v>186146</v>
      </c>
      <c r="B186" s="6" t="s">
        <v>186</v>
      </c>
      <c r="C186" s="7">
        <v>145738.29999999999</v>
      </c>
      <c r="D186" s="7">
        <v>51132.44</v>
      </c>
      <c r="E186" s="7">
        <v>52186.6</v>
      </c>
      <c r="F186" s="7">
        <v>53248.33</v>
      </c>
      <c r="G186" s="7">
        <v>54313.87</v>
      </c>
      <c r="H186" s="7">
        <v>55387.05</v>
      </c>
      <c r="I186" s="7">
        <v>56467.91</v>
      </c>
      <c r="J186" s="7">
        <v>57556.51</v>
      </c>
      <c r="K186" s="7">
        <v>58652.9</v>
      </c>
      <c r="L186" s="7">
        <v>59757.13</v>
      </c>
      <c r="M186" s="7">
        <v>60869.27</v>
      </c>
      <c r="N186" s="7">
        <v>61989.36</v>
      </c>
    </row>
    <row r="187" spans="1:14" x14ac:dyDescent="0.2">
      <c r="A187" s="3">
        <v>186147</v>
      </c>
      <c r="B187" s="6" t="s">
        <v>187</v>
      </c>
      <c r="C187" s="7">
        <v>2637728.9700000002</v>
      </c>
      <c r="D187" s="7">
        <v>3245874.02</v>
      </c>
      <c r="E187" s="7">
        <v>3319352.55</v>
      </c>
      <c r="F187" s="7">
        <v>3439883.1</v>
      </c>
      <c r="G187" s="7">
        <v>3553182.66</v>
      </c>
      <c r="H187" s="7">
        <v>3581853.78</v>
      </c>
      <c r="I187" s="7">
        <v>3501949.42</v>
      </c>
      <c r="J187" s="7">
        <v>3553199.64</v>
      </c>
      <c r="K187" s="7">
        <v>3576569.85</v>
      </c>
      <c r="L187" s="7">
        <v>3567103.63</v>
      </c>
      <c r="M187" s="7">
        <v>3620241.23</v>
      </c>
      <c r="N187" s="7">
        <v>3646288.54</v>
      </c>
    </row>
    <row r="188" spans="1:14" x14ac:dyDescent="0.2">
      <c r="A188" s="3">
        <v>186148</v>
      </c>
      <c r="B188" s="6" t="s">
        <v>188</v>
      </c>
      <c r="C188" s="7">
        <v>13915799.119999999</v>
      </c>
      <c r="D188" s="7">
        <v>19135702.809999999</v>
      </c>
      <c r="E188" s="7">
        <v>19081396.879999999</v>
      </c>
      <c r="F188" s="7">
        <v>19458619.420000002</v>
      </c>
      <c r="G188" s="7">
        <v>19603945.510000002</v>
      </c>
      <c r="H188" s="7">
        <v>19811453.539999999</v>
      </c>
      <c r="I188" s="7">
        <v>19773556.170000002</v>
      </c>
      <c r="J188" s="7">
        <v>19907247.25</v>
      </c>
      <c r="K188" s="7">
        <v>20086034.82</v>
      </c>
      <c r="L188" s="7">
        <v>20067994.600000001</v>
      </c>
      <c r="M188" s="7">
        <v>20393937.190000001</v>
      </c>
      <c r="N188" s="7">
        <v>20621614.489999998</v>
      </c>
    </row>
    <row r="189" spans="1:14" x14ac:dyDescent="0.2">
      <c r="A189" s="3">
        <v>186149</v>
      </c>
      <c r="B189" s="6" t="s">
        <v>189</v>
      </c>
      <c r="C189" s="7">
        <v>932646.93</v>
      </c>
      <c r="D189" s="7">
        <v>2027465.39</v>
      </c>
      <c r="E189" s="7">
        <v>2183760.52</v>
      </c>
      <c r="F189" s="7">
        <v>2041566.26</v>
      </c>
      <c r="G189" s="7">
        <v>2092085.63</v>
      </c>
      <c r="H189" s="7">
        <v>2122175.25</v>
      </c>
      <c r="I189" s="7">
        <v>2067217.79</v>
      </c>
      <c r="J189" s="7">
        <v>2083946.88</v>
      </c>
      <c r="K189" s="7">
        <v>2168938.16</v>
      </c>
      <c r="L189" s="7">
        <v>2170770.87</v>
      </c>
      <c r="M189" s="7">
        <v>2280000.0099999998</v>
      </c>
      <c r="N189" s="7">
        <v>2395339.16</v>
      </c>
    </row>
    <row r="190" spans="1:14" x14ac:dyDescent="0.2">
      <c r="A190" s="3">
        <v>186151</v>
      </c>
      <c r="B190" s="6" t="s">
        <v>190</v>
      </c>
      <c r="C190" s="7">
        <v>15582720.439999999</v>
      </c>
      <c r="D190" s="7">
        <v>15062366.02</v>
      </c>
      <c r="E190" s="7">
        <v>15172518.130000001</v>
      </c>
      <c r="F190" s="7">
        <v>15273554.689999999</v>
      </c>
      <c r="G190" s="7">
        <v>15383257.42</v>
      </c>
      <c r="H190" s="7">
        <v>15493716.880000001</v>
      </c>
      <c r="I190" s="7">
        <v>15604966.9</v>
      </c>
      <c r="J190" s="7">
        <v>15717013.039999999</v>
      </c>
      <c r="K190" s="7">
        <v>15829861</v>
      </c>
      <c r="L190" s="7">
        <v>15943447.76</v>
      </c>
      <c r="M190" s="7">
        <v>16057916.1</v>
      </c>
      <c r="N190" s="7">
        <v>16173203.59</v>
      </c>
    </row>
    <row r="191" spans="1:14" x14ac:dyDescent="0.2">
      <c r="A191" s="3">
        <v>186152</v>
      </c>
      <c r="B191" s="6" t="s">
        <v>191</v>
      </c>
      <c r="C191" s="7">
        <v>31878.400000000001</v>
      </c>
      <c r="D191" s="7">
        <v>211184.55</v>
      </c>
      <c r="E191" s="7">
        <v>211415.13</v>
      </c>
      <c r="F191" s="7">
        <v>211647.37</v>
      </c>
      <c r="G191" s="7">
        <v>211880.44</v>
      </c>
      <c r="H191" s="7">
        <v>212115.18</v>
      </c>
      <c r="I191" s="7">
        <v>212351.6</v>
      </c>
      <c r="J191" s="7">
        <v>212589.72</v>
      </c>
      <c r="K191" s="7">
        <v>212829.54</v>
      </c>
      <c r="L191" s="7">
        <v>213071.08</v>
      </c>
      <c r="M191" s="7">
        <v>213314.35</v>
      </c>
      <c r="N191" s="7">
        <v>213559.36</v>
      </c>
    </row>
    <row r="192" spans="1:14" x14ac:dyDescent="0.2">
      <c r="A192" s="3">
        <v>186153</v>
      </c>
      <c r="B192" s="6" t="s">
        <v>192</v>
      </c>
      <c r="C192" s="7">
        <v>37797.68</v>
      </c>
      <c r="D192" s="7">
        <v>557829.9</v>
      </c>
      <c r="E192" s="7">
        <v>558103.30000000005</v>
      </c>
      <c r="F192" s="7">
        <v>558411.6</v>
      </c>
      <c r="G192" s="7">
        <v>563736.69999999995</v>
      </c>
      <c r="H192" s="7">
        <v>567546.65</v>
      </c>
      <c r="I192" s="7">
        <v>611598.54</v>
      </c>
      <c r="J192" s="7">
        <v>620815.49</v>
      </c>
      <c r="K192" s="7">
        <v>621803.39</v>
      </c>
      <c r="L192" s="7">
        <v>611576.91</v>
      </c>
      <c r="M192" s="7">
        <v>660843.86</v>
      </c>
      <c r="N192" s="7">
        <v>661759.56000000006</v>
      </c>
    </row>
    <row r="193" spans="1:14" x14ac:dyDescent="0.2">
      <c r="A193" s="3">
        <v>186154</v>
      </c>
      <c r="B193" s="6" t="s">
        <v>193</v>
      </c>
      <c r="C193" s="7">
        <v>174278.47</v>
      </c>
      <c r="D193" s="7">
        <v>166209.43</v>
      </c>
      <c r="E193" s="7">
        <v>167470.03</v>
      </c>
      <c r="F193" s="7">
        <v>168739.68</v>
      </c>
      <c r="G193" s="7">
        <v>170013.89</v>
      </c>
      <c r="H193" s="7">
        <v>171297.24</v>
      </c>
      <c r="I193" s="7">
        <v>187589.77</v>
      </c>
      <c r="J193" s="7">
        <v>188837.69</v>
      </c>
      <c r="K193" s="7">
        <v>192892.34</v>
      </c>
      <c r="L193" s="7">
        <v>194527.88</v>
      </c>
      <c r="M193" s="7">
        <v>201858.44</v>
      </c>
      <c r="N193" s="7">
        <v>206035.01</v>
      </c>
    </row>
    <row r="194" spans="1:14" x14ac:dyDescent="0.2">
      <c r="A194" s="3">
        <v>186155</v>
      </c>
      <c r="B194" s="6" t="s">
        <v>194</v>
      </c>
      <c r="C194" s="7">
        <v>-1299.3699999999999</v>
      </c>
      <c r="D194" s="7">
        <v>-1299.3699999999999</v>
      </c>
      <c r="E194" s="7">
        <v>-1299.3699999999999</v>
      </c>
      <c r="F194" s="7">
        <v>0</v>
      </c>
      <c r="G194" s="7">
        <v>0</v>
      </c>
      <c r="H194" s="7">
        <v>0</v>
      </c>
      <c r="I194" s="7">
        <v>0</v>
      </c>
      <c r="J194" s="7">
        <v>0</v>
      </c>
      <c r="K194" s="7">
        <v>0</v>
      </c>
      <c r="L194" s="7">
        <v>0</v>
      </c>
      <c r="M194" s="7">
        <v>0</v>
      </c>
      <c r="N194" s="7">
        <v>0</v>
      </c>
    </row>
    <row r="195" spans="1:14" x14ac:dyDescent="0.2">
      <c r="A195" s="3">
        <v>186158</v>
      </c>
      <c r="B195" s="6" t="s">
        <v>195</v>
      </c>
      <c r="C195" s="7">
        <v>0</v>
      </c>
      <c r="D195" s="7">
        <v>0</v>
      </c>
      <c r="E195" s="7">
        <v>0</v>
      </c>
      <c r="F195" s="7">
        <v>0</v>
      </c>
      <c r="G195" s="7">
        <v>0</v>
      </c>
      <c r="H195" s="7">
        <v>0</v>
      </c>
      <c r="I195" s="7">
        <v>0</v>
      </c>
      <c r="J195" s="7">
        <v>0</v>
      </c>
      <c r="K195" s="7">
        <v>0</v>
      </c>
      <c r="L195" s="7">
        <v>0</v>
      </c>
      <c r="M195" s="7">
        <v>0</v>
      </c>
      <c r="N195" s="7">
        <v>0</v>
      </c>
    </row>
    <row r="196" spans="1:14" x14ac:dyDescent="0.2">
      <c r="A196" s="3">
        <v>186175</v>
      </c>
      <c r="B196" s="6" t="s">
        <v>196</v>
      </c>
      <c r="C196" s="7">
        <v>0</v>
      </c>
      <c r="D196" s="7">
        <v>0</v>
      </c>
      <c r="E196" s="7">
        <v>0</v>
      </c>
      <c r="F196" s="7">
        <v>0</v>
      </c>
      <c r="G196" s="7">
        <v>0</v>
      </c>
      <c r="H196" s="7">
        <v>0</v>
      </c>
      <c r="I196" s="7">
        <v>0</v>
      </c>
      <c r="J196" s="7">
        <v>0</v>
      </c>
      <c r="K196" s="7">
        <v>0</v>
      </c>
      <c r="L196" s="7">
        <v>89998</v>
      </c>
      <c r="M196" s="7">
        <v>89998</v>
      </c>
      <c r="N196" s="7">
        <v>89998</v>
      </c>
    </row>
    <row r="197" spans="1:14" x14ac:dyDescent="0.2">
      <c r="A197" s="3">
        <v>186176</v>
      </c>
      <c r="B197" s="6" t="s">
        <v>197</v>
      </c>
      <c r="C197" s="7">
        <v>0</v>
      </c>
      <c r="D197" s="7">
        <v>0</v>
      </c>
      <c r="E197" s="7">
        <v>0</v>
      </c>
      <c r="F197" s="7">
        <v>0</v>
      </c>
      <c r="G197" s="7">
        <v>0</v>
      </c>
      <c r="H197" s="7">
        <v>0</v>
      </c>
      <c r="I197" s="7">
        <v>0</v>
      </c>
      <c r="J197" s="7">
        <v>0</v>
      </c>
      <c r="K197" s="7">
        <v>0</v>
      </c>
      <c r="L197" s="7">
        <v>1309</v>
      </c>
      <c r="M197" s="7">
        <v>1309</v>
      </c>
      <c r="N197" s="7">
        <v>1309</v>
      </c>
    </row>
    <row r="198" spans="1:14" x14ac:dyDescent="0.2">
      <c r="A198" s="3">
        <v>186177</v>
      </c>
      <c r="B198" s="6" t="s">
        <v>198</v>
      </c>
      <c r="C198" s="7">
        <v>0</v>
      </c>
      <c r="D198" s="7">
        <v>0</v>
      </c>
      <c r="E198" s="7">
        <v>0</v>
      </c>
      <c r="F198" s="7">
        <v>0</v>
      </c>
      <c r="G198" s="7">
        <v>0</v>
      </c>
      <c r="H198" s="7">
        <v>0</v>
      </c>
      <c r="I198" s="7">
        <v>0</v>
      </c>
      <c r="J198" s="7">
        <v>0</v>
      </c>
      <c r="K198" s="7">
        <v>0</v>
      </c>
      <c r="L198" s="7">
        <v>65</v>
      </c>
      <c r="M198" s="7">
        <v>65.03</v>
      </c>
      <c r="N198" s="7">
        <v>65.05</v>
      </c>
    </row>
    <row r="199" spans="1:14" x14ac:dyDescent="0.2">
      <c r="A199" s="3">
        <v>186178</v>
      </c>
      <c r="B199" s="6" t="s">
        <v>199</v>
      </c>
      <c r="C199" s="7">
        <v>0</v>
      </c>
      <c r="D199" s="7">
        <v>0</v>
      </c>
      <c r="E199" s="7">
        <v>0</v>
      </c>
      <c r="F199" s="7">
        <v>0</v>
      </c>
      <c r="G199" s="7">
        <v>0</v>
      </c>
      <c r="H199" s="7">
        <v>0</v>
      </c>
      <c r="I199" s="7">
        <v>0</v>
      </c>
      <c r="J199" s="7">
        <v>0</v>
      </c>
      <c r="K199" s="7">
        <v>0</v>
      </c>
      <c r="L199" s="7">
        <v>29595</v>
      </c>
      <c r="M199" s="7">
        <v>29595</v>
      </c>
      <c r="N199" s="7">
        <v>29595</v>
      </c>
    </row>
    <row r="200" spans="1:14" x14ac:dyDescent="0.2">
      <c r="A200" s="3">
        <v>186179</v>
      </c>
      <c r="B200" s="6" t="s">
        <v>200</v>
      </c>
      <c r="C200" s="7">
        <v>0</v>
      </c>
      <c r="D200" s="7">
        <v>0</v>
      </c>
      <c r="E200" s="7">
        <v>0</v>
      </c>
      <c r="F200" s="7">
        <v>0</v>
      </c>
      <c r="G200" s="7">
        <v>0</v>
      </c>
      <c r="H200" s="7">
        <v>0</v>
      </c>
      <c r="I200" s="7">
        <v>0</v>
      </c>
      <c r="J200" s="7">
        <v>0</v>
      </c>
      <c r="K200" s="7">
        <v>0</v>
      </c>
      <c r="L200" s="7">
        <v>6487</v>
      </c>
      <c r="M200" s="7">
        <v>6487</v>
      </c>
      <c r="N200" s="7">
        <v>6487</v>
      </c>
    </row>
    <row r="201" spans="1:14" x14ac:dyDescent="0.2">
      <c r="A201" s="3">
        <v>186260</v>
      </c>
      <c r="B201" s="6" t="s">
        <v>201</v>
      </c>
      <c r="C201" s="7">
        <v>55582645.039999999</v>
      </c>
      <c r="D201" s="7">
        <v>-10846.29</v>
      </c>
      <c r="E201" s="7">
        <v>-10846.29</v>
      </c>
      <c r="F201" s="7">
        <v>0</v>
      </c>
      <c r="G201" s="7">
        <v>0</v>
      </c>
      <c r="H201" s="7">
        <v>0</v>
      </c>
      <c r="I201" s="7">
        <v>0</v>
      </c>
      <c r="J201" s="7">
        <v>0</v>
      </c>
      <c r="K201" s="7">
        <v>0</v>
      </c>
      <c r="L201" s="7">
        <v>-596200</v>
      </c>
      <c r="M201" s="7">
        <v>-596200</v>
      </c>
      <c r="N201" s="7">
        <v>-596200</v>
      </c>
    </row>
    <row r="202" spans="1:14" x14ac:dyDescent="0.2">
      <c r="A202" s="3">
        <v>186404</v>
      </c>
      <c r="B202" s="6" t="s">
        <v>202</v>
      </c>
      <c r="C202" s="7">
        <v>122139673.66</v>
      </c>
      <c r="D202" s="7">
        <v>121293645.73999999</v>
      </c>
      <c r="E202" s="7">
        <v>120447617.81999999</v>
      </c>
      <c r="F202" s="7">
        <v>119601589.90000001</v>
      </c>
      <c r="G202" s="7">
        <v>118755561.98</v>
      </c>
      <c r="H202" s="7">
        <v>117909534.06</v>
      </c>
      <c r="I202" s="7">
        <v>117063506.14</v>
      </c>
      <c r="J202" s="7">
        <v>116217478.22</v>
      </c>
      <c r="K202" s="7">
        <v>115371450.3</v>
      </c>
      <c r="L202" s="7">
        <v>114525422.38</v>
      </c>
      <c r="M202" s="7">
        <v>113679394.45999999</v>
      </c>
      <c r="N202" s="7">
        <v>112833366.54000001</v>
      </c>
    </row>
    <row r="203" spans="1:14" x14ac:dyDescent="0.2">
      <c r="A203" s="3">
        <v>186406</v>
      </c>
      <c r="B203" s="6" t="s">
        <v>203</v>
      </c>
      <c r="C203" s="7">
        <v>7096211.3099999996</v>
      </c>
      <c r="D203" s="7">
        <v>7026847.1699999999</v>
      </c>
      <c r="E203" s="7">
        <v>6957197.3399999999</v>
      </c>
      <c r="F203" s="7">
        <v>6887547.5099999998</v>
      </c>
      <c r="G203" s="7">
        <v>6817897.6799999997</v>
      </c>
      <c r="H203" s="7">
        <v>6748247.8499999996</v>
      </c>
      <c r="I203" s="7">
        <v>6678598.0199999996</v>
      </c>
      <c r="J203" s="7">
        <v>6608948.1900000004</v>
      </c>
      <c r="K203" s="7">
        <v>6539298.3600000003</v>
      </c>
      <c r="L203" s="7">
        <v>6469648.5300000003</v>
      </c>
      <c r="M203" s="7">
        <v>6399998.7000000002</v>
      </c>
      <c r="N203" s="7">
        <v>6330348.8700000001</v>
      </c>
    </row>
    <row r="204" spans="1:14" x14ac:dyDescent="0.2">
      <c r="A204" s="3">
        <v>186410</v>
      </c>
      <c r="B204" s="6" t="s">
        <v>204</v>
      </c>
      <c r="C204" s="7">
        <v>-7501829</v>
      </c>
      <c r="D204" s="7">
        <v>-7501829</v>
      </c>
      <c r="E204" s="7">
        <v>-10988133</v>
      </c>
      <c r="F204" s="7">
        <v>-10988133</v>
      </c>
      <c r="G204" s="7">
        <v>-10988133</v>
      </c>
      <c r="H204" s="7">
        <v>-10988133</v>
      </c>
      <c r="I204" s="7">
        <v>-10988133</v>
      </c>
      <c r="J204" s="7">
        <v>-10988133</v>
      </c>
      <c r="K204" s="7">
        <v>-10988133</v>
      </c>
      <c r="L204" s="7">
        <v>-10988133</v>
      </c>
      <c r="M204" s="7">
        <v>-10988133</v>
      </c>
      <c r="N204" s="7">
        <v>-10988133</v>
      </c>
    </row>
    <row r="205" spans="1:14" x14ac:dyDescent="0.2">
      <c r="A205" s="3">
        <v>191400</v>
      </c>
      <c r="B205" s="6" t="s">
        <v>205</v>
      </c>
      <c r="C205" s="7">
        <v>-3046601</v>
      </c>
      <c r="D205" s="7">
        <v>-4089850</v>
      </c>
      <c r="E205" s="7">
        <v>-7520268</v>
      </c>
      <c r="F205" s="7">
        <v>-9598170</v>
      </c>
      <c r="G205" s="7">
        <v>-13046332</v>
      </c>
      <c r="H205" s="7">
        <v>-13911170</v>
      </c>
      <c r="I205" s="7">
        <v>-14461896</v>
      </c>
      <c r="J205" s="7">
        <v>-14665215</v>
      </c>
      <c r="K205" s="7">
        <v>-14994060</v>
      </c>
      <c r="L205" s="7">
        <v>-15621177</v>
      </c>
      <c r="M205" s="7">
        <v>-16767705</v>
      </c>
      <c r="N205" s="7">
        <v>-3154976</v>
      </c>
    </row>
    <row r="206" spans="1:14" x14ac:dyDescent="0.2">
      <c r="A206" s="3">
        <v>191401</v>
      </c>
      <c r="B206" s="6" t="s">
        <v>206</v>
      </c>
      <c r="C206" s="7">
        <v>-17974434.370000001</v>
      </c>
      <c r="D206" s="7">
        <v>-14779992.32</v>
      </c>
      <c r="E206" s="7">
        <v>-12212022.74</v>
      </c>
      <c r="F206" s="7">
        <v>-9499702.6999999993</v>
      </c>
      <c r="G206" s="7">
        <v>-7446461.54</v>
      </c>
      <c r="H206" s="7">
        <v>-5826816.6299999999</v>
      </c>
      <c r="I206" s="7">
        <v>-4737440.57</v>
      </c>
      <c r="J206" s="7">
        <v>-4019893.22</v>
      </c>
      <c r="K206" s="7">
        <v>-3390535.7</v>
      </c>
      <c r="L206" s="7">
        <v>-2744635.84</v>
      </c>
      <c r="M206" s="7">
        <v>-1874210.95</v>
      </c>
      <c r="N206" s="7">
        <v>-17101014.98</v>
      </c>
    </row>
    <row r="207" spans="1:14" x14ac:dyDescent="0.2">
      <c r="A207" s="3">
        <v>191410</v>
      </c>
      <c r="B207" s="6" t="s">
        <v>207</v>
      </c>
      <c r="C207" s="7">
        <v>200126.26</v>
      </c>
      <c r="D207" s="7">
        <v>297965.26</v>
      </c>
      <c r="E207" s="7">
        <v>542958.26</v>
      </c>
      <c r="F207" s="7">
        <v>767158.26</v>
      </c>
      <c r="G207" s="7">
        <v>1020912.26</v>
      </c>
      <c r="H207" s="7">
        <v>988450.26</v>
      </c>
      <c r="I207" s="7">
        <v>1361248.26</v>
      </c>
      <c r="J207" s="7">
        <v>1638879.26</v>
      </c>
      <c r="K207" s="7">
        <v>1789577.26</v>
      </c>
      <c r="L207" s="7">
        <v>2030279.26</v>
      </c>
      <c r="M207" s="7">
        <v>2242176.2599999998</v>
      </c>
      <c r="N207" s="7">
        <v>-67605.320000000007</v>
      </c>
    </row>
    <row r="208" spans="1:14" x14ac:dyDescent="0.2">
      <c r="A208" s="3">
        <v>191411</v>
      </c>
      <c r="B208" s="6" t="s">
        <v>208</v>
      </c>
      <c r="C208" s="7">
        <v>5264986.66</v>
      </c>
      <c r="D208" s="7">
        <v>4526084.25</v>
      </c>
      <c r="E208" s="7">
        <v>3936116.57</v>
      </c>
      <c r="F208" s="7">
        <v>3311566.91</v>
      </c>
      <c r="G208" s="7">
        <v>2845193.47</v>
      </c>
      <c r="H208" s="7">
        <v>2481032.16</v>
      </c>
      <c r="I208" s="7">
        <v>2242512</v>
      </c>
      <c r="J208" s="7">
        <v>2093807.4</v>
      </c>
      <c r="K208" s="7">
        <v>1966017.54</v>
      </c>
      <c r="L208" s="7">
        <v>1835249.2</v>
      </c>
      <c r="M208" s="7">
        <v>1654342.4</v>
      </c>
      <c r="N208" s="7">
        <v>915673.49</v>
      </c>
    </row>
    <row r="209" spans="1:14" x14ac:dyDescent="0.2">
      <c r="A209" s="3">
        <v>191417</v>
      </c>
      <c r="B209" s="6" t="s">
        <v>209</v>
      </c>
      <c r="C209" s="7">
        <v>32449.040000000001</v>
      </c>
      <c r="D209" s="7">
        <v>67243.520000000004</v>
      </c>
      <c r="E209" s="7">
        <v>103095.42</v>
      </c>
      <c r="F209" s="7">
        <v>138138</v>
      </c>
      <c r="G209" s="7">
        <v>174273.53</v>
      </c>
      <c r="H209" s="7">
        <v>210744.54</v>
      </c>
      <c r="I209" s="7">
        <v>248340.27</v>
      </c>
      <c r="J209" s="7">
        <v>285190.83</v>
      </c>
      <c r="K209" s="7">
        <v>322115.46000000002</v>
      </c>
      <c r="L209" s="7">
        <v>359034.36</v>
      </c>
      <c r="M209" s="7">
        <v>396435.37</v>
      </c>
      <c r="N209" s="7">
        <v>34825.96</v>
      </c>
    </row>
    <row r="210" spans="1:14" x14ac:dyDescent="0.2">
      <c r="A210" s="3">
        <v>191420</v>
      </c>
      <c r="B210" s="6" t="s">
        <v>210</v>
      </c>
      <c r="C210" s="7">
        <v>-358346</v>
      </c>
      <c r="D210" s="7">
        <v>-481464</v>
      </c>
      <c r="E210" s="7">
        <v>-878903</v>
      </c>
      <c r="F210" s="7">
        <v>-1127609</v>
      </c>
      <c r="G210" s="7">
        <v>-1548649</v>
      </c>
      <c r="H210" s="7">
        <v>-1651414</v>
      </c>
      <c r="I210" s="7">
        <v>-1722466</v>
      </c>
      <c r="J210" s="7">
        <v>-1747528</v>
      </c>
      <c r="K210" s="7">
        <v>-1791038</v>
      </c>
      <c r="L210" s="7">
        <v>-1868597</v>
      </c>
      <c r="M210" s="7">
        <v>-2015201</v>
      </c>
      <c r="N210" s="7">
        <v>-362390</v>
      </c>
    </row>
    <row r="211" spans="1:14" x14ac:dyDescent="0.2">
      <c r="A211" s="3">
        <v>191421</v>
      </c>
      <c r="B211" s="6" t="s">
        <v>211</v>
      </c>
      <c r="C211" s="7">
        <v>-2293507.71</v>
      </c>
      <c r="D211" s="7">
        <v>-1852228.96</v>
      </c>
      <c r="E211" s="7">
        <v>-1498976.75</v>
      </c>
      <c r="F211" s="7">
        <v>-1123827.78</v>
      </c>
      <c r="G211" s="7">
        <v>-838441.13</v>
      </c>
      <c r="H211" s="7">
        <v>-611907.39</v>
      </c>
      <c r="I211" s="7">
        <v>-468140.28</v>
      </c>
      <c r="J211" s="7">
        <v>-371754.95</v>
      </c>
      <c r="K211" s="7">
        <v>-289500.02</v>
      </c>
      <c r="L211" s="7">
        <v>-205322.38</v>
      </c>
      <c r="M211" s="7">
        <v>-93790.65</v>
      </c>
      <c r="N211" s="7">
        <v>-1924196.34</v>
      </c>
    </row>
    <row r="212" spans="1:14" x14ac:dyDescent="0.2">
      <c r="A212" s="3">
        <v>191430</v>
      </c>
      <c r="B212" s="6" t="s">
        <v>212</v>
      </c>
      <c r="C212" s="7">
        <v>-693678.07999999996</v>
      </c>
      <c r="D212" s="7">
        <v>-1217591.06</v>
      </c>
      <c r="E212" s="7">
        <v>-1681786.39</v>
      </c>
      <c r="F212" s="7">
        <v>-1948400.45</v>
      </c>
      <c r="G212" s="7">
        <v>-2016017.71</v>
      </c>
      <c r="H212" s="7">
        <v>-1808550.87</v>
      </c>
      <c r="I212" s="7">
        <v>-1362424.84</v>
      </c>
      <c r="J212" s="7">
        <v>-873667.86</v>
      </c>
      <c r="K212" s="7">
        <v>-365077.6</v>
      </c>
      <c r="L212" s="7">
        <v>114188.92</v>
      </c>
      <c r="M212" s="7">
        <v>374550.56</v>
      </c>
      <c r="N212" s="7">
        <v>-328269.68</v>
      </c>
    </row>
    <row r="213" spans="1:14" x14ac:dyDescent="0.2">
      <c r="A213" s="3">
        <v>191431</v>
      </c>
      <c r="B213" s="6" t="s">
        <v>213</v>
      </c>
      <c r="C213" s="7">
        <v>241372.34</v>
      </c>
      <c r="D213" s="7">
        <v>493013.87</v>
      </c>
      <c r="E213" s="7">
        <v>694493.16</v>
      </c>
      <c r="F213" s="7">
        <v>906234.58</v>
      </c>
      <c r="G213" s="7">
        <v>1066092.26</v>
      </c>
      <c r="H213" s="7">
        <v>1192536.68</v>
      </c>
      <c r="I213" s="7">
        <v>1273326.1599999999</v>
      </c>
      <c r="J213" s="7">
        <v>1329008.45</v>
      </c>
      <c r="K213" s="7">
        <v>1376636.82</v>
      </c>
      <c r="L213" s="7">
        <v>1425457.53</v>
      </c>
      <c r="M213" s="7">
        <v>-166712.5</v>
      </c>
      <c r="N213" s="7">
        <v>312081.02</v>
      </c>
    </row>
    <row r="214" spans="1:14" x14ac:dyDescent="0.2">
      <c r="A214" s="3">
        <v>191440</v>
      </c>
      <c r="B214" s="6" t="s">
        <v>214</v>
      </c>
      <c r="C214" s="7">
        <v>0</v>
      </c>
      <c r="D214" s="7">
        <v>0</v>
      </c>
      <c r="E214" s="7">
        <v>0</v>
      </c>
      <c r="F214" s="7">
        <v>0</v>
      </c>
      <c r="G214" s="7">
        <v>0</v>
      </c>
      <c r="H214" s="7">
        <v>0</v>
      </c>
      <c r="I214" s="7">
        <v>0</v>
      </c>
      <c r="J214" s="7">
        <v>0</v>
      </c>
      <c r="K214" s="7">
        <v>0</v>
      </c>
      <c r="L214" s="7">
        <v>-9130</v>
      </c>
      <c r="M214" s="7">
        <v>-22386</v>
      </c>
      <c r="N214" s="7">
        <v>-24286</v>
      </c>
    </row>
    <row r="215" spans="1:14" x14ac:dyDescent="0.2">
      <c r="A215" s="3">
        <v>191450</v>
      </c>
      <c r="B215" s="6" t="s">
        <v>215</v>
      </c>
      <c r="C215" s="7">
        <v>805535.27</v>
      </c>
      <c r="D215" s="7">
        <v>1619260.86</v>
      </c>
      <c r="E215" s="7">
        <v>613250</v>
      </c>
      <c r="F215" s="7">
        <v>-184465.7</v>
      </c>
      <c r="G215" s="7">
        <v>-1560371.05</v>
      </c>
      <c r="H215" s="7">
        <v>-2537927.4500000002</v>
      </c>
      <c r="I215" s="7">
        <v>-2932762.65</v>
      </c>
      <c r="J215" s="7">
        <v>-3256189.58</v>
      </c>
      <c r="K215" s="7">
        <v>-3511465.64</v>
      </c>
      <c r="L215" s="7">
        <v>-3607785.6</v>
      </c>
      <c r="M215" s="7">
        <v>-3182566.48</v>
      </c>
      <c r="N215" s="7">
        <v>-682317.04</v>
      </c>
    </row>
    <row r="216" spans="1:14" x14ac:dyDescent="0.2">
      <c r="A216" s="3">
        <v>191451</v>
      </c>
      <c r="B216" s="6" t="s">
        <v>216</v>
      </c>
      <c r="C216" s="7">
        <v>-58000</v>
      </c>
      <c r="D216" s="7">
        <v>75000</v>
      </c>
      <c r="E216" s="7">
        <v>140000</v>
      </c>
      <c r="F216" s="7">
        <v>283000</v>
      </c>
      <c r="G216" s="7">
        <v>119000</v>
      </c>
      <c r="H216" s="7">
        <v>25000</v>
      </c>
      <c r="I216" s="7">
        <v>-2000</v>
      </c>
      <c r="J216" s="7">
        <v>10000</v>
      </c>
      <c r="K216" s="7">
        <v>28000</v>
      </c>
      <c r="L216" s="7">
        <v>42000</v>
      </c>
      <c r="M216" s="7">
        <v>0</v>
      </c>
      <c r="N216" s="7">
        <v>-147739</v>
      </c>
    </row>
    <row r="217" spans="1:14" x14ac:dyDescent="0.2">
      <c r="A217" s="3">
        <v>186203</v>
      </c>
      <c r="B217" s="6" t="s">
        <v>217</v>
      </c>
      <c r="C217" s="7">
        <v>-287210</v>
      </c>
      <c r="D217" s="7">
        <v>-221182</v>
      </c>
      <c r="E217" s="7">
        <v>-282001</v>
      </c>
      <c r="F217" s="7">
        <v>-189313</v>
      </c>
      <c r="G217" s="7">
        <v>-155171</v>
      </c>
      <c r="H217" s="7">
        <v>-77989</v>
      </c>
      <c r="I217" s="7">
        <v>-88162</v>
      </c>
      <c r="J217" s="7">
        <v>-85685</v>
      </c>
      <c r="K217" s="7">
        <v>-77083</v>
      </c>
      <c r="L217" s="7">
        <v>-90235</v>
      </c>
      <c r="M217" s="7">
        <v>-286188</v>
      </c>
      <c r="N217" s="7">
        <v>-679501</v>
      </c>
    </row>
    <row r="218" spans="1:14" x14ac:dyDescent="0.2">
      <c r="A218" s="3">
        <v>186221</v>
      </c>
      <c r="B218" s="6" t="s">
        <v>218</v>
      </c>
      <c r="C218" s="7">
        <v>0</v>
      </c>
      <c r="D218" s="7">
        <v>0</v>
      </c>
      <c r="E218" s="7">
        <v>0</v>
      </c>
      <c r="F218" s="7">
        <v>0</v>
      </c>
      <c r="G218" s="7">
        <v>0</v>
      </c>
      <c r="H218" s="7">
        <v>0</v>
      </c>
      <c r="I218" s="7">
        <v>0</v>
      </c>
      <c r="J218" s="7">
        <v>0</v>
      </c>
      <c r="K218" s="7">
        <v>0</v>
      </c>
      <c r="L218" s="7">
        <v>0</v>
      </c>
      <c r="M218" s="7">
        <v>0</v>
      </c>
      <c r="N218" s="7">
        <v>0</v>
      </c>
    </row>
    <row r="219" spans="1:14" x14ac:dyDescent="0.2">
      <c r="A219" s="3">
        <v>186232</v>
      </c>
      <c r="B219" s="6" t="s">
        <v>219</v>
      </c>
      <c r="C219" s="7">
        <v>1483072.98</v>
      </c>
      <c r="D219" s="7">
        <v>1640080.58</v>
      </c>
      <c r="E219" s="7">
        <v>1798219.77</v>
      </c>
      <c r="F219" s="7">
        <v>1811133.98</v>
      </c>
      <c r="G219" s="7">
        <v>2446741.17</v>
      </c>
      <c r="H219" s="7">
        <v>2451305.89</v>
      </c>
      <c r="I219" s="7">
        <v>2455903.39</v>
      </c>
      <c r="J219" s="7">
        <v>3096141.1</v>
      </c>
      <c r="K219" s="7">
        <v>3105369.59</v>
      </c>
      <c r="L219" s="7">
        <v>3114664.36</v>
      </c>
      <c r="M219" s="7">
        <v>3759633.07</v>
      </c>
      <c r="N219" s="7">
        <v>1962492.56</v>
      </c>
    </row>
    <row r="220" spans="1:14" x14ac:dyDescent="0.2">
      <c r="A220" s="3">
        <v>186233</v>
      </c>
      <c r="B220" s="6" t="s">
        <v>220</v>
      </c>
      <c r="C220" s="7">
        <v>707598.85</v>
      </c>
      <c r="D220" s="7">
        <v>608612.16</v>
      </c>
      <c r="E220" s="7">
        <v>516659.78</v>
      </c>
      <c r="F220" s="7">
        <v>424172.96</v>
      </c>
      <c r="G220" s="7">
        <v>340098.57</v>
      </c>
      <c r="H220" s="7">
        <v>265219.48</v>
      </c>
      <c r="I220" s="7">
        <v>201045.12</v>
      </c>
      <c r="J220" s="7">
        <v>139834.48000000001</v>
      </c>
      <c r="K220" s="7">
        <v>78577.97</v>
      </c>
      <c r="L220" s="7">
        <v>15244.53</v>
      </c>
      <c r="M220" s="7">
        <v>-63104.160000000003</v>
      </c>
      <c r="N220" s="7">
        <v>1592537.59</v>
      </c>
    </row>
    <row r="221" spans="1:14" x14ac:dyDescent="0.2">
      <c r="A221" s="3">
        <v>186234</v>
      </c>
      <c r="B221" s="6" t="s">
        <v>221</v>
      </c>
      <c r="C221" s="7">
        <v>18746.62</v>
      </c>
      <c r="D221" s="7">
        <v>100701.35</v>
      </c>
      <c r="E221" s="7">
        <v>210081.63</v>
      </c>
      <c r="F221" s="7">
        <v>354915.3</v>
      </c>
      <c r="G221" s="7">
        <v>503914.47</v>
      </c>
      <c r="H221" s="7">
        <v>505279.24</v>
      </c>
      <c r="I221" s="7">
        <v>500172.44</v>
      </c>
      <c r="J221" s="7">
        <v>438997.46</v>
      </c>
      <c r="K221" s="7">
        <v>436634.72</v>
      </c>
      <c r="L221" s="7">
        <v>434744.7</v>
      </c>
      <c r="M221" s="7">
        <v>431426.87</v>
      </c>
      <c r="N221" s="7">
        <v>-1851.94</v>
      </c>
    </row>
    <row r="222" spans="1:14" x14ac:dyDescent="0.2">
      <c r="A222" s="3">
        <v>186235</v>
      </c>
      <c r="B222" s="6" t="s">
        <v>222</v>
      </c>
      <c r="C222" s="7">
        <v>452947.14</v>
      </c>
      <c r="D222" s="7">
        <v>358040.22</v>
      </c>
      <c r="E222" s="7">
        <v>282854.56</v>
      </c>
      <c r="F222" s="7">
        <v>204003.33</v>
      </c>
      <c r="G222" s="7">
        <v>145470.29</v>
      </c>
      <c r="H222" s="7">
        <v>99911.41</v>
      </c>
      <c r="I222" s="7">
        <v>71697.2</v>
      </c>
      <c r="J222" s="7">
        <v>52915.9</v>
      </c>
      <c r="K222" s="7">
        <v>37369.410000000003</v>
      </c>
      <c r="L222" s="7">
        <v>21289.78</v>
      </c>
      <c r="M222" s="7">
        <v>-207.11</v>
      </c>
      <c r="N222" s="7">
        <v>391424.73</v>
      </c>
    </row>
    <row r="223" spans="1:14" x14ac:dyDescent="0.2">
      <c r="A223" s="3">
        <v>186236</v>
      </c>
      <c r="B223" s="6" t="s">
        <v>223</v>
      </c>
      <c r="C223" s="7">
        <v>0</v>
      </c>
      <c r="D223" s="7">
        <v>0</v>
      </c>
      <c r="E223" s="7">
        <v>0</v>
      </c>
      <c r="F223" s="7">
        <v>0</v>
      </c>
      <c r="G223" s="7">
        <v>0</v>
      </c>
      <c r="H223" s="7">
        <v>0</v>
      </c>
      <c r="I223" s="7">
        <v>0</v>
      </c>
      <c r="J223" s="7">
        <v>0</v>
      </c>
      <c r="K223" s="7">
        <v>0</v>
      </c>
      <c r="L223" s="7">
        <v>0</v>
      </c>
      <c r="M223" s="7">
        <v>0</v>
      </c>
      <c r="N223" s="7">
        <v>0</v>
      </c>
    </row>
    <row r="224" spans="1:14" x14ac:dyDescent="0.2">
      <c r="A224" s="3">
        <v>186237</v>
      </c>
      <c r="B224" s="6" t="s">
        <v>224</v>
      </c>
      <c r="C224" s="7">
        <v>-781099.74</v>
      </c>
      <c r="D224" s="7">
        <v>-618885.35</v>
      </c>
      <c r="E224" s="7">
        <v>-489856.12</v>
      </c>
      <c r="F224" s="7">
        <v>-353192.32</v>
      </c>
      <c r="G224" s="7">
        <v>-251090.73</v>
      </c>
      <c r="H224" s="7">
        <v>-171463.53</v>
      </c>
      <c r="I224" s="7">
        <v>-119468.24</v>
      </c>
      <c r="J224" s="7">
        <v>-87117.98</v>
      </c>
      <c r="K224" s="7">
        <v>-59203.02</v>
      </c>
      <c r="L224" s="7">
        <v>-30801.53</v>
      </c>
      <c r="M224" s="7">
        <v>8028.41</v>
      </c>
      <c r="N224" s="7">
        <v>-79.56</v>
      </c>
    </row>
    <row r="225" spans="1:14" x14ac:dyDescent="0.2">
      <c r="A225" s="3">
        <v>186248</v>
      </c>
      <c r="B225" s="6" t="s">
        <v>225</v>
      </c>
      <c r="C225" s="7">
        <v>-10848.79</v>
      </c>
      <c r="D225" s="7">
        <v>63366.79</v>
      </c>
      <c r="E225" s="7">
        <v>235937.75</v>
      </c>
      <c r="F225" s="7">
        <v>-62651.24</v>
      </c>
      <c r="G225" s="7">
        <v>-264080.86</v>
      </c>
      <c r="H225" s="7">
        <v>-155051.13</v>
      </c>
      <c r="I225" s="7">
        <v>28.22</v>
      </c>
      <c r="J225" s="7">
        <v>65.37</v>
      </c>
      <c r="K225" s="7">
        <v>32.840000000000003</v>
      </c>
      <c r="L225" s="7">
        <v>32.840000000000003</v>
      </c>
      <c r="M225" s="7">
        <v>32.840000000000003</v>
      </c>
      <c r="N225" s="7">
        <v>31.59</v>
      </c>
    </row>
    <row r="226" spans="1:14" x14ac:dyDescent="0.2">
      <c r="A226" s="3">
        <v>186270</v>
      </c>
      <c r="B226" s="6" t="s">
        <v>226</v>
      </c>
      <c r="C226" s="7">
        <v>1127992.98</v>
      </c>
      <c r="D226" s="7">
        <v>1681368.17</v>
      </c>
      <c r="E226" s="7">
        <v>2207876.0699999998</v>
      </c>
      <c r="F226" s="7">
        <v>2305441.25</v>
      </c>
      <c r="G226" s="7">
        <v>2510143.44</v>
      </c>
      <c r="H226" s="7">
        <v>2410442.7400000002</v>
      </c>
      <c r="I226" s="7">
        <v>2129397.85</v>
      </c>
      <c r="J226" s="7">
        <v>2247618.2599999998</v>
      </c>
      <c r="K226" s="7">
        <v>2302607.35</v>
      </c>
      <c r="L226" s="7">
        <v>2416838.85</v>
      </c>
      <c r="M226" s="7">
        <v>2592018.9700000002</v>
      </c>
      <c r="N226" s="7">
        <v>275864.98</v>
      </c>
    </row>
    <row r="227" spans="1:14" x14ac:dyDescent="0.2">
      <c r="A227" s="3">
        <v>186271</v>
      </c>
      <c r="B227" s="6" t="s">
        <v>226</v>
      </c>
      <c r="C227" s="7">
        <v>2056739.27</v>
      </c>
      <c r="D227" s="7">
        <v>1653002.54</v>
      </c>
      <c r="E227" s="7">
        <v>1330574.3999999999</v>
      </c>
      <c r="F227" s="7">
        <v>987129.58</v>
      </c>
      <c r="G227" s="7">
        <v>730895.49</v>
      </c>
      <c r="H227" s="7">
        <v>526592.12</v>
      </c>
      <c r="I227" s="7">
        <v>383925.66</v>
      </c>
      <c r="J227" s="7">
        <v>289400.90999999997</v>
      </c>
      <c r="K227" s="7">
        <v>207408.06</v>
      </c>
      <c r="L227" s="7">
        <v>125612.69</v>
      </c>
      <c r="M227" s="7">
        <v>21465.46</v>
      </c>
      <c r="N227" s="7">
        <v>2264325.71</v>
      </c>
    </row>
    <row r="228" spans="1:14" x14ac:dyDescent="0.2">
      <c r="A228" s="3">
        <v>186275</v>
      </c>
      <c r="B228" s="6" t="s">
        <v>227</v>
      </c>
      <c r="C228" s="7">
        <v>6417981.54</v>
      </c>
      <c r="D228" s="7">
        <v>9338565.2200000007</v>
      </c>
      <c r="E228" s="7">
        <v>12466222.76</v>
      </c>
      <c r="F228" s="7">
        <v>14235912.5</v>
      </c>
      <c r="G228" s="7">
        <v>16836882.670000002</v>
      </c>
      <c r="H228" s="7">
        <v>17982840.719999999</v>
      </c>
      <c r="I228" s="7">
        <v>16992978.280000001</v>
      </c>
      <c r="J228" s="7">
        <v>16565337.48</v>
      </c>
      <c r="K228" s="7">
        <v>16650114.060000001</v>
      </c>
      <c r="L228" s="7">
        <v>17008757.91</v>
      </c>
      <c r="M228" s="7">
        <v>18267425.600000001</v>
      </c>
      <c r="N228" s="7">
        <v>1827389.97</v>
      </c>
    </row>
    <row r="229" spans="1:14" x14ac:dyDescent="0.2">
      <c r="A229" s="3">
        <v>186276</v>
      </c>
      <c r="B229" s="6" t="s">
        <v>228</v>
      </c>
      <c r="C229" s="7">
        <v>0</v>
      </c>
      <c r="D229" s="7">
        <v>57500</v>
      </c>
      <c r="E229" s="7">
        <v>57500</v>
      </c>
      <c r="F229" s="7">
        <v>57500</v>
      </c>
      <c r="G229" s="7">
        <v>57500</v>
      </c>
      <c r="H229" s="7">
        <v>57500</v>
      </c>
      <c r="I229" s="7">
        <v>57500</v>
      </c>
      <c r="J229" s="7">
        <v>57500</v>
      </c>
      <c r="K229" s="7">
        <v>57500</v>
      </c>
      <c r="L229" s="7">
        <v>57500</v>
      </c>
      <c r="M229" s="7">
        <v>57500</v>
      </c>
      <c r="N229" s="7">
        <v>0</v>
      </c>
    </row>
    <row r="230" spans="1:14" x14ac:dyDescent="0.2">
      <c r="A230" s="3">
        <v>186277</v>
      </c>
      <c r="B230" s="6" t="s">
        <v>229</v>
      </c>
      <c r="C230" s="7">
        <v>11544490.74</v>
      </c>
      <c r="D230" s="7">
        <v>9110332.7899999991</v>
      </c>
      <c r="E230" s="7">
        <v>7196792.2999999998</v>
      </c>
      <c r="F230" s="7">
        <v>5167572.42</v>
      </c>
      <c r="G230" s="7">
        <v>3676651.26</v>
      </c>
      <c r="H230" s="7">
        <v>2543964.66</v>
      </c>
      <c r="I230" s="7">
        <v>1857120.43</v>
      </c>
      <c r="J230" s="7">
        <v>1484150.58</v>
      </c>
      <c r="K230" s="7">
        <v>1181505.25</v>
      </c>
      <c r="L230" s="7">
        <v>873597.28</v>
      </c>
      <c r="M230" s="7">
        <v>403801.97</v>
      </c>
      <c r="N230" s="7">
        <v>16245570.119999999</v>
      </c>
    </row>
    <row r="231" spans="1:14" x14ac:dyDescent="0.2">
      <c r="A231" s="3">
        <v>186278</v>
      </c>
      <c r="B231" s="6" t="s">
        <v>230</v>
      </c>
      <c r="C231" s="7">
        <v>0</v>
      </c>
      <c r="D231" s="7">
        <v>0</v>
      </c>
      <c r="E231" s="7">
        <v>0</v>
      </c>
      <c r="F231" s="7">
        <v>0</v>
      </c>
      <c r="G231" s="7">
        <v>3112.06</v>
      </c>
      <c r="H231" s="7">
        <v>3112.06</v>
      </c>
      <c r="I231" s="7">
        <v>3112.06</v>
      </c>
      <c r="J231" s="7">
        <v>3112.06</v>
      </c>
      <c r="K231" s="7">
        <v>3112.06</v>
      </c>
      <c r="L231" s="7">
        <v>3112.06</v>
      </c>
      <c r="M231" s="7">
        <v>3112.06</v>
      </c>
      <c r="N231" s="7">
        <v>0</v>
      </c>
    </row>
    <row r="232" spans="1:14" x14ac:dyDescent="0.2">
      <c r="A232" s="3">
        <v>186279</v>
      </c>
      <c r="B232" s="6" t="s">
        <v>231</v>
      </c>
      <c r="C232" s="7">
        <v>0</v>
      </c>
      <c r="D232" s="7">
        <v>0</v>
      </c>
      <c r="E232" s="7">
        <v>0</v>
      </c>
      <c r="F232" s="7">
        <v>0</v>
      </c>
      <c r="G232" s="7">
        <v>0</v>
      </c>
      <c r="H232" s="7">
        <v>0</v>
      </c>
      <c r="I232" s="7">
        <v>0</v>
      </c>
      <c r="J232" s="7">
        <v>0</v>
      </c>
      <c r="K232" s="7">
        <v>0</v>
      </c>
      <c r="L232" s="7">
        <v>0</v>
      </c>
      <c r="M232" s="7">
        <v>0</v>
      </c>
      <c r="N232" s="7">
        <v>-195558.53</v>
      </c>
    </row>
    <row r="233" spans="1:14" x14ac:dyDescent="0.2">
      <c r="A233" s="3">
        <v>186284</v>
      </c>
      <c r="B233" s="6" t="s">
        <v>232</v>
      </c>
      <c r="C233" s="7">
        <v>0</v>
      </c>
      <c r="D233" s="7">
        <v>0</v>
      </c>
      <c r="E233" s="7">
        <v>0</v>
      </c>
      <c r="F233" s="7">
        <v>0</v>
      </c>
      <c r="G233" s="7">
        <v>0</v>
      </c>
      <c r="H233" s="7">
        <v>15800</v>
      </c>
      <c r="I233" s="7">
        <v>15800</v>
      </c>
      <c r="J233" s="7">
        <v>15800</v>
      </c>
      <c r="K233" s="7">
        <v>74150.59</v>
      </c>
      <c r="L233" s="7">
        <v>74150.59</v>
      </c>
      <c r="M233" s="7">
        <v>74150.59</v>
      </c>
      <c r="N233" s="7">
        <v>0</v>
      </c>
    </row>
    <row r="234" spans="1:14" x14ac:dyDescent="0.2">
      <c r="A234" s="3">
        <v>186286</v>
      </c>
      <c r="B234" s="6" t="s">
        <v>233</v>
      </c>
      <c r="C234" s="7">
        <v>49948.05</v>
      </c>
      <c r="D234" s="7">
        <v>39284.519999999997</v>
      </c>
      <c r="E234" s="7">
        <v>30901.45</v>
      </c>
      <c r="F234" s="7">
        <v>22011.66</v>
      </c>
      <c r="G234" s="7">
        <v>15479.79</v>
      </c>
      <c r="H234" s="7">
        <v>10517.1</v>
      </c>
      <c r="I234" s="7">
        <v>7507.34</v>
      </c>
      <c r="J234" s="7">
        <v>5872.45</v>
      </c>
      <c r="K234" s="7">
        <v>4545.59</v>
      </c>
      <c r="L234" s="7">
        <v>3195.69</v>
      </c>
      <c r="M234" s="7">
        <v>1136.6600000000001</v>
      </c>
      <c r="N234" s="7">
        <v>109450.73</v>
      </c>
    </row>
    <row r="235" spans="1:14" x14ac:dyDescent="0.2">
      <c r="A235" s="3">
        <v>186288</v>
      </c>
      <c r="B235" s="6" t="s">
        <v>234</v>
      </c>
      <c r="C235" s="7">
        <v>387.71</v>
      </c>
      <c r="D235" s="7">
        <v>387.71</v>
      </c>
      <c r="E235" s="7">
        <v>387.71</v>
      </c>
      <c r="F235" s="7">
        <v>387.71</v>
      </c>
      <c r="G235" s="7">
        <v>387.71</v>
      </c>
      <c r="H235" s="7">
        <v>387.71</v>
      </c>
      <c r="I235" s="7">
        <v>387.71</v>
      </c>
      <c r="J235" s="7">
        <v>387.71</v>
      </c>
      <c r="K235" s="7">
        <v>387.71</v>
      </c>
      <c r="L235" s="7">
        <v>387.71</v>
      </c>
      <c r="M235" s="7">
        <v>387.71</v>
      </c>
      <c r="N235" s="7">
        <v>18045.55</v>
      </c>
    </row>
    <row r="236" spans="1:14" x14ac:dyDescent="0.2">
      <c r="A236" s="3">
        <v>186301</v>
      </c>
      <c r="B236" s="6" t="s">
        <v>235</v>
      </c>
      <c r="C236" s="7">
        <v>-12465399.630000001</v>
      </c>
      <c r="D236" s="7">
        <v>-13371368.75</v>
      </c>
      <c r="E236" s="7">
        <v>-14266482.58</v>
      </c>
      <c r="F236" s="7">
        <v>-15294068.720000001</v>
      </c>
      <c r="G236" s="7">
        <v>-15448761.41</v>
      </c>
      <c r="H236" s="7">
        <v>-16088266.91</v>
      </c>
      <c r="I236" s="7">
        <v>-4614255.34</v>
      </c>
      <c r="J236" s="7">
        <v>-5245050.75</v>
      </c>
      <c r="K236" s="7">
        <v>-6076385.75</v>
      </c>
      <c r="L236" s="7">
        <v>-6796391.9900000002</v>
      </c>
      <c r="M236" s="7">
        <v>-7670297.5199999996</v>
      </c>
      <c r="N236" s="7">
        <v>-8410772.3699999992</v>
      </c>
    </row>
    <row r="237" spans="1:14" x14ac:dyDescent="0.2">
      <c r="A237" s="3">
        <v>186302</v>
      </c>
      <c r="B237" s="6" t="s">
        <v>236</v>
      </c>
      <c r="C237" s="7">
        <v>-1611884.38</v>
      </c>
      <c r="D237" s="7">
        <v>-1631970.06</v>
      </c>
      <c r="E237" s="7">
        <v>-1722691.06</v>
      </c>
      <c r="F237" s="7">
        <v>-1860137.88</v>
      </c>
      <c r="G237" s="7">
        <v>-1955131.61</v>
      </c>
      <c r="H237" s="7">
        <v>-2056421.89</v>
      </c>
      <c r="I237" s="7">
        <v>-2157290.4500000002</v>
      </c>
      <c r="J237" s="7">
        <v>-2268996.62</v>
      </c>
      <c r="K237" s="7">
        <v>-2383060.17</v>
      </c>
      <c r="L237" s="7">
        <v>-2492136.63</v>
      </c>
      <c r="M237" s="7">
        <v>-996194.84</v>
      </c>
      <c r="N237" s="7">
        <v>-1112108.49</v>
      </c>
    </row>
    <row r="238" spans="1:14" x14ac:dyDescent="0.2">
      <c r="A238" s="3">
        <v>186304</v>
      </c>
      <c r="B238" s="6" t="s">
        <v>237</v>
      </c>
      <c r="C238" s="7">
        <v>0</v>
      </c>
      <c r="D238" s="7">
        <v>0</v>
      </c>
      <c r="E238" s="7">
        <v>329</v>
      </c>
      <c r="F238" s="7">
        <v>329</v>
      </c>
      <c r="G238" s="7">
        <v>329</v>
      </c>
      <c r="H238" s="7">
        <v>329</v>
      </c>
      <c r="I238" s="7">
        <v>329</v>
      </c>
      <c r="J238" s="7">
        <v>329</v>
      </c>
      <c r="K238" s="7">
        <v>329</v>
      </c>
      <c r="L238" s="7">
        <v>329</v>
      </c>
      <c r="M238" s="7">
        <v>329</v>
      </c>
      <c r="N238" s="7">
        <v>329</v>
      </c>
    </row>
    <row r="239" spans="1:14" x14ac:dyDescent="0.2">
      <c r="A239" s="3">
        <v>186306</v>
      </c>
      <c r="B239" s="6" t="s">
        <v>238</v>
      </c>
      <c r="C239" s="7">
        <v>0</v>
      </c>
      <c r="D239" s="7">
        <v>0</v>
      </c>
      <c r="E239" s="7">
        <v>0</v>
      </c>
      <c r="F239" s="7">
        <v>0</v>
      </c>
      <c r="G239" s="7">
        <v>0</v>
      </c>
      <c r="H239" s="7">
        <v>0</v>
      </c>
      <c r="I239" s="7">
        <v>0</v>
      </c>
      <c r="J239" s="7">
        <v>0</v>
      </c>
      <c r="K239" s="7">
        <v>0</v>
      </c>
      <c r="L239" s="7">
        <v>0</v>
      </c>
      <c r="M239" s="7">
        <v>0</v>
      </c>
      <c r="N239" s="7">
        <v>0</v>
      </c>
    </row>
    <row r="240" spans="1:14" x14ac:dyDescent="0.2">
      <c r="A240" s="3">
        <v>186307</v>
      </c>
      <c r="B240" s="6" t="s">
        <v>239</v>
      </c>
      <c r="C240" s="7">
        <v>2095395.97</v>
      </c>
      <c r="D240" s="7">
        <v>1665934.03</v>
      </c>
      <c r="E240" s="7">
        <v>1326836.31</v>
      </c>
      <c r="F240" s="7">
        <v>966865.14</v>
      </c>
      <c r="G240" s="7">
        <v>701242.62</v>
      </c>
      <c r="H240" s="7">
        <v>496507.78</v>
      </c>
      <c r="I240" s="7">
        <v>366524.74</v>
      </c>
      <c r="J240" s="7">
        <v>290149.71000000002</v>
      </c>
      <c r="K240" s="7">
        <v>226304.2</v>
      </c>
      <c r="L240" s="7">
        <v>161126.45000000001</v>
      </c>
      <c r="M240" s="7">
        <v>68895.97</v>
      </c>
      <c r="N240" s="7">
        <v>63.48</v>
      </c>
    </row>
    <row r="241" spans="1:14" x14ac:dyDescent="0.2">
      <c r="A241" s="3">
        <v>186308</v>
      </c>
      <c r="B241" s="6" t="s">
        <v>240</v>
      </c>
      <c r="C241" s="7">
        <v>1905070.4</v>
      </c>
      <c r="D241" s="7">
        <v>1905070.4</v>
      </c>
      <c r="E241" s="7">
        <v>1905070.4</v>
      </c>
      <c r="F241" s="7">
        <v>1905070.4</v>
      </c>
      <c r="G241" s="7">
        <v>1905070.4</v>
      </c>
      <c r="H241" s="7">
        <v>2305203.33</v>
      </c>
      <c r="I241" s="7">
        <v>2391663.9700000002</v>
      </c>
      <c r="J241" s="7">
        <v>2488411.4300000002</v>
      </c>
      <c r="K241" s="7">
        <v>2582342.2400000002</v>
      </c>
      <c r="L241" s="7">
        <v>2666037.15</v>
      </c>
      <c r="M241" s="7">
        <v>2746725.29</v>
      </c>
      <c r="N241" s="7">
        <v>2820974</v>
      </c>
    </row>
    <row r="242" spans="1:14" x14ac:dyDescent="0.2">
      <c r="A242" s="3">
        <v>186309</v>
      </c>
      <c r="B242" s="6" t="s">
        <v>241</v>
      </c>
      <c r="C242" s="7">
        <v>-1839427.32</v>
      </c>
      <c r="D242" s="7">
        <v>-1839427.32</v>
      </c>
      <c r="E242" s="7">
        <v>-1839427.32</v>
      </c>
      <c r="F242" s="7">
        <v>-1839427.32</v>
      </c>
      <c r="G242" s="7">
        <v>-1839427.32</v>
      </c>
      <c r="H242" s="7">
        <v>-2239560.25</v>
      </c>
      <c r="I242" s="7">
        <v>-2326020.89</v>
      </c>
      <c r="J242" s="7">
        <v>-2422768.35</v>
      </c>
      <c r="K242" s="7">
        <v>-2516699.16</v>
      </c>
      <c r="L242" s="7">
        <v>-2600394.0699999998</v>
      </c>
      <c r="M242" s="7">
        <v>-2681082.21</v>
      </c>
      <c r="N242" s="7">
        <v>-2755330.92</v>
      </c>
    </row>
    <row r="243" spans="1:14" x14ac:dyDescent="0.2">
      <c r="A243" s="3">
        <v>186310</v>
      </c>
      <c r="B243" s="6" t="s">
        <v>242</v>
      </c>
      <c r="C243" s="7">
        <v>6728.91</v>
      </c>
      <c r="D243" s="7">
        <v>8955.1200000000008</v>
      </c>
      <c r="E243" s="7">
        <v>19922.29</v>
      </c>
      <c r="F243" s="7">
        <v>39431.56</v>
      </c>
      <c r="G243" s="7">
        <v>43653.68</v>
      </c>
      <c r="H243" s="7">
        <v>45171.08</v>
      </c>
      <c r="I243" s="7">
        <v>47158.98</v>
      </c>
      <c r="J243" s="7">
        <v>49152.27</v>
      </c>
      <c r="K243" s="7">
        <v>50684.56</v>
      </c>
      <c r="L243" s="7">
        <v>51520.47</v>
      </c>
      <c r="M243" s="7">
        <v>52126.400000000001</v>
      </c>
      <c r="N243" s="7">
        <v>47386.01</v>
      </c>
    </row>
    <row r="244" spans="1:14" x14ac:dyDescent="0.2">
      <c r="A244" s="3">
        <v>186312</v>
      </c>
      <c r="B244" s="6" t="s">
        <v>243</v>
      </c>
      <c r="C244" s="7">
        <v>3865.7</v>
      </c>
      <c r="D244" s="7">
        <v>3876.17</v>
      </c>
      <c r="E244" s="7">
        <v>3886.67</v>
      </c>
      <c r="F244" s="7">
        <v>499775.79</v>
      </c>
      <c r="G244" s="7">
        <v>648264.32999999996</v>
      </c>
      <c r="H244" s="7">
        <v>650020.05000000005</v>
      </c>
      <c r="I244" s="7">
        <v>651780.52</v>
      </c>
      <c r="J244" s="7">
        <v>653545.76</v>
      </c>
      <c r="K244" s="7">
        <v>655315.78</v>
      </c>
      <c r="L244" s="7">
        <v>657090.59</v>
      </c>
      <c r="M244" s="7">
        <v>658870.21</v>
      </c>
      <c r="N244" s="7">
        <v>656778.48</v>
      </c>
    </row>
    <row r="245" spans="1:14" x14ac:dyDescent="0.2">
      <c r="A245" s="3">
        <v>186314</v>
      </c>
      <c r="B245" s="6" t="s">
        <v>244</v>
      </c>
      <c r="C245" s="7">
        <v>0</v>
      </c>
      <c r="D245" s="7">
        <v>29851.54</v>
      </c>
      <c r="E245" s="7">
        <v>31175.17</v>
      </c>
      <c r="F245" s="7">
        <v>31673.86</v>
      </c>
      <c r="G245" s="7">
        <v>32313.83</v>
      </c>
      <c r="H245" s="7">
        <v>32540.35</v>
      </c>
      <c r="I245" s="7">
        <v>32767.49</v>
      </c>
      <c r="J245" s="7">
        <v>54172.97</v>
      </c>
      <c r="K245" s="7">
        <v>54528.2</v>
      </c>
      <c r="L245" s="7">
        <v>54675.88</v>
      </c>
      <c r="M245" s="7">
        <v>71277.66</v>
      </c>
      <c r="N245" s="7">
        <v>80310.31</v>
      </c>
    </row>
    <row r="246" spans="1:14" x14ac:dyDescent="0.2">
      <c r="A246" s="3">
        <v>186315</v>
      </c>
      <c r="B246" s="6" t="s">
        <v>245</v>
      </c>
      <c r="C246" s="7">
        <v>50683.97</v>
      </c>
      <c r="D246" s="7">
        <v>40129.550000000003</v>
      </c>
      <c r="E246" s="7">
        <v>31769.08</v>
      </c>
      <c r="F246" s="7">
        <v>23001.62</v>
      </c>
      <c r="G246" s="7">
        <v>16493.740000000002</v>
      </c>
      <c r="H246" s="7">
        <v>11429.29</v>
      </c>
      <c r="I246" s="7">
        <v>8294.26</v>
      </c>
      <c r="J246" s="7">
        <v>6208.06</v>
      </c>
      <c r="K246" s="7">
        <v>4481.74</v>
      </c>
      <c r="L246" s="7">
        <v>2695.99</v>
      </c>
      <c r="M246" s="7">
        <v>307.95</v>
      </c>
      <c r="N246" s="7">
        <v>-2456.81</v>
      </c>
    </row>
    <row r="247" spans="1:14" x14ac:dyDescent="0.2">
      <c r="A247" s="3">
        <v>186316</v>
      </c>
      <c r="B247" s="6" t="s">
        <v>246</v>
      </c>
      <c r="C247" s="7">
        <v>1406757.15</v>
      </c>
      <c r="D247" s="7">
        <v>1216307.1200000001</v>
      </c>
      <c r="E247" s="7">
        <v>1065900.8500000001</v>
      </c>
      <c r="F247" s="7">
        <v>908574.52</v>
      </c>
      <c r="G247" s="7">
        <v>792891.13</v>
      </c>
      <c r="H247" s="7">
        <v>703556.32</v>
      </c>
      <c r="I247" s="7">
        <v>649337.25</v>
      </c>
      <c r="J247" s="7">
        <v>613761.63</v>
      </c>
      <c r="K247" s="7">
        <v>584988.1</v>
      </c>
      <c r="L247" s="7">
        <v>554942.82999999996</v>
      </c>
      <c r="M247" s="7">
        <v>513996.63</v>
      </c>
      <c r="N247" s="7">
        <v>456690.41</v>
      </c>
    </row>
    <row r="248" spans="1:14" x14ac:dyDescent="0.2">
      <c r="A248" s="3">
        <v>186365</v>
      </c>
      <c r="B248" s="6" t="s">
        <v>247</v>
      </c>
      <c r="C248" s="7">
        <v>0</v>
      </c>
      <c r="D248" s="7">
        <v>0</v>
      </c>
      <c r="E248" s="7">
        <v>0</v>
      </c>
      <c r="F248" s="7">
        <v>0</v>
      </c>
      <c r="G248" s="7">
        <v>0</v>
      </c>
      <c r="H248" s="7">
        <v>0</v>
      </c>
      <c r="I248" s="7">
        <v>0</v>
      </c>
      <c r="J248" s="7">
        <v>0</v>
      </c>
      <c r="K248" s="7">
        <v>0</v>
      </c>
      <c r="L248" s="7">
        <v>0</v>
      </c>
      <c r="M248" s="7">
        <v>0</v>
      </c>
      <c r="N248" s="7">
        <v>0</v>
      </c>
    </row>
    <row r="249" spans="1:14" x14ac:dyDescent="0.2">
      <c r="A249" s="3">
        <v>186370</v>
      </c>
      <c r="B249" s="6" t="s">
        <v>248</v>
      </c>
      <c r="C249" s="7">
        <v>0</v>
      </c>
      <c r="D249" s="7">
        <v>0</v>
      </c>
      <c r="E249" s="7">
        <v>886388</v>
      </c>
      <c r="F249" s="7">
        <v>1329582</v>
      </c>
      <c r="G249" s="7">
        <v>1772776</v>
      </c>
      <c r="H249" s="7">
        <v>2215970</v>
      </c>
      <c r="I249" s="7">
        <v>2659164</v>
      </c>
      <c r="J249" s="7">
        <v>3102358</v>
      </c>
      <c r="K249" s="7">
        <v>3545552</v>
      </c>
      <c r="L249" s="7">
        <v>3988746</v>
      </c>
      <c r="M249" s="7">
        <v>4431940</v>
      </c>
      <c r="N249" s="7">
        <v>4875134</v>
      </c>
    </row>
    <row r="250" spans="1:14" x14ac:dyDescent="0.2">
      <c r="A250" s="3">
        <v>186400</v>
      </c>
      <c r="B250" s="6" t="s">
        <v>249</v>
      </c>
      <c r="C250" s="7">
        <v>13162220.359999999</v>
      </c>
      <c r="D250" s="7">
        <v>13162220.359999999</v>
      </c>
      <c r="E250" s="7">
        <v>13162220.359999999</v>
      </c>
      <c r="F250" s="7">
        <v>13448223.359999999</v>
      </c>
      <c r="G250" s="7">
        <v>13448223.359999999</v>
      </c>
      <c r="H250" s="7">
        <v>5911887.8799999999</v>
      </c>
      <c r="I250" s="7">
        <v>-3744.69</v>
      </c>
      <c r="J250" s="7">
        <v>30</v>
      </c>
      <c r="K250" s="7">
        <v>30</v>
      </c>
      <c r="L250" s="7">
        <v>30</v>
      </c>
      <c r="M250" s="7">
        <v>30</v>
      </c>
      <c r="N250" s="7">
        <v>30</v>
      </c>
    </row>
    <row r="251" spans="1:14" x14ac:dyDescent="0.2">
      <c r="A251" s="3">
        <v>186401</v>
      </c>
      <c r="B251" s="6" t="s">
        <v>249</v>
      </c>
      <c r="C251" s="7">
        <v>202191.52</v>
      </c>
      <c r="D251" s="7">
        <v>144463.29</v>
      </c>
      <c r="E251" s="7">
        <v>98450.13</v>
      </c>
      <c r="F251" s="7">
        <v>49774.25</v>
      </c>
      <c r="G251" s="7">
        <v>13367.56</v>
      </c>
      <c r="H251" s="7">
        <v>-15135.65</v>
      </c>
      <c r="I251" s="7">
        <v>5833406.0300000003</v>
      </c>
      <c r="J251" s="7">
        <v>5642298.5800000001</v>
      </c>
      <c r="K251" s="7">
        <v>5482812.7999999998</v>
      </c>
      <c r="L251" s="7">
        <v>5312382.1900000004</v>
      </c>
      <c r="M251" s="7">
        <v>5080630.63</v>
      </c>
      <c r="N251" s="7">
        <v>4571657.51</v>
      </c>
    </row>
    <row r="252" spans="1:14" x14ac:dyDescent="0.2">
      <c r="A252" s="3">
        <v>186500</v>
      </c>
      <c r="B252" s="6" t="s">
        <v>114</v>
      </c>
      <c r="C252" s="7">
        <v>14591612.630000001</v>
      </c>
      <c r="D252" s="7">
        <v>14591612.630000001</v>
      </c>
      <c r="E252" s="7">
        <v>19810228.219999999</v>
      </c>
      <c r="F252" s="7">
        <v>16534939.98</v>
      </c>
      <c r="G252" s="7">
        <v>19957207.850000001</v>
      </c>
      <c r="H252" s="7">
        <v>21529948.219999999</v>
      </c>
      <c r="I252" s="7">
        <v>7416190.5499999998</v>
      </c>
      <c r="J252" s="7">
        <v>7917337.3499999996</v>
      </c>
      <c r="K252" s="7">
        <v>8433085.0500000007</v>
      </c>
      <c r="L252" s="7">
        <v>6817147.6699999999</v>
      </c>
      <c r="M252" s="7">
        <v>6831829.4299999997</v>
      </c>
      <c r="N252" s="7">
        <v>10521136</v>
      </c>
    </row>
    <row r="253" spans="1:14" x14ac:dyDescent="0.2">
      <c r="A253" s="3">
        <v>186630</v>
      </c>
      <c r="B253" s="6" t="s">
        <v>250</v>
      </c>
      <c r="C253" s="7">
        <v>628000</v>
      </c>
      <c r="D253" s="7">
        <v>0</v>
      </c>
      <c r="E253" s="7">
        <v>0</v>
      </c>
      <c r="F253" s="7">
        <v>545000</v>
      </c>
      <c r="G253" s="7">
        <v>545000</v>
      </c>
      <c r="H253" s="7">
        <v>0</v>
      </c>
      <c r="I253" s="7">
        <v>150000</v>
      </c>
      <c r="J253" s="7">
        <v>0</v>
      </c>
      <c r="K253" s="7">
        <v>0</v>
      </c>
      <c r="L253" s="7">
        <v>0</v>
      </c>
      <c r="M253" s="7">
        <v>0</v>
      </c>
      <c r="N253" s="7">
        <v>0</v>
      </c>
    </row>
    <row r="254" spans="1:14" x14ac:dyDescent="0.2">
      <c r="A254" s="3">
        <v>186635</v>
      </c>
      <c r="B254" s="6" t="s">
        <v>251</v>
      </c>
      <c r="C254" s="7">
        <v>0</v>
      </c>
      <c r="D254" s="7">
        <v>0</v>
      </c>
      <c r="E254" s="7">
        <v>0</v>
      </c>
      <c r="F254" s="7">
        <v>1015000</v>
      </c>
      <c r="G254" s="7">
        <v>1015000</v>
      </c>
      <c r="H254" s="7">
        <v>0</v>
      </c>
      <c r="I254" s="7">
        <v>892000</v>
      </c>
      <c r="J254" s="7">
        <v>0</v>
      </c>
      <c r="K254" s="7">
        <v>0</v>
      </c>
      <c r="L254" s="7">
        <v>227000</v>
      </c>
      <c r="M254" s="7">
        <v>227000</v>
      </c>
      <c r="N254" s="7">
        <v>0</v>
      </c>
    </row>
    <row r="255" spans="1:14" x14ac:dyDescent="0.2">
      <c r="A255" s="3">
        <v>123020</v>
      </c>
      <c r="B255" s="6" t="s">
        <v>252</v>
      </c>
      <c r="C255" s="7">
        <v>389142.02</v>
      </c>
      <c r="D255" s="7">
        <v>389142.02</v>
      </c>
      <c r="E255" s="7">
        <v>389142.02</v>
      </c>
      <c r="F255" s="7">
        <v>368624.85</v>
      </c>
      <c r="G255" s="7">
        <v>368624.85</v>
      </c>
      <c r="H255" s="7">
        <v>368624.85</v>
      </c>
      <c r="I255" s="7">
        <v>348203.39</v>
      </c>
      <c r="J255" s="7">
        <v>348203.39</v>
      </c>
      <c r="K255" s="7">
        <v>348203.39</v>
      </c>
      <c r="L255" s="7">
        <v>477006.26</v>
      </c>
      <c r="M255" s="7">
        <v>326727.26</v>
      </c>
      <c r="N255" s="7">
        <v>326727.26</v>
      </c>
    </row>
    <row r="256" spans="1:14" x14ac:dyDescent="0.2">
      <c r="A256" s="3">
        <v>124005</v>
      </c>
      <c r="B256" s="6" t="s">
        <v>253</v>
      </c>
      <c r="C256" s="7">
        <v>2000</v>
      </c>
      <c r="D256" s="7">
        <v>2000</v>
      </c>
      <c r="E256" s="7">
        <v>2000</v>
      </c>
      <c r="F256" s="7">
        <v>2000</v>
      </c>
      <c r="G256" s="7">
        <v>2000</v>
      </c>
      <c r="H256" s="7">
        <v>2000</v>
      </c>
      <c r="I256" s="7">
        <v>2000</v>
      </c>
      <c r="J256" s="7">
        <v>2000</v>
      </c>
      <c r="K256" s="7">
        <v>2000</v>
      </c>
      <c r="L256" s="7">
        <v>2000</v>
      </c>
      <c r="M256" s="7">
        <v>2000</v>
      </c>
      <c r="N256" s="7">
        <v>2000</v>
      </c>
    </row>
    <row r="257" spans="1:14" x14ac:dyDescent="0.2">
      <c r="A257" s="3">
        <v>124040</v>
      </c>
      <c r="B257" s="6" t="s">
        <v>254</v>
      </c>
      <c r="C257" s="7">
        <v>0</v>
      </c>
      <c r="D257" s="7">
        <v>0</v>
      </c>
      <c r="E257" s="7">
        <v>0</v>
      </c>
      <c r="F257" s="7">
        <v>0</v>
      </c>
      <c r="G257" s="7">
        <v>0</v>
      </c>
      <c r="H257" s="7">
        <v>0</v>
      </c>
      <c r="I257" s="7">
        <v>0</v>
      </c>
      <c r="J257" s="7">
        <v>0</v>
      </c>
      <c r="K257" s="7">
        <v>0</v>
      </c>
      <c r="L257" s="7">
        <v>0</v>
      </c>
      <c r="M257" s="7">
        <v>0</v>
      </c>
      <c r="N257" s="7">
        <v>0</v>
      </c>
    </row>
    <row r="258" spans="1:14" x14ac:dyDescent="0.2">
      <c r="A258" s="3">
        <v>124050</v>
      </c>
      <c r="B258" s="6" t="s">
        <v>255</v>
      </c>
      <c r="C258" s="7">
        <v>10000</v>
      </c>
      <c r="D258" s="7">
        <v>10000</v>
      </c>
      <c r="E258" s="7">
        <v>10000</v>
      </c>
      <c r="F258" s="7">
        <v>10000</v>
      </c>
      <c r="G258" s="7">
        <v>10000</v>
      </c>
      <c r="H258" s="7">
        <v>10000</v>
      </c>
      <c r="I258" s="7">
        <v>10000</v>
      </c>
      <c r="J258" s="7">
        <v>10000</v>
      </c>
      <c r="K258" s="7">
        <v>10000</v>
      </c>
      <c r="L258" s="7">
        <v>10000</v>
      </c>
      <c r="M258" s="7">
        <v>10000</v>
      </c>
      <c r="N258" s="7">
        <v>10000</v>
      </c>
    </row>
    <row r="259" spans="1:14" x14ac:dyDescent="0.2">
      <c r="A259" s="3">
        <v>124059</v>
      </c>
      <c r="B259" s="6" t="s">
        <v>256</v>
      </c>
      <c r="C259" s="7">
        <v>0</v>
      </c>
      <c r="D259" s="7">
        <v>0</v>
      </c>
      <c r="E259" s="7">
        <v>0</v>
      </c>
      <c r="F259" s="7">
        <v>0</v>
      </c>
      <c r="G259" s="7">
        <v>0</v>
      </c>
      <c r="H259" s="7">
        <v>0</v>
      </c>
      <c r="I259" s="7">
        <v>0</v>
      </c>
      <c r="J259" s="7">
        <v>0</v>
      </c>
      <c r="K259" s="7">
        <v>0</v>
      </c>
      <c r="L259" s="7">
        <v>0</v>
      </c>
      <c r="M259" s="7">
        <v>0</v>
      </c>
      <c r="N259" s="7">
        <v>0</v>
      </c>
    </row>
    <row r="260" spans="1:14" x14ac:dyDescent="0.2">
      <c r="A260" s="3">
        <v>124099</v>
      </c>
      <c r="B260" s="6" t="s">
        <v>257</v>
      </c>
      <c r="C260" s="7">
        <v>0</v>
      </c>
      <c r="D260" s="7">
        <v>0</v>
      </c>
      <c r="E260" s="7">
        <v>0</v>
      </c>
      <c r="F260" s="7">
        <v>0</v>
      </c>
      <c r="G260" s="7">
        <v>0</v>
      </c>
      <c r="H260" s="7">
        <v>0</v>
      </c>
      <c r="I260" s="7">
        <v>0</v>
      </c>
      <c r="J260" s="7">
        <v>0</v>
      </c>
      <c r="K260" s="7">
        <v>0</v>
      </c>
      <c r="L260" s="7">
        <v>0</v>
      </c>
      <c r="M260" s="7">
        <v>0</v>
      </c>
      <c r="N260" s="7">
        <v>0</v>
      </c>
    </row>
    <row r="261" spans="1:14" x14ac:dyDescent="0.2">
      <c r="A261" s="3">
        <v>124301</v>
      </c>
      <c r="B261" s="6" t="s">
        <v>258</v>
      </c>
      <c r="C261" s="7">
        <v>1862179.19</v>
      </c>
      <c r="D261" s="7">
        <v>1862179.19</v>
      </c>
      <c r="E261" s="7">
        <v>1862179.19</v>
      </c>
      <c r="F261" s="7">
        <v>1862179.19</v>
      </c>
      <c r="G261" s="7">
        <v>1862179.19</v>
      </c>
      <c r="H261" s="7">
        <v>1862179.19</v>
      </c>
      <c r="I261" s="7">
        <v>1862179.19</v>
      </c>
      <c r="J261" s="7">
        <v>1862179.19</v>
      </c>
      <c r="K261" s="7">
        <v>1862179.19</v>
      </c>
      <c r="L261" s="7">
        <v>1862179.19</v>
      </c>
      <c r="M261" s="7">
        <v>1862179.19</v>
      </c>
      <c r="N261" s="7">
        <v>1862179.19</v>
      </c>
    </row>
    <row r="262" spans="1:14" x14ac:dyDescent="0.2">
      <c r="A262" s="3">
        <v>124100</v>
      </c>
      <c r="B262" s="6" t="s">
        <v>259</v>
      </c>
      <c r="C262" s="7">
        <v>8411750.9800000004</v>
      </c>
      <c r="D262" s="7">
        <v>5910786</v>
      </c>
      <c r="E262" s="7">
        <v>5925099</v>
      </c>
      <c r="F262" s="7">
        <v>5939412</v>
      </c>
      <c r="G262" s="7">
        <v>5953725</v>
      </c>
      <c r="H262" s="7">
        <v>5968038</v>
      </c>
      <c r="I262" s="7">
        <v>5505021</v>
      </c>
      <c r="J262" s="7">
        <v>5519334</v>
      </c>
      <c r="K262" s="7">
        <v>5533647</v>
      </c>
      <c r="L262" s="7">
        <v>5547960</v>
      </c>
      <c r="M262" s="7">
        <v>5562273</v>
      </c>
      <c r="N262" s="7">
        <v>5576586</v>
      </c>
    </row>
    <row r="263" spans="1:14" x14ac:dyDescent="0.2">
      <c r="A263" s="3">
        <v>124101</v>
      </c>
      <c r="B263" s="6" t="s">
        <v>260</v>
      </c>
      <c r="C263" s="7">
        <v>2802656</v>
      </c>
      <c r="D263" s="7">
        <v>2553351</v>
      </c>
      <c r="E263" s="7">
        <v>2559363</v>
      </c>
      <c r="F263" s="7">
        <v>2565375</v>
      </c>
      <c r="G263" s="7">
        <v>2571387</v>
      </c>
      <c r="H263" s="7">
        <v>2577399</v>
      </c>
      <c r="I263" s="7">
        <v>2583411</v>
      </c>
      <c r="J263" s="7">
        <v>2589423</v>
      </c>
      <c r="K263" s="7">
        <v>2595435</v>
      </c>
      <c r="L263" s="7">
        <v>2601447.08</v>
      </c>
      <c r="M263" s="7">
        <v>2607459.16</v>
      </c>
      <c r="N263" s="7">
        <v>2613471.2400000002</v>
      </c>
    </row>
    <row r="264" spans="1:14" x14ac:dyDescent="0.2">
      <c r="A264" s="3">
        <v>124102</v>
      </c>
      <c r="B264" s="6" t="s">
        <v>261</v>
      </c>
      <c r="C264" s="7">
        <v>8107311.0300000003</v>
      </c>
      <c r="D264" s="7">
        <v>8131648.2800000003</v>
      </c>
      <c r="E264" s="7">
        <v>8155985.5300000003</v>
      </c>
      <c r="F264" s="7">
        <v>8140683.4500000002</v>
      </c>
      <c r="G264" s="7">
        <v>8165020.7000000002</v>
      </c>
      <c r="H264" s="7">
        <v>8189357.9500000002</v>
      </c>
      <c r="I264" s="7">
        <v>8213695.2000000002</v>
      </c>
      <c r="J264" s="7">
        <v>8238032.4500000002</v>
      </c>
      <c r="K264" s="7">
        <v>8262369.7000000002</v>
      </c>
      <c r="L264" s="7">
        <v>8279513</v>
      </c>
      <c r="M264" s="7">
        <v>8301563.6699999999</v>
      </c>
      <c r="N264" s="7">
        <v>8278763.3399999999</v>
      </c>
    </row>
    <row r="265" spans="1:14" x14ac:dyDescent="0.2">
      <c r="A265" s="3">
        <v>124103</v>
      </c>
      <c r="B265" s="6" t="s">
        <v>262</v>
      </c>
      <c r="C265" s="7">
        <v>5754226.96</v>
      </c>
      <c r="D265" s="7">
        <v>8549418.75</v>
      </c>
      <c r="E265" s="7">
        <v>8573992.5</v>
      </c>
      <c r="F265" s="7">
        <v>8598566.25</v>
      </c>
      <c r="G265" s="7">
        <v>8623140</v>
      </c>
      <c r="H265" s="7">
        <v>8647713.75</v>
      </c>
      <c r="I265" s="7">
        <v>8410691.5</v>
      </c>
      <c r="J265" s="7">
        <v>8435265.25</v>
      </c>
      <c r="K265" s="7">
        <v>8459839</v>
      </c>
      <c r="L265" s="7">
        <v>8484412.75</v>
      </c>
      <c r="M265" s="7">
        <v>8508986.5</v>
      </c>
      <c r="N265" s="7">
        <v>8533560.25</v>
      </c>
    </row>
    <row r="266" spans="1:14" x14ac:dyDescent="0.2">
      <c r="A266" s="3">
        <v>124104</v>
      </c>
      <c r="B266" s="6" t="s">
        <v>263</v>
      </c>
      <c r="C266" s="7">
        <v>5299101.5</v>
      </c>
      <c r="D266" s="7">
        <v>5316623.25</v>
      </c>
      <c r="E266" s="7">
        <v>5334145</v>
      </c>
      <c r="F266" s="7">
        <v>5351666.75</v>
      </c>
      <c r="G266" s="7">
        <v>5369188.5</v>
      </c>
      <c r="H266" s="7">
        <v>5386710.25</v>
      </c>
      <c r="I266" s="7">
        <v>5404232</v>
      </c>
      <c r="J266" s="7">
        <v>5421753.75</v>
      </c>
      <c r="K266" s="7">
        <v>5439275.5</v>
      </c>
      <c r="L266" s="7">
        <v>5458710</v>
      </c>
      <c r="M266" s="7">
        <v>5476869.3300000001</v>
      </c>
      <c r="N266" s="7">
        <v>5495028.6600000001</v>
      </c>
    </row>
    <row r="267" spans="1:14" x14ac:dyDescent="0.2">
      <c r="A267" s="3">
        <v>124107</v>
      </c>
      <c r="B267" s="6" t="s">
        <v>264</v>
      </c>
      <c r="C267" s="7">
        <v>973341.51</v>
      </c>
      <c r="D267" s="7">
        <v>976572.93</v>
      </c>
      <c r="E267" s="7">
        <v>979804.35</v>
      </c>
      <c r="F267" s="7">
        <v>983035.77</v>
      </c>
      <c r="G267" s="7">
        <v>986267.19</v>
      </c>
      <c r="H267" s="7">
        <v>989498.61</v>
      </c>
      <c r="I267" s="7">
        <v>992730.03</v>
      </c>
      <c r="J267" s="7">
        <v>995961.45</v>
      </c>
      <c r="K267" s="7">
        <v>999192.87</v>
      </c>
      <c r="L267" s="7">
        <v>1002795.5</v>
      </c>
      <c r="M267" s="7">
        <v>1006150.67</v>
      </c>
      <c r="N267" s="7">
        <v>1009505.84</v>
      </c>
    </row>
    <row r="268" spans="1:14" x14ac:dyDescent="0.2">
      <c r="A268" s="3">
        <v>124108</v>
      </c>
      <c r="B268" s="6" t="s">
        <v>265</v>
      </c>
      <c r="C268" s="7">
        <v>9260129.4100000001</v>
      </c>
      <c r="D268" s="7">
        <v>9292865.4900000002</v>
      </c>
      <c r="E268" s="7">
        <v>9325601.5700000003</v>
      </c>
      <c r="F268" s="7">
        <v>9358337.6500000004</v>
      </c>
      <c r="G268" s="7">
        <v>9391073.7300000004</v>
      </c>
      <c r="H268" s="7">
        <v>9423809.8100000005</v>
      </c>
      <c r="I268" s="7">
        <v>9195605.8900000006</v>
      </c>
      <c r="J268" s="7">
        <v>9228341.9700000007</v>
      </c>
      <c r="K268" s="7">
        <v>9261078.0500000007</v>
      </c>
      <c r="L268" s="7">
        <v>9293814.1300000008</v>
      </c>
      <c r="M268" s="7">
        <v>9326550.2100000009</v>
      </c>
      <c r="N268" s="7">
        <v>9359286.2899999991</v>
      </c>
    </row>
    <row r="269" spans="1:14" x14ac:dyDescent="0.2">
      <c r="A269" s="3">
        <v>124109</v>
      </c>
      <c r="B269" s="6" t="s">
        <v>266</v>
      </c>
      <c r="C269" s="7">
        <v>10481020.859999999</v>
      </c>
      <c r="D269" s="7">
        <v>10521941.77</v>
      </c>
      <c r="E269" s="7">
        <v>10562862.68</v>
      </c>
      <c r="F269" s="7">
        <v>10603783.59</v>
      </c>
      <c r="G269" s="7">
        <v>10644704.5</v>
      </c>
      <c r="H269" s="7">
        <v>10685625.41</v>
      </c>
      <c r="I269" s="7">
        <v>10726546.32</v>
      </c>
      <c r="J269" s="7">
        <v>10767467.23</v>
      </c>
      <c r="K269" s="7">
        <v>10808388.140000001</v>
      </c>
      <c r="L269" s="7">
        <v>10650035.83</v>
      </c>
      <c r="M269" s="7">
        <v>10668815.27</v>
      </c>
      <c r="N269" s="7">
        <v>10687594.710000001</v>
      </c>
    </row>
    <row r="270" spans="1:14" x14ac:dyDescent="0.2">
      <c r="A270" s="3">
        <v>181000</v>
      </c>
      <c r="B270" s="6" t="s">
        <v>162</v>
      </c>
      <c r="C270" s="7">
        <v>-1311198</v>
      </c>
      <c r="D270" s="7">
        <v>-1311198</v>
      </c>
      <c r="E270" s="7">
        <v>-1310575</v>
      </c>
      <c r="F270" s="7">
        <v>-1309329</v>
      </c>
      <c r="G270" s="7">
        <v>-1305769</v>
      </c>
      <c r="H270" s="7">
        <v>-1302209</v>
      </c>
      <c r="I270" s="7">
        <v>-1298649</v>
      </c>
      <c r="J270" s="7">
        <v>-1295712</v>
      </c>
      <c r="K270" s="7">
        <v>-1292775</v>
      </c>
      <c r="L270" s="7">
        <v>-1350354</v>
      </c>
      <c r="M270" s="7">
        <v>-1347417</v>
      </c>
      <c r="N270" s="7">
        <v>-1344480</v>
      </c>
    </row>
    <row r="271" spans="1:14" x14ac:dyDescent="0.2">
      <c r="A271" s="3">
        <v>181026</v>
      </c>
      <c r="B271" s="6" t="s">
        <v>267</v>
      </c>
      <c r="C271" s="7">
        <v>40640</v>
      </c>
      <c r="D271" s="7">
        <v>40320</v>
      </c>
      <c r="E271" s="7">
        <v>40000</v>
      </c>
      <c r="F271" s="7">
        <v>39680</v>
      </c>
      <c r="G271" s="7">
        <v>39360</v>
      </c>
      <c r="H271" s="7">
        <v>39040</v>
      </c>
      <c r="I271" s="7">
        <v>38720</v>
      </c>
      <c r="J271" s="7">
        <v>38400</v>
      </c>
      <c r="K271" s="7">
        <v>38080</v>
      </c>
      <c r="L271" s="7">
        <v>37760</v>
      </c>
      <c r="M271" s="7">
        <v>37440</v>
      </c>
      <c r="N271" s="7">
        <v>37120</v>
      </c>
    </row>
    <row r="272" spans="1:14" x14ac:dyDescent="0.2">
      <c r="A272" s="3">
        <v>181072</v>
      </c>
      <c r="B272" s="6" t="s">
        <v>268</v>
      </c>
      <c r="C272" s="7">
        <v>12596</v>
      </c>
      <c r="D272" s="7">
        <v>12314</v>
      </c>
      <c r="E272" s="7">
        <v>12032</v>
      </c>
      <c r="F272" s="7">
        <v>11750</v>
      </c>
      <c r="G272" s="7">
        <v>11468</v>
      </c>
      <c r="H272" s="7">
        <v>11186</v>
      </c>
      <c r="I272" s="7">
        <v>10904</v>
      </c>
      <c r="J272" s="7">
        <v>10622</v>
      </c>
      <c r="K272" s="7">
        <v>10340</v>
      </c>
      <c r="L272" s="7">
        <v>10058</v>
      </c>
      <c r="M272" s="7">
        <v>9776</v>
      </c>
      <c r="N272" s="7">
        <v>9494</v>
      </c>
    </row>
    <row r="273" spans="1:14" x14ac:dyDescent="0.2">
      <c r="A273" s="3">
        <v>181073</v>
      </c>
      <c r="B273" s="6" t="s">
        <v>269</v>
      </c>
      <c r="C273" s="7">
        <v>23550</v>
      </c>
      <c r="D273" s="7">
        <v>23325</v>
      </c>
      <c r="E273" s="7">
        <v>23100</v>
      </c>
      <c r="F273" s="7">
        <v>22875</v>
      </c>
      <c r="G273" s="7">
        <v>22650</v>
      </c>
      <c r="H273" s="7">
        <v>22425</v>
      </c>
      <c r="I273" s="7">
        <v>22200</v>
      </c>
      <c r="J273" s="7">
        <v>21975</v>
      </c>
      <c r="K273" s="7">
        <v>21750</v>
      </c>
      <c r="L273" s="7">
        <v>21525</v>
      </c>
      <c r="M273" s="7">
        <v>21300</v>
      </c>
      <c r="N273" s="7">
        <v>21075</v>
      </c>
    </row>
    <row r="274" spans="1:14" x14ac:dyDescent="0.2">
      <c r="A274" s="3">
        <v>181074</v>
      </c>
      <c r="B274" s="6" t="s">
        <v>270</v>
      </c>
      <c r="C274" s="7">
        <v>44750</v>
      </c>
      <c r="D274" s="7">
        <v>44500</v>
      </c>
      <c r="E274" s="7">
        <v>44250</v>
      </c>
      <c r="F274" s="7">
        <v>44000</v>
      </c>
      <c r="G274" s="7">
        <v>43750</v>
      </c>
      <c r="H274" s="7">
        <v>43500</v>
      </c>
      <c r="I274" s="7">
        <v>43250</v>
      </c>
      <c r="J274" s="7">
        <v>43000</v>
      </c>
      <c r="K274" s="7">
        <v>42750</v>
      </c>
      <c r="L274" s="7">
        <v>42500</v>
      </c>
      <c r="M274" s="7">
        <v>42250</v>
      </c>
      <c r="N274" s="7">
        <v>42000</v>
      </c>
    </row>
    <row r="275" spans="1:14" x14ac:dyDescent="0.2">
      <c r="A275" s="3">
        <v>181075</v>
      </c>
      <c r="B275" s="6" t="s">
        <v>271</v>
      </c>
      <c r="C275" s="7">
        <v>92665</v>
      </c>
      <c r="D275" s="7">
        <v>92176</v>
      </c>
      <c r="E275" s="7">
        <v>91687</v>
      </c>
      <c r="F275" s="7">
        <v>91198</v>
      </c>
      <c r="G275" s="7">
        <v>90709</v>
      </c>
      <c r="H275" s="7">
        <v>90220</v>
      </c>
      <c r="I275" s="7">
        <v>89731</v>
      </c>
      <c r="J275" s="7">
        <v>89242</v>
      </c>
      <c r="K275" s="7">
        <v>88753</v>
      </c>
      <c r="L275" s="7">
        <v>88264</v>
      </c>
      <c r="M275" s="7">
        <v>87775</v>
      </c>
      <c r="N275" s="7">
        <v>87286</v>
      </c>
    </row>
    <row r="276" spans="1:14" x14ac:dyDescent="0.2">
      <c r="A276" s="3">
        <v>181076</v>
      </c>
      <c r="B276" s="6" t="s">
        <v>272</v>
      </c>
      <c r="C276" s="7">
        <v>84316</v>
      </c>
      <c r="D276" s="7">
        <v>83888</v>
      </c>
      <c r="E276" s="7">
        <v>83460</v>
      </c>
      <c r="F276" s="7">
        <v>83032</v>
      </c>
      <c r="G276" s="7">
        <v>82604</v>
      </c>
      <c r="H276" s="7">
        <v>82176</v>
      </c>
      <c r="I276" s="7">
        <v>81748</v>
      </c>
      <c r="J276" s="7">
        <v>81320</v>
      </c>
      <c r="K276" s="7">
        <v>80892</v>
      </c>
      <c r="L276" s="7">
        <v>80464</v>
      </c>
      <c r="M276" s="7">
        <v>80036</v>
      </c>
      <c r="N276" s="7">
        <v>79608</v>
      </c>
    </row>
    <row r="277" spans="1:14" x14ac:dyDescent="0.2">
      <c r="A277" s="3">
        <v>181078</v>
      </c>
      <c r="B277" s="6" t="s">
        <v>272</v>
      </c>
      <c r="C277" s="7">
        <v>123635</v>
      </c>
      <c r="D277" s="7">
        <v>122070</v>
      </c>
      <c r="E277" s="7">
        <v>120505</v>
      </c>
      <c r="F277" s="7">
        <v>118940</v>
      </c>
      <c r="G277" s="7">
        <v>117375</v>
      </c>
      <c r="H277" s="7">
        <v>115810</v>
      </c>
      <c r="I277" s="7">
        <v>114245</v>
      </c>
      <c r="J277" s="7">
        <v>112680</v>
      </c>
      <c r="K277" s="7">
        <v>111115</v>
      </c>
      <c r="L277" s="7">
        <v>109550</v>
      </c>
      <c r="M277" s="7">
        <v>107985</v>
      </c>
      <c r="N277" s="7">
        <v>106420</v>
      </c>
    </row>
    <row r="278" spans="1:14" x14ac:dyDescent="0.2">
      <c r="A278" s="3">
        <v>181079</v>
      </c>
      <c r="B278" s="6" t="s">
        <v>273</v>
      </c>
      <c r="C278" s="7">
        <v>91304</v>
      </c>
      <c r="D278" s="7">
        <v>90852</v>
      </c>
      <c r="E278" s="7">
        <v>90400</v>
      </c>
      <c r="F278" s="7">
        <v>89948</v>
      </c>
      <c r="G278" s="7">
        <v>89496</v>
      </c>
      <c r="H278" s="7">
        <v>89044</v>
      </c>
      <c r="I278" s="7">
        <v>88592</v>
      </c>
      <c r="J278" s="7">
        <v>88140</v>
      </c>
      <c r="K278" s="7">
        <v>87688</v>
      </c>
      <c r="L278" s="7">
        <v>87236</v>
      </c>
      <c r="M278" s="7">
        <v>86784</v>
      </c>
      <c r="N278" s="7">
        <v>86332</v>
      </c>
    </row>
    <row r="279" spans="1:14" x14ac:dyDescent="0.2">
      <c r="A279" s="3">
        <v>181080</v>
      </c>
      <c r="B279" s="6" t="s">
        <v>274</v>
      </c>
      <c r="C279" s="7">
        <v>76197</v>
      </c>
      <c r="D279" s="7">
        <v>75316</v>
      </c>
      <c r="E279" s="7">
        <v>74435</v>
      </c>
      <c r="F279" s="7">
        <v>73554</v>
      </c>
      <c r="G279" s="7">
        <v>72673</v>
      </c>
      <c r="H279" s="7">
        <v>71792</v>
      </c>
      <c r="I279" s="7">
        <v>70911</v>
      </c>
      <c r="J279" s="7">
        <v>70030</v>
      </c>
      <c r="K279" s="7">
        <v>69149</v>
      </c>
      <c r="L279" s="7">
        <v>68268</v>
      </c>
      <c r="M279" s="7">
        <v>67387</v>
      </c>
      <c r="N279" s="7">
        <v>66506</v>
      </c>
    </row>
    <row r="280" spans="1:14" x14ac:dyDescent="0.2">
      <c r="A280" s="3">
        <v>181081</v>
      </c>
      <c r="B280" s="6" t="s">
        <v>273</v>
      </c>
      <c r="C280" s="7">
        <v>57057</v>
      </c>
      <c r="D280" s="7">
        <v>56784</v>
      </c>
      <c r="E280" s="7">
        <v>56511</v>
      </c>
      <c r="F280" s="7">
        <v>56238</v>
      </c>
      <c r="G280" s="7">
        <v>55965</v>
      </c>
      <c r="H280" s="7">
        <v>55692</v>
      </c>
      <c r="I280" s="7">
        <v>55419</v>
      </c>
      <c r="J280" s="7">
        <v>55146</v>
      </c>
      <c r="K280" s="7">
        <v>54873</v>
      </c>
      <c r="L280" s="7">
        <v>54600</v>
      </c>
      <c r="M280" s="7">
        <v>54327</v>
      </c>
      <c r="N280" s="7">
        <v>54054</v>
      </c>
    </row>
    <row r="281" spans="1:14" x14ac:dyDescent="0.2">
      <c r="A281" s="3">
        <v>181085</v>
      </c>
      <c r="B281" s="6" t="s">
        <v>275</v>
      </c>
      <c r="C281" s="7">
        <v>87095</v>
      </c>
      <c r="D281" s="7">
        <v>86281</v>
      </c>
      <c r="E281" s="7">
        <v>85467</v>
      </c>
      <c r="F281" s="7">
        <v>84653</v>
      </c>
      <c r="G281" s="7">
        <v>83839</v>
      </c>
      <c r="H281" s="7">
        <v>83025</v>
      </c>
      <c r="I281" s="7">
        <v>82211</v>
      </c>
      <c r="J281" s="7">
        <v>81397</v>
      </c>
      <c r="K281" s="7">
        <v>80583</v>
      </c>
      <c r="L281" s="7">
        <v>79769</v>
      </c>
      <c r="M281" s="7">
        <v>78955</v>
      </c>
      <c r="N281" s="7">
        <v>78141</v>
      </c>
    </row>
    <row r="282" spans="1:14" x14ac:dyDescent="0.2">
      <c r="A282" s="3">
        <v>181086</v>
      </c>
      <c r="B282" s="6" t="s">
        <v>276</v>
      </c>
      <c r="C282" s="7">
        <v>120790</v>
      </c>
      <c r="D282" s="7">
        <v>120276</v>
      </c>
      <c r="E282" s="7">
        <v>119762</v>
      </c>
      <c r="F282" s="7">
        <v>119248</v>
      </c>
      <c r="G282" s="7">
        <v>118734</v>
      </c>
      <c r="H282" s="7">
        <v>118220</v>
      </c>
      <c r="I282" s="7">
        <v>117706</v>
      </c>
      <c r="J282" s="7">
        <v>117192</v>
      </c>
      <c r="K282" s="7">
        <v>116678</v>
      </c>
      <c r="L282" s="7">
        <v>116164</v>
      </c>
      <c r="M282" s="7">
        <v>115650</v>
      </c>
      <c r="N282" s="7">
        <v>115136</v>
      </c>
    </row>
    <row r="283" spans="1:14" x14ac:dyDescent="0.2">
      <c r="A283" s="3">
        <v>181087</v>
      </c>
      <c r="B283" s="6" t="s">
        <v>277</v>
      </c>
      <c r="C283" s="7">
        <v>61124</v>
      </c>
      <c r="D283" s="7">
        <v>60865</v>
      </c>
      <c r="E283" s="7">
        <v>60606</v>
      </c>
      <c r="F283" s="7">
        <v>60347</v>
      </c>
      <c r="G283" s="7">
        <v>60088</v>
      </c>
      <c r="H283" s="7">
        <v>59829</v>
      </c>
      <c r="I283" s="7">
        <v>59570</v>
      </c>
      <c r="J283" s="7">
        <v>59311</v>
      </c>
      <c r="K283" s="7">
        <v>59052</v>
      </c>
      <c r="L283" s="7">
        <v>58793</v>
      </c>
      <c r="M283" s="7">
        <v>58534</v>
      </c>
      <c r="N283" s="7">
        <v>58275</v>
      </c>
    </row>
    <row r="284" spans="1:14" x14ac:dyDescent="0.2">
      <c r="A284" s="3">
        <v>181088</v>
      </c>
      <c r="B284" s="6" t="s">
        <v>278</v>
      </c>
      <c r="C284" s="7">
        <v>109472</v>
      </c>
      <c r="D284" s="7">
        <v>108850</v>
      </c>
      <c r="E284" s="7">
        <v>108228</v>
      </c>
      <c r="F284" s="7">
        <v>107606</v>
      </c>
      <c r="G284" s="7">
        <v>106984</v>
      </c>
      <c r="H284" s="7">
        <v>106362</v>
      </c>
      <c r="I284" s="7">
        <v>105740</v>
      </c>
      <c r="J284" s="7">
        <v>105118</v>
      </c>
      <c r="K284" s="7">
        <v>104496</v>
      </c>
      <c r="L284" s="7">
        <v>103874</v>
      </c>
      <c r="M284" s="7">
        <v>103252</v>
      </c>
      <c r="N284" s="7">
        <v>102630</v>
      </c>
    </row>
    <row r="285" spans="1:14" x14ac:dyDescent="0.2">
      <c r="A285" s="3">
        <v>181089</v>
      </c>
      <c r="B285" s="6" t="s">
        <v>279</v>
      </c>
      <c r="C285" s="7">
        <v>0</v>
      </c>
      <c r="D285" s="7">
        <v>0</v>
      </c>
      <c r="E285" s="7">
        <v>0</v>
      </c>
      <c r="F285" s="7">
        <v>0</v>
      </c>
      <c r="G285" s="7">
        <v>0</v>
      </c>
      <c r="H285" s="7">
        <v>0</v>
      </c>
      <c r="I285" s="7">
        <v>0</v>
      </c>
      <c r="J285" s="7">
        <v>0</v>
      </c>
      <c r="K285" s="7">
        <v>0</v>
      </c>
      <c r="L285" s="7">
        <v>0</v>
      </c>
      <c r="M285" s="7">
        <v>0</v>
      </c>
      <c r="N285" s="7">
        <v>0</v>
      </c>
    </row>
    <row r="286" spans="1:14" x14ac:dyDescent="0.2">
      <c r="A286" s="3">
        <v>181091</v>
      </c>
      <c r="B286" s="6" t="s">
        <v>280</v>
      </c>
      <c r="C286" s="7">
        <v>3738</v>
      </c>
      <c r="D286" s="7">
        <v>3115</v>
      </c>
      <c r="E286" s="7">
        <v>2492</v>
      </c>
      <c r="F286" s="7">
        <v>1869</v>
      </c>
      <c r="G286" s="7">
        <v>1246</v>
      </c>
      <c r="H286" s="7">
        <v>623</v>
      </c>
      <c r="I286" s="7">
        <v>0</v>
      </c>
      <c r="J286" s="7">
        <v>0</v>
      </c>
      <c r="K286" s="7">
        <v>0</v>
      </c>
      <c r="L286" s="7">
        <v>0</v>
      </c>
      <c r="M286" s="7">
        <v>0</v>
      </c>
      <c r="N286" s="7">
        <v>0</v>
      </c>
    </row>
    <row r="287" spans="1:14" x14ac:dyDescent="0.2">
      <c r="A287" s="3">
        <v>181093</v>
      </c>
      <c r="B287" s="6" t="s">
        <v>281</v>
      </c>
      <c r="C287" s="7">
        <v>44055</v>
      </c>
      <c r="D287" s="7">
        <v>41118</v>
      </c>
      <c r="E287" s="7">
        <v>38181</v>
      </c>
      <c r="F287" s="7">
        <v>35244</v>
      </c>
      <c r="G287" s="7">
        <v>32307</v>
      </c>
      <c r="H287" s="7">
        <v>29370</v>
      </c>
      <c r="I287" s="7">
        <v>26433</v>
      </c>
      <c r="J287" s="7">
        <v>23496</v>
      </c>
      <c r="K287" s="7">
        <v>20559</v>
      </c>
      <c r="L287" s="7">
        <v>17622</v>
      </c>
      <c r="M287" s="7">
        <v>14685</v>
      </c>
      <c r="N287" s="7">
        <v>11748</v>
      </c>
    </row>
    <row r="288" spans="1:14" x14ac:dyDescent="0.2">
      <c r="A288" s="3">
        <v>181094</v>
      </c>
      <c r="B288" s="6" t="s">
        <v>282</v>
      </c>
      <c r="C288" s="7">
        <v>283185</v>
      </c>
      <c r="D288" s="7">
        <v>282100</v>
      </c>
      <c r="E288" s="7">
        <v>281015</v>
      </c>
      <c r="F288" s="7">
        <v>279930</v>
      </c>
      <c r="G288" s="7">
        <v>278845</v>
      </c>
      <c r="H288" s="7">
        <v>277760</v>
      </c>
      <c r="I288" s="7">
        <v>276675</v>
      </c>
      <c r="J288" s="7">
        <v>275590</v>
      </c>
      <c r="K288" s="7">
        <v>274505</v>
      </c>
      <c r="L288" s="7">
        <v>273420</v>
      </c>
      <c r="M288" s="7">
        <v>272335</v>
      </c>
      <c r="N288" s="7">
        <v>271250</v>
      </c>
    </row>
    <row r="289" spans="1:14" x14ac:dyDescent="0.2">
      <c r="A289" s="3">
        <v>181095</v>
      </c>
      <c r="B289" s="6" t="s">
        <v>283</v>
      </c>
      <c r="C289" s="7">
        <v>263606</v>
      </c>
      <c r="D289" s="7">
        <v>262615</v>
      </c>
      <c r="E289" s="7">
        <v>261624</v>
      </c>
      <c r="F289" s="7">
        <v>260633</v>
      </c>
      <c r="G289" s="7">
        <v>259642</v>
      </c>
      <c r="H289" s="7">
        <v>258651</v>
      </c>
      <c r="I289" s="7">
        <v>257660</v>
      </c>
      <c r="J289" s="7">
        <v>256669</v>
      </c>
      <c r="K289" s="7">
        <v>255678</v>
      </c>
      <c r="L289" s="7">
        <v>254687</v>
      </c>
      <c r="M289" s="7">
        <v>253696</v>
      </c>
      <c r="N289" s="7">
        <v>252705</v>
      </c>
    </row>
    <row r="290" spans="1:14" x14ac:dyDescent="0.2">
      <c r="A290" s="3">
        <v>181097</v>
      </c>
      <c r="B290" s="6" t="s">
        <v>284</v>
      </c>
      <c r="C290" s="7">
        <v>240560</v>
      </c>
      <c r="D290" s="7">
        <v>239008</v>
      </c>
      <c r="E290" s="7">
        <v>237456</v>
      </c>
      <c r="F290" s="7">
        <v>235904</v>
      </c>
      <c r="G290" s="7">
        <v>234352</v>
      </c>
      <c r="H290" s="7">
        <v>232800</v>
      </c>
      <c r="I290" s="7">
        <v>231248</v>
      </c>
      <c r="J290" s="7">
        <v>229696</v>
      </c>
      <c r="K290" s="7">
        <v>228144</v>
      </c>
      <c r="L290" s="7">
        <v>226592</v>
      </c>
      <c r="M290" s="7">
        <v>225040</v>
      </c>
      <c r="N290" s="7">
        <v>223488</v>
      </c>
    </row>
    <row r="291" spans="1:14" x14ac:dyDescent="0.2">
      <c r="A291" s="3">
        <v>181098</v>
      </c>
      <c r="B291" s="6" t="s">
        <v>285</v>
      </c>
      <c r="C291" s="7">
        <v>0</v>
      </c>
      <c r="D291" s="7">
        <v>0</v>
      </c>
      <c r="E291" s="7">
        <v>0</v>
      </c>
      <c r="F291" s="7">
        <v>0</v>
      </c>
      <c r="G291" s="7">
        <v>0</v>
      </c>
      <c r="H291" s="7">
        <v>0</v>
      </c>
      <c r="I291" s="7">
        <v>0</v>
      </c>
      <c r="J291" s="7">
        <v>0</v>
      </c>
      <c r="K291" s="7">
        <v>0</v>
      </c>
      <c r="L291" s="7">
        <v>0</v>
      </c>
      <c r="M291" s="7">
        <v>0</v>
      </c>
      <c r="N291" s="7">
        <v>0</v>
      </c>
    </row>
    <row r="292" spans="1:14" x14ac:dyDescent="0.2">
      <c r="A292" s="3">
        <v>181099</v>
      </c>
      <c r="B292" s="6" t="s">
        <v>286</v>
      </c>
      <c r="C292" s="7">
        <v>150997</v>
      </c>
      <c r="D292" s="7">
        <v>148148</v>
      </c>
      <c r="E292" s="7">
        <v>145299</v>
      </c>
      <c r="F292" s="7">
        <v>142450</v>
      </c>
      <c r="G292" s="7">
        <v>139601</v>
      </c>
      <c r="H292" s="7">
        <v>136752</v>
      </c>
      <c r="I292" s="7">
        <v>133903</v>
      </c>
      <c r="J292" s="7">
        <v>131054</v>
      </c>
      <c r="K292" s="7">
        <v>128205</v>
      </c>
      <c r="L292" s="7">
        <v>125356</v>
      </c>
      <c r="M292" s="7">
        <v>122507</v>
      </c>
      <c r="N292" s="7">
        <v>119658</v>
      </c>
    </row>
    <row r="293" spans="1:14" x14ac:dyDescent="0.2">
      <c r="A293" s="3">
        <v>181100</v>
      </c>
      <c r="B293" s="6" t="s">
        <v>287</v>
      </c>
      <c r="C293" s="7">
        <v>79696</v>
      </c>
      <c r="D293" s="7">
        <v>79424</v>
      </c>
      <c r="E293" s="7">
        <v>79152</v>
      </c>
      <c r="F293" s="7">
        <v>78880</v>
      </c>
      <c r="G293" s="7">
        <v>78608</v>
      </c>
      <c r="H293" s="7">
        <v>78336</v>
      </c>
      <c r="I293" s="7">
        <v>78064</v>
      </c>
      <c r="J293" s="7">
        <v>77792</v>
      </c>
      <c r="K293" s="7">
        <v>77520</v>
      </c>
      <c r="L293" s="7">
        <v>77248</v>
      </c>
      <c r="M293" s="7">
        <v>76976</v>
      </c>
      <c r="N293" s="7">
        <v>76704</v>
      </c>
    </row>
    <row r="294" spans="1:14" x14ac:dyDescent="0.2">
      <c r="A294" s="3">
        <v>181101</v>
      </c>
      <c r="B294" s="6" t="s">
        <v>288</v>
      </c>
      <c r="C294" s="7">
        <v>165402.47</v>
      </c>
      <c r="D294" s="7">
        <v>163088.47</v>
      </c>
      <c r="E294" s="7">
        <v>160774.47</v>
      </c>
      <c r="F294" s="7">
        <v>158460.47</v>
      </c>
      <c r="G294" s="7">
        <v>156146.47</v>
      </c>
      <c r="H294" s="7">
        <v>153832.47</v>
      </c>
      <c r="I294" s="7">
        <v>151518.47</v>
      </c>
      <c r="J294" s="7">
        <v>149204.47</v>
      </c>
      <c r="K294" s="7">
        <v>146890.47</v>
      </c>
      <c r="L294" s="7">
        <v>144576.47</v>
      </c>
      <c r="M294" s="7">
        <v>142262.47</v>
      </c>
      <c r="N294" s="7">
        <v>139948.47</v>
      </c>
    </row>
    <row r="295" spans="1:14" x14ac:dyDescent="0.2">
      <c r="A295" s="3">
        <v>181102</v>
      </c>
      <c r="B295" s="6" t="s">
        <v>289</v>
      </c>
      <c r="C295" s="7">
        <v>9105934</v>
      </c>
      <c r="D295" s="7">
        <v>9023713</v>
      </c>
      <c r="E295" s="7">
        <v>8941492</v>
      </c>
      <c r="F295" s="7">
        <v>8859271</v>
      </c>
      <c r="G295" s="7">
        <v>8777050</v>
      </c>
      <c r="H295" s="7">
        <v>8694829</v>
      </c>
      <c r="I295" s="7">
        <v>8612608</v>
      </c>
      <c r="J295" s="7">
        <v>8530387</v>
      </c>
      <c r="K295" s="7">
        <v>8448166</v>
      </c>
      <c r="L295" s="7">
        <v>8365945</v>
      </c>
      <c r="M295" s="7">
        <v>8283724</v>
      </c>
      <c r="N295" s="7">
        <v>8201503</v>
      </c>
    </row>
    <row r="296" spans="1:14" x14ac:dyDescent="0.2">
      <c r="A296" s="3">
        <v>181103</v>
      </c>
      <c r="B296" s="6" t="s">
        <v>290</v>
      </c>
      <c r="C296" s="7">
        <v>309096</v>
      </c>
      <c r="D296" s="7">
        <v>301736</v>
      </c>
      <c r="E296" s="7">
        <v>294376</v>
      </c>
      <c r="F296" s="7">
        <v>287016</v>
      </c>
      <c r="G296" s="7">
        <v>279656</v>
      </c>
      <c r="H296" s="7">
        <v>272296</v>
      </c>
      <c r="I296" s="7">
        <v>264936</v>
      </c>
      <c r="J296" s="7">
        <v>257576</v>
      </c>
      <c r="K296" s="7">
        <v>250216</v>
      </c>
      <c r="L296" s="7">
        <v>242856</v>
      </c>
      <c r="M296" s="7">
        <v>235496</v>
      </c>
      <c r="N296" s="7">
        <v>228136</v>
      </c>
    </row>
    <row r="297" spans="1:14" x14ac:dyDescent="0.2">
      <c r="A297" s="3">
        <v>181104</v>
      </c>
      <c r="B297" s="6" t="s">
        <v>291</v>
      </c>
      <c r="C297" s="7">
        <v>0</v>
      </c>
      <c r="D297" s="7">
        <v>0</v>
      </c>
      <c r="E297" s="7">
        <v>0</v>
      </c>
      <c r="F297" s="7">
        <v>0</v>
      </c>
      <c r="G297" s="7">
        <v>0</v>
      </c>
      <c r="H297" s="7">
        <v>0</v>
      </c>
      <c r="I297" s="7">
        <v>0</v>
      </c>
      <c r="J297" s="7">
        <v>0</v>
      </c>
      <c r="K297" s="7">
        <v>0</v>
      </c>
      <c r="L297" s="7">
        <v>600112</v>
      </c>
      <c r="M297" s="7">
        <v>595069</v>
      </c>
      <c r="N297" s="7">
        <v>590026</v>
      </c>
    </row>
    <row r="298" spans="1:14" x14ac:dyDescent="0.2">
      <c r="A298" s="3">
        <v>181500</v>
      </c>
      <c r="B298" s="6" t="s">
        <v>292</v>
      </c>
      <c r="C298" s="7">
        <v>81601.039999999994</v>
      </c>
      <c r="D298" s="7">
        <v>76800.97</v>
      </c>
      <c r="E298" s="7">
        <v>72000.899999999994</v>
      </c>
      <c r="F298" s="7">
        <v>67200.83</v>
      </c>
      <c r="G298" s="7">
        <v>62400.76</v>
      </c>
      <c r="H298" s="7">
        <v>57600.69</v>
      </c>
      <c r="I298" s="7">
        <v>52800.62</v>
      </c>
      <c r="J298" s="7">
        <v>48000.55</v>
      </c>
      <c r="K298" s="7">
        <v>43200.480000000003</v>
      </c>
      <c r="L298" s="7">
        <v>38400.410000000003</v>
      </c>
      <c r="M298" s="7">
        <v>33600.339999999997</v>
      </c>
      <c r="N298" s="7">
        <v>28800.27</v>
      </c>
    </row>
    <row r="299" spans="1:14" x14ac:dyDescent="0.2">
      <c r="A299" s="3">
        <v>181998</v>
      </c>
      <c r="B299" s="6" t="s">
        <v>293</v>
      </c>
      <c r="C299" s="7">
        <v>0</v>
      </c>
      <c r="D299" s="7">
        <v>0</v>
      </c>
      <c r="E299" s="7">
        <v>0</v>
      </c>
      <c r="F299" s="7">
        <v>0</v>
      </c>
      <c r="G299" s="7">
        <v>0</v>
      </c>
      <c r="H299" s="7">
        <v>0</v>
      </c>
      <c r="I299" s="7">
        <v>0</v>
      </c>
      <c r="J299" s="7">
        <v>0</v>
      </c>
      <c r="K299" s="7">
        <v>0</v>
      </c>
      <c r="L299" s="7">
        <v>0</v>
      </c>
      <c r="M299" s="7">
        <v>0</v>
      </c>
      <c r="N299" s="7">
        <v>0</v>
      </c>
    </row>
    <row r="300" spans="1:14" x14ac:dyDescent="0.2">
      <c r="A300" s="3">
        <v>181999</v>
      </c>
      <c r="B300" s="6" t="s">
        <v>294</v>
      </c>
      <c r="C300" s="7">
        <v>528292.87</v>
      </c>
      <c r="D300" s="7">
        <v>531055.43000000005</v>
      </c>
      <c r="E300" s="7">
        <v>544177.06000000006</v>
      </c>
      <c r="F300" s="7">
        <v>568897.18999999994</v>
      </c>
      <c r="G300" s="7">
        <v>570616.18999999994</v>
      </c>
      <c r="H300" s="7">
        <v>575478.22</v>
      </c>
      <c r="I300" s="7">
        <v>603668.72</v>
      </c>
      <c r="J300" s="7">
        <v>608299.77</v>
      </c>
      <c r="K300" s="7">
        <v>634633.30000000005</v>
      </c>
      <c r="L300" s="7">
        <v>329600.40000000002</v>
      </c>
      <c r="M300" s="7">
        <v>345380.9</v>
      </c>
      <c r="N300" s="7">
        <v>411365.9</v>
      </c>
    </row>
    <row r="301" spans="1:14" x14ac:dyDescent="0.2">
      <c r="A301" s="3">
        <v>143008</v>
      </c>
      <c r="B301" s="6" t="s">
        <v>295</v>
      </c>
      <c r="C301" s="7">
        <v>703608</v>
      </c>
      <c r="D301" s="7">
        <v>703608</v>
      </c>
      <c r="E301" s="7">
        <v>703608</v>
      </c>
      <c r="F301" s="7">
        <v>703608</v>
      </c>
      <c r="G301" s="7">
        <v>669990.89</v>
      </c>
      <c r="H301" s="7">
        <v>669990.89</v>
      </c>
      <c r="I301" s="7">
        <v>669990.89</v>
      </c>
      <c r="J301" s="7">
        <v>669990.89</v>
      </c>
      <c r="K301" s="7">
        <v>669990.89</v>
      </c>
      <c r="L301" s="7">
        <v>693911.81</v>
      </c>
      <c r="M301" s="7">
        <v>646069.97</v>
      </c>
      <c r="N301" s="7">
        <v>646069.97</v>
      </c>
    </row>
    <row r="302" spans="1:14" x14ac:dyDescent="0.2">
      <c r="A302" s="3">
        <v>186800</v>
      </c>
      <c r="B302" s="6" t="s">
        <v>296</v>
      </c>
      <c r="C302" s="7">
        <v>1226981.55</v>
      </c>
      <c r="D302" s="7">
        <v>1226981.55</v>
      </c>
      <c r="E302" s="7">
        <v>1226981.55</v>
      </c>
      <c r="F302" s="7">
        <v>1226981.55</v>
      </c>
      <c r="G302" s="7">
        <v>1226981.55</v>
      </c>
      <c r="H302" s="7">
        <v>1226981.55</v>
      </c>
      <c r="I302" s="7">
        <v>1226981.55</v>
      </c>
      <c r="J302" s="7">
        <v>1226981.55</v>
      </c>
      <c r="K302" s="7">
        <v>1226981.55</v>
      </c>
      <c r="L302" s="7">
        <v>1226981.55</v>
      </c>
      <c r="M302" s="7">
        <v>1226981.55</v>
      </c>
      <c r="N302" s="7">
        <v>1226981.55</v>
      </c>
    </row>
    <row r="303" spans="1:14" x14ac:dyDescent="0.2">
      <c r="A303" s="3">
        <v>186801</v>
      </c>
      <c r="B303" s="6" t="s">
        <v>297</v>
      </c>
      <c r="C303" s="7">
        <v>-317681</v>
      </c>
      <c r="D303" s="7">
        <v>-339590</v>
      </c>
      <c r="E303" s="7">
        <v>-361499</v>
      </c>
      <c r="F303" s="7">
        <v>-383408</v>
      </c>
      <c r="G303" s="7">
        <v>-405317</v>
      </c>
      <c r="H303" s="7">
        <v>-427226</v>
      </c>
      <c r="I303" s="7">
        <v>-449135</v>
      </c>
      <c r="J303" s="7">
        <v>-471044</v>
      </c>
      <c r="K303" s="7">
        <v>-492953</v>
      </c>
      <c r="L303" s="7">
        <v>-600707</v>
      </c>
      <c r="M303" s="7">
        <v>-626269</v>
      </c>
      <c r="N303" s="7">
        <v>-651831</v>
      </c>
    </row>
    <row r="304" spans="1:14" x14ac:dyDescent="0.2">
      <c r="A304" s="3">
        <v>186900</v>
      </c>
      <c r="B304" s="6" t="s">
        <v>298</v>
      </c>
      <c r="C304" s="7">
        <v>703.03</v>
      </c>
      <c r="D304" s="7">
        <v>-1140.03</v>
      </c>
      <c r="E304" s="7">
        <v>-5730.85</v>
      </c>
      <c r="F304" s="7">
        <v>-13413.79</v>
      </c>
      <c r="G304" s="7">
        <v>-17737.150000000001</v>
      </c>
      <c r="H304" s="7">
        <v>-21925.45</v>
      </c>
      <c r="I304" s="7">
        <v>838.96</v>
      </c>
      <c r="J304" s="7">
        <v>-3076.5</v>
      </c>
      <c r="K304" s="7">
        <v>-6854.18</v>
      </c>
      <c r="L304" s="7">
        <v>838.94</v>
      </c>
      <c r="M304" s="7">
        <v>12599.16</v>
      </c>
      <c r="N304" s="7">
        <v>13682.78</v>
      </c>
    </row>
    <row r="305" spans="1:14" x14ac:dyDescent="0.2">
      <c r="A305" s="3">
        <v>199998</v>
      </c>
      <c r="B305" s="6" t="s">
        <v>299</v>
      </c>
      <c r="C305" s="7">
        <v>23589.11</v>
      </c>
      <c r="D305" s="7">
        <v>44473.599999999999</v>
      </c>
      <c r="E305" s="7">
        <v>61831.26</v>
      </c>
      <c r="F305" s="7">
        <v>67588.539999999994</v>
      </c>
      <c r="G305" s="7">
        <v>77799.78</v>
      </c>
      <c r="H305" s="7">
        <v>74480.45</v>
      </c>
      <c r="I305" s="7">
        <v>-111756.53</v>
      </c>
      <c r="J305" s="7">
        <v>-135550.98000000001</v>
      </c>
      <c r="K305" s="7">
        <v>-151901.04999999999</v>
      </c>
      <c r="L305" s="7">
        <v>-142333.87</v>
      </c>
      <c r="M305" s="7">
        <v>-136136.81</v>
      </c>
      <c r="N305" s="7">
        <v>-192390.15</v>
      </c>
    </row>
    <row r="306" spans="1:14" x14ac:dyDescent="0.2">
      <c r="A306" s="3">
        <v>199999</v>
      </c>
      <c r="B306" s="6" t="s">
        <v>300</v>
      </c>
      <c r="C306" s="7">
        <v>0</v>
      </c>
      <c r="D306" s="7">
        <v>0</v>
      </c>
      <c r="E306" s="7">
        <v>0</v>
      </c>
      <c r="F306" s="7">
        <v>0</v>
      </c>
      <c r="G306" s="7">
        <v>0</v>
      </c>
      <c r="H306" s="7">
        <v>0</v>
      </c>
      <c r="I306" s="7">
        <v>0</v>
      </c>
      <c r="J306" s="7">
        <v>0</v>
      </c>
      <c r="K306" s="7">
        <v>0</v>
      </c>
      <c r="L306" s="7">
        <v>0</v>
      </c>
      <c r="M306" s="7">
        <v>0</v>
      </c>
      <c r="N306" s="7">
        <v>0</v>
      </c>
    </row>
    <row r="307" spans="1:14" x14ac:dyDescent="0.2">
      <c r="A307" s="3">
        <v>183005</v>
      </c>
      <c r="B307" s="6" t="s">
        <v>301</v>
      </c>
      <c r="C307" s="7">
        <v>21366.48</v>
      </c>
      <c r="D307" s="7">
        <v>21773.94</v>
      </c>
      <c r="E307" s="7">
        <v>21773.94</v>
      </c>
      <c r="F307" s="7">
        <v>21773.94</v>
      </c>
      <c r="G307" s="7">
        <v>21837.41</v>
      </c>
      <c r="H307" s="7">
        <v>21837.41</v>
      </c>
      <c r="I307" s="7">
        <v>21837.41</v>
      </c>
      <c r="J307" s="7">
        <v>21837.41</v>
      </c>
      <c r="K307" s="7">
        <v>21837.41</v>
      </c>
      <c r="L307" s="7">
        <v>21837.41</v>
      </c>
      <c r="M307" s="7">
        <v>21837.41</v>
      </c>
      <c r="N307" s="7">
        <v>22849.439999999999</v>
      </c>
    </row>
    <row r="308" spans="1:14" x14ac:dyDescent="0.2">
      <c r="A308" s="3">
        <v>183006</v>
      </c>
      <c r="B308" s="6" t="s">
        <v>302</v>
      </c>
      <c r="C308" s="7">
        <v>123285.6</v>
      </c>
      <c r="D308" s="7">
        <v>309329.18</v>
      </c>
      <c r="E308" s="7">
        <v>652212.06000000006</v>
      </c>
      <c r="F308" s="7">
        <v>1163469.8799999999</v>
      </c>
      <c r="G308" s="7">
        <v>1343930.82</v>
      </c>
      <c r="H308" s="7">
        <v>0</v>
      </c>
      <c r="I308" s="7">
        <v>0</v>
      </c>
      <c r="J308" s="7">
        <v>0</v>
      </c>
      <c r="K308" s="7">
        <v>0</v>
      </c>
      <c r="L308" s="7">
        <v>0</v>
      </c>
      <c r="M308" s="7">
        <v>0</v>
      </c>
      <c r="N308" s="7">
        <v>0</v>
      </c>
    </row>
    <row r="309" spans="1:14" x14ac:dyDescent="0.2">
      <c r="A309" s="3">
        <v>184000</v>
      </c>
      <c r="B309" s="6" t="s">
        <v>303</v>
      </c>
      <c r="C309" s="7">
        <v>0</v>
      </c>
      <c r="D309" s="7">
        <v>-284830.21999999997</v>
      </c>
      <c r="E309" s="7">
        <v>-228842.26</v>
      </c>
      <c r="F309" s="7">
        <v>1342201</v>
      </c>
      <c r="G309" s="7">
        <v>870709.46</v>
      </c>
      <c r="H309" s="7">
        <v>600114.77</v>
      </c>
      <c r="I309" s="7">
        <v>1328671.42</v>
      </c>
      <c r="J309" s="7">
        <v>993921.35</v>
      </c>
      <c r="K309" s="7">
        <v>526829.17000000004</v>
      </c>
      <c r="L309" s="7">
        <v>1710773.65</v>
      </c>
      <c r="M309" s="7">
        <v>1343973.76</v>
      </c>
      <c r="N309" s="7">
        <v>1320242.8600000001</v>
      </c>
    </row>
    <row r="310" spans="1:14" x14ac:dyDescent="0.2">
      <c r="A310" s="3">
        <v>184100</v>
      </c>
      <c r="B310" s="6" t="s">
        <v>304</v>
      </c>
      <c r="C310" s="7">
        <v>-707058.48</v>
      </c>
      <c r="D310" s="7">
        <v>-756132.68</v>
      </c>
      <c r="E310" s="7">
        <v>-795293.94</v>
      </c>
      <c r="F310" s="7">
        <v>-833447.72</v>
      </c>
      <c r="G310" s="7">
        <v>-862109.77</v>
      </c>
      <c r="H310" s="7">
        <v>-884846.8</v>
      </c>
      <c r="I310" s="7">
        <v>-896215.45</v>
      </c>
      <c r="J310" s="7">
        <v>-907291.57</v>
      </c>
      <c r="K310" s="7">
        <v>-917089.69</v>
      </c>
      <c r="L310" s="7">
        <v>-926996.41</v>
      </c>
      <c r="M310" s="7">
        <v>-939803.06</v>
      </c>
      <c r="N310" s="7">
        <v>-964608.8</v>
      </c>
    </row>
    <row r="311" spans="1:14" x14ac:dyDescent="0.2">
      <c r="A311" s="3">
        <v>184200</v>
      </c>
      <c r="B311" s="6" t="s">
        <v>305</v>
      </c>
      <c r="C311" s="7">
        <v>-200</v>
      </c>
      <c r="D311" s="7">
        <v>-200</v>
      </c>
      <c r="E311" s="7">
        <v>-200</v>
      </c>
      <c r="F311" s="7">
        <v>-200</v>
      </c>
      <c r="G311" s="7">
        <v>-200</v>
      </c>
      <c r="H311" s="7">
        <v>-200</v>
      </c>
      <c r="I311" s="7">
        <v>-200</v>
      </c>
      <c r="J311" s="7">
        <v>-200</v>
      </c>
      <c r="K311" s="7">
        <v>-200</v>
      </c>
      <c r="L311" s="7">
        <v>-200</v>
      </c>
      <c r="M311" s="7">
        <v>-200</v>
      </c>
      <c r="N311" s="7">
        <v>-200</v>
      </c>
    </row>
    <row r="312" spans="1:14" x14ac:dyDescent="0.2">
      <c r="A312" s="3">
        <v>184300</v>
      </c>
      <c r="B312" s="6" t="s">
        <v>306</v>
      </c>
      <c r="C312" s="7">
        <v>7282.46</v>
      </c>
      <c r="D312" s="7">
        <v>7282.46</v>
      </c>
      <c r="E312" s="7">
        <v>7282.46</v>
      </c>
      <c r="F312" s="7">
        <v>7282.46</v>
      </c>
      <c r="G312" s="7">
        <v>7282.46</v>
      </c>
      <c r="H312" s="7">
        <v>7282.46</v>
      </c>
      <c r="I312" s="7">
        <v>441440.1</v>
      </c>
      <c r="J312" s="7">
        <v>441440.1</v>
      </c>
      <c r="K312" s="7">
        <v>441440.1</v>
      </c>
      <c r="L312" s="7">
        <v>441440.1</v>
      </c>
      <c r="M312" s="7">
        <v>441440.1</v>
      </c>
      <c r="N312" s="7">
        <v>441440.1</v>
      </c>
    </row>
    <row r="313" spans="1:14" x14ac:dyDescent="0.2">
      <c r="A313" s="3">
        <v>184301</v>
      </c>
      <c r="B313" s="6" t="s">
        <v>307</v>
      </c>
      <c r="C313" s="7">
        <v>-302913.59999999998</v>
      </c>
      <c r="D313" s="7">
        <v>-226766.61</v>
      </c>
      <c r="E313" s="7">
        <v>-167327.44</v>
      </c>
      <c r="F313" s="7">
        <v>-104013.12</v>
      </c>
      <c r="G313" s="7">
        <v>-57849.65</v>
      </c>
      <c r="H313" s="7">
        <v>-22565.29</v>
      </c>
      <c r="I313" s="7">
        <v>-434022.81</v>
      </c>
      <c r="J313" s="7">
        <v>-420193.11</v>
      </c>
      <c r="K313" s="7">
        <v>-408757.24</v>
      </c>
      <c r="L313" s="7">
        <v>-396823.18</v>
      </c>
      <c r="M313" s="7">
        <v>-380027.57</v>
      </c>
      <c r="N313" s="7">
        <v>-341437.4</v>
      </c>
    </row>
    <row r="314" spans="1:14" x14ac:dyDescent="0.2">
      <c r="A314" s="3">
        <v>184900</v>
      </c>
      <c r="B314" s="6" t="s">
        <v>308</v>
      </c>
      <c r="C314" s="7">
        <v>0</v>
      </c>
      <c r="D314" s="7">
        <v>-50.48</v>
      </c>
      <c r="E314" s="7">
        <v>-50.48</v>
      </c>
      <c r="F314" s="7">
        <v>0</v>
      </c>
      <c r="G314" s="7">
        <v>1109.32</v>
      </c>
      <c r="H314" s="7">
        <v>1109.32</v>
      </c>
      <c r="I314" s="7">
        <v>0</v>
      </c>
      <c r="J314" s="7">
        <v>-2218.64</v>
      </c>
      <c r="K314" s="7">
        <v>-12877.93</v>
      </c>
      <c r="L314" s="7">
        <v>0</v>
      </c>
      <c r="M314" s="7">
        <v>6958.29</v>
      </c>
      <c r="N314" s="7">
        <v>6628.52</v>
      </c>
    </row>
    <row r="315" spans="1:14" x14ac:dyDescent="0.2">
      <c r="A315" s="3">
        <v>184999</v>
      </c>
      <c r="B315" s="6" t="s">
        <v>309</v>
      </c>
      <c r="C315" s="7">
        <v>0</v>
      </c>
      <c r="D315" s="7">
        <v>0</v>
      </c>
      <c r="E315" s="7">
        <v>0</v>
      </c>
      <c r="F315" s="7">
        <v>0</v>
      </c>
      <c r="G315" s="7">
        <v>0</v>
      </c>
      <c r="H315" s="7">
        <v>0</v>
      </c>
      <c r="I315" s="7">
        <v>0</v>
      </c>
      <c r="J315" s="7">
        <v>0</v>
      </c>
      <c r="K315" s="7">
        <v>0</v>
      </c>
      <c r="L315" s="7">
        <v>0</v>
      </c>
      <c r="M315" s="7">
        <v>0</v>
      </c>
      <c r="N315" s="7">
        <v>0</v>
      </c>
    </row>
    <row r="316" spans="1:14" x14ac:dyDescent="0.2">
      <c r="A316" s="3">
        <v>186005</v>
      </c>
      <c r="B316" s="6" t="s">
        <v>310</v>
      </c>
      <c r="C316" s="7">
        <v>821003.9</v>
      </c>
      <c r="D316" s="7">
        <v>821003.9</v>
      </c>
      <c r="E316" s="7">
        <v>821003.9</v>
      </c>
      <c r="F316" s="7">
        <v>821003.9</v>
      </c>
      <c r="G316" s="7">
        <v>821003.9</v>
      </c>
      <c r="H316" s="7">
        <v>821003.9</v>
      </c>
      <c r="I316" s="7">
        <v>821003.9</v>
      </c>
      <c r="J316" s="7">
        <v>821003.9</v>
      </c>
      <c r="K316" s="7">
        <v>821003.9</v>
      </c>
      <c r="L316" s="7">
        <v>821003.9</v>
      </c>
      <c r="M316" s="7">
        <v>821003.9</v>
      </c>
      <c r="N316" s="7">
        <v>821003.9</v>
      </c>
    </row>
    <row r="317" spans="1:14" x14ac:dyDescent="0.2">
      <c r="A317" s="3">
        <v>186006</v>
      </c>
      <c r="B317" s="6" t="s">
        <v>311</v>
      </c>
      <c r="C317" s="7">
        <v>-533849.16</v>
      </c>
      <c r="D317" s="7">
        <v>-536337.34</v>
      </c>
      <c r="E317" s="7">
        <v>-538825.52</v>
      </c>
      <c r="F317" s="7">
        <v>-541313.69999999995</v>
      </c>
      <c r="G317" s="7">
        <v>-543801.88</v>
      </c>
      <c r="H317" s="7">
        <v>-546290.06000000006</v>
      </c>
      <c r="I317" s="7">
        <v>-548778.23999999999</v>
      </c>
      <c r="J317" s="7">
        <v>-551266.42000000004</v>
      </c>
      <c r="K317" s="7">
        <v>-553754.6</v>
      </c>
      <c r="L317" s="7">
        <v>-556242.78</v>
      </c>
      <c r="M317" s="7">
        <v>-558730.96</v>
      </c>
      <c r="N317" s="7">
        <v>-561219.14</v>
      </c>
    </row>
    <row r="318" spans="1:14" x14ac:dyDescent="0.2">
      <c r="A318" s="3">
        <v>186011</v>
      </c>
      <c r="B318" s="6" t="s">
        <v>312</v>
      </c>
      <c r="C318" s="7">
        <v>-550000</v>
      </c>
      <c r="D318" s="7">
        <v>-550000</v>
      </c>
      <c r="E318" s="7">
        <v>-550000</v>
      </c>
      <c r="F318" s="7">
        <v>-1530052</v>
      </c>
      <c r="G318" s="7">
        <v>-1530052</v>
      </c>
      <c r="H318" s="7">
        <v>-1530052</v>
      </c>
      <c r="I318" s="7">
        <v>-969052</v>
      </c>
      <c r="J318" s="7">
        <v>-969052</v>
      </c>
      <c r="K318" s="7">
        <v>-969052</v>
      </c>
      <c r="L318" s="7">
        <v>-445533.44</v>
      </c>
      <c r="M318" s="7">
        <v>-445533.44</v>
      </c>
      <c r="N318" s="7">
        <v>-232533.21</v>
      </c>
    </row>
    <row r="319" spans="1:14" x14ac:dyDescent="0.2">
      <c r="A319" s="3">
        <v>186026</v>
      </c>
      <c r="B319" s="6" t="s">
        <v>313</v>
      </c>
      <c r="C319" s="7">
        <v>3016515.97</v>
      </c>
      <c r="D319" s="7">
        <v>3016515.97</v>
      </c>
      <c r="E319" s="7">
        <v>3016515.97</v>
      </c>
      <c r="F319" s="7">
        <v>3036636.37</v>
      </c>
      <c r="G319" s="7">
        <v>3033279</v>
      </c>
      <c r="H319" s="7">
        <v>3033279</v>
      </c>
      <c r="I319" s="7">
        <v>3033279</v>
      </c>
      <c r="J319" s="7">
        <v>3033279</v>
      </c>
      <c r="K319" s="7">
        <v>3033279</v>
      </c>
      <c r="L319" s="7">
        <v>3033279</v>
      </c>
      <c r="M319" s="7">
        <v>3033279</v>
      </c>
      <c r="N319" s="7">
        <v>3033279</v>
      </c>
    </row>
    <row r="320" spans="1:14" x14ac:dyDescent="0.2">
      <c r="A320" s="3">
        <v>186028</v>
      </c>
      <c r="B320" s="6" t="s">
        <v>314</v>
      </c>
      <c r="C320" s="7">
        <v>-1228630.17</v>
      </c>
      <c r="D320" s="7">
        <v>-1247650.22</v>
      </c>
      <c r="E320" s="7">
        <v>-1266670.27</v>
      </c>
      <c r="F320" s="7">
        <v>-1285690.32</v>
      </c>
      <c r="G320" s="7">
        <v>-1304710.3700000001</v>
      </c>
      <c r="H320" s="7">
        <v>-1323927.6299999999</v>
      </c>
      <c r="I320" s="7">
        <v>-1343144.89</v>
      </c>
      <c r="J320" s="7">
        <v>-1362362.15</v>
      </c>
      <c r="K320" s="7">
        <v>-1381579.41</v>
      </c>
      <c r="L320" s="7">
        <v>-1400796.67</v>
      </c>
      <c r="M320" s="7">
        <v>-1420013.93</v>
      </c>
      <c r="N320" s="7">
        <v>-1439231.19</v>
      </c>
    </row>
    <row r="321" spans="1:14" x14ac:dyDescent="0.2">
      <c r="A321" s="3">
        <v>186042</v>
      </c>
      <c r="B321" s="6" t="s">
        <v>315</v>
      </c>
      <c r="C321" s="7">
        <v>2722.5</v>
      </c>
      <c r="D321" s="7">
        <v>2722.5</v>
      </c>
      <c r="E321" s="7">
        <v>2722.5</v>
      </c>
      <c r="F321" s="7">
        <v>2722.5</v>
      </c>
      <c r="G321" s="7">
        <v>2722.5</v>
      </c>
      <c r="H321" s="7">
        <v>2722.5</v>
      </c>
      <c r="I321" s="7">
        <v>2722.5</v>
      </c>
      <c r="J321" s="7">
        <v>2722.5</v>
      </c>
      <c r="K321" s="7">
        <v>2722.5</v>
      </c>
      <c r="L321" s="7">
        <v>2722.5</v>
      </c>
      <c r="M321" s="7">
        <v>2722.5</v>
      </c>
      <c r="N321" s="7">
        <v>2722.5</v>
      </c>
    </row>
    <row r="322" spans="1:14" x14ac:dyDescent="0.2">
      <c r="A322" s="3">
        <v>186043</v>
      </c>
      <c r="B322" s="6" t="s">
        <v>316</v>
      </c>
      <c r="C322" s="7">
        <v>-279</v>
      </c>
      <c r="D322" s="7">
        <v>-283.5</v>
      </c>
      <c r="E322" s="7">
        <v>-2722.5</v>
      </c>
      <c r="F322" s="7">
        <v>-2722.5</v>
      </c>
      <c r="G322" s="7">
        <v>-2722.5</v>
      </c>
      <c r="H322" s="7">
        <v>-2722.5</v>
      </c>
      <c r="I322" s="7">
        <v>-2722.5</v>
      </c>
      <c r="J322" s="7">
        <v>-2722.5</v>
      </c>
      <c r="K322" s="7">
        <v>-2722.5</v>
      </c>
      <c r="L322" s="7">
        <v>-2722.5</v>
      </c>
      <c r="M322" s="7">
        <v>-2722.5</v>
      </c>
      <c r="N322" s="7">
        <v>-2722.5</v>
      </c>
    </row>
    <row r="323" spans="1:14" ht="13.5" thickBot="1" x14ac:dyDescent="0.25">
      <c r="A323" s="3"/>
      <c r="B323" s="6"/>
      <c r="C323" s="58">
        <f>SUM(C8:C322)</f>
        <v>2529409619.4200001</v>
      </c>
      <c r="D323" s="58">
        <f t="shared" ref="D323:N323" si="1">SUM(D8:D322)</f>
        <v>2482070183.8500004</v>
      </c>
      <c r="E323" s="58">
        <f t="shared" si="1"/>
        <v>2477776265.5600023</v>
      </c>
      <c r="F323" s="58">
        <f t="shared" si="1"/>
        <v>2505916859.1100006</v>
      </c>
      <c r="G323" s="58">
        <f t="shared" si="1"/>
        <v>2500924493.1599998</v>
      </c>
      <c r="H323" s="58">
        <f t="shared" si="1"/>
        <v>2430422377.1999984</v>
      </c>
      <c r="I323" s="58">
        <f t="shared" si="1"/>
        <v>2456936135.6299992</v>
      </c>
      <c r="J323" s="58">
        <f t="shared" si="1"/>
        <v>2423038917.4699984</v>
      </c>
      <c r="K323" s="58">
        <f t="shared" si="1"/>
        <v>2430854120.7400012</v>
      </c>
      <c r="L323" s="58">
        <f t="shared" si="1"/>
        <v>2526941398.9200015</v>
      </c>
      <c r="M323" s="58">
        <f t="shared" si="1"/>
        <v>2546145162.0299997</v>
      </c>
      <c r="N323" s="58">
        <f t="shared" si="1"/>
        <v>2522734889.1000013</v>
      </c>
    </row>
    <row r="324" spans="1:14" ht="13.5" thickTop="1" x14ac:dyDescent="0.2">
      <c r="A324" s="3"/>
      <c r="B324" s="6"/>
      <c r="C324" s="7"/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</row>
    <row r="325" spans="1:14" x14ac:dyDescent="0.2">
      <c r="A325" s="3"/>
      <c r="B325" s="6"/>
      <c r="C325" s="7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</row>
    <row r="326" spans="1:14" x14ac:dyDescent="0.2">
      <c r="A326" s="3">
        <v>234042</v>
      </c>
      <c r="B326" s="6" t="s">
        <v>317</v>
      </c>
      <c r="C326" s="7">
        <v>115444</v>
      </c>
      <c r="D326" s="7">
        <v>-74495</v>
      </c>
      <c r="E326" s="7">
        <v>0</v>
      </c>
      <c r="F326" s="7">
        <v>0</v>
      </c>
      <c r="G326" s="7">
        <v>0</v>
      </c>
      <c r="H326" s="7">
        <v>0</v>
      </c>
      <c r="I326" s="7">
        <v>0</v>
      </c>
      <c r="J326" s="7">
        <v>0</v>
      </c>
      <c r="K326" s="7">
        <v>0</v>
      </c>
      <c r="L326" s="7">
        <v>0</v>
      </c>
      <c r="M326" s="7">
        <v>0</v>
      </c>
      <c r="N326" s="7">
        <v>0</v>
      </c>
    </row>
    <row r="327" spans="1:14" x14ac:dyDescent="0.2">
      <c r="A327" s="3">
        <v>234401</v>
      </c>
      <c r="B327" s="6" t="s">
        <v>318</v>
      </c>
      <c r="C327" s="7">
        <v>-3585366</v>
      </c>
      <c r="D327" s="7">
        <v>-358286</v>
      </c>
      <c r="E327" s="7">
        <v>0</v>
      </c>
      <c r="F327" s="7">
        <v>-1175346.24</v>
      </c>
      <c r="G327" s="7">
        <v>0</v>
      </c>
      <c r="H327" s="7">
        <v>0</v>
      </c>
      <c r="I327" s="7">
        <v>0</v>
      </c>
      <c r="J327" s="7">
        <v>0</v>
      </c>
      <c r="K327" s="7">
        <v>0</v>
      </c>
      <c r="L327" s="7">
        <v>0</v>
      </c>
      <c r="M327" s="7">
        <v>0</v>
      </c>
      <c r="N327" s="7">
        <v>0</v>
      </c>
    </row>
    <row r="328" spans="1:14" x14ac:dyDescent="0.2">
      <c r="A328" s="3">
        <v>234405</v>
      </c>
      <c r="B328" s="6" t="s">
        <v>319</v>
      </c>
      <c r="C328" s="7">
        <v>-74171.37</v>
      </c>
      <c r="D328" s="7">
        <v>13439</v>
      </c>
      <c r="E328" s="7">
        <v>0</v>
      </c>
      <c r="F328" s="7">
        <v>0</v>
      </c>
      <c r="G328" s="7">
        <v>0</v>
      </c>
      <c r="H328" s="7">
        <v>0</v>
      </c>
      <c r="I328" s="7">
        <v>0</v>
      </c>
      <c r="J328" s="7">
        <v>0</v>
      </c>
      <c r="K328" s="7">
        <v>0</v>
      </c>
      <c r="L328" s="7">
        <v>-404230</v>
      </c>
      <c r="M328" s="7">
        <v>0</v>
      </c>
      <c r="N328" s="7">
        <v>0</v>
      </c>
    </row>
    <row r="329" spans="1:14" x14ac:dyDescent="0.2">
      <c r="A329" s="3">
        <v>201000</v>
      </c>
      <c r="B329" s="6" t="s">
        <v>320</v>
      </c>
      <c r="C329" s="7">
        <v>0</v>
      </c>
      <c r="D329" s="7">
        <v>0</v>
      </c>
      <c r="E329" s="7">
        <v>0</v>
      </c>
      <c r="F329" s="7">
        <v>0</v>
      </c>
      <c r="G329" s="7">
        <v>0</v>
      </c>
      <c r="H329" s="7">
        <v>0</v>
      </c>
      <c r="I329" s="7">
        <v>0</v>
      </c>
      <c r="J329" s="7">
        <v>0</v>
      </c>
      <c r="K329" s="7">
        <v>0</v>
      </c>
      <c r="L329" s="7">
        <v>0</v>
      </c>
      <c r="M329" s="7">
        <v>0</v>
      </c>
      <c r="N329" s="7">
        <v>0</v>
      </c>
    </row>
    <row r="330" spans="1:14" x14ac:dyDescent="0.2">
      <c r="A330" s="3">
        <v>201100</v>
      </c>
      <c r="B330" s="6" t="s">
        <v>321</v>
      </c>
      <c r="C330" s="7">
        <v>-338042932.44999999</v>
      </c>
      <c r="D330" s="7">
        <v>-338056082.44999999</v>
      </c>
      <c r="E330" s="7">
        <v>-338056082.44999999</v>
      </c>
      <c r="F330" s="7">
        <v>-338797982.56999999</v>
      </c>
      <c r="G330" s="7">
        <v>-338797982.56999999</v>
      </c>
      <c r="H330" s="7">
        <v>-338797982.56999999</v>
      </c>
      <c r="I330" s="7">
        <v>-338797982.56999999</v>
      </c>
      <c r="J330" s="7">
        <v>-338843259.51999998</v>
      </c>
      <c r="K330" s="7">
        <v>-339762591.18000001</v>
      </c>
      <c r="L330" s="7">
        <v>-340084657.5</v>
      </c>
      <c r="M330" s="7">
        <v>-340145314.91000003</v>
      </c>
      <c r="N330" s="7">
        <v>-341251727.04000002</v>
      </c>
    </row>
    <row r="331" spans="1:14" x14ac:dyDescent="0.2">
      <c r="A331" s="3">
        <v>214001</v>
      </c>
      <c r="B331" s="6" t="s">
        <v>322</v>
      </c>
      <c r="C331" s="7">
        <v>30369.93</v>
      </c>
      <c r="D331" s="7">
        <v>30369.93</v>
      </c>
      <c r="E331" s="7">
        <v>30369.93</v>
      </c>
      <c r="F331" s="7">
        <v>30369.93</v>
      </c>
      <c r="G331" s="7">
        <v>30369.93</v>
      </c>
      <c r="H331" s="7">
        <v>30369.93</v>
      </c>
      <c r="I331" s="7">
        <v>30369.93</v>
      </c>
      <c r="J331" s="7">
        <v>30369.93</v>
      </c>
      <c r="K331" s="7">
        <v>30369.93</v>
      </c>
      <c r="L331" s="7">
        <v>30369.93</v>
      </c>
      <c r="M331" s="7">
        <v>30369.93</v>
      </c>
      <c r="N331" s="7">
        <v>30369.93</v>
      </c>
    </row>
    <row r="332" spans="1:14" x14ac:dyDescent="0.2">
      <c r="A332" s="3">
        <v>207001</v>
      </c>
      <c r="B332" s="6" t="s">
        <v>323</v>
      </c>
      <c r="C332" s="7">
        <v>-293561404.88999999</v>
      </c>
      <c r="D332" s="7">
        <v>-293561404.88999999</v>
      </c>
      <c r="E332" s="7">
        <v>-293561404.88999999</v>
      </c>
      <c r="F332" s="7">
        <v>-293561404.88999999</v>
      </c>
      <c r="G332" s="7">
        <v>-293561404.88999999</v>
      </c>
      <c r="H332" s="7">
        <v>-293561404.88999999</v>
      </c>
      <c r="I332" s="7">
        <v>-293561404.88999999</v>
      </c>
      <c r="J332" s="7">
        <v>-293561404.88999999</v>
      </c>
      <c r="K332" s="7">
        <v>-293561404.88999999</v>
      </c>
      <c r="L332" s="7">
        <v>-293561404.88999999</v>
      </c>
      <c r="M332" s="7">
        <v>-293561404.88999999</v>
      </c>
      <c r="N332" s="7">
        <v>-293561404.88999999</v>
      </c>
    </row>
    <row r="333" spans="1:14" x14ac:dyDescent="0.2">
      <c r="A333" s="3">
        <v>207003</v>
      </c>
      <c r="B333" s="6" t="s">
        <v>324</v>
      </c>
      <c r="C333" s="7">
        <v>-2037265.34</v>
      </c>
      <c r="D333" s="7">
        <v>-2078328.34</v>
      </c>
      <c r="E333" s="7">
        <v>-2119391.34</v>
      </c>
      <c r="F333" s="7">
        <v>-2302078.2400000002</v>
      </c>
      <c r="G333" s="7">
        <v>-2355230.2400000002</v>
      </c>
      <c r="H333" s="7">
        <v>-2408382.2400000002</v>
      </c>
      <c r="I333" s="7">
        <v>-2461534.2400000002</v>
      </c>
      <c r="J333" s="7">
        <v>-2511329.04</v>
      </c>
      <c r="K333" s="7">
        <v>-2563507.04</v>
      </c>
      <c r="L333" s="7">
        <v>-2604201.2200000002</v>
      </c>
      <c r="M333" s="7">
        <v>-2654112.6800000002</v>
      </c>
      <c r="N333" s="7">
        <v>-2692042.57</v>
      </c>
    </row>
    <row r="334" spans="1:14" x14ac:dyDescent="0.2">
      <c r="A334" s="3">
        <v>207004</v>
      </c>
      <c r="B334" s="6" t="s">
        <v>325</v>
      </c>
      <c r="C334" s="7">
        <v>-1254801</v>
      </c>
      <c r="D334" s="7">
        <v>-1254801</v>
      </c>
      <c r="E334" s="7">
        <v>-1254801</v>
      </c>
      <c r="F334" s="7">
        <v>-848398</v>
      </c>
      <c r="G334" s="7">
        <v>-848398</v>
      </c>
      <c r="H334" s="7">
        <v>-848398</v>
      </c>
      <c r="I334" s="7">
        <v>-1179569</v>
      </c>
      <c r="J334" s="7">
        <v>-1179569</v>
      </c>
      <c r="K334" s="7">
        <v>-1179569</v>
      </c>
      <c r="L334" s="7">
        <v>-1364653</v>
      </c>
      <c r="M334" s="7">
        <v>-1364653</v>
      </c>
      <c r="N334" s="7">
        <v>-1364653</v>
      </c>
    </row>
    <row r="335" spans="1:14" x14ac:dyDescent="0.2">
      <c r="A335" s="3">
        <v>209000</v>
      </c>
      <c r="B335" s="6" t="s">
        <v>326</v>
      </c>
      <c r="C335" s="7">
        <v>293561404.88999999</v>
      </c>
      <c r="D335" s="7">
        <v>293561404.88999999</v>
      </c>
      <c r="E335" s="7">
        <v>293561404.88999999</v>
      </c>
      <c r="F335" s="7">
        <v>293561404.88999999</v>
      </c>
      <c r="G335" s="7">
        <v>293561404.88999999</v>
      </c>
      <c r="H335" s="7">
        <v>293561404.88999999</v>
      </c>
      <c r="I335" s="7">
        <v>293561404.88999999</v>
      </c>
      <c r="J335" s="7">
        <v>293561404.88999999</v>
      </c>
      <c r="K335" s="7">
        <v>293561404.88999999</v>
      </c>
      <c r="L335" s="7">
        <v>293561404.88999999</v>
      </c>
      <c r="M335" s="7">
        <v>293561404.88999999</v>
      </c>
      <c r="N335" s="7">
        <v>293561404.88999999</v>
      </c>
    </row>
    <row r="336" spans="1:14" x14ac:dyDescent="0.2">
      <c r="A336" s="3">
        <v>210000</v>
      </c>
      <c r="B336" s="6" t="s">
        <v>327</v>
      </c>
      <c r="C336" s="7">
        <v>-1649863.59</v>
      </c>
      <c r="D336" s="7">
        <v>-1649863.59</v>
      </c>
      <c r="E336" s="7">
        <v>-1649863.59</v>
      </c>
      <c r="F336" s="7">
        <v>-1649863.59</v>
      </c>
      <c r="G336" s="7">
        <v>-1649863.59</v>
      </c>
      <c r="H336" s="7">
        <v>-1649863.59</v>
      </c>
      <c r="I336" s="7">
        <v>-1649863.59</v>
      </c>
      <c r="J336" s="7">
        <v>-1649863.59</v>
      </c>
      <c r="K336" s="7">
        <v>-1649863.59</v>
      </c>
      <c r="L336" s="7">
        <v>-1649863.59</v>
      </c>
      <c r="M336" s="7">
        <v>-1649863.59</v>
      </c>
      <c r="N336" s="7">
        <v>-1649863.59</v>
      </c>
    </row>
    <row r="337" spans="1:14" x14ac:dyDescent="0.2">
      <c r="A337" s="3">
        <v>212001</v>
      </c>
      <c r="B337" s="6" t="s">
        <v>328</v>
      </c>
      <c r="C337" s="7">
        <v>-23992.54</v>
      </c>
      <c r="D337" s="7">
        <v>-81445.75</v>
      </c>
      <c r="E337" s="7">
        <v>-160618.21</v>
      </c>
      <c r="F337" s="7">
        <v>-219118.16</v>
      </c>
      <c r="G337" s="7">
        <v>-274945.62</v>
      </c>
      <c r="H337" s="7">
        <v>-339069.78</v>
      </c>
      <c r="I337" s="7">
        <v>-392518.1</v>
      </c>
      <c r="J337" s="7">
        <v>-440370.69</v>
      </c>
      <c r="K337" s="7">
        <v>-487209.09</v>
      </c>
      <c r="L337" s="7">
        <v>-524250.54</v>
      </c>
      <c r="M337" s="7">
        <v>-579872.13</v>
      </c>
      <c r="N337" s="7">
        <v>-622620.15</v>
      </c>
    </row>
    <row r="338" spans="1:14" x14ac:dyDescent="0.2">
      <c r="A338" s="3">
        <v>218000</v>
      </c>
      <c r="B338" s="6" t="s">
        <v>329</v>
      </c>
      <c r="C338" s="7">
        <v>6603900.9299999997</v>
      </c>
      <c r="D338" s="7">
        <v>6555261.6799999997</v>
      </c>
      <c r="E338" s="7">
        <v>6506622.4299999997</v>
      </c>
      <c r="F338" s="7">
        <v>6457983.1799999997</v>
      </c>
      <c r="G338" s="7">
        <v>6409343.9299999997</v>
      </c>
      <c r="H338" s="7">
        <v>6360704.6799999997</v>
      </c>
      <c r="I338" s="7">
        <v>6312065.4299999997</v>
      </c>
      <c r="J338" s="7">
        <v>6263426.1799999997</v>
      </c>
      <c r="K338" s="7">
        <v>6214786.9299999997</v>
      </c>
      <c r="L338" s="7">
        <v>6166147.6799999997</v>
      </c>
      <c r="M338" s="7">
        <v>6117508.4299999997</v>
      </c>
      <c r="N338" s="7">
        <v>6068869.1799999997</v>
      </c>
    </row>
    <row r="339" spans="1:14" x14ac:dyDescent="0.2">
      <c r="A339" s="3">
        <v>216000</v>
      </c>
      <c r="B339" s="6" t="s">
        <v>330</v>
      </c>
      <c r="C339" s="7">
        <v>-304295156.19</v>
      </c>
      <c r="D339" s="7">
        <v>-332309428.31999999</v>
      </c>
      <c r="E339" s="7">
        <v>-332309428.31999999</v>
      </c>
      <c r="F339" s="7">
        <v>-332309428.31999999</v>
      </c>
      <c r="G339" s="7">
        <v>-332309428.31999999</v>
      </c>
      <c r="H339" s="7">
        <v>-332309428.31999999</v>
      </c>
      <c r="I339" s="7">
        <v>-332309428.31999999</v>
      </c>
      <c r="J339" s="7">
        <v>-332309428.31999999</v>
      </c>
      <c r="K339" s="7">
        <v>-332309428.31999999</v>
      </c>
      <c r="L339" s="7">
        <v>-332309428.31999999</v>
      </c>
      <c r="M339" s="7">
        <v>-332309428.31999999</v>
      </c>
      <c r="N339" s="7">
        <v>-332309428.31999999</v>
      </c>
    </row>
    <row r="340" spans="1:14" x14ac:dyDescent="0.2">
      <c r="A340" s="3">
        <v>216016</v>
      </c>
      <c r="B340" s="6" t="s">
        <v>331</v>
      </c>
      <c r="C340" s="7">
        <v>2562211.71</v>
      </c>
      <c r="D340" s="7">
        <v>2562211.71</v>
      </c>
      <c r="E340" s="7">
        <v>2562211.71</v>
      </c>
      <c r="F340" s="7">
        <v>2562211.71</v>
      </c>
      <c r="G340" s="7">
        <v>2562211.71</v>
      </c>
      <c r="H340" s="7">
        <v>2562211.71</v>
      </c>
      <c r="I340" s="7">
        <v>2562211.71</v>
      </c>
      <c r="J340" s="7">
        <v>2562211.71</v>
      </c>
      <c r="K340" s="7">
        <v>2562211.71</v>
      </c>
      <c r="L340" s="7">
        <v>2562211.71</v>
      </c>
      <c r="M340" s="7">
        <v>2562211.71</v>
      </c>
      <c r="N340" s="7">
        <v>2562211.71</v>
      </c>
    </row>
    <row r="341" spans="1:14" x14ac:dyDescent="0.2">
      <c r="A341" s="3">
        <v>216018</v>
      </c>
      <c r="B341" s="6" t="s">
        <v>332</v>
      </c>
      <c r="C341" s="7">
        <v>8436924.7599999998</v>
      </c>
      <c r="D341" s="7">
        <v>8436924.7599999998</v>
      </c>
      <c r="E341" s="7">
        <v>8436924.7599999998</v>
      </c>
      <c r="F341" s="7">
        <v>8436924.7599999998</v>
      </c>
      <c r="G341" s="7">
        <v>8436924.7599999998</v>
      </c>
      <c r="H341" s="7">
        <v>8436924.7599999998</v>
      </c>
      <c r="I341" s="7">
        <v>8436924.7599999998</v>
      </c>
      <c r="J341" s="7">
        <v>8436924.7599999998</v>
      </c>
      <c r="K341" s="7">
        <v>8436924.7599999998</v>
      </c>
      <c r="L341" s="7">
        <v>8436924.7599999998</v>
      </c>
      <c r="M341" s="7">
        <v>8436924.7599999998</v>
      </c>
      <c r="N341" s="7">
        <v>8436924.7599999998</v>
      </c>
    </row>
    <row r="342" spans="1:14" x14ac:dyDescent="0.2">
      <c r="A342" s="3">
        <v>216100</v>
      </c>
      <c r="B342" s="6" t="s">
        <v>333</v>
      </c>
      <c r="C342" s="7">
        <v>933350.75</v>
      </c>
      <c r="D342" s="7">
        <v>933350.75</v>
      </c>
      <c r="E342" s="7">
        <v>933350.75</v>
      </c>
      <c r="F342" s="7">
        <v>933350.75</v>
      </c>
      <c r="G342" s="7">
        <v>933350.75</v>
      </c>
      <c r="H342" s="7">
        <v>933350.75</v>
      </c>
      <c r="I342" s="7">
        <v>933350.75</v>
      </c>
      <c r="J342" s="7">
        <v>933350.75</v>
      </c>
      <c r="K342" s="7">
        <v>933350.75</v>
      </c>
      <c r="L342" s="7">
        <v>933350.75</v>
      </c>
      <c r="M342" s="7">
        <v>933350.75</v>
      </c>
      <c r="N342" s="7">
        <v>933350.75</v>
      </c>
    </row>
    <row r="343" spans="1:14" x14ac:dyDescent="0.2">
      <c r="A343" s="3">
        <v>216999</v>
      </c>
      <c r="B343" s="6" t="s">
        <v>334</v>
      </c>
      <c r="C343" s="7">
        <v>-36350095.390000001</v>
      </c>
      <c r="D343" s="7">
        <v>-36350095.390000001</v>
      </c>
      <c r="E343" s="7">
        <v>-36350095.390000001</v>
      </c>
      <c r="F343" s="7">
        <v>-36350095.390000001</v>
      </c>
      <c r="G343" s="7">
        <v>-36350095.390000001</v>
      </c>
      <c r="H343" s="7">
        <v>-36350095.390000001</v>
      </c>
      <c r="I343" s="7">
        <v>-36350095.390000001</v>
      </c>
      <c r="J343" s="7">
        <v>-36350095.390000001</v>
      </c>
      <c r="K343" s="7">
        <v>-36350095.390000001</v>
      </c>
      <c r="L343" s="7">
        <v>-36350095.390000001</v>
      </c>
      <c r="M343" s="7">
        <v>-36350095.390000001</v>
      </c>
      <c r="N343" s="7">
        <v>-36350095.390000001</v>
      </c>
    </row>
    <row r="344" spans="1:14" x14ac:dyDescent="0.2">
      <c r="A344" s="3" t="s">
        <v>785</v>
      </c>
      <c r="B344" s="6" t="s">
        <v>335</v>
      </c>
      <c r="C344" s="7">
        <v>-28014272.129999999</v>
      </c>
      <c r="D344" s="7">
        <v>-6446675.5199999996</v>
      </c>
      <c r="E344" s="7">
        <v>-20550656.859999999</v>
      </c>
      <c r="F344" s="7">
        <v>-29171682.43</v>
      </c>
      <c r="G344" s="7">
        <v>-23761545.510000002</v>
      </c>
      <c r="H344" s="7">
        <v>-21852074.039999999</v>
      </c>
      <c r="I344" s="7">
        <v>-19761942.34</v>
      </c>
      <c r="J344" s="7">
        <v>-4851418.8</v>
      </c>
      <c r="K344" s="7">
        <v>-1693185.21</v>
      </c>
      <c r="L344" s="7">
        <v>153091.75</v>
      </c>
      <c r="M344" s="7">
        <v>10644084.130000001</v>
      </c>
      <c r="N344" s="7">
        <v>-827462.63</v>
      </c>
    </row>
    <row r="345" spans="1:14" x14ac:dyDescent="0.2">
      <c r="A345" s="3">
        <v>221001</v>
      </c>
      <c r="B345" s="6" t="s">
        <v>336</v>
      </c>
      <c r="C345" s="7">
        <v>10000000</v>
      </c>
      <c r="D345" s="7">
        <v>10000000</v>
      </c>
      <c r="E345" s="7">
        <v>10000000</v>
      </c>
      <c r="F345" s="7">
        <v>50000000</v>
      </c>
      <c r="G345" s="7">
        <v>50000000</v>
      </c>
      <c r="H345" s="7">
        <v>50000000</v>
      </c>
      <c r="I345" s="7">
        <v>40000000</v>
      </c>
      <c r="J345" s="7">
        <v>40000000</v>
      </c>
      <c r="K345" s="7">
        <v>40000000</v>
      </c>
      <c r="L345" s="7">
        <v>40000000</v>
      </c>
      <c r="M345" s="7">
        <v>40000000</v>
      </c>
      <c r="N345" s="7">
        <v>40000000</v>
      </c>
    </row>
    <row r="346" spans="1:14" x14ac:dyDescent="0.2">
      <c r="A346" s="3">
        <v>221026</v>
      </c>
      <c r="B346" s="6" t="s">
        <v>337</v>
      </c>
      <c r="C346" s="7">
        <v>-10000000</v>
      </c>
      <c r="D346" s="7">
        <v>-10000000</v>
      </c>
      <c r="E346" s="7">
        <v>-10000000</v>
      </c>
      <c r="F346" s="7">
        <v>-10000000</v>
      </c>
      <c r="G346" s="7">
        <v>-10000000</v>
      </c>
      <c r="H346" s="7">
        <v>-10000000</v>
      </c>
      <c r="I346" s="7">
        <v>-10000000</v>
      </c>
      <c r="J346" s="7">
        <v>-10000000</v>
      </c>
      <c r="K346" s="7">
        <v>-10000000</v>
      </c>
      <c r="L346" s="7">
        <v>-10000000</v>
      </c>
      <c r="M346" s="7">
        <v>-10000000</v>
      </c>
      <c r="N346" s="7">
        <v>-10000000</v>
      </c>
    </row>
    <row r="347" spans="1:14" x14ac:dyDescent="0.2">
      <c r="A347" s="3">
        <v>221072</v>
      </c>
      <c r="B347" s="6" t="s">
        <v>338</v>
      </c>
      <c r="C347" s="7">
        <v>-10000000</v>
      </c>
      <c r="D347" s="7">
        <v>-10000000</v>
      </c>
      <c r="E347" s="7">
        <v>-10000000</v>
      </c>
      <c r="F347" s="7">
        <v>-10000000</v>
      </c>
      <c r="G347" s="7">
        <v>-10000000</v>
      </c>
      <c r="H347" s="7">
        <v>-10000000</v>
      </c>
      <c r="I347" s="7">
        <v>-10000000</v>
      </c>
      <c r="J347" s="7">
        <v>-10000000</v>
      </c>
      <c r="K347" s="7">
        <v>-10000000</v>
      </c>
      <c r="L347" s="7">
        <v>-10000000</v>
      </c>
      <c r="M347" s="7">
        <v>-10000000</v>
      </c>
      <c r="N347" s="7">
        <v>-10000000</v>
      </c>
    </row>
    <row r="348" spans="1:14" x14ac:dyDescent="0.2">
      <c r="A348" s="3">
        <v>221073</v>
      </c>
      <c r="B348" s="6" t="s">
        <v>339</v>
      </c>
      <c r="C348" s="7">
        <v>-10000000</v>
      </c>
      <c r="D348" s="7">
        <v>-10000000</v>
      </c>
      <c r="E348" s="7">
        <v>-10000000</v>
      </c>
      <c r="F348" s="7">
        <v>-10000000</v>
      </c>
      <c r="G348" s="7">
        <v>-10000000</v>
      </c>
      <c r="H348" s="7">
        <v>-10000000</v>
      </c>
      <c r="I348" s="7">
        <v>-10000000</v>
      </c>
      <c r="J348" s="7">
        <v>-10000000</v>
      </c>
      <c r="K348" s="7">
        <v>-10000000</v>
      </c>
      <c r="L348" s="7">
        <v>-10000000</v>
      </c>
      <c r="M348" s="7">
        <v>-10000000</v>
      </c>
      <c r="N348" s="7">
        <v>-10000000</v>
      </c>
    </row>
    <row r="349" spans="1:14" x14ac:dyDescent="0.2">
      <c r="A349" s="3">
        <v>221074</v>
      </c>
      <c r="B349" s="6" t="s">
        <v>340</v>
      </c>
      <c r="C349" s="7">
        <v>-10000000</v>
      </c>
      <c r="D349" s="7">
        <v>-10000000</v>
      </c>
      <c r="E349" s="7">
        <v>-10000000</v>
      </c>
      <c r="F349" s="7">
        <v>-10000000</v>
      </c>
      <c r="G349" s="7">
        <v>-10000000</v>
      </c>
      <c r="H349" s="7">
        <v>-10000000</v>
      </c>
      <c r="I349" s="7">
        <v>-10000000</v>
      </c>
      <c r="J349" s="7">
        <v>-10000000</v>
      </c>
      <c r="K349" s="7">
        <v>-10000000</v>
      </c>
      <c r="L349" s="7">
        <v>-10000000</v>
      </c>
      <c r="M349" s="7">
        <v>-10000000</v>
      </c>
      <c r="N349" s="7">
        <v>-10000000</v>
      </c>
    </row>
    <row r="350" spans="1:14" x14ac:dyDescent="0.2">
      <c r="A350" s="3">
        <v>221075</v>
      </c>
      <c r="B350" s="6" t="s">
        <v>341</v>
      </c>
      <c r="C350" s="7">
        <v>-20000000</v>
      </c>
      <c r="D350" s="7">
        <v>-20000000</v>
      </c>
      <c r="E350" s="7">
        <v>-20000000</v>
      </c>
      <c r="F350" s="7">
        <v>-20000000</v>
      </c>
      <c r="G350" s="7">
        <v>-20000000</v>
      </c>
      <c r="H350" s="7">
        <v>-20000000</v>
      </c>
      <c r="I350" s="7">
        <v>-20000000</v>
      </c>
      <c r="J350" s="7">
        <v>-20000000</v>
      </c>
      <c r="K350" s="7">
        <v>-20000000</v>
      </c>
      <c r="L350" s="7">
        <v>-20000000</v>
      </c>
      <c r="M350" s="7">
        <v>-20000000</v>
      </c>
      <c r="N350" s="7">
        <v>-20000000</v>
      </c>
    </row>
    <row r="351" spans="1:14" x14ac:dyDescent="0.2">
      <c r="A351" s="3">
        <v>221076</v>
      </c>
      <c r="B351" s="6" t="s">
        <v>342</v>
      </c>
      <c r="C351" s="7">
        <v>-20000000</v>
      </c>
      <c r="D351" s="7">
        <v>-20000000</v>
      </c>
      <c r="E351" s="7">
        <v>-20000000</v>
      </c>
      <c r="F351" s="7">
        <v>-20000000</v>
      </c>
      <c r="G351" s="7">
        <v>-20000000</v>
      </c>
      <c r="H351" s="7">
        <v>-20000000</v>
      </c>
      <c r="I351" s="7">
        <v>-20000000</v>
      </c>
      <c r="J351" s="7">
        <v>-20000000</v>
      </c>
      <c r="K351" s="7">
        <v>-20000000</v>
      </c>
      <c r="L351" s="7">
        <v>-20000000</v>
      </c>
      <c r="M351" s="7">
        <v>-20000000</v>
      </c>
      <c r="N351" s="7">
        <v>-20000000</v>
      </c>
    </row>
    <row r="352" spans="1:14" x14ac:dyDescent="0.2">
      <c r="A352" s="3">
        <v>221078</v>
      </c>
      <c r="B352" s="6" t="s">
        <v>343</v>
      </c>
      <c r="C352" s="7">
        <v>-40000000</v>
      </c>
      <c r="D352" s="7">
        <v>-40000000</v>
      </c>
      <c r="E352" s="7">
        <v>-40000000</v>
      </c>
      <c r="F352" s="7">
        <v>-40000000</v>
      </c>
      <c r="G352" s="7">
        <v>-40000000</v>
      </c>
      <c r="H352" s="7">
        <v>-40000000</v>
      </c>
      <c r="I352" s="7">
        <v>-40000000</v>
      </c>
      <c r="J352" s="7">
        <v>-40000000</v>
      </c>
      <c r="K352" s="7">
        <v>-40000000</v>
      </c>
      <c r="L352" s="7">
        <v>-40000000</v>
      </c>
      <c r="M352" s="7">
        <v>-40000000</v>
      </c>
      <c r="N352" s="7">
        <v>-40000000</v>
      </c>
    </row>
    <row r="353" spans="1:14" x14ac:dyDescent="0.2">
      <c r="A353" s="3">
        <v>221079</v>
      </c>
      <c r="B353" s="6" t="s">
        <v>344</v>
      </c>
      <c r="C353" s="7">
        <v>-19700000</v>
      </c>
      <c r="D353" s="7">
        <v>-19700000</v>
      </c>
      <c r="E353" s="7">
        <v>-19700000</v>
      </c>
      <c r="F353" s="7">
        <v>-19700000</v>
      </c>
      <c r="G353" s="7">
        <v>-19700000</v>
      </c>
      <c r="H353" s="7">
        <v>-19700000</v>
      </c>
      <c r="I353" s="7">
        <v>-19700000</v>
      </c>
      <c r="J353" s="7">
        <v>-19700000</v>
      </c>
      <c r="K353" s="7">
        <v>-19700000</v>
      </c>
      <c r="L353" s="7">
        <v>-19700000</v>
      </c>
      <c r="M353" s="7">
        <v>-19700000</v>
      </c>
      <c r="N353" s="7">
        <v>-19700000</v>
      </c>
    </row>
    <row r="354" spans="1:14" x14ac:dyDescent="0.2">
      <c r="A354" s="3">
        <v>221080</v>
      </c>
      <c r="B354" s="6" t="s">
        <v>345</v>
      </c>
      <c r="C354" s="7">
        <v>-22000000</v>
      </c>
      <c r="D354" s="7">
        <v>-22000000</v>
      </c>
      <c r="E354" s="7">
        <v>-22000000</v>
      </c>
      <c r="F354" s="7">
        <v>-22000000</v>
      </c>
      <c r="G354" s="7">
        <v>-22000000</v>
      </c>
      <c r="H354" s="7">
        <v>-22000000</v>
      </c>
      <c r="I354" s="7">
        <v>-22000000</v>
      </c>
      <c r="J354" s="7">
        <v>-22000000</v>
      </c>
      <c r="K354" s="7">
        <v>-22000000</v>
      </c>
      <c r="L354" s="7">
        <v>-22000000</v>
      </c>
      <c r="M354" s="7">
        <v>-22000000</v>
      </c>
      <c r="N354" s="7">
        <v>-22000000</v>
      </c>
    </row>
    <row r="355" spans="1:14" x14ac:dyDescent="0.2">
      <c r="A355" s="3">
        <v>221081</v>
      </c>
      <c r="B355" s="6" t="s">
        <v>346</v>
      </c>
      <c r="C355" s="7">
        <v>-10000000</v>
      </c>
      <c r="D355" s="7">
        <v>-10000000</v>
      </c>
      <c r="E355" s="7">
        <v>-10000000</v>
      </c>
      <c r="F355" s="7">
        <v>-10000000</v>
      </c>
      <c r="G355" s="7">
        <v>-10000000</v>
      </c>
      <c r="H355" s="7">
        <v>-10000000</v>
      </c>
      <c r="I355" s="7">
        <v>-10000000</v>
      </c>
      <c r="J355" s="7">
        <v>-10000000</v>
      </c>
      <c r="K355" s="7">
        <v>-10000000</v>
      </c>
      <c r="L355" s="7">
        <v>-10000000</v>
      </c>
      <c r="M355" s="7">
        <v>-10000000</v>
      </c>
      <c r="N355" s="7">
        <v>-10000000</v>
      </c>
    </row>
    <row r="356" spans="1:14" x14ac:dyDescent="0.2">
      <c r="A356" s="3">
        <v>221085</v>
      </c>
      <c r="B356" s="6" t="s">
        <v>347</v>
      </c>
      <c r="C356" s="7">
        <v>-20000000</v>
      </c>
      <c r="D356" s="7">
        <v>-20000000</v>
      </c>
      <c r="E356" s="7">
        <v>-20000000</v>
      </c>
      <c r="F356" s="7">
        <v>-20000000</v>
      </c>
      <c r="G356" s="7">
        <v>-20000000</v>
      </c>
      <c r="H356" s="7">
        <v>-20000000</v>
      </c>
      <c r="I356" s="7">
        <v>-20000000</v>
      </c>
      <c r="J356" s="7">
        <v>-20000000</v>
      </c>
      <c r="K356" s="7">
        <v>-20000000</v>
      </c>
      <c r="L356" s="7">
        <v>-20000000</v>
      </c>
      <c r="M356" s="7">
        <v>-20000000</v>
      </c>
      <c r="N356" s="7">
        <v>-20000000</v>
      </c>
    </row>
    <row r="357" spans="1:14" x14ac:dyDescent="0.2">
      <c r="A357" s="3">
        <v>221086</v>
      </c>
      <c r="B357" s="6" t="s">
        <v>348</v>
      </c>
      <c r="C357" s="7">
        <v>-20000000</v>
      </c>
      <c r="D357" s="7">
        <v>-20000000</v>
      </c>
      <c r="E357" s="7">
        <v>-20000000</v>
      </c>
      <c r="F357" s="7">
        <v>-20000000</v>
      </c>
      <c r="G357" s="7">
        <v>-20000000</v>
      </c>
      <c r="H357" s="7">
        <v>-20000000</v>
      </c>
      <c r="I357" s="7">
        <v>-20000000</v>
      </c>
      <c r="J357" s="7">
        <v>-20000000</v>
      </c>
      <c r="K357" s="7">
        <v>-20000000</v>
      </c>
      <c r="L357" s="7">
        <v>-20000000</v>
      </c>
      <c r="M357" s="7">
        <v>-20000000</v>
      </c>
      <c r="N357" s="7">
        <v>-20000000</v>
      </c>
    </row>
    <row r="358" spans="1:14" x14ac:dyDescent="0.2">
      <c r="A358" s="3">
        <v>221087</v>
      </c>
      <c r="B358" s="6" t="s">
        <v>349</v>
      </c>
      <c r="C358" s="7">
        <v>-10000000</v>
      </c>
      <c r="D358" s="7">
        <v>-10000000</v>
      </c>
      <c r="E358" s="7">
        <v>-10000000</v>
      </c>
      <c r="F358" s="7">
        <v>-10000000</v>
      </c>
      <c r="G358" s="7">
        <v>-10000000</v>
      </c>
      <c r="H358" s="7">
        <v>-10000000</v>
      </c>
      <c r="I358" s="7">
        <v>-10000000</v>
      </c>
      <c r="J358" s="7">
        <v>-10000000</v>
      </c>
      <c r="K358" s="7">
        <v>-10000000</v>
      </c>
      <c r="L358" s="7">
        <v>-10000000</v>
      </c>
      <c r="M358" s="7">
        <v>-10000000</v>
      </c>
      <c r="N358" s="7">
        <v>-10000000</v>
      </c>
    </row>
    <row r="359" spans="1:14" x14ac:dyDescent="0.2">
      <c r="A359" s="3">
        <v>221088</v>
      </c>
      <c r="B359" s="6" t="s">
        <v>350</v>
      </c>
      <c r="C359" s="7">
        <v>-20000000</v>
      </c>
      <c r="D359" s="7">
        <v>-20000000</v>
      </c>
      <c r="E359" s="7">
        <v>-20000000</v>
      </c>
      <c r="F359" s="7">
        <v>-20000000</v>
      </c>
      <c r="G359" s="7">
        <v>-20000000</v>
      </c>
      <c r="H359" s="7">
        <v>-20000000</v>
      </c>
      <c r="I359" s="7">
        <v>-20000000</v>
      </c>
      <c r="J359" s="7">
        <v>-20000000</v>
      </c>
      <c r="K359" s="7">
        <v>-20000000</v>
      </c>
      <c r="L359" s="7">
        <v>-20000000</v>
      </c>
      <c r="M359" s="7">
        <v>-20000000</v>
      </c>
      <c r="N359" s="7">
        <v>-20000000</v>
      </c>
    </row>
    <row r="360" spans="1:14" x14ac:dyDescent="0.2">
      <c r="A360" s="3">
        <v>221089</v>
      </c>
      <c r="B360" s="6" t="s">
        <v>351</v>
      </c>
      <c r="C360" s="7">
        <v>0</v>
      </c>
      <c r="D360" s="7">
        <v>0</v>
      </c>
      <c r="E360" s="7">
        <v>0</v>
      </c>
      <c r="F360" s="7">
        <v>0</v>
      </c>
      <c r="G360" s="7">
        <v>0</v>
      </c>
      <c r="H360" s="7">
        <v>0</v>
      </c>
      <c r="I360" s="7">
        <v>0</v>
      </c>
      <c r="J360" s="7">
        <v>0</v>
      </c>
      <c r="K360" s="7">
        <v>0</v>
      </c>
      <c r="L360" s="7">
        <v>0</v>
      </c>
      <c r="M360" s="7">
        <v>0</v>
      </c>
      <c r="N360" s="7">
        <v>0</v>
      </c>
    </row>
    <row r="361" spans="1:14" x14ac:dyDescent="0.2">
      <c r="A361" s="3">
        <v>221091</v>
      </c>
      <c r="B361" s="6" t="s">
        <v>352</v>
      </c>
      <c r="C361" s="7">
        <v>-10000000</v>
      </c>
      <c r="D361" s="7">
        <v>-10000000</v>
      </c>
      <c r="E361" s="7">
        <v>-10000000</v>
      </c>
      <c r="F361" s="7">
        <v>-10000000</v>
      </c>
      <c r="G361" s="7">
        <v>-10000000</v>
      </c>
      <c r="H361" s="7">
        <v>-10000000</v>
      </c>
      <c r="I361" s="7">
        <v>0</v>
      </c>
      <c r="J361" s="7">
        <v>0</v>
      </c>
      <c r="K361" s="7">
        <v>0</v>
      </c>
      <c r="L361" s="7">
        <v>0</v>
      </c>
      <c r="M361" s="7">
        <v>0</v>
      </c>
      <c r="N361" s="7">
        <v>0</v>
      </c>
    </row>
    <row r="362" spans="1:14" x14ac:dyDescent="0.2">
      <c r="A362" s="3">
        <v>221093</v>
      </c>
      <c r="B362" s="6" t="s">
        <v>353</v>
      </c>
      <c r="C362" s="7">
        <v>-40000000</v>
      </c>
      <c r="D362" s="7">
        <v>-40000000</v>
      </c>
      <c r="E362" s="7">
        <v>-40000000</v>
      </c>
      <c r="F362" s="7">
        <v>-40000000</v>
      </c>
      <c r="G362" s="7">
        <v>-40000000</v>
      </c>
      <c r="H362" s="7">
        <v>-40000000</v>
      </c>
      <c r="I362" s="7">
        <v>-40000000</v>
      </c>
      <c r="J362" s="7">
        <v>-40000000</v>
      </c>
      <c r="K362" s="7">
        <v>-40000000</v>
      </c>
      <c r="L362" s="7">
        <v>-40000000</v>
      </c>
      <c r="M362" s="7">
        <v>-40000000</v>
      </c>
      <c r="N362" s="7">
        <v>-40000000</v>
      </c>
    </row>
    <row r="363" spans="1:14" x14ac:dyDescent="0.2">
      <c r="A363" s="3">
        <v>221094</v>
      </c>
      <c r="B363" s="6" t="s">
        <v>354</v>
      </c>
      <c r="C363" s="7">
        <v>-30000000</v>
      </c>
      <c r="D363" s="7">
        <v>-30000000</v>
      </c>
      <c r="E363" s="7">
        <v>-30000000</v>
      </c>
      <c r="F363" s="7">
        <v>-30000000</v>
      </c>
      <c r="G363" s="7">
        <v>-30000000</v>
      </c>
      <c r="H363" s="7">
        <v>-30000000</v>
      </c>
      <c r="I363" s="7">
        <v>-30000000</v>
      </c>
      <c r="J363" s="7">
        <v>-30000000</v>
      </c>
      <c r="K363" s="7">
        <v>-30000000</v>
      </c>
      <c r="L363" s="7">
        <v>-30000000</v>
      </c>
      <c r="M363" s="7">
        <v>-30000000</v>
      </c>
      <c r="N363" s="7">
        <v>-30000000</v>
      </c>
    </row>
    <row r="364" spans="1:14" x14ac:dyDescent="0.2">
      <c r="A364" s="3">
        <v>221095</v>
      </c>
      <c r="B364" s="6" t="s">
        <v>355</v>
      </c>
      <c r="C364" s="7">
        <v>-40000000</v>
      </c>
      <c r="D364" s="7">
        <v>-40000000</v>
      </c>
      <c r="E364" s="7">
        <v>-40000000</v>
      </c>
      <c r="F364" s="7">
        <v>-40000000</v>
      </c>
      <c r="G364" s="7">
        <v>-40000000</v>
      </c>
      <c r="H364" s="7">
        <v>-40000000</v>
      </c>
      <c r="I364" s="7">
        <v>-40000000</v>
      </c>
      <c r="J364" s="7">
        <v>-40000000</v>
      </c>
      <c r="K364" s="7">
        <v>-40000000</v>
      </c>
      <c r="L364" s="7">
        <v>-40000000</v>
      </c>
      <c r="M364" s="7">
        <v>-40000000</v>
      </c>
      <c r="N364" s="7">
        <v>-40000000</v>
      </c>
    </row>
    <row r="365" spans="1:14" x14ac:dyDescent="0.2">
      <c r="A365" s="3">
        <v>221097</v>
      </c>
      <c r="B365" s="6" t="s">
        <v>356</v>
      </c>
      <c r="C365" s="7">
        <v>-40000000</v>
      </c>
      <c r="D365" s="7">
        <v>-40000000</v>
      </c>
      <c r="E365" s="7">
        <v>-40000000</v>
      </c>
      <c r="F365" s="7">
        <v>-40000000</v>
      </c>
      <c r="G365" s="7">
        <v>-40000000</v>
      </c>
      <c r="H365" s="7">
        <v>-40000000</v>
      </c>
      <c r="I365" s="7">
        <v>-40000000</v>
      </c>
      <c r="J365" s="7">
        <v>-40000000</v>
      </c>
      <c r="K365" s="7">
        <v>-40000000</v>
      </c>
      <c r="L365" s="7">
        <v>-40000000</v>
      </c>
      <c r="M365" s="7">
        <v>-40000000</v>
      </c>
      <c r="N365" s="7">
        <v>-40000000</v>
      </c>
    </row>
    <row r="366" spans="1:14" x14ac:dyDescent="0.2">
      <c r="A366" s="3">
        <v>221098</v>
      </c>
      <c r="B366" s="6" t="s">
        <v>357</v>
      </c>
      <c r="C366" s="7">
        <v>0</v>
      </c>
      <c r="D366" s="7">
        <v>0</v>
      </c>
      <c r="E366" s="7">
        <v>0</v>
      </c>
      <c r="F366" s="7">
        <v>0</v>
      </c>
      <c r="G366" s="7">
        <v>0</v>
      </c>
      <c r="H366" s="7">
        <v>0</v>
      </c>
      <c r="I366" s="7">
        <v>0</v>
      </c>
      <c r="J366" s="7">
        <v>0</v>
      </c>
      <c r="K366" s="7">
        <v>0</v>
      </c>
      <c r="L366" s="7">
        <v>0</v>
      </c>
      <c r="M366" s="7">
        <v>0</v>
      </c>
      <c r="N366" s="7">
        <v>0</v>
      </c>
    </row>
    <row r="367" spans="1:14" x14ac:dyDescent="0.2">
      <c r="A367" s="3">
        <v>221099</v>
      </c>
      <c r="B367" s="6" t="s">
        <v>358</v>
      </c>
      <c r="C367" s="7">
        <v>-40000000</v>
      </c>
      <c r="D367" s="7">
        <v>-40000000</v>
      </c>
      <c r="E367" s="7">
        <v>-40000000</v>
      </c>
      <c r="F367" s="7">
        <v>-40000000</v>
      </c>
      <c r="G367" s="7">
        <v>-40000000</v>
      </c>
      <c r="H367" s="7">
        <v>-40000000</v>
      </c>
      <c r="I367" s="7">
        <v>-40000000</v>
      </c>
      <c r="J367" s="7">
        <v>-40000000</v>
      </c>
      <c r="K367" s="7">
        <v>-40000000</v>
      </c>
      <c r="L367" s="7">
        <v>-40000000</v>
      </c>
      <c r="M367" s="7">
        <v>-40000000</v>
      </c>
      <c r="N367" s="7">
        <v>-40000000</v>
      </c>
    </row>
    <row r="368" spans="1:14" x14ac:dyDescent="0.2">
      <c r="A368" s="3">
        <v>221100</v>
      </c>
      <c r="B368" s="6" t="s">
        <v>359</v>
      </c>
      <c r="C368" s="7">
        <v>-10000000</v>
      </c>
      <c r="D368" s="7">
        <v>-10000000</v>
      </c>
      <c r="E368" s="7">
        <v>-10000000</v>
      </c>
      <c r="F368" s="7">
        <v>-10000000</v>
      </c>
      <c r="G368" s="7">
        <v>-10000000</v>
      </c>
      <c r="H368" s="7">
        <v>-10000000</v>
      </c>
      <c r="I368" s="7">
        <v>-10000000</v>
      </c>
      <c r="J368" s="7">
        <v>-10000000</v>
      </c>
      <c r="K368" s="7">
        <v>-10000000</v>
      </c>
      <c r="L368" s="7">
        <v>-10000000</v>
      </c>
      <c r="M368" s="7">
        <v>-10000000</v>
      </c>
      <c r="N368" s="7">
        <v>-10000000</v>
      </c>
    </row>
    <row r="369" spans="1:14" x14ac:dyDescent="0.2">
      <c r="A369" s="3">
        <v>221101</v>
      </c>
      <c r="B369" s="6" t="s">
        <v>360</v>
      </c>
      <c r="C369" s="7">
        <v>-25000000</v>
      </c>
      <c r="D369" s="7">
        <v>-25000000</v>
      </c>
      <c r="E369" s="7">
        <v>-25000000</v>
      </c>
      <c r="F369" s="7">
        <v>-25000000</v>
      </c>
      <c r="G369" s="7">
        <v>-25000000</v>
      </c>
      <c r="H369" s="7">
        <v>-25000000</v>
      </c>
      <c r="I369" s="7">
        <v>-25000000</v>
      </c>
      <c r="J369" s="7">
        <v>-25000000</v>
      </c>
      <c r="K369" s="7">
        <v>-25000000</v>
      </c>
      <c r="L369" s="7">
        <v>-25000000</v>
      </c>
      <c r="M369" s="7">
        <v>-25000000</v>
      </c>
      <c r="N369" s="7">
        <v>-25000000</v>
      </c>
    </row>
    <row r="370" spans="1:14" x14ac:dyDescent="0.2">
      <c r="A370" s="3">
        <v>221102</v>
      </c>
      <c r="B370" s="6" t="s">
        <v>361</v>
      </c>
      <c r="C370" s="7">
        <v>-75000000</v>
      </c>
      <c r="D370" s="7">
        <v>-75000000</v>
      </c>
      <c r="E370" s="7">
        <v>-75000000</v>
      </c>
      <c r="F370" s="7">
        <v>-75000000</v>
      </c>
      <c r="G370" s="7">
        <v>-75000000</v>
      </c>
      <c r="H370" s="7">
        <v>-75000000</v>
      </c>
      <c r="I370" s="7">
        <v>-75000000</v>
      </c>
      <c r="J370" s="7">
        <v>-75000000</v>
      </c>
      <c r="K370" s="7">
        <v>-75000000</v>
      </c>
      <c r="L370" s="7">
        <v>-75000000</v>
      </c>
      <c r="M370" s="7">
        <v>-75000000</v>
      </c>
      <c r="N370" s="7">
        <v>-75000000</v>
      </c>
    </row>
    <row r="371" spans="1:14" x14ac:dyDescent="0.2">
      <c r="A371" s="3">
        <v>221103</v>
      </c>
      <c r="B371" s="6" t="s">
        <v>362</v>
      </c>
      <c r="C371" s="7">
        <v>-50000000</v>
      </c>
      <c r="D371" s="7">
        <v>-50000000</v>
      </c>
      <c r="E371" s="7">
        <v>-50000000</v>
      </c>
      <c r="F371" s="7">
        <v>-50000000</v>
      </c>
      <c r="G371" s="7">
        <v>-50000000</v>
      </c>
      <c r="H371" s="7">
        <v>-50000000</v>
      </c>
      <c r="I371" s="7">
        <v>-50000000</v>
      </c>
      <c r="J371" s="7">
        <v>-50000000</v>
      </c>
      <c r="K371" s="7">
        <v>-50000000</v>
      </c>
      <c r="L371" s="7">
        <v>-50000000</v>
      </c>
      <c r="M371" s="7">
        <v>-50000000</v>
      </c>
      <c r="N371" s="7">
        <v>-50000000</v>
      </c>
    </row>
    <row r="372" spans="1:14" x14ac:dyDescent="0.2">
      <c r="A372" s="3">
        <v>221104</v>
      </c>
      <c r="B372" s="6" t="s">
        <v>363</v>
      </c>
      <c r="C372" s="7">
        <v>0</v>
      </c>
      <c r="D372" s="7">
        <v>0</v>
      </c>
      <c r="E372" s="7">
        <v>0</v>
      </c>
      <c r="F372" s="7">
        <v>0</v>
      </c>
      <c r="G372" s="7">
        <v>0</v>
      </c>
      <c r="H372" s="7">
        <v>0</v>
      </c>
      <c r="I372" s="7">
        <v>0</v>
      </c>
      <c r="J372" s="7">
        <v>0</v>
      </c>
      <c r="K372" s="7">
        <v>0</v>
      </c>
      <c r="L372" s="7">
        <v>-50000000</v>
      </c>
      <c r="M372" s="7">
        <v>-50000000</v>
      </c>
      <c r="N372" s="7">
        <v>-50000000</v>
      </c>
    </row>
    <row r="373" spans="1:14" x14ac:dyDescent="0.2">
      <c r="A373" s="3">
        <v>231002</v>
      </c>
      <c r="B373" s="6" t="s">
        <v>364</v>
      </c>
      <c r="C373" s="7">
        <v>-257435000</v>
      </c>
      <c r="D373" s="7">
        <v>-234035000</v>
      </c>
      <c r="E373" s="7">
        <v>-218435000</v>
      </c>
      <c r="F373" s="7">
        <v>-186435160.41</v>
      </c>
      <c r="G373" s="7">
        <v>-172235160.41</v>
      </c>
      <c r="H373" s="7">
        <v>-162700035.41</v>
      </c>
      <c r="I373" s="7">
        <v>-185400035.41</v>
      </c>
      <c r="J373" s="7">
        <v>-194700035.41</v>
      </c>
      <c r="K373" s="7">
        <v>-224000036.41</v>
      </c>
      <c r="L373" s="7">
        <v>-181200036.41</v>
      </c>
      <c r="M373" s="7">
        <v>-174800036.41</v>
      </c>
      <c r="N373" s="7">
        <v>-203500036.41</v>
      </c>
    </row>
    <row r="374" spans="1:14" x14ac:dyDescent="0.2">
      <c r="A374" s="3">
        <v>239001</v>
      </c>
      <c r="B374" s="6" t="s">
        <v>336</v>
      </c>
      <c r="C374" s="7">
        <v>-10000000</v>
      </c>
      <c r="D374" s="7">
        <v>-10000000</v>
      </c>
      <c r="E374" s="7">
        <v>-10000000</v>
      </c>
      <c r="F374" s="7">
        <v>-50000000</v>
      </c>
      <c r="G374" s="7">
        <v>-50000000</v>
      </c>
      <c r="H374" s="7">
        <v>-50000000</v>
      </c>
      <c r="I374" s="7">
        <v>-40000000</v>
      </c>
      <c r="J374" s="7">
        <v>-40000000</v>
      </c>
      <c r="K374" s="7">
        <v>-40000000</v>
      </c>
      <c r="L374" s="7">
        <v>-40000000</v>
      </c>
      <c r="M374" s="7">
        <v>-40000000</v>
      </c>
      <c r="N374" s="7">
        <v>-40000000</v>
      </c>
    </row>
    <row r="375" spans="1:14" x14ac:dyDescent="0.2">
      <c r="A375" s="3">
        <v>232000</v>
      </c>
      <c r="B375" s="6" t="s">
        <v>365</v>
      </c>
      <c r="C375" s="7">
        <v>-3051647.6</v>
      </c>
      <c r="D375" s="7">
        <v>-2867669.46</v>
      </c>
      <c r="E375" s="7">
        <v>-1934551.13</v>
      </c>
      <c r="F375" s="7">
        <v>-2305612.7599999998</v>
      </c>
      <c r="G375" s="7">
        <v>-2780495.57</v>
      </c>
      <c r="H375" s="7">
        <v>-3759508.73</v>
      </c>
      <c r="I375" s="7">
        <v>-4832110.3099999996</v>
      </c>
      <c r="J375" s="7">
        <v>-3545280.67</v>
      </c>
      <c r="K375" s="7">
        <v>-4078936.81</v>
      </c>
      <c r="L375" s="7">
        <v>-3267703.26</v>
      </c>
      <c r="M375" s="7">
        <v>-4973956.47</v>
      </c>
      <c r="N375" s="7">
        <v>-4746266.28</v>
      </c>
    </row>
    <row r="376" spans="1:14" x14ac:dyDescent="0.2">
      <c r="A376" s="3">
        <v>232001</v>
      </c>
      <c r="B376" s="6" t="s">
        <v>366</v>
      </c>
      <c r="C376" s="7">
        <v>-3817165.76</v>
      </c>
      <c r="D376" s="7">
        <v>-2532710.7000000002</v>
      </c>
      <c r="E376" s="7">
        <v>-3963806.16</v>
      </c>
      <c r="F376" s="7">
        <v>-1854481.68</v>
      </c>
      <c r="G376" s="7">
        <v>-2318857.23</v>
      </c>
      <c r="H376" s="7">
        <v>-6144628.0300000003</v>
      </c>
      <c r="I376" s="7">
        <v>-4850953.33</v>
      </c>
      <c r="J376" s="7">
        <v>-7948667.9400000004</v>
      </c>
      <c r="K376" s="7">
        <v>-2856614.89</v>
      </c>
      <c r="L376" s="7">
        <v>-6804883.6900000004</v>
      </c>
      <c r="M376" s="7">
        <v>-8544264.9100000001</v>
      </c>
      <c r="N376" s="7">
        <v>-7978174.0499999998</v>
      </c>
    </row>
    <row r="377" spans="1:14" x14ac:dyDescent="0.2">
      <c r="A377" s="3">
        <v>232010</v>
      </c>
      <c r="B377" s="6" t="s">
        <v>367</v>
      </c>
      <c r="C377" s="7">
        <v>0</v>
      </c>
      <c r="D377" s="7">
        <v>0</v>
      </c>
      <c r="E377" s="7">
        <v>0</v>
      </c>
      <c r="F377" s="7">
        <v>0</v>
      </c>
      <c r="G377" s="7">
        <v>0</v>
      </c>
      <c r="H377" s="7">
        <v>0</v>
      </c>
      <c r="I377" s="7">
        <v>0</v>
      </c>
      <c r="J377" s="7">
        <v>0</v>
      </c>
      <c r="K377" s="7">
        <v>0</v>
      </c>
      <c r="L377" s="7">
        <v>0</v>
      </c>
      <c r="M377" s="7">
        <v>0</v>
      </c>
      <c r="N377" s="7">
        <v>0</v>
      </c>
    </row>
    <row r="378" spans="1:14" x14ac:dyDescent="0.2">
      <c r="A378" s="3">
        <v>232014</v>
      </c>
      <c r="B378" s="6" t="s">
        <v>368</v>
      </c>
      <c r="C378" s="7">
        <v>-2316416.15</v>
      </c>
      <c r="D378" s="7">
        <v>-1967192.04</v>
      </c>
      <c r="E378" s="7">
        <v>-2619800.62</v>
      </c>
      <c r="F378" s="7">
        <v>-2352481.42</v>
      </c>
      <c r="G378" s="7">
        <v>-1960375.29</v>
      </c>
      <c r="H378" s="7">
        <v>-3929663.92</v>
      </c>
      <c r="I378" s="7">
        <v>-2678403.48</v>
      </c>
      <c r="J378" s="7">
        <v>-1784038.77</v>
      </c>
      <c r="K378" s="7">
        <v>-1771386.65</v>
      </c>
      <c r="L378" s="7">
        <v>-1869451.87</v>
      </c>
      <c r="M378" s="7">
        <v>-3569923.39</v>
      </c>
      <c r="N378" s="7">
        <v>-3380131.58</v>
      </c>
    </row>
    <row r="379" spans="1:14" x14ac:dyDescent="0.2">
      <c r="A379" s="3">
        <v>232017</v>
      </c>
      <c r="B379" s="6" t="s">
        <v>369</v>
      </c>
      <c r="C379" s="7">
        <v>0</v>
      </c>
      <c r="D379" s="7">
        <v>0</v>
      </c>
      <c r="E379" s="7">
        <v>0</v>
      </c>
      <c r="F379" s="7">
        <v>0</v>
      </c>
      <c r="G379" s="7">
        <v>0</v>
      </c>
      <c r="H379" s="7">
        <v>0</v>
      </c>
      <c r="I379" s="7">
        <v>0</v>
      </c>
      <c r="J379" s="7">
        <v>0</v>
      </c>
      <c r="K379" s="7">
        <v>0</v>
      </c>
      <c r="L379" s="7">
        <v>0</v>
      </c>
      <c r="M379" s="7">
        <v>0</v>
      </c>
      <c r="N379" s="7">
        <v>0</v>
      </c>
    </row>
    <row r="380" spans="1:14" x14ac:dyDescent="0.2">
      <c r="A380" s="3">
        <v>232021</v>
      </c>
      <c r="B380" s="6" t="s">
        <v>370</v>
      </c>
      <c r="C380" s="7">
        <v>-1175849.08</v>
      </c>
      <c r="D380" s="7">
        <v>-1543836.87</v>
      </c>
      <c r="E380" s="7">
        <v>-4473952.4400000004</v>
      </c>
      <c r="F380" s="7">
        <v>-1850900.65</v>
      </c>
      <c r="G380" s="7">
        <v>-1221885.5900000001</v>
      </c>
      <c r="H380" s="7">
        <v>-1026343.33</v>
      </c>
      <c r="I380" s="7">
        <v>-1203599.67</v>
      </c>
      <c r="J380" s="7">
        <v>-1471762.96</v>
      </c>
      <c r="K380" s="7">
        <v>-1715985.35</v>
      </c>
      <c r="L380" s="7">
        <v>-1859049.25</v>
      </c>
      <c r="M380" s="7">
        <v>-995482.98</v>
      </c>
      <c r="N380" s="7">
        <v>-1214762.33</v>
      </c>
    </row>
    <row r="381" spans="1:14" x14ac:dyDescent="0.2">
      <c r="A381" s="3">
        <v>232022</v>
      </c>
      <c r="B381" s="6" t="s">
        <v>371</v>
      </c>
      <c r="C381" s="7">
        <v>2008.22</v>
      </c>
      <c r="D381" s="7">
        <v>0</v>
      </c>
      <c r="E381" s="7">
        <v>2934.52</v>
      </c>
      <c r="F381" s="7">
        <v>0</v>
      </c>
      <c r="G381" s="7">
        <v>5037.2700000000004</v>
      </c>
      <c r="H381" s="7">
        <v>-833724.73</v>
      </c>
      <c r="I381" s="7">
        <v>-839180.57</v>
      </c>
      <c r="J381" s="7">
        <v>3591.17</v>
      </c>
      <c r="K381" s="7">
        <v>5628.4</v>
      </c>
      <c r="L381" s="7">
        <v>4830.8</v>
      </c>
      <c r="M381" s="7">
        <v>-863697.99</v>
      </c>
      <c r="N381" s="7">
        <v>-864571.44</v>
      </c>
    </row>
    <row r="382" spans="1:14" x14ac:dyDescent="0.2">
      <c r="A382" s="3">
        <v>232024</v>
      </c>
      <c r="B382" s="6" t="s">
        <v>372</v>
      </c>
      <c r="C382" s="7">
        <v>-334301.03000000003</v>
      </c>
      <c r="D382" s="7">
        <v>-333100.03999999998</v>
      </c>
      <c r="E382" s="7">
        <v>-331892.96000000002</v>
      </c>
      <c r="F382" s="7">
        <v>-330679.77</v>
      </c>
      <c r="G382" s="7">
        <v>-329460.44</v>
      </c>
      <c r="H382" s="7">
        <v>-328234.92</v>
      </c>
      <c r="I382" s="7">
        <v>-327003.2</v>
      </c>
      <c r="J382" s="7">
        <v>-325765.24</v>
      </c>
      <c r="K382" s="7">
        <v>-324521.01</v>
      </c>
      <c r="L382" s="7">
        <v>-323270.48</v>
      </c>
      <c r="M382" s="7">
        <v>-322013.62</v>
      </c>
      <c r="N382" s="7">
        <v>-320750.39</v>
      </c>
    </row>
    <row r="383" spans="1:14" x14ac:dyDescent="0.2">
      <c r="A383" s="3">
        <v>232025</v>
      </c>
      <c r="B383" s="6" t="s">
        <v>370</v>
      </c>
      <c r="C383" s="7">
        <v>0</v>
      </c>
      <c r="D383" s="7">
        <v>0</v>
      </c>
      <c r="E383" s="7">
        <v>0</v>
      </c>
      <c r="F383" s="7">
        <v>0</v>
      </c>
      <c r="G383" s="7">
        <v>0</v>
      </c>
      <c r="H383" s="7">
        <v>0</v>
      </c>
      <c r="I383" s="7">
        <v>0</v>
      </c>
      <c r="J383" s="7">
        <v>0</v>
      </c>
      <c r="K383" s="7">
        <v>0</v>
      </c>
      <c r="L383" s="7">
        <v>0</v>
      </c>
      <c r="M383" s="7">
        <v>0</v>
      </c>
      <c r="N383" s="7">
        <v>0</v>
      </c>
    </row>
    <row r="384" spans="1:14" x14ac:dyDescent="0.2">
      <c r="A384" s="3">
        <v>232026</v>
      </c>
      <c r="B384" s="6" t="s">
        <v>373</v>
      </c>
      <c r="C384" s="7">
        <v>-34836.559999999998</v>
      </c>
      <c r="D384" s="7">
        <v>-34836.559999999998</v>
      </c>
      <c r="E384" s="7">
        <v>-67836.56</v>
      </c>
      <c r="F384" s="7">
        <v>-36336.559999999998</v>
      </c>
      <c r="G384" s="7">
        <v>-36336.559999999998</v>
      </c>
      <c r="H384" s="7">
        <v>-107065.56</v>
      </c>
      <c r="I384" s="7">
        <v>-46236.56</v>
      </c>
      <c r="J384" s="7">
        <v>-46236.56</v>
      </c>
      <c r="K384" s="7">
        <v>-46236.56</v>
      </c>
      <c r="L384" s="7">
        <v>-46236.56</v>
      </c>
      <c r="M384" s="7">
        <v>-46236.56</v>
      </c>
      <c r="N384" s="7">
        <v>-46236.56</v>
      </c>
    </row>
    <row r="385" spans="1:14" x14ac:dyDescent="0.2">
      <c r="A385" s="3">
        <v>232027</v>
      </c>
      <c r="B385" s="6" t="s">
        <v>374</v>
      </c>
      <c r="C385" s="7">
        <v>-4294831.34</v>
      </c>
      <c r="D385" s="7">
        <v>-4294831.34</v>
      </c>
      <c r="E385" s="7">
        <v>-2502263.5</v>
      </c>
      <c r="F385" s="7">
        <v>-849757.37</v>
      </c>
      <c r="G385" s="7">
        <v>-849757.37</v>
      </c>
      <c r="H385" s="7">
        <v>-849757.37</v>
      </c>
      <c r="I385" s="7">
        <v>-1709440.37</v>
      </c>
      <c r="J385" s="7">
        <v>-1709440.37</v>
      </c>
      <c r="K385" s="7">
        <v>-1709440.37</v>
      </c>
      <c r="L385" s="7">
        <v>-1707705.37</v>
      </c>
      <c r="M385" s="7">
        <v>-1707705.37</v>
      </c>
      <c r="N385" s="7">
        <v>-1707705.37</v>
      </c>
    </row>
    <row r="386" spans="1:14" x14ac:dyDescent="0.2">
      <c r="A386" s="3">
        <v>232028</v>
      </c>
      <c r="B386" s="6" t="s">
        <v>375</v>
      </c>
      <c r="C386" s="7">
        <v>-6138894.4800000004</v>
      </c>
      <c r="D386" s="7">
        <v>-6138894.4800000004</v>
      </c>
      <c r="E386" s="7">
        <v>-2000935.01</v>
      </c>
      <c r="F386" s="7">
        <v>-1817721.08</v>
      </c>
      <c r="G386" s="7">
        <v>-1817721.08</v>
      </c>
      <c r="H386" s="7">
        <v>-1816953.48</v>
      </c>
      <c r="I386" s="7">
        <v>-1441433.48</v>
      </c>
      <c r="J386" s="7">
        <v>-1441433.48</v>
      </c>
      <c r="K386" s="7">
        <v>-1441433.48</v>
      </c>
      <c r="L386" s="7">
        <v>-2152517.48</v>
      </c>
      <c r="M386" s="7">
        <v>-2152517.48</v>
      </c>
      <c r="N386" s="7">
        <v>-2152517.48</v>
      </c>
    </row>
    <row r="387" spans="1:14" x14ac:dyDescent="0.2">
      <c r="A387" s="3">
        <v>232031</v>
      </c>
      <c r="B387" s="6" t="s">
        <v>376</v>
      </c>
      <c r="C387" s="7">
        <v>0</v>
      </c>
      <c r="D387" s="7">
        <v>0</v>
      </c>
      <c r="E387" s="7">
        <v>0</v>
      </c>
      <c r="F387" s="7">
        <v>0</v>
      </c>
      <c r="G387" s="7">
        <v>0</v>
      </c>
      <c r="H387" s="7">
        <v>0</v>
      </c>
      <c r="I387" s="7">
        <v>0</v>
      </c>
      <c r="J387" s="7">
        <v>0</v>
      </c>
      <c r="K387" s="7">
        <v>0</v>
      </c>
      <c r="L387" s="7">
        <v>0</v>
      </c>
      <c r="M387" s="7">
        <v>0</v>
      </c>
      <c r="N387" s="7">
        <v>0</v>
      </c>
    </row>
    <row r="388" spans="1:14" x14ac:dyDescent="0.2">
      <c r="A388" s="3">
        <v>232032</v>
      </c>
      <c r="B388" s="6" t="s">
        <v>377</v>
      </c>
      <c r="C388" s="7">
        <v>-2020263.71</v>
      </c>
      <c r="D388" s="7">
        <v>-1972278.17</v>
      </c>
      <c r="E388" s="7">
        <v>-2121561.9300000002</v>
      </c>
      <c r="F388" s="7">
        <v>-2287375.9</v>
      </c>
      <c r="G388" s="7">
        <v>-2403050.92</v>
      </c>
      <c r="H388" s="7">
        <v>-2428336.33</v>
      </c>
      <c r="I388" s="7">
        <v>-2358859.94</v>
      </c>
      <c r="J388" s="7">
        <v>-2232859.66</v>
      </c>
      <c r="K388" s="7">
        <v>-2230410.87</v>
      </c>
      <c r="L388" s="7">
        <v>-2106386.33</v>
      </c>
      <c r="M388" s="7">
        <v>-2103590.06</v>
      </c>
      <c r="N388" s="7">
        <v>-2003413.31</v>
      </c>
    </row>
    <row r="389" spans="1:14" x14ac:dyDescent="0.2">
      <c r="A389" s="3">
        <v>232040</v>
      </c>
      <c r="B389" s="6" t="s">
        <v>378</v>
      </c>
      <c r="C389" s="7">
        <v>0</v>
      </c>
      <c r="D389" s="7">
        <v>-4394000</v>
      </c>
      <c r="E389" s="7">
        <v>-7465000</v>
      </c>
      <c r="F389" s="7">
        <v>-8778000</v>
      </c>
      <c r="G389" s="7">
        <v>-8591000</v>
      </c>
      <c r="H389" s="7">
        <v>-6751000</v>
      </c>
      <c r="I389" s="7">
        <v>-4003000</v>
      </c>
      <c r="J389" s="7">
        <v>-762000</v>
      </c>
      <c r="K389" s="7">
        <v>2471000</v>
      </c>
      <c r="L389" s="7">
        <v>5330000</v>
      </c>
      <c r="M389" s="7">
        <v>6634000</v>
      </c>
      <c r="N389" s="7">
        <v>4628000</v>
      </c>
    </row>
    <row r="390" spans="1:14" x14ac:dyDescent="0.2">
      <c r="A390" s="3">
        <v>232098</v>
      </c>
      <c r="B390" s="6" t="s">
        <v>379</v>
      </c>
      <c r="C390" s="7">
        <v>0</v>
      </c>
      <c r="D390" s="7">
        <v>0</v>
      </c>
      <c r="E390" s="7">
        <v>0</v>
      </c>
      <c r="F390" s="7">
        <v>0</v>
      </c>
      <c r="G390" s="7">
        <v>0</v>
      </c>
      <c r="H390" s="7">
        <v>0</v>
      </c>
      <c r="I390" s="7">
        <v>0</v>
      </c>
      <c r="J390" s="7">
        <v>0</v>
      </c>
      <c r="K390" s="7">
        <v>0</v>
      </c>
      <c r="L390" s="7">
        <v>0</v>
      </c>
      <c r="M390" s="7">
        <v>0</v>
      </c>
      <c r="N390" s="7">
        <v>-0.01</v>
      </c>
    </row>
    <row r="391" spans="1:14" x14ac:dyDescent="0.2">
      <c r="A391" s="3">
        <v>232099</v>
      </c>
      <c r="B391" s="6" t="s">
        <v>380</v>
      </c>
      <c r="C391" s="7">
        <v>3</v>
      </c>
      <c r="D391" s="7">
        <v>0</v>
      </c>
      <c r="E391" s="7">
        <v>0</v>
      </c>
      <c r="F391" s="7">
        <v>0</v>
      </c>
      <c r="G391" s="7">
        <v>0</v>
      </c>
      <c r="H391" s="7">
        <v>0</v>
      </c>
      <c r="I391" s="7">
        <v>0</v>
      </c>
      <c r="J391" s="7">
        <v>0</v>
      </c>
      <c r="K391" s="7">
        <v>0</v>
      </c>
      <c r="L391" s="7">
        <v>0</v>
      </c>
      <c r="M391" s="7">
        <v>0</v>
      </c>
      <c r="N391" s="7">
        <v>0</v>
      </c>
    </row>
    <row r="392" spans="1:14" x14ac:dyDescent="0.2">
      <c r="A392" s="3">
        <v>232100</v>
      </c>
      <c r="B392" s="6" t="s">
        <v>381</v>
      </c>
      <c r="C392" s="7">
        <v>0</v>
      </c>
      <c r="D392" s="7">
        <v>0</v>
      </c>
      <c r="E392" s="7">
        <v>0</v>
      </c>
      <c r="F392" s="7">
        <v>0</v>
      </c>
      <c r="G392" s="7">
        <v>0</v>
      </c>
      <c r="H392" s="7">
        <v>0</v>
      </c>
      <c r="I392" s="7">
        <v>0</v>
      </c>
      <c r="J392" s="7">
        <v>0</v>
      </c>
      <c r="K392" s="7">
        <v>0</v>
      </c>
      <c r="L392" s="7">
        <v>0</v>
      </c>
      <c r="M392" s="7">
        <v>0</v>
      </c>
      <c r="N392" s="7">
        <v>0</v>
      </c>
    </row>
    <row r="393" spans="1:14" x14ac:dyDescent="0.2">
      <c r="A393" s="3">
        <v>232109</v>
      </c>
      <c r="B393" s="6" t="s">
        <v>379</v>
      </c>
      <c r="C393" s="7">
        <v>0</v>
      </c>
      <c r="D393" s="7">
        <v>0</v>
      </c>
      <c r="E393" s="7">
        <v>0</v>
      </c>
      <c r="F393" s="7">
        <v>0</v>
      </c>
      <c r="G393" s="7">
        <v>0</v>
      </c>
      <c r="H393" s="7">
        <v>0</v>
      </c>
      <c r="I393" s="7">
        <v>0</v>
      </c>
      <c r="J393" s="7">
        <v>0</v>
      </c>
      <c r="K393" s="7">
        <v>0</v>
      </c>
      <c r="L393" s="7">
        <v>0</v>
      </c>
      <c r="M393" s="7">
        <v>0</v>
      </c>
      <c r="N393" s="7">
        <v>0</v>
      </c>
    </row>
    <row r="394" spans="1:14" x14ac:dyDescent="0.2">
      <c r="A394" s="3">
        <v>232202</v>
      </c>
      <c r="B394" s="6" t="s">
        <v>382</v>
      </c>
      <c r="C394" s="7">
        <v>-4594.93</v>
      </c>
      <c r="D394" s="7">
        <v>-4739.1400000000003</v>
      </c>
      <c r="E394" s="7">
        <v>-4739.1400000000003</v>
      </c>
      <c r="F394" s="7">
        <v>-6169.64</v>
      </c>
      <c r="G394" s="7">
        <v>-5667.36</v>
      </c>
      <c r="H394" s="7">
        <v>-18095.61</v>
      </c>
      <c r="I394" s="7">
        <v>-16812.310000000001</v>
      </c>
      <c r="J394" s="7">
        <v>-6672.54</v>
      </c>
      <c r="K394" s="7">
        <v>-6643.74</v>
      </c>
      <c r="L394" s="7">
        <v>-6740.68</v>
      </c>
      <c r="M394" s="7">
        <v>-19026.62</v>
      </c>
      <c r="N394" s="7">
        <v>-18304.990000000002</v>
      </c>
    </row>
    <row r="395" spans="1:14" x14ac:dyDescent="0.2">
      <c r="A395" s="3">
        <v>232211</v>
      </c>
      <c r="B395" s="6" t="s">
        <v>383</v>
      </c>
      <c r="C395" s="7">
        <v>-393.71</v>
      </c>
      <c r="D395" s="7">
        <v>-393.71</v>
      </c>
      <c r="E395" s="7">
        <v>-393.71</v>
      </c>
      <c r="F395" s="7">
        <v>-393.71</v>
      </c>
      <c r="G395" s="7">
        <v>28715.24</v>
      </c>
      <c r="H395" s="7">
        <v>44.3</v>
      </c>
      <c r="I395" s="7">
        <v>238.3</v>
      </c>
      <c r="J395" s="7">
        <v>28763.75</v>
      </c>
      <c r="K395" s="7">
        <v>28812.25</v>
      </c>
      <c r="L395" s="7">
        <v>28812.25</v>
      </c>
      <c r="M395" s="7">
        <v>-163.71</v>
      </c>
      <c r="N395" s="7">
        <v>-912.89</v>
      </c>
    </row>
    <row r="396" spans="1:14" x14ac:dyDescent="0.2">
      <c r="A396" s="3">
        <v>232212</v>
      </c>
      <c r="B396" s="6" t="s">
        <v>384</v>
      </c>
      <c r="C396" s="7">
        <v>0</v>
      </c>
      <c r="D396" s="7">
        <v>0</v>
      </c>
      <c r="E396" s="7">
        <v>0</v>
      </c>
      <c r="F396" s="7">
        <v>0</v>
      </c>
      <c r="G396" s="7">
        <v>0</v>
      </c>
      <c r="H396" s="7">
        <v>0</v>
      </c>
      <c r="I396" s="7">
        <v>0</v>
      </c>
      <c r="J396" s="7">
        <v>0</v>
      </c>
      <c r="K396" s="7">
        <v>0</v>
      </c>
      <c r="L396" s="7">
        <v>0</v>
      </c>
      <c r="M396" s="7">
        <v>0</v>
      </c>
      <c r="N396" s="7">
        <v>0</v>
      </c>
    </row>
    <row r="397" spans="1:14" x14ac:dyDescent="0.2">
      <c r="A397" s="3">
        <v>232213</v>
      </c>
      <c r="B397" s="6" t="s">
        <v>385</v>
      </c>
      <c r="C397" s="7">
        <v>-235.37</v>
      </c>
      <c r="D397" s="7">
        <v>-59630.62</v>
      </c>
      <c r="E397" s="7">
        <v>-59630.62</v>
      </c>
      <c r="F397" s="7">
        <v>-58724.12</v>
      </c>
      <c r="G397" s="7">
        <v>-58300.62</v>
      </c>
      <c r="H397" s="7">
        <v>-137230.06</v>
      </c>
      <c r="I397" s="7">
        <v>-137034.62</v>
      </c>
      <c r="J397" s="7">
        <v>-56318.62</v>
      </c>
      <c r="K397" s="7">
        <v>-57038.62</v>
      </c>
      <c r="L397" s="7">
        <v>-57015.12</v>
      </c>
      <c r="M397" s="7">
        <v>-134922.62</v>
      </c>
      <c r="N397" s="7">
        <v>-133883.12</v>
      </c>
    </row>
    <row r="398" spans="1:14" x14ac:dyDescent="0.2">
      <c r="A398" s="3">
        <v>232217</v>
      </c>
      <c r="B398" s="6" t="s">
        <v>386</v>
      </c>
      <c r="C398" s="7">
        <v>-950</v>
      </c>
      <c r="D398" s="7">
        <v>-950</v>
      </c>
      <c r="E398" s="7">
        <v>-950</v>
      </c>
      <c r="F398" s="7">
        <v>-950</v>
      </c>
      <c r="G398" s="7">
        <v>-950</v>
      </c>
      <c r="H398" s="7">
        <v>-950</v>
      </c>
      <c r="I398" s="7">
        <v>-950</v>
      </c>
      <c r="J398" s="7">
        <v>-950</v>
      </c>
      <c r="K398" s="7">
        <v>-950</v>
      </c>
      <c r="L398" s="7">
        <v>-950</v>
      </c>
      <c r="M398" s="7">
        <v>-950</v>
      </c>
      <c r="N398" s="7">
        <v>-950</v>
      </c>
    </row>
    <row r="399" spans="1:14" x14ac:dyDescent="0.2">
      <c r="A399" s="3">
        <v>232218</v>
      </c>
      <c r="B399" s="6" t="s">
        <v>387</v>
      </c>
      <c r="C399" s="7">
        <v>-209.16</v>
      </c>
      <c r="D399" s="7">
        <v>-209.16</v>
      </c>
      <c r="E399" s="7">
        <v>-202.53</v>
      </c>
      <c r="F399" s="7">
        <v>-202.53</v>
      </c>
      <c r="G399" s="7">
        <v>-202.53</v>
      </c>
      <c r="H399" s="7">
        <v>-202.53</v>
      </c>
      <c r="I399" s="7">
        <v>-202.53</v>
      </c>
      <c r="J399" s="7">
        <v>-202.53</v>
      </c>
      <c r="K399" s="7">
        <v>-202.53</v>
      </c>
      <c r="L399" s="7">
        <v>-202.53</v>
      </c>
      <c r="M399" s="7">
        <v>-202.53</v>
      </c>
      <c r="N399" s="7">
        <v>-202.53</v>
      </c>
    </row>
    <row r="400" spans="1:14" x14ac:dyDescent="0.2">
      <c r="A400" s="3">
        <v>232219</v>
      </c>
      <c r="B400" s="6" t="s">
        <v>388</v>
      </c>
      <c r="C400" s="7">
        <v>-198284.04</v>
      </c>
      <c r="D400" s="7">
        <v>-202662.28</v>
      </c>
      <c r="E400" s="7">
        <v>-960448.7</v>
      </c>
      <c r="F400" s="7">
        <v>-200027.61</v>
      </c>
      <c r="G400" s="7">
        <v>-192900.98</v>
      </c>
      <c r="H400" s="7">
        <v>-367184.7</v>
      </c>
      <c r="I400" s="7">
        <v>-973.03</v>
      </c>
      <c r="J400" s="7">
        <v>-195572.88</v>
      </c>
      <c r="K400" s="7">
        <v>-194463.14</v>
      </c>
      <c r="L400" s="7">
        <v>-195446.55</v>
      </c>
      <c r="M400" s="7">
        <v>-349977.17</v>
      </c>
      <c r="N400" s="7">
        <v>-337152.63</v>
      </c>
    </row>
    <row r="401" spans="1:14" x14ac:dyDescent="0.2">
      <c r="A401" s="3">
        <v>232220</v>
      </c>
      <c r="B401" s="6" t="s">
        <v>389</v>
      </c>
      <c r="C401" s="7">
        <v>-2423.1</v>
      </c>
      <c r="D401" s="7">
        <v>-4387.1000000000004</v>
      </c>
      <c r="E401" s="7">
        <v>-2447.1</v>
      </c>
      <c r="F401" s="7">
        <v>-2473.1</v>
      </c>
      <c r="G401" s="7">
        <v>-2481.1</v>
      </c>
      <c r="H401" s="7">
        <v>-2993.1</v>
      </c>
      <c r="I401" s="7">
        <v>-2977.1</v>
      </c>
      <c r="J401" s="7">
        <v>-2476</v>
      </c>
      <c r="K401" s="7">
        <v>-2494</v>
      </c>
      <c r="L401" s="7">
        <v>-2542</v>
      </c>
      <c r="M401" s="7">
        <v>-2980</v>
      </c>
      <c r="N401" s="7">
        <v>-3026</v>
      </c>
    </row>
    <row r="402" spans="1:14" x14ac:dyDescent="0.2">
      <c r="A402" s="3">
        <v>232221</v>
      </c>
      <c r="B402" s="6" t="s">
        <v>390</v>
      </c>
      <c r="C402" s="7">
        <v>-1943.35</v>
      </c>
      <c r="D402" s="7">
        <v>-2028.76</v>
      </c>
      <c r="E402" s="7">
        <v>-2028.76</v>
      </c>
      <c r="F402" s="7">
        <v>-1949.59</v>
      </c>
      <c r="G402" s="7">
        <v>-1949.59</v>
      </c>
      <c r="H402" s="7">
        <v>-2539.81</v>
      </c>
      <c r="I402" s="7">
        <v>-2511.85</v>
      </c>
      <c r="J402" s="7">
        <v>-1954.59</v>
      </c>
      <c r="K402" s="7">
        <v>-1934.59</v>
      </c>
      <c r="L402" s="7">
        <v>-1934.59</v>
      </c>
      <c r="M402" s="7">
        <v>-2523.2600000000002</v>
      </c>
      <c r="N402" s="7">
        <v>-2533.2600000000002</v>
      </c>
    </row>
    <row r="403" spans="1:14" x14ac:dyDescent="0.2">
      <c r="A403" s="3">
        <v>232222</v>
      </c>
      <c r="B403" s="6" t="s">
        <v>391</v>
      </c>
      <c r="C403" s="7">
        <v>-586.29</v>
      </c>
      <c r="D403" s="7">
        <v>-590.45000000000005</v>
      </c>
      <c r="E403" s="7">
        <v>-590.45000000000005</v>
      </c>
      <c r="F403" s="7">
        <v>-544.62</v>
      </c>
      <c r="G403" s="7">
        <v>-544.62</v>
      </c>
      <c r="H403" s="7">
        <v>-687.04</v>
      </c>
      <c r="I403" s="7">
        <v>-687.04</v>
      </c>
      <c r="J403" s="7">
        <v>-549.62</v>
      </c>
      <c r="K403" s="7">
        <v>-529.62</v>
      </c>
      <c r="L403" s="7">
        <v>-532.12</v>
      </c>
      <c r="M403" s="7">
        <v>-661.41</v>
      </c>
      <c r="N403" s="7">
        <v>-663.91</v>
      </c>
    </row>
    <row r="404" spans="1:14" x14ac:dyDescent="0.2">
      <c r="A404" s="3">
        <v>232223</v>
      </c>
      <c r="B404" s="6" t="s">
        <v>392</v>
      </c>
      <c r="C404" s="7">
        <v>635.25</v>
      </c>
      <c r="D404" s="7">
        <v>696.92</v>
      </c>
      <c r="E404" s="7">
        <v>696.92</v>
      </c>
      <c r="F404" s="7">
        <v>705.25</v>
      </c>
      <c r="G404" s="7">
        <v>695.25</v>
      </c>
      <c r="H404" s="7">
        <v>640.66</v>
      </c>
      <c r="I404" s="7">
        <v>640.66</v>
      </c>
      <c r="J404" s="7">
        <v>709</v>
      </c>
      <c r="K404" s="7">
        <v>709</v>
      </c>
      <c r="L404" s="7">
        <v>709</v>
      </c>
      <c r="M404" s="7">
        <v>643.79</v>
      </c>
      <c r="N404" s="7">
        <v>643.79</v>
      </c>
    </row>
    <row r="405" spans="1:14" x14ac:dyDescent="0.2">
      <c r="A405" s="3">
        <v>232230</v>
      </c>
      <c r="B405" s="6" t="s">
        <v>393</v>
      </c>
      <c r="C405" s="7">
        <v>0</v>
      </c>
      <c r="D405" s="7">
        <v>0</v>
      </c>
      <c r="E405" s="7">
        <v>0</v>
      </c>
      <c r="F405" s="7">
        <v>0</v>
      </c>
      <c r="G405" s="7">
        <v>0</v>
      </c>
      <c r="H405" s="7">
        <v>0</v>
      </c>
      <c r="I405" s="7">
        <v>0</v>
      </c>
      <c r="J405" s="7">
        <v>0</v>
      </c>
      <c r="K405" s="7">
        <v>0</v>
      </c>
      <c r="L405" s="7">
        <v>0</v>
      </c>
      <c r="M405" s="7">
        <v>0</v>
      </c>
      <c r="N405" s="7">
        <v>0</v>
      </c>
    </row>
    <row r="406" spans="1:14" x14ac:dyDescent="0.2">
      <c r="A406" s="3">
        <v>232232</v>
      </c>
      <c r="B406" s="6" t="s">
        <v>394</v>
      </c>
      <c r="C406" s="7">
        <v>-9060580.4600000009</v>
      </c>
      <c r="D406" s="7">
        <v>-4095698.11</v>
      </c>
      <c r="E406" s="7">
        <v>-2473966.65</v>
      </c>
      <c r="F406" s="7">
        <v>-1203271.8600000001</v>
      </c>
      <c r="G406" s="7">
        <v>-618946.68000000005</v>
      </c>
      <c r="H406" s="7">
        <v>-662383.18000000005</v>
      </c>
      <c r="I406" s="7">
        <v>-1598981.41</v>
      </c>
      <c r="J406" s="7">
        <v>-3286047.08</v>
      </c>
      <c r="K406" s="7">
        <v>-6279394.7800000003</v>
      </c>
      <c r="L406" s="7">
        <v>-10190706.26</v>
      </c>
      <c r="M406" s="7">
        <v>-12954229.74</v>
      </c>
      <c r="N406" s="7">
        <v>-12195048.24</v>
      </c>
    </row>
    <row r="407" spans="1:14" x14ac:dyDescent="0.2">
      <c r="A407" s="3">
        <v>232233</v>
      </c>
      <c r="B407" s="6" t="s">
        <v>395</v>
      </c>
      <c r="C407" s="7">
        <v>-47669144.280000001</v>
      </c>
      <c r="D407" s="7">
        <v>-48798505.259999998</v>
      </c>
      <c r="E407" s="7">
        <v>-48047655.109999999</v>
      </c>
      <c r="F407" s="7">
        <v>-42076351.829999998</v>
      </c>
      <c r="G407" s="7">
        <v>-36341494.659999996</v>
      </c>
      <c r="H407" s="7">
        <v>-25701636.710000001</v>
      </c>
      <c r="I407" s="7">
        <v>-23663662.5</v>
      </c>
      <c r="J407" s="7">
        <v>-27302413.289999999</v>
      </c>
      <c r="K407" s="7">
        <v>-21320819.719999999</v>
      </c>
      <c r="L407" s="7">
        <v>-23709355.670000002</v>
      </c>
      <c r="M407" s="7">
        <v>-33252273.27</v>
      </c>
      <c r="N407" s="7">
        <v>-35464105.579999998</v>
      </c>
    </row>
    <row r="408" spans="1:14" x14ac:dyDescent="0.2">
      <c r="A408" s="3">
        <v>232234</v>
      </c>
      <c r="B408" s="6" t="s">
        <v>396</v>
      </c>
      <c r="C408" s="7">
        <v>0</v>
      </c>
      <c r="D408" s="7">
        <v>0</v>
      </c>
      <c r="E408" s="7">
        <v>0</v>
      </c>
      <c r="F408" s="7">
        <v>0</v>
      </c>
      <c r="G408" s="7">
        <v>0</v>
      </c>
      <c r="H408" s="7">
        <v>0</v>
      </c>
      <c r="I408" s="7">
        <v>0</v>
      </c>
      <c r="J408" s="7">
        <v>0</v>
      </c>
      <c r="K408" s="7">
        <v>0</v>
      </c>
      <c r="L408" s="7">
        <v>0</v>
      </c>
      <c r="M408" s="7">
        <v>0</v>
      </c>
      <c r="N408" s="7">
        <v>0</v>
      </c>
    </row>
    <row r="409" spans="1:14" x14ac:dyDescent="0.2">
      <c r="A409" s="3">
        <v>232235</v>
      </c>
      <c r="B409" s="6" t="s">
        <v>397</v>
      </c>
      <c r="C409" s="7">
        <v>-292738.90999999997</v>
      </c>
      <c r="D409" s="7">
        <v>-240058.59</v>
      </c>
      <c r="E409" s="7">
        <v>691781.66</v>
      </c>
      <c r="F409" s="7">
        <v>364499.14</v>
      </c>
      <c r="G409" s="7">
        <v>-55225.279999999999</v>
      </c>
      <c r="H409" s="7">
        <v>-104187.42</v>
      </c>
      <c r="I409" s="7">
        <v>207707.4</v>
      </c>
      <c r="J409" s="7">
        <v>-367082.86</v>
      </c>
      <c r="K409" s="7">
        <v>26304.959999999999</v>
      </c>
      <c r="L409" s="7">
        <v>201126.42</v>
      </c>
      <c r="M409" s="7">
        <v>146431.85</v>
      </c>
      <c r="N409" s="7">
        <v>128970.91</v>
      </c>
    </row>
    <row r="410" spans="1:14" x14ac:dyDescent="0.2">
      <c r="A410" s="3">
        <v>232239</v>
      </c>
      <c r="B410" s="6" t="s">
        <v>398</v>
      </c>
      <c r="C410" s="7">
        <v>0</v>
      </c>
      <c r="D410" s="7">
        <v>0</v>
      </c>
      <c r="E410" s="7">
        <v>0</v>
      </c>
      <c r="F410" s="7">
        <v>0</v>
      </c>
      <c r="G410" s="7">
        <v>0</v>
      </c>
      <c r="H410" s="7">
        <v>0</v>
      </c>
      <c r="I410" s="7">
        <v>0</v>
      </c>
      <c r="J410" s="7">
        <v>0</v>
      </c>
      <c r="K410" s="7">
        <v>0</v>
      </c>
      <c r="L410" s="7">
        <v>0</v>
      </c>
      <c r="M410" s="7">
        <v>0</v>
      </c>
      <c r="N410" s="7">
        <v>0</v>
      </c>
    </row>
    <row r="411" spans="1:14" x14ac:dyDescent="0.2">
      <c r="A411" s="3">
        <v>232242</v>
      </c>
      <c r="B411" s="6" t="s">
        <v>399</v>
      </c>
      <c r="C411" s="7">
        <v>-610.69000000000005</v>
      </c>
      <c r="D411" s="7">
        <v>-574.02</v>
      </c>
      <c r="E411" s="7">
        <v>-576.87</v>
      </c>
      <c r="F411" s="7">
        <v>-576.87</v>
      </c>
      <c r="G411" s="7">
        <v>-586.87</v>
      </c>
      <c r="H411" s="7">
        <v>-672.02</v>
      </c>
      <c r="I411" s="7">
        <v>-672.02</v>
      </c>
      <c r="J411" s="7">
        <v>-580.62</v>
      </c>
      <c r="K411" s="7">
        <v>-580.62</v>
      </c>
      <c r="L411" s="7">
        <v>-583.12</v>
      </c>
      <c r="M411" s="7">
        <v>-666.39</v>
      </c>
      <c r="N411" s="7">
        <v>-668.89</v>
      </c>
    </row>
    <row r="412" spans="1:14" x14ac:dyDescent="0.2">
      <c r="A412" s="3">
        <v>232249</v>
      </c>
      <c r="B412" s="6" t="s">
        <v>388</v>
      </c>
      <c r="C412" s="7">
        <v>1554.63</v>
      </c>
      <c r="D412" s="7">
        <v>1554.63</v>
      </c>
      <c r="E412" s="7">
        <v>1554.63</v>
      </c>
      <c r="F412" s="7">
        <v>1554.63</v>
      </c>
      <c r="G412" s="7">
        <v>1554.63</v>
      </c>
      <c r="H412" s="7">
        <v>1554.63</v>
      </c>
      <c r="I412" s="7">
        <v>1554.63</v>
      </c>
      <c r="J412" s="7">
        <v>1554.63</v>
      </c>
      <c r="K412" s="7">
        <v>1554.63</v>
      </c>
      <c r="L412" s="7">
        <v>1554.63</v>
      </c>
      <c r="M412" s="7">
        <v>1554.63</v>
      </c>
      <c r="N412" s="7">
        <v>1554.63</v>
      </c>
    </row>
    <row r="413" spans="1:14" x14ac:dyDescent="0.2">
      <c r="A413" s="3">
        <v>232400</v>
      </c>
      <c r="B413" s="6" t="s">
        <v>400</v>
      </c>
      <c r="C413" s="7">
        <v>-102894.17</v>
      </c>
      <c r="D413" s="7">
        <v>-104176.43</v>
      </c>
      <c r="E413" s="7">
        <v>-116949.45</v>
      </c>
      <c r="F413" s="7">
        <v>-25508.09</v>
      </c>
      <c r="G413" s="7">
        <v>-38035.730000000003</v>
      </c>
      <c r="H413" s="7">
        <v>-48426.27</v>
      </c>
      <c r="I413" s="7">
        <v>-60526.49</v>
      </c>
      <c r="J413" s="7">
        <v>-72626.710000000006</v>
      </c>
      <c r="K413" s="7">
        <v>-48955.42</v>
      </c>
      <c r="L413" s="7">
        <v>-61971.63</v>
      </c>
      <c r="M413" s="7">
        <v>-71987.839999999997</v>
      </c>
      <c r="N413" s="7">
        <v>-85004.05</v>
      </c>
    </row>
    <row r="414" spans="1:14" x14ac:dyDescent="0.2">
      <c r="A414" s="3">
        <v>232450</v>
      </c>
      <c r="B414" s="6" t="s">
        <v>401</v>
      </c>
      <c r="C414" s="7">
        <v>-149744</v>
      </c>
      <c r="D414" s="7">
        <v>-149744</v>
      </c>
      <c r="E414" s="7">
        <v>-149744</v>
      </c>
      <c r="F414" s="7">
        <v>-105098</v>
      </c>
      <c r="G414" s="7">
        <v>-105098</v>
      </c>
      <c r="H414" s="7">
        <v>-105098</v>
      </c>
      <c r="I414" s="7">
        <v>-147514</v>
      </c>
      <c r="J414" s="7">
        <v>-147514</v>
      </c>
      <c r="K414" s="7">
        <v>-147514</v>
      </c>
      <c r="L414" s="7">
        <v>-128736</v>
      </c>
      <c r="M414" s="7">
        <v>-128736</v>
      </c>
      <c r="N414" s="7">
        <v>-128736</v>
      </c>
    </row>
    <row r="415" spans="1:14" x14ac:dyDescent="0.2">
      <c r="A415" s="3">
        <v>232666</v>
      </c>
      <c r="B415" s="6" t="s">
        <v>402</v>
      </c>
      <c r="C415" s="7">
        <v>0</v>
      </c>
      <c r="D415" s="7">
        <v>0</v>
      </c>
      <c r="E415" s="7">
        <v>0</v>
      </c>
      <c r="F415" s="7">
        <v>0</v>
      </c>
      <c r="G415" s="7">
        <v>0</v>
      </c>
      <c r="H415" s="7">
        <v>0</v>
      </c>
      <c r="I415" s="7">
        <v>0</v>
      </c>
      <c r="J415" s="7">
        <v>0</v>
      </c>
      <c r="K415" s="7">
        <v>0</v>
      </c>
      <c r="L415" s="7">
        <v>0</v>
      </c>
      <c r="M415" s="7">
        <v>0</v>
      </c>
      <c r="N415" s="7">
        <v>0</v>
      </c>
    </row>
    <row r="416" spans="1:14" x14ac:dyDescent="0.2">
      <c r="A416" s="3">
        <v>232999</v>
      </c>
      <c r="B416" s="6" t="s">
        <v>403</v>
      </c>
      <c r="C416" s="7">
        <v>-1636597.97</v>
      </c>
      <c r="D416" s="7">
        <v>-4692043.7</v>
      </c>
      <c r="E416" s="7">
        <v>-1521502.85</v>
      </c>
      <c r="F416" s="7">
        <v>-1544440.78</v>
      </c>
      <c r="G416" s="7">
        <v>0</v>
      </c>
      <c r="H416" s="7">
        <v>-1899298.42</v>
      </c>
      <c r="I416" s="7">
        <v>-2185367.11</v>
      </c>
      <c r="J416" s="7">
        <v>-1115207.99</v>
      </c>
      <c r="K416" s="7">
        <v>-3223620.27</v>
      </c>
      <c r="L416" s="7">
        <v>0</v>
      </c>
      <c r="M416" s="7">
        <v>0</v>
      </c>
      <c r="N416" s="7">
        <v>-108056.93</v>
      </c>
    </row>
    <row r="417" spans="1:14" x14ac:dyDescent="0.2">
      <c r="A417" s="3">
        <v>241001</v>
      </c>
      <c r="B417" s="6" t="s">
        <v>404</v>
      </c>
      <c r="C417" s="7">
        <v>-284068.34999999998</v>
      </c>
      <c r="D417" s="7">
        <v>-292178.28000000003</v>
      </c>
      <c r="E417" s="7">
        <v>-1880237.66</v>
      </c>
      <c r="F417" s="7">
        <v>-405783.03</v>
      </c>
      <c r="G417" s="7">
        <v>-409099.46</v>
      </c>
      <c r="H417" s="7">
        <v>-550414.49</v>
      </c>
      <c r="I417" s="7">
        <v>-565983.43999999994</v>
      </c>
      <c r="J417" s="7">
        <v>-572909.16</v>
      </c>
      <c r="K417" s="7">
        <v>-423498.38</v>
      </c>
      <c r="L417" s="7">
        <v>-433019.55</v>
      </c>
      <c r="M417" s="7">
        <v>-604927.5</v>
      </c>
      <c r="N417" s="7">
        <v>-634814.18999999994</v>
      </c>
    </row>
    <row r="418" spans="1:14" x14ac:dyDescent="0.2">
      <c r="A418" s="3">
        <v>241002</v>
      </c>
      <c r="B418" s="6" t="s">
        <v>405</v>
      </c>
      <c r="C418" s="7">
        <v>-352271.27</v>
      </c>
      <c r="D418" s="7">
        <v>-428655.99</v>
      </c>
      <c r="E418" s="7">
        <v>-841921.77</v>
      </c>
      <c r="F418" s="7">
        <v>-763199.58</v>
      </c>
      <c r="G418" s="7">
        <v>-847656.11</v>
      </c>
      <c r="H418" s="7">
        <v>-1141340</v>
      </c>
      <c r="I418" s="7">
        <v>-1226757.3400000001</v>
      </c>
      <c r="J418" s="7">
        <v>-1309238.03</v>
      </c>
      <c r="K418" s="7">
        <v>-1327917.58</v>
      </c>
      <c r="L418" s="7">
        <v>-1410148.68</v>
      </c>
      <c r="M418" s="7">
        <v>-1576321.4</v>
      </c>
      <c r="N418" s="7">
        <v>-1667832.77</v>
      </c>
    </row>
    <row r="419" spans="1:14" x14ac:dyDescent="0.2">
      <c r="A419" s="3">
        <v>241003</v>
      </c>
      <c r="B419" s="6" t="s">
        <v>406</v>
      </c>
      <c r="C419" s="7">
        <v>21127.99</v>
      </c>
      <c r="D419" s="7">
        <v>65258.84</v>
      </c>
      <c r="E419" s="7">
        <v>-458504.37</v>
      </c>
      <c r="F419" s="7">
        <v>36063.360000000001</v>
      </c>
      <c r="G419" s="7">
        <v>36345.17</v>
      </c>
      <c r="H419" s="7">
        <v>-41541.019999999997</v>
      </c>
      <c r="I419" s="7">
        <v>-44721.25</v>
      </c>
      <c r="J419" s="7">
        <v>-45726.66</v>
      </c>
      <c r="K419" s="7">
        <v>39868.61</v>
      </c>
      <c r="L419" s="7">
        <v>38073.81</v>
      </c>
      <c r="M419" s="7">
        <v>-50368.43</v>
      </c>
      <c r="N419" s="7">
        <v>-59264.55</v>
      </c>
    </row>
    <row r="420" spans="1:14" x14ac:dyDescent="0.2">
      <c r="A420" s="3">
        <v>241006</v>
      </c>
      <c r="B420" s="6" t="s">
        <v>407</v>
      </c>
      <c r="C420" s="7">
        <v>-123130.46</v>
      </c>
      <c r="D420" s="7">
        <v>-122897.94</v>
      </c>
      <c r="E420" s="7">
        <v>-122579.96</v>
      </c>
      <c r="F420" s="7">
        <v>-123837.06</v>
      </c>
      <c r="G420" s="7">
        <v>-123334.33</v>
      </c>
      <c r="H420" s="7">
        <v>-123361.75</v>
      </c>
      <c r="I420" s="7">
        <v>-122941.88</v>
      </c>
      <c r="J420" s="7">
        <v>-122734.99</v>
      </c>
      <c r="K420" s="7">
        <v>-123417.92</v>
      </c>
      <c r="L420" s="7">
        <v>-121833.72</v>
      </c>
      <c r="M420" s="7">
        <v>-122046.14</v>
      </c>
      <c r="N420" s="7">
        <v>-122290.95</v>
      </c>
    </row>
    <row r="421" spans="1:14" x14ac:dyDescent="0.2">
      <c r="A421" s="3">
        <v>241007</v>
      </c>
      <c r="B421" s="6" t="s">
        <v>408</v>
      </c>
      <c r="C421" s="7">
        <v>-51492.52</v>
      </c>
      <c r="D421" s="7">
        <v>-57955.25</v>
      </c>
      <c r="E421" s="7">
        <v>-57697.23</v>
      </c>
      <c r="F421" s="7">
        <v>-58320.87</v>
      </c>
      <c r="G421" s="7">
        <v>-57856.56</v>
      </c>
      <c r="H421" s="7">
        <v>-57090.87</v>
      </c>
      <c r="I421" s="7">
        <v>-57565.18</v>
      </c>
      <c r="J421" s="7">
        <v>-57540.639999999999</v>
      </c>
      <c r="K421" s="7">
        <v>-57899.67</v>
      </c>
      <c r="L421" s="7">
        <v>-56913.919999999998</v>
      </c>
      <c r="M421" s="7">
        <v>-57069.47</v>
      </c>
      <c r="N421" s="7">
        <v>-57203.58</v>
      </c>
    </row>
    <row r="422" spans="1:14" x14ac:dyDescent="0.2">
      <c r="A422" s="3">
        <v>241011</v>
      </c>
      <c r="B422" s="6" t="s">
        <v>404</v>
      </c>
      <c r="C422" s="7">
        <v>4188.03</v>
      </c>
      <c r="D422" s="7">
        <v>4188.03</v>
      </c>
      <c r="E422" s="7">
        <v>4188.03</v>
      </c>
      <c r="F422" s="7">
        <v>4188.03</v>
      </c>
      <c r="G422" s="7">
        <v>4188.03</v>
      </c>
      <c r="H422" s="7">
        <v>4188.03</v>
      </c>
      <c r="I422" s="7">
        <v>4188.03</v>
      </c>
      <c r="J422" s="7">
        <v>4188.03</v>
      </c>
      <c r="K422" s="7">
        <v>4188.03</v>
      </c>
      <c r="L422" s="7">
        <v>4188.03</v>
      </c>
      <c r="M422" s="7">
        <v>4188.03</v>
      </c>
      <c r="N422" s="7">
        <v>4188.03</v>
      </c>
    </row>
    <row r="423" spans="1:14" x14ac:dyDescent="0.2">
      <c r="A423" s="3">
        <v>241012</v>
      </c>
      <c r="B423" s="6" t="s">
        <v>405</v>
      </c>
      <c r="C423" s="7">
        <v>511.23</v>
      </c>
      <c r="D423" s="7">
        <v>511.23</v>
      </c>
      <c r="E423" s="7">
        <v>511.23</v>
      </c>
      <c r="F423" s="7">
        <v>511.23</v>
      </c>
      <c r="G423" s="7">
        <v>511.23</v>
      </c>
      <c r="H423" s="7">
        <v>511.23</v>
      </c>
      <c r="I423" s="7">
        <v>511.23</v>
      </c>
      <c r="J423" s="7">
        <v>511.23</v>
      </c>
      <c r="K423" s="7">
        <v>511.23</v>
      </c>
      <c r="L423" s="7">
        <v>511.23</v>
      </c>
      <c r="M423" s="7">
        <v>511.23</v>
      </c>
      <c r="N423" s="7">
        <v>511.23</v>
      </c>
    </row>
    <row r="424" spans="1:14" x14ac:dyDescent="0.2">
      <c r="A424" s="3">
        <v>241013</v>
      </c>
      <c r="B424" s="6" t="s">
        <v>406</v>
      </c>
      <c r="C424" s="7">
        <v>1290.6099999999999</v>
      </c>
      <c r="D424" s="7">
        <v>1290.6099999999999</v>
      </c>
      <c r="E424" s="7">
        <v>1290.6099999999999</v>
      </c>
      <c r="F424" s="7">
        <v>1290.6099999999999</v>
      </c>
      <c r="G424" s="7">
        <v>1290.6099999999999</v>
      </c>
      <c r="H424" s="7">
        <v>1290.6099999999999</v>
      </c>
      <c r="I424" s="7">
        <v>1290.6099999999999</v>
      </c>
      <c r="J424" s="7">
        <v>1290.6099999999999</v>
      </c>
      <c r="K424" s="7">
        <v>1290.6099999999999</v>
      </c>
      <c r="L424" s="7">
        <v>1290.6099999999999</v>
      </c>
      <c r="M424" s="7">
        <v>1290.6099999999999</v>
      </c>
      <c r="N424" s="7">
        <v>1290.6099999999999</v>
      </c>
    </row>
    <row r="425" spans="1:14" x14ac:dyDescent="0.2">
      <c r="A425" s="3">
        <v>241023</v>
      </c>
      <c r="B425" s="6" t="s">
        <v>409</v>
      </c>
      <c r="C425" s="7">
        <v>0</v>
      </c>
      <c r="D425" s="7">
        <v>0</v>
      </c>
      <c r="E425" s="7">
        <v>0</v>
      </c>
      <c r="F425" s="7">
        <v>0</v>
      </c>
      <c r="G425" s="7">
        <v>0</v>
      </c>
      <c r="H425" s="7">
        <v>0</v>
      </c>
      <c r="I425" s="7">
        <v>0</v>
      </c>
      <c r="J425" s="7">
        <v>0</v>
      </c>
      <c r="K425" s="7">
        <v>0</v>
      </c>
      <c r="L425" s="7">
        <v>0</v>
      </c>
      <c r="M425" s="7">
        <v>0</v>
      </c>
      <c r="N425" s="7">
        <v>0</v>
      </c>
    </row>
    <row r="426" spans="1:14" x14ac:dyDescent="0.2">
      <c r="A426" s="3">
        <v>241030</v>
      </c>
      <c r="B426" s="6" t="s">
        <v>410</v>
      </c>
      <c r="C426" s="7">
        <v>0</v>
      </c>
      <c r="D426" s="7">
        <v>0</v>
      </c>
      <c r="E426" s="7">
        <v>0</v>
      </c>
      <c r="F426" s="7">
        <v>0</v>
      </c>
      <c r="G426" s="7">
        <v>0</v>
      </c>
      <c r="H426" s="7">
        <v>0</v>
      </c>
      <c r="I426" s="7">
        <v>0</v>
      </c>
      <c r="J426" s="7">
        <v>0</v>
      </c>
      <c r="K426" s="7">
        <v>0</v>
      </c>
      <c r="L426" s="7">
        <v>0</v>
      </c>
      <c r="M426" s="7">
        <v>0</v>
      </c>
      <c r="N426" s="7">
        <v>0</v>
      </c>
    </row>
    <row r="427" spans="1:14" x14ac:dyDescent="0.2">
      <c r="A427" s="3">
        <v>241031</v>
      </c>
      <c r="B427" s="6" t="s">
        <v>411</v>
      </c>
      <c r="C427" s="7">
        <v>622676.68999999994</v>
      </c>
      <c r="D427" s="7">
        <v>708829.69</v>
      </c>
      <c r="E427" s="7">
        <v>791376.56</v>
      </c>
      <c r="F427" s="7">
        <v>1025420.87</v>
      </c>
      <c r="G427" s="7">
        <v>1109193.6299999999</v>
      </c>
      <c r="H427" s="7">
        <v>1192733.51</v>
      </c>
      <c r="I427" s="7">
        <v>1277222.53</v>
      </c>
      <c r="J427" s="7">
        <v>1360482.31</v>
      </c>
      <c r="K427" s="7">
        <v>1465380.41</v>
      </c>
      <c r="L427" s="7">
        <v>1549686.79</v>
      </c>
      <c r="M427" s="7">
        <v>1634058.65</v>
      </c>
      <c r="N427" s="7">
        <v>1723692.45</v>
      </c>
    </row>
    <row r="428" spans="1:14" x14ac:dyDescent="0.2">
      <c r="A428" s="3">
        <v>241041</v>
      </c>
      <c r="B428" s="6" t="s">
        <v>411</v>
      </c>
      <c r="C428" s="7">
        <v>239.77</v>
      </c>
      <c r="D428" s="7">
        <v>239.77</v>
      </c>
      <c r="E428" s="7">
        <v>239.77</v>
      </c>
      <c r="F428" s="7">
        <v>239.77</v>
      </c>
      <c r="G428" s="7">
        <v>239.77</v>
      </c>
      <c r="H428" s="7">
        <v>239.77</v>
      </c>
      <c r="I428" s="7">
        <v>239.77</v>
      </c>
      <c r="J428" s="7">
        <v>239.77</v>
      </c>
      <c r="K428" s="7">
        <v>239.77</v>
      </c>
      <c r="L428" s="7">
        <v>239.77</v>
      </c>
      <c r="M428" s="7">
        <v>239.77</v>
      </c>
      <c r="N428" s="7">
        <v>239.77</v>
      </c>
    </row>
    <row r="429" spans="1:14" x14ac:dyDescent="0.2">
      <c r="A429" s="3">
        <v>236011</v>
      </c>
      <c r="B429" s="6" t="s">
        <v>412</v>
      </c>
      <c r="C429" s="7">
        <v>0</v>
      </c>
      <c r="D429" s="7">
        <v>0</v>
      </c>
      <c r="E429" s="7">
        <v>0</v>
      </c>
      <c r="F429" s="7">
        <v>0</v>
      </c>
      <c r="G429" s="7">
        <v>262.74</v>
      </c>
      <c r="H429" s="7">
        <v>262.74</v>
      </c>
      <c r="I429" s="7">
        <v>262.74</v>
      </c>
      <c r="J429" s="7">
        <v>0</v>
      </c>
      <c r="K429" s="7">
        <v>-3274666.66</v>
      </c>
      <c r="L429" s="7">
        <v>-4724719.2699999996</v>
      </c>
      <c r="M429" s="7">
        <v>-6268412.2400000002</v>
      </c>
      <c r="N429" s="7">
        <v>20.64</v>
      </c>
    </row>
    <row r="430" spans="1:14" x14ac:dyDescent="0.2">
      <c r="A430" s="3">
        <v>236012</v>
      </c>
      <c r="B430" s="6" t="s">
        <v>413</v>
      </c>
      <c r="C430" s="7">
        <v>-1236300.01</v>
      </c>
      <c r="D430" s="7">
        <v>-1344476.26</v>
      </c>
      <c r="E430" s="7">
        <v>-1452652.51</v>
      </c>
      <c r="F430" s="7">
        <v>-1560828.76</v>
      </c>
      <c r="G430" s="7">
        <v>-1008660.04</v>
      </c>
      <c r="H430" s="7">
        <v>-1127884.8400000001</v>
      </c>
      <c r="I430" s="7">
        <v>-1277576.48</v>
      </c>
      <c r="J430" s="7">
        <v>-1395050.92</v>
      </c>
      <c r="K430" s="7">
        <v>-1512525.36</v>
      </c>
      <c r="L430" s="7">
        <v>-1629999.8</v>
      </c>
      <c r="M430" s="7">
        <v>-1060947.83</v>
      </c>
      <c r="N430" s="7">
        <v>-1182159.7</v>
      </c>
    </row>
    <row r="431" spans="1:14" x14ac:dyDescent="0.2">
      <c r="A431" s="3">
        <v>236015</v>
      </c>
      <c r="B431" s="6" t="s">
        <v>414</v>
      </c>
      <c r="C431" s="7">
        <v>0</v>
      </c>
      <c r="D431" s="7">
        <v>0</v>
      </c>
      <c r="E431" s="7">
        <v>0</v>
      </c>
      <c r="F431" s="7">
        <v>0</v>
      </c>
      <c r="G431" s="7">
        <v>0</v>
      </c>
      <c r="H431" s="7">
        <v>0</v>
      </c>
      <c r="I431" s="7">
        <v>0</v>
      </c>
      <c r="J431" s="7">
        <v>0</v>
      </c>
      <c r="K431" s="7">
        <v>0</v>
      </c>
      <c r="L431" s="7">
        <v>0</v>
      </c>
      <c r="M431" s="7">
        <v>0</v>
      </c>
      <c r="N431" s="7">
        <v>0</v>
      </c>
    </row>
    <row r="432" spans="1:14" x14ac:dyDescent="0.2">
      <c r="A432" s="3">
        <v>236016</v>
      </c>
      <c r="B432" s="6" t="s">
        <v>415</v>
      </c>
      <c r="C432" s="7">
        <v>0</v>
      </c>
      <c r="D432" s="7">
        <v>0</v>
      </c>
      <c r="E432" s="7">
        <v>0</v>
      </c>
      <c r="F432" s="7">
        <v>0</v>
      </c>
      <c r="G432" s="7">
        <v>0</v>
      </c>
      <c r="H432" s="7">
        <v>0</v>
      </c>
      <c r="I432" s="7">
        <v>0</v>
      </c>
      <c r="J432" s="7">
        <v>0</v>
      </c>
      <c r="K432" s="7">
        <v>0</v>
      </c>
      <c r="L432" s="7">
        <v>0</v>
      </c>
      <c r="M432" s="7">
        <v>0</v>
      </c>
      <c r="N432" s="7">
        <v>0</v>
      </c>
    </row>
    <row r="433" spans="1:14" x14ac:dyDescent="0.2">
      <c r="A433" s="3">
        <v>236020</v>
      </c>
      <c r="B433" s="6" t="s">
        <v>416</v>
      </c>
      <c r="C433" s="7">
        <v>38498762.350000001</v>
      </c>
      <c r="D433" s="7">
        <v>38498762.350000001</v>
      </c>
      <c r="E433" s="7">
        <v>38498762.350000001</v>
      </c>
      <c r="F433" s="7">
        <v>24134403.350000001</v>
      </c>
      <c r="G433" s="7">
        <v>24134403.350000001</v>
      </c>
      <c r="H433" s="7">
        <v>24134403.350000001</v>
      </c>
      <c r="I433" s="7">
        <v>24134403.350000001</v>
      </c>
      <c r="J433" s="7">
        <v>24134403.350000001</v>
      </c>
      <c r="K433" s="7">
        <v>24134403.350000001</v>
      </c>
      <c r="L433" s="7">
        <v>357923.35</v>
      </c>
      <c r="M433" s="7">
        <v>357923.35</v>
      </c>
      <c r="N433" s="7">
        <v>357923.35</v>
      </c>
    </row>
    <row r="434" spans="1:14" x14ac:dyDescent="0.2">
      <c r="A434" s="3">
        <v>236021</v>
      </c>
      <c r="B434" s="6" t="s">
        <v>417</v>
      </c>
      <c r="C434" s="7">
        <v>0</v>
      </c>
      <c r="D434" s="7">
        <v>-1983260.56</v>
      </c>
      <c r="E434" s="7">
        <v>2319749.44</v>
      </c>
      <c r="F434" s="7">
        <v>-79582.559999999998</v>
      </c>
      <c r="G434" s="7">
        <v>-746882.56000000006</v>
      </c>
      <c r="H434" s="7">
        <v>-930548.56</v>
      </c>
      <c r="I434" s="7">
        <v>6716.44</v>
      </c>
      <c r="J434" s="7">
        <v>6716.44</v>
      </c>
      <c r="K434" s="7">
        <v>6716.44</v>
      </c>
      <c r="L434" s="7">
        <v>1545920.44</v>
      </c>
      <c r="M434" s="7">
        <v>1545920.44</v>
      </c>
      <c r="N434" s="7">
        <v>1545920.44</v>
      </c>
    </row>
    <row r="435" spans="1:14" x14ac:dyDescent="0.2">
      <c r="A435" s="3">
        <v>236026</v>
      </c>
      <c r="B435" s="6" t="s">
        <v>418</v>
      </c>
      <c r="C435" s="7">
        <v>0</v>
      </c>
      <c r="D435" s="7">
        <v>0</v>
      </c>
      <c r="E435" s="7">
        <v>0</v>
      </c>
      <c r="F435" s="7">
        <v>0</v>
      </c>
      <c r="G435" s="7">
        <v>0</v>
      </c>
      <c r="H435" s="7">
        <v>0</v>
      </c>
      <c r="I435" s="7">
        <v>2538911</v>
      </c>
      <c r="J435" s="7">
        <v>2538911</v>
      </c>
      <c r="K435" s="7">
        <v>0</v>
      </c>
      <c r="L435" s="7">
        <v>0</v>
      </c>
      <c r="M435" s="7">
        <v>0</v>
      </c>
      <c r="N435" s="7">
        <v>-217994.55</v>
      </c>
    </row>
    <row r="436" spans="1:14" x14ac:dyDescent="0.2">
      <c r="A436" s="3">
        <v>236027</v>
      </c>
      <c r="B436" s="6" t="s">
        <v>419</v>
      </c>
      <c r="C436" s="7">
        <v>0</v>
      </c>
      <c r="D436" s="7">
        <v>0</v>
      </c>
      <c r="E436" s="7">
        <v>0</v>
      </c>
      <c r="F436" s="7">
        <v>0</v>
      </c>
      <c r="G436" s="7">
        <v>0</v>
      </c>
      <c r="H436" s="7">
        <v>0</v>
      </c>
      <c r="I436" s="7">
        <v>-408878</v>
      </c>
      <c r="J436" s="7">
        <v>-408878</v>
      </c>
      <c r="K436" s="7">
        <v>0</v>
      </c>
      <c r="L436" s="7">
        <v>0</v>
      </c>
      <c r="M436" s="7">
        <v>0</v>
      </c>
      <c r="N436" s="7">
        <v>0</v>
      </c>
    </row>
    <row r="437" spans="1:14" x14ac:dyDescent="0.2">
      <c r="A437" s="3">
        <v>236028</v>
      </c>
      <c r="B437" s="6" t="s">
        <v>420</v>
      </c>
      <c r="C437" s="7">
        <v>0</v>
      </c>
      <c r="D437" s="7">
        <v>0</v>
      </c>
      <c r="E437" s="7">
        <v>0</v>
      </c>
      <c r="F437" s="7">
        <v>0</v>
      </c>
      <c r="G437" s="7">
        <v>0</v>
      </c>
      <c r="H437" s="7">
        <v>0</v>
      </c>
      <c r="I437" s="7">
        <v>-2230033</v>
      </c>
      <c r="J437" s="7">
        <v>-2230033</v>
      </c>
      <c r="K437" s="7">
        <v>-100000</v>
      </c>
      <c r="L437" s="7">
        <v>-222740</v>
      </c>
      <c r="M437" s="7">
        <v>-222740</v>
      </c>
      <c r="N437" s="7">
        <v>0</v>
      </c>
    </row>
    <row r="438" spans="1:14" x14ac:dyDescent="0.2">
      <c r="A438" s="3">
        <v>236029</v>
      </c>
      <c r="B438" s="6" t="s">
        <v>421</v>
      </c>
      <c r="C438" s="7">
        <v>0</v>
      </c>
      <c r="D438" s="7">
        <v>0</v>
      </c>
      <c r="E438" s="7">
        <v>0</v>
      </c>
      <c r="F438" s="7">
        <v>0</v>
      </c>
      <c r="G438" s="7">
        <v>0</v>
      </c>
      <c r="H438" s="7">
        <v>0</v>
      </c>
      <c r="I438" s="7">
        <v>0</v>
      </c>
      <c r="J438" s="7">
        <v>0</v>
      </c>
      <c r="K438" s="7">
        <v>0</v>
      </c>
      <c r="L438" s="7">
        <v>0</v>
      </c>
      <c r="M438" s="7">
        <v>0</v>
      </c>
      <c r="N438" s="7">
        <v>0</v>
      </c>
    </row>
    <row r="439" spans="1:14" x14ac:dyDescent="0.2">
      <c r="A439" s="3">
        <v>236030</v>
      </c>
      <c r="B439" s="6" t="s">
        <v>422</v>
      </c>
      <c r="C439" s="7">
        <v>2567448.0499999998</v>
      </c>
      <c r="D439" s="7">
        <v>2567448.0499999998</v>
      </c>
      <c r="E439" s="7">
        <v>2567448.0499999998</v>
      </c>
      <c r="F439" s="7">
        <v>2567448.0499999998</v>
      </c>
      <c r="G439" s="7">
        <v>2567448.0499999998</v>
      </c>
      <c r="H439" s="7">
        <v>2567448.0499999998</v>
      </c>
      <c r="I439" s="7">
        <v>2567448.0499999998</v>
      </c>
      <c r="J439" s="7">
        <v>2567448.0499999998</v>
      </c>
      <c r="K439" s="7">
        <v>2567448.0499999998</v>
      </c>
      <c r="L439" s="7">
        <v>2777538.05</v>
      </c>
      <c r="M439" s="7">
        <v>2793762.05</v>
      </c>
      <c r="N439" s="7">
        <v>2793762.05</v>
      </c>
    </row>
    <row r="440" spans="1:14" x14ac:dyDescent="0.2">
      <c r="A440" s="3">
        <v>236031</v>
      </c>
      <c r="B440" s="6" t="s">
        <v>423</v>
      </c>
      <c r="C440" s="7">
        <v>0</v>
      </c>
      <c r="D440" s="7">
        <v>-392770</v>
      </c>
      <c r="E440" s="7">
        <v>-2500225</v>
      </c>
      <c r="F440" s="7">
        <v>-2977091</v>
      </c>
      <c r="G440" s="7">
        <v>-30943</v>
      </c>
      <c r="H440" s="7">
        <v>-39276</v>
      </c>
      <c r="I440" s="7">
        <v>-55942</v>
      </c>
      <c r="J440" s="7">
        <v>-55942</v>
      </c>
      <c r="K440" s="7">
        <v>-64275</v>
      </c>
      <c r="L440" s="7">
        <v>837055</v>
      </c>
      <c r="M440" s="7">
        <v>828722</v>
      </c>
      <c r="N440" s="7">
        <v>820389</v>
      </c>
    </row>
    <row r="441" spans="1:14" x14ac:dyDescent="0.2">
      <c r="A441" s="3">
        <v>236036</v>
      </c>
      <c r="B441" s="6" t="s">
        <v>424</v>
      </c>
      <c r="C441" s="7">
        <v>0</v>
      </c>
      <c r="D441" s="7">
        <v>0</v>
      </c>
      <c r="E441" s="7">
        <v>0</v>
      </c>
      <c r="F441" s="7">
        <v>0</v>
      </c>
      <c r="G441" s="7">
        <v>0</v>
      </c>
      <c r="H441" s="7">
        <v>0</v>
      </c>
      <c r="I441" s="7">
        <v>71962</v>
      </c>
      <c r="J441" s="7">
        <v>71962</v>
      </c>
      <c r="K441" s="7">
        <v>71962</v>
      </c>
      <c r="L441" s="7">
        <v>71962</v>
      </c>
      <c r="M441" s="7">
        <v>71962</v>
      </c>
      <c r="N441" s="7">
        <v>71962</v>
      </c>
    </row>
    <row r="442" spans="1:14" x14ac:dyDescent="0.2">
      <c r="A442" s="3">
        <v>236037</v>
      </c>
      <c r="B442" s="6" t="s">
        <v>425</v>
      </c>
      <c r="C442" s="7">
        <v>0</v>
      </c>
      <c r="D442" s="7">
        <v>0</v>
      </c>
      <c r="E442" s="7">
        <v>0</v>
      </c>
      <c r="F442" s="7">
        <v>0</v>
      </c>
      <c r="G442" s="7">
        <v>0</v>
      </c>
      <c r="H442" s="7">
        <v>0</v>
      </c>
      <c r="I442" s="7">
        <v>33397</v>
      </c>
      <c r="J442" s="7">
        <v>33397</v>
      </c>
      <c r="K442" s="7">
        <v>33397</v>
      </c>
      <c r="L442" s="7">
        <v>33397</v>
      </c>
      <c r="M442" s="7">
        <v>33397</v>
      </c>
      <c r="N442" s="7">
        <v>33397</v>
      </c>
    </row>
    <row r="443" spans="1:14" x14ac:dyDescent="0.2">
      <c r="A443" s="3">
        <v>236038</v>
      </c>
      <c r="B443" s="6" t="s">
        <v>426</v>
      </c>
      <c r="C443" s="7">
        <v>0</v>
      </c>
      <c r="D443" s="7">
        <v>0</v>
      </c>
      <c r="E443" s="7">
        <v>0</v>
      </c>
      <c r="F443" s="7">
        <v>0</v>
      </c>
      <c r="G443" s="7">
        <v>0</v>
      </c>
      <c r="H443" s="7">
        <v>0</v>
      </c>
      <c r="I443" s="7">
        <v>-372904</v>
      </c>
      <c r="J443" s="7">
        <v>-372904</v>
      </c>
      <c r="K443" s="7">
        <v>-372904</v>
      </c>
      <c r="L443" s="7">
        <v>-382112</v>
      </c>
      <c r="M443" s="7">
        <v>-382112</v>
      </c>
      <c r="N443" s="7">
        <v>-382112</v>
      </c>
    </row>
    <row r="444" spans="1:14" x14ac:dyDescent="0.2">
      <c r="A444" s="3">
        <v>236039</v>
      </c>
      <c r="B444" s="6" t="s">
        <v>427</v>
      </c>
      <c r="C444" s="7">
        <v>0</v>
      </c>
      <c r="D444" s="7">
        <v>0</v>
      </c>
      <c r="E444" s="7">
        <v>0</v>
      </c>
      <c r="F444" s="7">
        <v>0</v>
      </c>
      <c r="G444" s="7">
        <v>0</v>
      </c>
      <c r="H444" s="7">
        <v>0</v>
      </c>
      <c r="I444" s="7">
        <v>0</v>
      </c>
      <c r="J444" s="7">
        <v>0</v>
      </c>
      <c r="K444" s="7">
        <v>0</v>
      </c>
      <c r="L444" s="7">
        <v>0</v>
      </c>
      <c r="M444" s="7">
        <v>0</v>
      </c>
      <c r="N444" s="7">
        <v>0</v>
      </c>
    </row>
    <row r="445" spans="1:14" x14ac:dyDescent="0.2">
      <c r="A445" s="3">
        <v>236045</v>
      </c>
      <c r="B445" s="6" t="s">
        <v>428</v>
      </c>
      <c r="C445" s="7">
        <v>0</v>
      </c>
      <c r="D445" s="7">
        <v>0</v>
      </c>
      <c r="E445" s="7">
        <v>0</v>
      </c>
      <c r="F445" s="7">
        <v>0</v>
      </c>
      <c r="G445" s="7">
        <v>0</v>
      </c>
      <c r="H445" s="7">
        <v>0</v>
      </c>
      <c r="I445" s="7">
        <v>0</v>
      </c>
      <c r="J445" s="7">
        <v>0</v>
      </c>
      <c r="K445" s="7">
        <v>0</v>
      </c>
      <c r="L445" s="7">
        <v>0</v>
      </c>
      <c r="M445" s="7">
        <v>0</v>
      </c>
      <c r="N445" s="7">
        <v>0</v>
      </c>
    </row>
    <row r="446" spans="1:14" x14ac:dyDescent="0.2">
      <c r="A446" s="3">
        <v>236046</v>
      </c>
      <c r="B446" s="6" t="s">
        <v>429</v>
      </c>
      <c r="C446" s="7">
        <v>-1534703</v>
      </c>
      <c r="D446" s="7">
        <v>-1224982</v>
      </c>
      <c r="E446" s="7">
        <v>-1396542</v>
      </c>
      <c r="F446" s="7">
        <v>-1070405</v>
      </c>
      <c r="G446" s="7">
        <v>-946797</v>
      </c>
      <c r="H446" s="7">
        <v>-636366</v>
      </c>
      <c r="I446" s="7">
        <v>-374274</v>
      </c>
      <c r="J446" s="7">
        <v>-321529</v>
      </c>
      <c r="K446" s="7">
        <v>-324879</v>
      </c>
      <c r="L446" s="7">
        <v>-355746</v>
      </c>
      <c r="M446" s="7">
        <v>-736058</v>
      </c>
      <c r="N446" s="7">
        <v>-1297304</v>
      </c>
    </row>
    <row r="447" spans="1:14" x14ac:dyDescent="0.2">
      <c r="A447" s="3">
        <v>236047</v>
      </c>
      <c r="B447" s="6" t="s">
        <v>430</v>
      </c>
      <c r="C447" s="7">
        <v>-82104.679999999993</v>
      </c>
      <c r="D447" s="7">
        <v>-78669.66</v>
      </c>
      <c r="E447" s="7">
        <v>100045.67</v>
      </c>
      <c r="F447" s="7">
        <v>8065.95</v>
      </c>
      <c r="G447" s="7">
        <v>52275.81</v>
      </c>
      <c r="H447" s="7">
        <v>52275.81</v>
      </c>
      <c r="I447" s="7">
        <v>52275.81</v>
      </c>
      <c r="J447" s="7">
        <v>0</v>
      </c>
      <c r="K447" s="7">
        <v>0</v>
      </c>
      <c r="L447" s="7">
        <v>0</v>
      </c>
      <c r="M447" s="7">
        <v>0</v>
      </c>
      <c r="N447" s="7">
        <v>-5965.74</v>
      </c>
    </row>
    <row r="448" spans="1:14" x14ac:dyDescent="0.2">
      <c r="A448" s="3">
        <v>236050</v>
      </c>
      <c r="B448" s="6" t="s">
        <v>431</v>
      </c>
      <c r="C448" s="7">
        <v>-2624</v>
      </c>
      <c r="D448" s="7">
        <v>53.5</v>
      </c>
      <c r="E448" s="7">
        <v>53.5</v>
      </c>
      <c r="F448" s="7">
        <v>53.5</v>
      </c>
      <c r="G448" s="7">
        <v>4060.09</v>
      </c>
      <c r="H448" s="7">
        <v>4060.09</v>
      </c>
      <c r="I448" s="7">
        <v>4060.09</v>
      </c>
      <c r="J448" s="7">
        <v>6431.22</v>
      </c>
      <c r="K448" s="7">
        <v>6431.22</v>
      </c>
      <c r="L448" s="7">
        <v>6431.22</v>
      </c>
      <c r="M448" s="7">
        <v>8955.92</v>
      </c>
      <c r="N448" s="7">
        <v>8955.92</v>
      </c>
    </row>
    <row r="449" spans="1:14" x14ac:dyDescent="0.2">
      <c r="A449" s="3">
        <v>236051</v>
      </c>
      <c r="B449" s="6" t="s">
        <v>432</v>
      </c>
      <c r="C449" s="7">
        <v>6.68</v>
      </c>
      <c r="D449" s="7">
        <v>-592559.03</v>
      </c>
      <c r="E449" s="7">
        <v>-1156454.6299999999</v>
      </c>
      <c r="F449" s="7">
        <v>-1750072.56</v>
      </c>
      <c r="G449" s="7">
        <v>-2336551.5299999998</v>
      </c>
      <c r="H449" s="7">
        <v>-2936031.06</v>
      </c>
      <c r="I449" s="7">
        <v>-3520856.79</v>
      </c>
      <c r="J449" s="7">
        <v>-4115468.51</v>
      </c>
      <c r="K449" s="7">
        <v>-4709146.08</v>
      </c>
      <c r="L449" s="7">
        <v>-5306475.8099999996</v>
      </c>
      <c r="M449" s="7">
        <v>-5910469.2800000003</v>
      </c>
      <c r="N449" s="7">
        <v>-6511765.0099999998</v>
      </c>
    </row>
    <row r="450" spans="1:14" x14ac:dyDescent="0.2">
      <c r="A450" s="3">
        <v>236052</v>
      </c>
      <c r="B450" s="6" t="s">
        <v>433</v>
      </c>
      <c r="C450" s="7">
        <v>-8800</v>
      </c>
      <c r="D450" s="7">
        <v>3499.99</v>
      </c>
      <c r="E450" s="7">
        <v>3499.99</v>
      </c>
      <c r="F450" s="7">
        <v>3499.99</v>
      </c>
      <c r="G450" s="7">
        <v>575105.46</v>
      </c>
      <c r="H450" s="7">
        <v>575105.46</v>
      </c>
      <c r="I450" s="7">
        <v>575105.46</v>
      </c>
      <c r="J450" s="7">
        <v>794177.76</v>
      </c>
      <c r="K450" s="7">
        <v>794177.76</v>
      </c>
      <c r="L450" s="7">
        <v>794177.76</v>
      </c>
      <c r="M450" s="7">
        <v>851027.42</v>
      </c>
      <c r="N450" s="7">
        <v>851027.42</v>
      </c>
    </row>
    <row r="451" spans="1:14" x14ac:dyDescent="0.2">
      <c r="A451" s="3">
        <v>236053</v>
      </c>
      <c r="B451" s="6" t="s">
        <v>434</v>
      </c>
      <c r="C451" s="7">
        <v>-250</v>
      </c>
      <c r="D451" s="7">
        <v>-81.83</v>
      </c>
      <c r="E451" s="7">
        <v>-81.83</v>
      </c>
      <c r="F451" s="7">
        <v>-3578.09</v>
      </c>
      <c r="G451" s="7">
        <v>-197.38</v>
      </c>
      <c r="H451" s="7">
        <v>-197.38</v>
      </c>
      <c r="I451" s="7">
        <v>-197.38</v>
      </c>
      <c r="J451" s="7">
        <v>2059.6999999999998</v>
      </c>
      <c r="K451" s="7">
        <v>2059.6999999999998</v>
      </c>
      <c r="L451" s="7">
        <v>2059.6999999999998</v>
      </c>
      <c r="M451" s="7">
        <v>2699.55</v>
      </c>
      <c r="N451" s="7">
        <v>2699.55</v>
      </c>
    </row>
    <row r="452" spans="1:14" x14ac:dyDescent="0.2">
      <c r="A452" s="3">
        <v>236054</v>
      </c>
      <c r="B452" s="6" t="s">
        <v>435</v>
      </c>
      <c r="C452" s="7">
        <v>-900</v>
      </c>
      <c r="D452" s="7">
        <v>498.68</v>
      </c>
      <c r="E452" s="7">
        <v>498.68</v>
      </c>
      <c r="F452" s="7">
        <v>498.68</v>
      </c>
      <c r="G452" s="7">
        <v>57779.59</v>
      </c>
      <c r="H452" s="7">
        <v>57779.59</v>
      </c>
      <c r="I452" s="7">
        <v>57779.59</v>
      </c>
      <c r="J452" s="7">
        <v>58257.35</v>
      </c>
      <c r="K452" s="7">
        <v>58257.35</v>
      </c>
      <c r="L452" s="7">
        <v>58257.35</v>
      </c>
      <c r="M452" s="7">
        <v>58984.01</v>
      </c>
      <c r="N452" s="7">
        <v>58984.01</v>
      </c>
    </row>
    <row r="453" spans="1:14" x14ac:dyDescent="0.2">
      <c r="A453" s="3">
        <v>236055</v>
      </c>
      <c r="B453" s="6" t="s">
        <v>436</v>
      </c>
      <c r="C453" s="7">
        <v>-30</v>
      </c>
      <c r="D453" s="7">
        <v>4.3899999999999997</v>
      </c>
      <c r="E453" s="7">
        <v>4.3899999999999997</v>
      </c>
      <c r="F453" s="7">
        <v>4.3899999999999997</v>
      </c>
      <c r="G453" s="7">
        <v>1412.94</v>
      </c>
      <c r="H453" s="7">
        <v>1412.94</v>
      </c>
      <c r="I453" s="7">
        <v>1412.94</v>
      </c>
      <c r="J453" s="7">
        <v>1424.69</v>
      </c>
      <c r="K453" s="7">
        <v>1424.69</v>
      </c>
      <c r="L453" s="7">
        <v>1424.69</v>
      </c>
      <c r="M453" s="7">
        <v>1442.56</v>
      </c>
      <c r="N453" s="7">
        <v>1442.56</v>
      </c>
    </row>
    <row r="454" spans="1:14" x14ac:dyDescent="0.2">
      <c r="A454" s="3">
        <v>236056</v>
      </c>
      <c r="B454" s="6" t="s">
        <v>437</v>
      </c>
      <c r="C454" s="7">
        <v>-741085.13</v>
      </c>
      <c r="D454" s="7">
        <v>-375818.18</v>
      </c>
      <c r="E454" s="7">
        <v>-22859.52</v>
      </c>
      <c r="F454" s="7">
        <v>886296</v>
      </c>
      <c r="G454" s="7">
        <v>1226046.67</v>
      </c>
      <c r="H454" s="7">
        <v>1565606.16</v>
      </c>
      <c r="I454" s="7">
        <v>1903895.59</v>
      </c>
      <c r="J454" s="7">
        <v>2235736.75</v>
      </c>
      <c r="K454" s="7">
        <v>2652966.0499999998</v>
      </c>
      <c r="L454" s="7">
        <v>2976218.9</v>
      </c>
      <c r="M454" s="7">
        <v>3290475.88</v>
      </c>
      <c r="N454" s="7">
        <v>3595019</v>
      </c>
    </row>
    <row r="455" spans="1:14" x14ac:dyDescent="0.2">
      <c r="A455" s="3">
        <v>236057</v>
      </c>
      <c r="B455" s="6" t="s">
        <v>438</v>
      </c>
      <c r="C455" s="7">
        <v>-100000</v>
      </c>
      <c r="D455" s="7">
        <v>-85431.66</v>
      </c>
      <c r="E455" s="7">
        <v>18729.919999999998</v>
      </c>
      <c r="F455" s="7">
        <v>4161.58</v>
      </c>
      <c r="G455" s="7">
        <v>162314.6</v>
      </c>
      <c r="H455" s="7">
        <v>162314.6</v>
      </c>
      <c r="I455" s="7">
        <v>162314.6</v>
      </c>
      <c r="J455" s="7">
        <v>255911.3</v>
      </c>
      <c r="K455" s="7">
        <v>255911.3</v>
      </c>
      <c r="L455" s="7">
        <v>255911.3</v>
      </c>
      <c r="M455" s="7">
        <v>355569.93</v>
      </c>
      <c r="N455" s="7">
        <v>355566.87</v>
      </c>
    </row>
    <row r="456" spans="1:14" x14ac:dyDescent="0.2">
      <c r="A456" s="3">
        <v>236058</v>
      </c>
      <c r="B456" s="6" t="s">
        <v>439</v>
      </c>
      <c r="C456" s="7">
        <v>-4000</v>
      </c>
      <c r="D456" s="7">
        <v>-88.78</v>
      </c>
      <c r="E456" s="7">
        <v>-88.78</v>
      </c>
      <c r="F456" s="7">
        <v>-88.78</v>
      </c>
      <c r="G456" s="7">
        <v>4647.59</v>
      </c>
      <c r="H456" s="7">
        <v>4647.59</v>
      </c>
      <c r="I456" s="7">
        <v>4647.59</v>
      </c>
      <c r="J456" s="7">
        <v>8233.36</v>
      </c>
      <c r="K456" s="7">
        <v>8233.36</v>
      </c>
      <c r="L456" s="7">
        <v>8233.36</v>
      </c>
      <c r="M456" s="7">
        <v>12467.74</v>
      </c>
      <c r="N456" s="7">
        <v>12467.74</v>
      </c>
    </row>
    <row r="457" spans="1:14" x14ac:dyDescent="0.2">
      <c r="A457" s="3">
        <v>236059</v>
      </c>
      <c r="B457" s="6" t="s">
        <v>440</v>
      </c>
      <c r="C457" s="7">
        <v>-173510.04</v>
      </c>
      <c r="D457" s="7">
        <v>-87357.04</v>
      </c>
      <c r="E457" s="7">
        <v>-4810.17</v>
      </c>
      <c r="F457" s="7">
        <v>229234.14</v>
      </c>
      <c r="G457" s="7">
        <v>313006.90000000002</v>
      </c>
      <c r="H457" s="7">
        <v>396546.78</v>
      </c>
      <c r="I457" s="7">
        <v>481035.8</v>
      </c>
      <c r="J457" s="7">
        <v>564295.57999999996</v>
      </c>
      <c r="K457" s="7">
        <v>669193.68000000005</v>
      </c>
      <c r="L457" s="7">
        <v>753500.06</v>
      </c>
      <c r="M457" s="7">
        <v>837871.92</v>
      </c>
      <c r="N457" s="7">
        <v>927492.94</v>
      </c>
    </row>
    <row r="458" spans="1:14" x14ac:dyDescent="0.2">
      <c r="A458" s="3">
        <v>236062</v>
      </c>
      <c r="B458" s="6" t="s">
        <v>441</v>
      </c>
      <c r="C458" s="7">
        <v>0</v>
      </c>
      <c r="D458" s="7">
        <v>0</v>
      </c>
      <c r="E458" s="7">
        <v>0</v>
      </c>
      <c r="F458" s="7">
        <v>0</v>
      </c>
      <c r="G458" s="7">
        <v>0</v>
      </c>
      <c r="H458" s="7">
        <v>0</v>
      </c>
      <c r="I458" s="7">
        <v>0</v>
      </c>
      <c r="J458" s="7">
        <v>0</v>
      </c>
      <c r="K458" s="7">
        <v>0</v>
      </c>
      <c r="L458" s="7">
        <v>0</v>
      </c>
      <c r="M458" s="7">
        <v>0</v>
      </c>
      <c r="N458" s="7">
        <v>0</v>
      </c>
    </row>
    <row r="459" spans="1:14" x14ac:dyDescent="0.2">
      <c r="A459" s="3">
        <v>236064</v>
      </c>
      <c r="B459" s="6" t="s">
        <v>442</v>
      </c>
      <c r="C459" s="7">
        <v>0</v>
      </c>
      <c r="D459" s="7">
        <v>0</v>
      </c>
      <c r="E459" s="7">
        <v>0</v>
      </c>
      <c r="F459" s="7">
        <v>0</v>
      </c>
      <c r="G459" s="7">
        <v>0</v>
      </c>
      <c r="H459" s="7">
        <v>0</v>
      </c>
      <c r="I459" s="7">
        <v>0</v>
      </c>
      <c r="J459" s="7">
        <v>0</v>
      </c>
      <c r="K459" s="7">
        <v>0</v>
      </c>
      <c r="L459" s="7">
        <v>0</v>
      </c>
      <c r="M459" s="7">
        <v>0</v>
      </c>
      <c r="N459" s="7">
        <v>0</v>
      </c>
    </row>
    <row r="460" spans="1:14" x14ac:dyDescent="0.2">
      <c r="A460" s="3">
        <v>236066</v>
      </c>
      <c r="B460" s="6" t="s">
        <v>437</v>
      </c>
      <c r="C460" s="7">
        <v>511.23</v>
      </c>
      <c r="D460" s="7">
        <v>511.23</v>
      </c>
      <c r="E460" s="7">
        <v>511.23</v>
      </c>
      <c r="F460" s="7">
        <v>511.23</v>
      </c>
      <c r="G460" s="7">
        <v>511.23</v>
      </c>
      <c r="H460" s="7">
        <v>511.23</v>
      </c>
      <c r="I460" s="7">
        <v>511.23</v>
      </c>
      <c r="J460" s="7">
        <v>511.23</v>
      </c>
      <c r="K460" s="7">
        <v>511.23</v>
      </c>
      <c r="L460" s="7">
        <v>511.23</v>
      </c>
      <c r="M460" s="7">
        <v>511.23</v>
      </c>
      <c r="N460" s="7">
        <v>511.23</v>
      </c>
    </row>
    <row r="461" spans="1:14" x14ac:dyDescent="0.2">
      <c r="A461" s="3">
        <v>236067</v>
      </c>
      <c r="B461" s="6" t="s">
        <v>438</v>
      </c>
      <c r="C461" s="7">
        <v>-785.22</v>
      </c>
      <c r="D461" s="7">
        <v>-785.22</v>
      </c>
      <c r="E461" s="7">
        <v>-785.22</v>
      </c>
      <c r="F461" s="7">
        <v>-785.22</v>
      </c>
      <c r="G461" s="7">
        <v>-785.22</v>
      </c>
      <c r="H461" s="7">
        <v>-785.22</v>
      </c>
      <c r="I461" s="7">
        <v>-785.22</v>
      </c>
      <c r="J461" s="7">
        <v>-785.22</v>
      </c>
      <c r="K461" s="7">
        <v>-785.22</v>
      </c>
      <c r="L461" s="7">
        <v>-785.22</v>
      </c>
      <c r="M461" s="7">
        <v>-785.22</v>
      </c>
      <c r="N461" s="7">
        <v>-785.22</v>
      </c>
    </row>
    <row r="462" spans="1:14" x14ac:dyDescent="0.2">
      <c r="A462" s="3">
        <v>236069</v>
      </c>
      <c r="B462" s="6" t="s">
        <v>440</v>
      </c>
      <c r="C462" s="7">
        <v>239.77</v>
      </c>
      <c r="D462" s="7">
        <v>239.77</v>
      </c>
      <c r="E462" s="7">
        <v>239.77</v>
      </c>
      <c r="F462" s="7">
        <v>239.77</v>
      </c>
      <c r="G462" s="7">
        <v>239.77</v>
      </c>
      <c r="H462" s="7">
        <v>239.77</v>
      </c>
      <c r="I462" s="7">
        <v>239.77</v>
      </c>
      <c r="J462" s="7">
        <v>239.77</v>
      </c>
      <c r="K462" s="7">
        <v>239.77</v>
      </c>
      <c r="L462" s="7">
        <v>239.77</v>
      </c>
      <c r="M462" s="7">
        <v>239.77</v>
      </c>
      <c r="N462" s="7">
        <v>239.77</v>
      </c>
    </row>
    <row r="463" spans="1:14" x14ac:dyDescent="0.2">
      <c r="A463" s="3">
        <v>236076</v>
      </c>
      <c r="B463" s="6" t="s">
        <v>443</v>
      </c>
      <c r="C463" s="7">
        <v>-21217.49</v>
      </c>
      <c r="D463" s="7">
        <v>-21217.49</v>
      </c>
      <c r="E463" s="7">
        <v>-21217.49</v>
      </c>
      <c r="F463" s="7">
        <v>-21217.49</v>
      </c>
      <c r="G463" s="7">
        <v>-21217.49</v>
      </c>
      <c r="H463" s="7">
        <v>-21217.49</v>
      </c>
      <c r="I463" s="7">
        <v>-21217.49</v>
      </c>
      <c r="J463" s="7">
        <v>-21217.49</v>
      </c>
      <c r="K463" s="7">
        <v>-21217.49</v>
      </c>
      <c r="L463" s="7">
        <v>-21217.49</v>
      </c>
      <c r="M463" s="7">
        <v>-21217.49</v>
      </c>
      <c r="N463" s="7">
        <v>-21217.49</v>
      </c>
    </row>
    <row r="464" spans="1:14" x14ac:dyDescent="0.2">
      <c r="A464" s="3">
        <v>236078</v>
      </c>
      <c r="B464" s="6" t="s">
        <v>444</v>
      </c>
      <c r="C464" s="7">
        <v>-14430.17</v>
      </c>
      <c r="D464" s="7">
        <v>-14558.39</v>
      </c>
      <c r="E464" s="7">
        <v>-17135.669999999998</v>
      </c>
      <c r="F464" s="7">
        <v>-18488.419999999998</v>
      </c>
      <c r="G464" s="7">
        <v>-19741.169999999998</v>
      </c>
      <c r="H464" s="7">
        <v>-20780.22</v>
      </c>
      <c r="I464" s="7">
        <v>-21990.23</v>
      </c>
      <c r="J464" s="7">
        <v>-23200.240000000002</v>
      </c>
      <c r="K464" s="7">
        <v>-24533.1</v>
      </c>
      <c r="L464" s="7">
        <v>-25834.71</v>
      </c>
      <c r="M464" s="7">
        <v>-27136.32</v>
      </c>
      <c r="N464" s="7">
        <v>-28437.93</v>
      </c>
    </row>
    <row r="465" spans="1:14" x14ac:dyDescent="0.2">
      <c r="A465" s="3">
        <v>236100</v>
      </c>
      <c r="B465" s="6" t="s">
        <v>445</v>
      </c>
      <c r="C465" s="7">
        <v>369197.1</v>
      </c>
      <c r="D465" s="7">
        <v>369197.1</v>
      </c>
      <c r="E465" s="7">
        <v>369197.1</v>
      </c>
      <c r="F465" s="7">
        <v>369197.1</v>
      </c>
      <c r="G465" s="7">
        <v>554197.1</v>
      </c>
      <c r="H465" s="7">
        <v>554197.1</v>
      </c>
      <c r="I465" s="7">
        <v>554197.1</v>
      </c>
      <c r="J465" s="7">
        <v>554197.1</v>
      </c>
      <c r="K465" s="7">
        <v>554197.1</v>
      </c>
      <c r="L465" s="7">
        <v>554197.1</v>
      </c>
      <c r="M465" s="7">
        <v>554197.1</v>
      </c>
      <c r="N465" s="7">
        <v>389247.1</v>
      </c>
    </row>
    <row r="466" spans="1:14" x14ac:dyDescent="0.2">
      <c r="A466" s="3">
        <v>236101</v>
      </c>
      <c r="B466" s="6" t="s">
        <v>446</v>
      </c>
      <c r="C466" s="7">
        <v>-1477690.45</v>
      </c>
      <c r="D466" s="7">
        <v>-2434505.39</v>
      </c>
      <c r="E466" s="7">
        <v>-1717648.45</v>
      </c>
      <c r="F466" s="7">
        <v>-2465124.7999999998</v>
      </c>
      <c r="G466" s="7">
        <v>-3024935.83</v>
      </c>
      <c r="H466" s="7">
        <v>-1003248.64</v>
      </c>
      <c r="I466" s="7">
        <v>-1219584.3</v>
      </c>
      <c r="J466" s="7">
        <v>-1431633.77</v>
      </c>
      <c r="K466" s="7">
        <v>-397038.06</v>
      </c>
      <c r="L466" s="7">
        <v>-585329.5</v>
      </c>
      <c r="M466" s="7">
        <v>-832297.96</v>
      </c>
      <c r="N466" s="7">
        <v>-723095.25</v>
      </c>
    </row>
    <row r="467" spans="1:14" x14ac:dyDescent="0.2">
      <c r="A467" s="3">
        <v>236102</v>
      </c>
      <c r="B467" s="6" t="s">
        <v>447</v>
      </c>
      <c r="C467" s="7">
        <v>-57586.68</v>
      </c>
      <c r="D467" s="7">
        <v>-66764.73</v>
      </c>
      <c r="E467" s="7">
        <v>-54205.75</v>
      </c>
      <c r="F467" s="7">
        <v>-51371.58</v>
      </c>
      <c r="G467" s="7">
        <v>-40181.43</v>
      </c>
      <c r="H467" s="7">
        <v>-31652.15</v>
      </c>
      <c r="I467" s="7">
        <v>-14666.52</v>
      </c>
      <c r="J467" s="7">
        <v>-14649.16</v>
      </c>
      <c r="K467" s="7">
        <v>-13130.49</v>
      </c>
      <c r="L467" s="7">
        <v>-13897.69</v>
      </c>
      <c r="M467" s="7">
        <v>-17580.11</v>
      </c>
      <c r="N467" s="7">
        <v>-33888.410000000003</v>
      </c>
    </row>
    <row r="468" spans="1:14" x14ac:dyDescent="0.2">
      <c r="A468" s="3">
        <v>236103</v>
      </c>
      <c r="B468" s="6" t="s">
        <v>448</v>
      </c>
      <c r="C468" s="7">
        <v>-8045.67</v>
      </c>
      <c r="D468" s="7">
        <v>-9546.2199999999993</v>
      </c>
      <c r="E468" s="7">
        <v>-2731.74</v>
      </c>
      <c r="F468" s="7">
        <v>-4065.44</v>
      </c>
      <c r="G468" s="7">
        <v>-4986.43</v>
      </c>
      <c r="H468" s="7">
        <v>-5651.31</v>
      </c>
      <c r="I468" s="7">
        <v>-6021.4</v>
      </c>
      <c r="J468" s="7">
        <v>-6293.68</v>
      </c>
      <c r="K468" s="7">
        <v>-6523.15</v>
      </c>
      <c r="L468" s="7">
        <v>-6741.26</v>
      </c>
      <c r="M468" s="7">
        <v>-7026.76</v>
      </c>
      <c r="N468" s="7">
        <v>-7601.22</v>
      </c>
    </row>
    <row r="469" spans="1:14" x14ac:dyDescent="0.2">
      <c r="A469" s="3">
        <v>236104</v>
      </c>
      <c r="B469" s="6" t="s">
        <v>449</v>
      </c>
      <c r="C469" s="7">
        <v>-57020.639999999999</v>
      </c>
      <c r="D469" s="7">
        <v>-65949.179999999993</v>
      </c>
      <c r="E469" s="7">
        <v>-52865.82</v>
      </c>
      <c r="F469" s="7">
        <v>-50467.66</v>
      </c>
      <c r="G469" s="7">
        <v>-39615.51</v>
      </c>
      <c r="H469" s="7">
        <v>-36408</v>
      </c>
      <c r="I469" s="7">
        <v>-15672.04</v>
      </c>
      <c r="J469" s="7">
        <v>-15703.4</v>
      </c>
      <c r="K469" s="7">
        <v>-13574.02</v>
      </c>
      <c r="L469" s="7">
        <v>-13610</v>
      </c>
      <c r="M469" s="7">
        <v>-18578.21</v>
      </c>
      <c r="N469" s="7">
        <v>-35869.760000000002</v>
      </c>
    </row>
    <row r="470" spans="1:14" x14ac:dyDescent="0.2">
      <c r="A470" s="3">
        <v>236105</v>
      </c>
      <c r="B470" s="6" t="s">
        <v>450</v>
      </c>
      <c r="C470" s="7">
        <v>-50494.7</v>
      </c>
      <c r="D470" s="7">
        <v>-60164.85</v>
      </c>
      <c r="E470" s="7">
        <v>-16931.27</v>
      </c>
      <c r="F470" s="7">
        <v>-23569.66</v>
      </c>
      <c r="G470" s="7">
        <v>-28082.76</v>
      </c>
      <c r="H470" s="7">
        <v>-31520.93</v>
      </c>
      <c r="I470" s="7">
        <v>-33131.57</v>
      </c>
      <c r="J470" s="7">
        <v>-34888</v>
      </c>
      <c r="K470" s="7">
        <v>-36485.54</v>
      </c>
      <c r="L470" s="7">
        <v>-38109.35</v>
      </c>
      <c r="M470" s="7">
        <v>-40229.75</v>
      </c>
      <c r="N470" s="7">
        <v>-44750.82</v>
      </c>
    </row>
    <row r="471" spans="1:14" x14ac:dyDescent="0.2">
      <c r="A471" s="3">
        <v>236106</v>
      </c>
      <c r="B471" s="6" t="s">
        <v>451</v>
      </c>
      <c r="C471" s="7">
        <v>-7133.38</v>
      </c>
      <c r="D471" s="7">
        <v>-8402.14</v>
      </c>
      <c r="E471" s="7">
        <v>-2384.1799999999998</v>
      </c>
      <c r="F471" s="7">
        <v>-3497.83</v>
      </c>
      <c r="G471" s="7">
        <v>-4295.57</v>
      </c>
      <c r="H471" s="7">
        <v>-5011.1099999999997</v>
      </c>
      <c r="I471" s="7">
        <v>-5339.05</v>
      </c>
      <c r="J471" s="7">
        <v>-5579.93</v>
      </c>
      <c r="K471" s="7">
        <v>-5784.66</v>
      </c>
      <c r="L471" s="7">
        <v>-5967.28</v>
      </c>
      <c r="M471" s="7">
        <v>-6211.85</v>
      </c>
      <c r="N471" s="7">
        <v>-6725.76</v>
      </c>
    </row>
    <row r="472" spans="1:14" x14ac:dyDescent="0.2">
      <c r="A472" s="3">
        <v>236107</v>
      </c>
      <c r="B472" s="6" t="s">
        <v>452</v>
      </c>
      <c r="C472" s="7">
        <v>-3883.16</v>
      </c>
      <c r="D472" s="7">
        <v>-6502.91</v>
      </c>
      <c r="E472" s="7">
        <v>-4830.63</v>
      </c>
      <c r="F472" s="7">
        <v>-7315.11</v>
      </c>
      <c r="G472" s="7">
        <v>-9038.2099999999991</v>
      </c>
      <c r="H472" s="7">
        <v>-3040.11</v>
      </c>
      <c r="I472" s="7">
        <v>-3741.22</v>
      </c>
      <c r="J472" s="7">
        <v>-4325.4399999999996</v>
      </c>
      <c r="K472" s="7">
        <v>-1089.95</v>
      </c>
      <c r="L472" s="7">
        <v>-1524.9</v>
      </c>
      <c r="M472" s="7">
        <v>-2130.2199999999998</v>
      </c>
      <c r="N472" s="7">
        <v>-1643.26</v>
      </c>
    </row>
    <row r="473" spans="1:14" x14ac:dyDescent="0.2">
      <c r="A473" s="3">
        <v>236108</v>
      </c>
      <c r="B473" s="6" t="s">
        <v>453</v>
      </c>
      <c r="C473" s="7">
        <v>-23836.68</v>
      </c>
      <c r="D473" s="7">
        <v>-22244.45</v>
      </c>
      <c r="E473" s="7">
        <v>-19893.28</v>
      </c>
      <c r="F473" s="7">
        <v>-18713.21</v>
      </c>
      <c r="G473" s="7">
        <v>-16189.7</v>
      </c>
      <c r="H473" s="7">
        <v>-14623.5</v>
      </c>
      <c r="I473" s="7">
        <v>-7699.54</v>
      </c>
      <c r="J473" s="7">
        <v>-9973.8799999999992</v>
      </c>
      <c r="K473" s="7">
        <v>-9113.1</v>
      </c>
      <c r="L473" s="7">
        <v>-9096.4</v>
      </c>
      <c r="M473" s="7">
        <v>-12034.74</v>
      </c>
      <c r="N473" s="7">
        <v>-16708.349999999999</v>
      </c>
    </row>
    <row r="474" spans="1:14" x14ac:dyDescent="0.2">
      <c r="A474" s="3">
        <v>236109</v>
      </c>
      <c r="B474" s="6" t="s">
        <v>454</v>
      </c>
      <c r="C474" s="7">
        <v>-69960.820000000007</v>
      </c>
      <c r="D474" s="7">
        <v>-98229.77</v>
      </c>
      <c r="E474" s="7">
        <v>-53102.27</v>
      </c>
      <c r="F474" s="7">
        <v>-74723.14</v>
      </c>
      <c r="G474" s="7">
        <v>-91529.99</v>
      </c>
      <c r="H474" s="7">
        <v>-103249.01</v>
      </c>
      <c r="I474" s="7">
        <v>-108297.35</v>
      </c>
      <c r="J474" s="7">
        <v>-114086.71</v>
      </c>
      <c r="K474" s="7">
        <v>-118921.26</v>
      </c>
      <c r="L474" s="7">
        <v>-16645.91</v>
      </c>
      <c r="M474" s="7">
        <v>-25139.5</v>
      </c>
      <c r="N474" s="7">
        <v>-44642.51</v>
      </c>
    </row>
    <row r="475" spans="1:14" x14ac:dyDescent="0.2">
      <c r="A475" s="3">
        <v>236110</v>
      </c>
      <c r="B475" s="6" t="s">
        <v>455</v>
      </c>
      <c r="C475" s="7">
        <v>-25507.119999999999</v>
      </c>
      <c r="D475" s="7">
        <v>-29766.01</v>
      </c>
      <c r="E475" s="7">
        <v>-7697.95</v>
      </c>
      <c r="F475" s="7">
        <v>-11139.24</v>
      </c>
      <c r="G475" s="7">
        <v>-13837.28</v>
      </c>
      <c r="H475" s="7">
        <v>-4901.1000000000004</v>
      </c>
      <c r="I475" s="7">
        <v>-6044.85</v>
      </c>
      <c r="J475" s="7">
        <v>-6999.8</v>
      </c>
      <c r="K475" s="7">
        <v>-1739.94</v>
      </c>
      <c r="L475" s="7">
        <v>-2593.58</v>
      </c>
      <c r="M475" s="7">
        <v>-857.21</v>
      </c>
      <c r="N475" s="7">
        <v>-2651.31</v>
      </c>
    </row>
    <row r="476" spans="1:14" x14ac:dyDescent="0.2">
      <c r="A476" s="3">
        <v>236111</v>
      </c>
      <c r="B476" s="6" t="s">
        <v>456</v>
      </c>
      <c r="C476" s="7">
        <v>0</v>
      </c>
      <c r="D476" s="7">
        <v>-138579.10999999999</v>
      </c>
      <c r="E476" s="7">
        <v>0</v>
      </c>
      <c r="F476" s="7">
        <v>0</v>
      </c>
      <c r="G476" s="7">
        <v>0</v>
      </c>
      <c r="H476" s="7">
        <v>0</v>
      </c>
      <c r="I476" s="7">
        <v>0</v>
      </c>
      <c r="J476" s="7">
        <v>0</v>
      </c>
      <c r="K476" s="7">
        <v>0</v>
      </c>
      <c r="L476" s="7">
        <v>0</v>
      </c>
      <c r="M476" s="7">
        <v>0</v>
      </c>
      <c r="N476" s="7">
        <v>0</v>
      </c>
    </row>
    <row r="477" spans="1:14" x14ac:dyDescent="0.2">
      <c r="A477" s="3">
        <v>236112</v>
      </c>
      <c r="B477" s="6" t="s">
        <v>457</v>
      </c>
      <c r="C477" s="7">
        <v>-21038.11</v>
      </c>
      <c r="D477" s="7">
        <v>-13969.1</v>
      </c>
      <c r="E477" s="7">
        <v>-24703</v>
      </c>
      <c r="F477" s="7">
        <v>-35756.81</v>
      </c>
      <c r="G477" s="7">
        <v>-9164.75</v>
      </c>
      <c r="H477" s="7">
        <v>-16289.86</v>
      </c>
      <c r="I477" s="7">
        <v>-20380.38</v>
      </c>
      <c r="J477" s="7">
        <v>-3516.52</v>
      </c>
      <c r="K477" s="7">
        <v>-6475.03</v>
      </c>
      <c r="L477" s="7">
        <v>-10599.37</v>
      </c>
      <c r="M477" s="7">
        <v>-3323.9</v>
      </c>
      <c r="N477" s="7">
        <v>-10199.23</v>
      </c>
    </row>
    <row r="478" spans="1:14" x14ac:dyDescent="0.2">
      <c r="A478" s="3">
        <v>236113</v>
      </c>
      <c r="B478" s="6" t="s">
        <v>458</v>
      </c>
      <c r="C478" s="7">
        <v>-37919.31</v>
      </c>
      <c r="D478" s="7">
        <v>-61332.57</v>
      </c>
      <c r="E478" s="7">
        <v>-41952.7</v>
      </c>
      <c r="F478" s="7">
        <v>-57269.599999999999</v>
      </c>
      <c r="G478" s="7">
        <v>-70667.92</v>
      </c>
      <c r="H478" s="7">
        <v>-22881.54</v>
      </c>
      <c r="I478" s="7">
        <v>-27329.13</v>
      </c>
      <c r="J478" s="7">
        <v>-32195.41</v>
      </c>
      <c r="K478" s="7">
        <v>-9339.1200000000008</v>
      </c>
      <c r="L478" s="7">
        <v>-14136.87</v>
      </c>
      <c r="M478" s="7">
        <v>-20267.64</v>
      </c>
      <c r="N478" s="7">
        <v>-17589.419999999998</v>
      </c>
    </row>
    <row r="479" spans="1:14" x14ac:dyDescent="0.2">
      <c r="A479" s="3">
        <v>236114</v>
      </c>
      <c r="B479" s="6" t="s">
        <v>459</v>
      </c>
      <c r="C479" s="7">
        <v>-113072.3</v>
      </c>
      <c r="D479" s="7">
        <v>-156420.32999999999</v>
      </c>
      <c r="E479" s="7">
        <v>-195512.42</v>
      </c>
      <c r="F479" s="7">
        <v>-116535.14</v>
      </c>
      <c r="G479" s="7">
        <v>-141427.43</v>
      </c>
      <c r="H479" s="7">
        <v>-160407.82</v>
      </c>
      <c r="I479" s="7">
        <v>-169133.13</v>
      </c>
      <c r="J479" s="7">
        <v>-177909.99</v>
      </c>
      <c r="K479" s="7">
        <v>-185871.16</v>
      </c>
      <c r="L479" s="7">
        <v>-25756.38</v>
      </c>
      <c r="M479" s="7">
        <v>-40441.86</v>
      </c>
      <c r="N479" s="7">
        <v>-73440.009999999995</v>
      </c>
    </row>
    <row r="480" spans="1:14" x14ac:dyDescent="0.2">
      <c r="A480" s="3">
        <v>236115</v>
      </c>
      <c r="B480" s="6" t="s">
        <v>460</v>
      </c>
      <c r="C480" s="7">
        <v>-147418.35999999999</v>
      </c>
      <c r="D480" s="7">
        <v>-24729.75</v>
      </c>
      <c r="E480" s="7">
        <v>-45996.36</v>
      </c>
      <c r="F480" s="7">
        <v>-67069.119999999995</v>
      </c>
      <c r="G480" s="7">
        <v>-83316.95</v>
      </c>
      <c r="H480" s="7">
        <v>-95994.18</v>
      </c>
      <c r="I480" s="7">
        <v>-103032.21</v>
      </c>
      <c r="J480" s="7">
        <v>-109136.68</v>
      </c>
      <c r="K480" s="7">
        <v>-113975.7</v>
      </c>
      <c r="L480" s="7">
        <v>-119558.8</v>
      </c>
      <c r="M480" s="7">
        <v>-124909.32</v>
      </c>
      <c r="N480" s="7">
        <v>-135013.43</v>
      </c>
    </row>
    <row r="481" spans="1:14" x14ac:dyDescent="0.2">
      <c r="A481" s="3">
        <v>236117</v>
      </c>
      <c r="B481" s="6" t="s">
        <v>461</v>
      </c>
      <c r="C481" s="7">
        <v>-193668.02</v>
      </c>
      <c r="D481" s="7">
        <v>-328493.27</v>
      </c>
      <c r="E481" s="7">
        <v>-235262.25</v>
      </c>
      <c r="F481" s="7">
        <v>-334879.03999999998</v>
      </c>
      <c r="G481" s="7">
        <v>-410344</v>
      </c>
      <c r="H481" s="7">
        <v>-133729.21</v>
      </c>
      <c r="I481" s="7">
        <v>-158597.74</v>
      </c>
      <c r="J481" s="7">
        <v>-183657.35</v>
      </c>
      <c r="K481" s="7">
        <v>-46755.53</v>
      </c>
      <c r="L481" s="7">
        <v>-68955.22</v>
      </c>
      <c r="M481" s="7">
        <v>-100796.24</v>
      </c>
      <c r="N481" s="7">
        <v>-101216.47</v>
      </c>
    </row>
    <row r="482" spans="1:14" x14ac:dyDescent="0.2">
      <c r="A482" s="3">
        <v>236118</v>
      </c>
      <c r="B482" s="6" t="s">
        <v>462</v>
      </c>
      <c r="C482" s="7">
        <v>-99871.31</v>
      </c>
      <c r="D482" s="7">
        <v>-115055.03999999999</v>
      </c>
      <c r="E482" s="7">
        <v>-30652.39</v>
      </c>
      <c r="F482" s="7">
        <v>-44996.04</v>
      </c>
      <c r="G482" s="7">
        <v>-56669.68</v>
      </c>
      <c r="H482" s="7">
        <v>-65834.31</v>
      </c>
      <c r="I482" s="7">
        <v>-72755.7</v>
      </c>
      <c r="J482" s="7">
        <v>-75462.84</v>
      </c>
      <c r="K482" s="7">
        <v>-78544.37</v>
      </c>
      <c r="L482" s="7">
        <v>-81475.66</v>
      </c>
      <c r="M482" s="7">
        <v>-84701.440000000002</v>
      </c>
      <c r="N482" s="7">
        <v>-90215.01</v>
      </c>
    </row>
    <row r="483" spans="1:14" x14ac:dyDescent="0.2">
      <c r="A483" s="3">
        <v>236119</v>
      </c>
      <c r="B483" s="6" t="s">
        <v>463</v>
      </c>
      <c r="C483" s="7">
        <v>-11514.08</v>
      </c>
      <c r="D483" s="7">
        <v>-7074.79</v>
      </c>
      <c r="E483" s="7">
        <v>-13072.95</v>
      </c>
      <c r="F483" s="7">
        <v>-18556.86</v>
      </c>
      <c r="G483" s="7">
        <v>-4325.0600000000004</v>
      </c>
      <c r="H483" s="7">
        <v>-7754.74</v>
      </c>
      <c r="I483" s="7">
        <v>-9514.32</v>
      </c>
      <c r="J483" s="7">
        <v>-1728.01</v>
      </c>
      <c r="K483" s="7">
        <v>-3299.33</v>
      </c>
      <c r="L483" s="7">
        <v>-4946.3100000000004</v>
      </c>
      <c r="M483" s="7">
        <v>-2253.9699999999998</v>
      </c>
      <c r="N483" s="7">
        <v>-6049.7</v>
      </c>
    </row>
    <row r="484" spans="1:14" x14ac:dyDescent="0.2">
      <c r="A484" s="3">
        <v>236120</v>
      </c>
      <c r="B484" s="6" t="s">
        <v>464</v>
      </c>
      <c r="C484" s="7">
        <v>-42739.58</v>
      </c>
      <c r="D484" s="7">
        <v>-50367.57</v>
      </c>
      <c r="E484" s="7">
        <v>-13757.68</v>
      </c>
      <c r="F484" s="7">
        <v>-19559.8</v>
      </c>
      <c r="G484" s="7">
        <v>-23801.18</v>
      </c>
      <c r="H484" s="7">
        <v>-27009.26</v>
      </c>
      <c r="I484" s="7">
        <v>-28729.07</v>
      </c>
      <c r="J484" s="7">
        <v>-30263.58</v>
      </c>
      <c r="K484" s="7">
        <v>-31578.49</v>
      </c>
      <c r="L484" s="7">
        <v>-32931.599999999999</v>
      </c>
      <c r="M484" s="7">
        <v>-34679.01</v>
      </c>
      <c r="N484" s="7">
        <v>-38192.800000000003</v>
      </c>
    </row>
    <row r="485" spans="1:14" x14ac:dyDescent="0.2">
      <c r="A485" s="3">
        <v>236121</v>
      </c>
      <c r="B485" s="6" t="s">
        <v>465</v>
      </c>
      <c r="C485" s="7">
        <v>-280343.42</v>
      </c>
      <c r="D485" s="7">
        <v>-332343.32</v>
      </c>
      <c r="E485" s="7">
        <v>-91639.76</v>
      </c>
      <c r="F485" s="7">
        <v>-133124.28</v>
      </c>
      <c r="G485" s="7">
        <v>-163749.87</v>
      </c>
      <c r="H485" s="7">
        <v>-188410.47</v>
      </c>
      <c r="I485" s="7">
        <v>-199831.92</v>
      </c>
      <c r="J485" s="7">
        <v>-211203.82</v>
      </c>
      <c r="K485" s="7">
        <v>-221550.47</v>
      </c>
      <c r="L485" s="7">
        <v>-231568.23</v>
      </c>
      <c r="M485" s="7">
        <v>-243730.25</v>
      </c>
      <c r="N485" s="7">
        <v>-267374.77</v>
      </c>
    </row>
    <row r="486" spans="1:14" x14ac:dyDescent="0.2">
      <c r="A486" s="3">
        <v>236122</v>
      </c>
      <c r="B486" s="6" t="s">
        <v>466</v>
      </c>
      <c r="C486" s="7">
        <v>-441318.51</v>
      </c>
      <c r="D486" s="7">
        <v>-516350.19</v>
      </c>
      <c r="E486" s="7">
        <v>-141182.28</v>
      </c>
      <c r="F486" s="7">
        <v>-205516.25</v>
      </c>
      <c r="G486" s="7">
        <v>-253651.61</v>
      </c>
      <c r="H486" s="7">
        <v>-89428.6</v>
      </c>
      <c r="I486" s="7">
        <v>-112470.93</v>
      </c>
      <c r="J486" s="7">
        <v>-128617.24</v>
      </c>
      <c r="K486" s="7">
        <v>-29622.92</v>
      </c>
      <c r="L486" s="7">
        <v>-42059.12</v>
      </c>
      <c r="M486" s="7">
        <v>-56442.61</v>
      </c>
      <c r="N486" s="7">
        <v>-43933.89</v>
      </c>
    </row>
    <row r="487" spans="1:14" x14ac:dyDescent="0.2">
      <c r="A487" s="3">
        <v>236123</v>
      </c>
      <c r="B487" s="6" t="s">
        <v>467</v>
      </c>
      <c r="C487" s="7">
        <v>-142037.51999999999</v>
      </c>
      <c r="D487" s="7">
        <v>-167533.56</v>
      </c>
      <c r="E487" s="7">
        <v>-47194.1</v>
      </c>
      <c r="F487" s="7">
        <v>-64229.13</v>
      </c>
      <c r="G487" s="7">
        <v>-78350.11</v>
      </c>
      <c r="H487" s="7">
        <v>-88797.32</v>
      </c>
      <c r="I487" s="7">
        <v>-93592.960000000006</v>
      </c>
      <c r="J487" s="7">
        <v>-98523.48</v>
      </c>
      <c r="K487" s="7">
        <v>-102848.78</v>
      </c>
      <c r="L487" s="7">
        <v>-107528.21</v>
      </c>
      <c r="M487" s="7">
        <v>-114185.36</v>
      </c>
      <c r="N487" s="7">
        <v>-128446.81</v>
      </c>
    </row>
    <row r="488" spans="1:14" x14ac:dyDescent="0.2">
      <c r="A488" s="3">
        <v>236124</v>
      </c>
      <c r="B488" s="6" t="s">
        <v>468</v>
      </c>
      <c r="C488" s="7">
        <v>-149480.04</v>
      </c>
      <c r="D488" s="7">
        <v>-177438.92</v>
      </c>
      <c r="E488" s="7">
        <v>-48872.89</v>
      </c>
      <c r="F488" s="7">
        <v>-69225.08</v>
      </c>
      <c r="G488" s="7">
        <v>-85158.57</v>
      </c>
      <c r="H488" s="7">
        <v>-96824.48</v>
      </c>
      <c r="I488" s="7">
        <v>-102388.67</v>
      </c>
      <c r="J488" s="7">
        <v>-107860.66</v>
      </c>
      <c r="K488" s="7">
        <v>-112921.82</v>
      </c>
      <c r="L488" s="7">
        <v>-118079.63</v>
      </c>
      <c r="M488" s="7">
        <v>-125657.9</v>
      </c>
      <c r="N488" s="7">
        <v>-139732.57</v>
      </c>
    </row>
    <row r="489" spans="1:14" x14ac:dyDescent="0.2">
      <c r="A489" s="3">
        <v>236125</v>
      </c>
      <c r="B489" s="6" t="s">
        <v>469</v>
      </c>
      <c r="C489" s="7">
        <v>-185797.97</v>
      </c>
      <c r="D489" s="7">
        <v>-305670.32</v>
      </c>
      <c r="E489" s="7">
        <v>-237285.77</v>
      </c>
      <c r="F489" s="7">
        <v>-344886.98</v>
      </c>
      <c r="G489" s="7">
        <v>-427276.25</v>
      </c>
      <c r="H489" s="7">
        <v>-150926.84</v>
      </c>
      <c r="I489" s="7">
        <v>-189694.54</v>
      </c>
      <c r="J489" s="7">
        <v>-223296.98</v>
      </c>
      <c r="K489" s="7">
        <v>-63634.33</v>
      </c>
      <c r="L489" s="7">
        <v>-91851.79</v>
      </c>
      <c r="M489" s="7">
        <v>-125088.27</v>
      </c>
      <c r="N489" s="7">
        <v>-87555.94</v>
      </c>
    </row>
    <row r="490" spans="1:14" x14ac:dyDescent="0.2">
      <c r="A490" s="3">
        <v>236128</v>
      </c>
      <c r="B490" s="6" t="s">
        <v>470</v>
      </c>
      <c r="C490" s="7">
        <v>-117358.36</v>
      </c>
      <c r="D490" s="7">
        <v>-135899.74</v>
      </c>
      <c r="E490" s="7">
        <v>-34786.480000000003</v>
      </c>
      <c r="F490" s="7">
        <v>-52461.120000000003</v>
      </c>
      <c r="G490" s="7">
        <v>-64802.48</v>
      </c>
      <c r="H490" s="7">
        <v>-74826.38</v>
      </c>
      <c r="I490" s="7">
        <v>-80102.539999999994</v>
      </c>
      <c r="J490" s="7">
        <v>-84749.63</v>
      </c>
      <c r="K490" s="7">
        <v>-88679.28</v>
      </c>
      <c r="L490" s="7">
        <v>-94285.93</v>
      </c>
      <c r="M490" s="7">
        <v>-100828.25</v>
      </c>
      <c r="N490" s="7">
        <v>-110416.57</v>
      </c>
    </row>
    <row r="491" spans="1:14" x14ac:dyDescent="0.2">
      <c r="A491" s="3">
        <v>236129</v>
      </c>
      <c r="B491" s="6" t="s">
        <v>471</v>
      </c>
      <c r="C491" s="7">
        <v>-14014.55</v>
      </c>
      <c r="D491" s="7">
        <v>-23614.28</v>
      </c>
      <c r="E491" s="7">
        <v>-18405.150000000001</v>
      </c>
      <c r="F491" s="7">
        <v>-26056.94</v>
      </c>
      <c r="G491" s="7">
        <v>-32525.25</v>
      </c>
      <c r="H491" s="7">
        <v>-11396.68</v>
      </c>
      <c r="I491" s="7">
        <v>-14136.11</v>
      </c>
      <c r="J491" s="7">
        <v>-16658.259999999998</v>
      </c>
      <c r="K491" s="7">
        <v>-4102.58</v>
      </c>
      <c r="L491" s="7">
        <v>-6862.29</v>
      </c>
      <c r="M491" s="7">
        <v>-9357.75</v>
      </c>
      <c r="N491" s="7">
        <v>-7106.22</v>
      </c>
    </row>
    <row r="492" spans="1:14" x14ac:dyDescent="0.2">
      <c r="A492" s="3">
        <v>236130</v>
      </c>
      <c r="B492" s="6" t="s">
        <v>472</v>
      </c>
      <c r="C492" s="7">
        <v>-198522.53</v>
      </c>
      <c r="D492" s="7">
        <v>-316115.59000000003</v>
      </c>
      <c r="E492" s="7">
        <v>-213351.88</v>
      </c>
      <c r="F492" s="7">
        <v>-302033.74</v>
      </c>
      <c r="G492" s="7">
        <v>-368356.81</v>
      </c>
      <c r="H492" s="7">
        <v>-117725.51</v>
      </c>
      <c r="I492" s="7">
        <v>-140706.59</v>
      </c>
      <c r="J492" s="7">
        <v>-165985.19</v>
      </c>
      <c r="K492" s="7">
        <v>-46608.09</v>
      </c>
      <c r="L492" s="7">
        <v>-69514.740000000005</v>
      </c>
      <c r="M492" s="7">
        <v>-102270.39999999999</v>
      </c>
      <c r="N492" s="7">
        <v>-96616.8</v>
      </c>
    </row>
    <row r="493" spans="1:14" x14ac:dyDescent="0.2">
      <c r="A493" s="3">
        <v>236131</v>
      </c>
      <c r="B493" s="6" t="s">
        <v>473</v>
      </c>
      <c r="C493" s="7">
        <v>-21786.37</v>
      </c>
      <c r="D493" s="7">
        <v>-36233.99</v>
      </c>
      <c r="E493" s="7">
        <v>-25436.41</v>
      </c>
      <c r="F493" s="7">
        <v>-35348.07</v>
      </c>
      <c r="G493" s="7">
        <v>-42922.68</v>
      </c>
      <c r="H493" s="7">
        <v>-13272.46</v>
      </c>
      <c r="I493" s="7">
        <v>-15332.85</v>
      </c>
      <c r="J493" s="7">
        <v>-17785.43</v>
      </c>
      <c r="K493" s="7">
        <v>-4434.93</v>
      </c>
      <c r="L493" s="7">
        <v>-6640.53</v>
      </c>
      <c r="M493" s="7">
        <v>-10159.870000000001</v>
      </c>
      <c r="N493" s="7">
        <v>-11387.56</v>
      </c>
    </row>
    <row r="494" spans="1:14" x14ac:dyDescent="0.2">
      <c r="A494" s="3">
        <v>236132</v>
      </c>
      <c r="B494" s="6" t="s">
        <v>474</v>
      </c>
      <c r="C494" s="7">
        <v>-80758.14</v>
      </c>
      <c r="D494" s="7">
        <v>-128046.51</v>
      </c>
      <c r="E494" s="7">
        <v>-86549.02</v>
      </c>
      <c r="F494" s="7">
        <v>-119837.08</v>
      </c>
      <c r="G494" s="7">
        <v>-147204.63</v>
      </c>
      <c r="H494" s="7">
        <v>-46321.34</v>
      </c>
      <c r="I494" s="7">
        <v>-54673.35</v>
      </c>
      <c r="J494" s="7">
        <v>-64169.36</v>
      </c>
      <c r="K494" s="7">
        <v>-17875.32</v>
      </c>
      <c r="L494" s="7">
        <v>-26783.21</v>
      </c>
      <c r="M494" s="7">
        <v>-40215.08</v>
      </c>
      <c r="N494" s="7">
        <v>-43795.37</v>
      </c>
    </row>
    <row r="495" spans="1:14" x14ac:dyDescent="0.2">
      <c r="A495" s="3">
        <v>236133</v>
      </c>
      <c r="B495" s="6" t="s">
        <v>475</v>
      </c>
      <c r="C495" s="7">
        <v>-6939.79</v>
      </c>
      <c r="D495" s="7">
        <v>-11348.78</v>
      </c>
      <c r="E495" s="7">
        <v>-7744.37</v>
      </c>
      <c r="F495" s="7">
        <v>-10940.83</v>
      </c>
      <c r="G495" s="7">
        <v>-13117.58</v>
      </c>
      <c r="H495" s="7">
        <v>-3824.4</v>
      </c>
      <c r="I495" s="7">
        <v>-4495.12</v>
      </c>
      <c r="J495" s="7">
        <v>-5370.06</v>
      </c>
      <c r="K495" s="7">
        <v>-1677.48</v>
      </c>
      <c r="L495" s="7">
        <v>-2534.4499999999998</v>
      </c>
      <c r="M495" s="7">
        <v>-3564.62</v>
      </c>
      <c r="N495" s="7">
        <v>-3070.39</v>
      </c>
    </row>
    <row r="496" spans="1:14" x14ac:dyDescent="0.2">
      <c r="A496" s="3">
        <v>236134</v>
      </c>
      <c r="B496" s="6" t="s">
        <v>476</v>
      </c>
      <c r="C496" s="7">
        <v>-225409.76</v>
      </c>
      <c r="D496" s="7">
        <v>-360806.17</v>
      </c>
      <c r="E496" s="7">
        <v>-246254.78</v>
      </c>
      <c r="F496" s="7">
        <v>-359272.6</v>
      </c>
      <c r="G496" s="7">
        <v>-446683.87</v>
      </c>
      <c r="H496" s="7">
        <v>-160812.28</v>
      </c>
      <c r="I496" s="7">
        <v>-203498.12</v>
      </c>
      <c r="J496" s="7">
        <v>-243073.61</v>
      </c>
      <c r="K496" s="7">
        <v>-73247.429999999993</v>
      </c>
      <c r="L496" s="7">
        <v>-108269.9</v>
      </c>
      <c r="M496" s="7">
        <v>-147912.6</v>
      </c>
      <c r="N496" s="7">
        <v>-111757.26</v>
      </c>
    </row>
    <row r="497" spans="1:14" x14ac:dyDescent="0.2">
      <c r="A497" s="3">
        <v>236135</v>
      </c>
      <c r="B497" s="6" t="s">
        <v>477</v>
      </c>
      <c r="C497" s="7">
        <v>-70530.649999999994</v>
      </c>
      <c r="D497" s="7">
        <v>-103211.22</v>
      </c>
      <c r="E497" s="7">
        <v>-61012.74</v>
      </c>
      <c r="F497" s="7">
        <v>-86226.76</v>
      </c>
      <c r="G497" s="7">
        <v>-106933.38</v>
      </c>
      <c r="H497" s="7">
        <v>-38173.519999999997</v>
      </c>
      <c r="I497" s="7">
        <v>-47290.63</v>
      </c>
      <c r="J497" s="7">
        <v>-58815.85</v>
      </c>
      <c r="K497" s="7">
        <v>-21656.92</v>
      </c>
      <c r="L497" s="7">
        <v>-33481.379999999997</v>
      </c>
      <c r="M497" s="7">
        <v>-48315.49</v>
      </c>
      <c r="N497" s="7">
        <v>-37760.71</v>
      </c>
    </row>
    <row r="498" spans="1:14" x14ac:dyDescent="0.2">
      <c r="A498" s="3">
        <v>236136</v>
      </c>
      <c r="B498" s="6" t="s">
        <v>478</v>
      </c>
      <c r="C498" s="7">
        <v>-17386.439999999999</v>
      </c>
      <c r="D498" s="7">
        <v>-15020.75</v>
      </c>
      <c r="E498" s="7">
        <v>-26497.06</v>
      </c>
      <c r="F498" s="7">
        <v>-36884.61</v>
      </c>
      <c r="G498" s="7">
        <v>-8433.0499999999993</v>
      </c>
      <c r="H498" s="7">
        <v>-14155.65</v>
      </c>
      <c r="I498" s="7">
        <v>-16630.41</v>
      </c>
      <c r="J498" s="7">
        <v>-3075.27</v>
      </c>
      <c r="K498" s="7">
        <v>-5596.45</v>
      </c>
      <c r="L498" s="7">
        <v>-8322.91</v>
      </c>
      <c r="M498" s="7">
        <v>-2578.8000000000002</v>
      </c>
      <c r="N498" s="7">
        <v>-7075.94</v>
      </c>
    </row>
    <row r="499" spans="1:14" x14ac:dyDescent="0.2">
      <c r="A499" s="3">
        <v>236137</v>
      </c>
      <c r="B499" s="6" t="s">
        <v>479</v>
      </c>
      <c r="C499" s="7">
        <v>-14263.69</v>
      </c>
      <c r="D499" s="7">
        <v>-16943.689999999999</v>
      </c>
      <c r="E499" s="7">
        <v>-4745.8</v>
      </c>
      <c r="F499" s="7">
        <v>-6847.75</v>
      </c>
      <c r="G499" s="7">
        <v>-8802.15</v>
      </c>
      <c r="H499" s="7">
        <v>-3400.2</v>
      </c>
      <c r="I499" s="7">
        <v>-4232.53</v>
      </c>
      <c r="J499" s="7">
        <v>-4943.6499999999996</v>
      </c>
      <c r="K499" s="7">
        <v>-1443.01</v>
      </c>
      <c r="L499" s="7">
        <v>-2131.2800000000002</v>
      </c>
      <c r="M499" s="7">
        <v>-2879.61</v>
      </c>
      <c r="N499" s="7">
        <v>-1870.72</v>
      </c>
    </row>
    <row r="500" spans="1:14" x14ac:dyDescent="0.2">
      <c r="A500" s="3">
        <v>236138</v>
      </c>
      <c r="B500" s="6" t="s">
        <v>480</v>
      </c>
      <c r="C500" s="7">
        <v>-20053.939999999999</v>
      </c>
      <c r="D500" s="7">
        <v>-23293.58</v>
      </c>
      <c r="E500" s="7">
        <v>-6298.61</v>
      </c>
      <c r="F500" s="7">
        <v>-9112.1299999999992</v>
      </c>
      <c r="G500" s="7">
        <v>-11090.17</v>
      </c>
      <c r="H500" s="7">
        <v>-12900.05</v>
      </c>
      <c r="I500" s="7">
        <v>-13747.22</v>
      </c>
      <c r="J500" s="7">
        <v>-14478.83</v>
      </c>
      <c r="K500" s="7">
        <v>-15254.02</v>
      </c>
      <c r="L500" s="7">
        <v>-16042.38</v>
      </c>
      <c r="M500" s="7">
        <v>-17381.89</v>
      </c>
      <c r="N500" s="7">
        <v>-19781.919999999998</v>
      </c>
    </row>
    <row r="501" spans="1:14" x14ac:dyDescent="0.2">
      <c r="A501" s="3">
        <v>236139</v>
      </c>
      <c r="B501" s="6" t="s">
        <v>481</v>
      </c>
      <c r="C501" s="7">
        <v>-23679.89</v>
      </c>
      <c r="D501" s="7">
        <v>-15265.04</v>
      </c>
      <c r="E501" s="7">
        <v>-28020.639999999999</v>
      </c>
      <c r="F501" s="7">
        <v>-39965.230000000003</v>
      </c>
      <c r="G501" s="7">
        <v>-9098.9699999999993</v>
      </c>
      <c r="H501" s="7">
        <v>-16822.919999999998</v>
      </c>
      <c r="I501" s="7">
        <v>-20713.3</v>
      </c>
      <c r="J501" s="7">
        <v>-4032.15</v>
      </c>
      <c r="K501" s="7">
        <v>-7742.32</v>
      </c>
      <c r="L501" s="7">
        <v>-11490.8</v>
      </c>
      <c r="M501" s="7">
        <v>-4490.2299999999996</v>
      </c>
      <c r="N501" s="7">
        <v>-12130.81</v>
      </c>
    </row>
    <row r="502" spans="1:14" x14ac:dyDescent="0.2">
      <c r="A502" s="3">
        <v>236140</v>
      </c>
      <c r="B502" s="6" t="s">
        <v>482</v>
      </c>
      <c r="C502" s="7">
        <v>-46831.64</v>
      </c>
      <c r="D502" s="7">
        <v>-55490.85</v>
      </c>
      <c r="E502" s="7">
        <v>-15102.29</v>
      </c>
      <c r="F502" s="7">
        <v>-21805.98</v>
      </c>
      <c r="G502" s="7">
        <v>-26718.1</v>
      </c>
      <c r="H502" s="7">
        <v>-30422.21</v>
      </c>
      <c r="I502" s="7">
        <v>-32543.200000000001</v>
      </c>
      <c r="J502" s="7">
        <v>-34243.9</v>
      </c>
      <c r="K502" s="7">
        <v>-35714.85</v>
      </c>
      <c r="L502" s="7">
        <v>-37208.35</v>
      </c>
      <c r="M502" s="7">
        <v>-38837.65</v>
      </c>
      <c r="N502" s="7">
        <v>-42080.2</v>
      </c>
    </row>
    <row r="503" spans="1:14" x14ac:dyDescent="0.2">
      <c r="A503" s="3">
        <v>236141</v>
      </c>
      <c r="B503" s="6" t="s">
        <v>483</v>
      </c>
      <c r="C503" s="7">
        <v>-169225.53</v>
      </c>
      <c r="D503" s="7">
        <v>-256149.74</v>
      </c>
      <c r="E503" s="7">
        <v>-151535.38</v>
      </c>
      <c r="F503" s="7">
        <v>-218087.3</v>
      </c>
      <c r="G503" s="7">
        <v>-268344.28999999998</v>
      </c>
      <c r="H503" s="7">
        <v>-304441.82</v>
      </c>
      <c r="I503" s="7">
        <v>-321568.89</v>
      </c>
      <c r="J503" s="7">
        <v>-339043.14</v>
      </c>
      <c r="K503" s="7">
        <v>-32390.7</v>
      </c>
      <c r="L503" s="7">
        <v>-47598.1</v>
      </c>
      <c r="M503" s="7">
        <v>-66743.28</v>
      </c>
      <c r="N503" s="7">
        <v>-108596.23</v>
      </c>
    </row>
    <row r="504" spans="1:14" x14ac:dyDescent="0.2">
      <c r="A504" s="3">
        <v>236142</v>
      </c>
      <c r="B504" s="6" t="s">
        <v>484</v>
      </c>
      <c r="C504" s="7">
        <v>-14118.76</v>
      </c>
      <c r="D504" s="7">
        <v>-21934.48</v>
      </c>
      <c r="E504" s="7">
        <v>-14337.55</v>
      </c>
      <c r="F504" s="7">
        <v>-20402.419999999998</v>
      </c>
      <c r="G504" s="7">
        <v>-25083.37</v>
      </c>
      <c r="H504" s="7">
        <v>-8543.07</v>
      </c>
      <c r="I504" s="7">
        <v>-10146.209999999999</v>
      </c>
      <c r="J504" s="7">
        <v>-11736.09</v>
      </c>
      <c r="K504" s="7">
        <v>-2957.22</v>
      </c>
      <c r="L504" s="7">
        <v>-4548.4799999999996</v>
      </c>
      <c r="M504" s="7">
        <v>-6858.29</v>
      </c>
      <c r="N504" s="7">
        <v>-6985.27</v>
      </c>
    </row>
    <row r="505" spans="1:14" x14ac:dyDescent="0.2">
      <c r="A505" s="3">
        <v>236145</v>
      </c>
      <c r="B505" s="6" t="s">
        <v>485</v>
      </c>
      <c r="C505" s="7">
        <v>-24397.57</v>
      </c>
      <c r="D505" s="7">
        <v>-39168.370000000003</v>
      </c>
      <c r="E505" s="7">
        <v>-25908.83</v>
      </c>
      <c r="F505" s="7">
        <v>-36415.57</v>
      </c>
      <c r="G505" s="7">
        <v>-44460.49</v>
      </c>
      <c r="H505" s="7">
        <v>-14950.44</v>
      </c>
      <c r="I505" s="7">
        <v>-17952.54</v>
      </c>
      <c r="J505" s="7">
        <v>-22063.65</v>
      </c>
      <c r="K505" s="7">
        <v>-7395.36</v>
      </c>
      <c r="L505" s="7">
        <v>-11570.57</v>
      </c>
      <c r="M505" s="7">
        <v>-16472.8</v>
      </c>
      <c r="N505" s="7">
        <v>-12428.61</v>
      </c>
    </row>
    <row r="506" spans="1:14" x14ac:dyDescent="0.2">
      <c r="A506" s="3">
        <v>236146</v>
      </c>
      <c r="B506" s="6" t="s">
        <v>486</v>
      </c>
      <c r="C506" s="7">
        <v>-15109.42</v>
      </c>
      <c r="D506" s="7">
        <v>-25396.39</v>
      </c>
      <c r="E506" s="7">
        <v>-17853.8</v>
      </c>
      <c r="F506" s="7">
        <v>-25947</v>
      </c>
      <c r="G506" s="7">
        <v>-32945.160000000003</v>
      </c>
      <c r="H506" s="7">
        <v>-12859.44</v>
      </c>
      <c r="I506" s="7">
        <v>-15125.74</v>
      </c>
      <c r="J506" s="7">
        <v>-17547.23</v>
      </c>
      <c r="K506" s="7">
        <v>-4351.42</v>
      </c>
      <c r="L506" s="7">
        <v>-6772.4</v>
      </c>
      <c r="M506" s="7">
        <v>-9395.7000000000007</v>
      </c>
      <c r="N506" s="7">
        <v>-7671.59</v>
      </c>
    </row>
    <row r="507" spans="1:14" x14ac:dyDescent="0.2">
      <c r="A507" s="3">
        <v>236147</v>
      </c>
      <c r="B507" s="6" t="s">
        <v>487</v>
      </c>
      <c r="C507" s="7">
        <v>-3307.3</v>
      </c>
      <c r="D507" s="7">
        <v>-2507.29</v>
      </c>
      <c r="E507" s="7">
        <v>-4347.59</v>
      </c>
      <c r="F507" s="7">
        <v>-6333.92</v>
      </c>
      <c r="G507" s="7">
        <v>-1637.57</v>
      </c>
      <c r="H507" s="7">
        <v>-2859.49</v>
      </c>
      <c r="I507" s="7">
        <v>-3447.52</v>
      </c>
      <c r="J507" s="7">
        <v>687.74</v>
      </c>
      <c r="K507" s="7">
        <v>215.08</v>
      </c>
      <c r="L507" s="7">
        <v>-210.43</v>
      </c>
      <c r="M507" s="7">
        <v>-514.49</v>
      </c>
      <c r="N507" s="7">
        <v>-1621.4</v>
      </c>
    </row>
    <row r="508" spans="1:14" x14ac:dyDescent="0.2">
      <c r="A508" s="3">
        <v>236148</v>
      </c>
      <c r="B508" s="6" t="s">
        <v>488</v>
      </c>
      <c r="C508" s="7">
        <v>-7227.38</v>
      </c>
      <c r="D508" s="7">
        <v>-8601.86</v>
      </c>
      <c r="E508" s="7">
        <v>-2346.46</v>
      </c>
      <c r="F508" s="7">
        <v>-3332.49</v>
      </c>
      <c r="G508" s="7">
        <v>-4151.1899999999996</v>
      </c>
      <c r="H508" s="7">
        <v>-4860.1099999999997</v>
      </c>
      <c r="I508" s="7">
        <v>-5164.07</v>
      </c>
      <c r="J508" s="7">
        <v>-5414.58</v>
      </c>
      <c r="K508" s="7">
        <v>-5614.87</v>
      </c>
      <c r="L508" s="7">
        <v>-5824.31</v>
      </c>
      <c r="M508" s="7">
        <v>-6067.49</v>
      </c>
      <c r="N508" s="7">
        <v>-6640.74</v>
      </c>
    </row>
    <row r="509" spans="1:14" x14ac:dyDescent="0.2">
      <c r="A509" s="3">
        <v>236149</v>
      </c>
      <c r="B509" s="6" t="s">
        <v>489</v>
      </c>
      <c r="C509" s="7">
        <v>-10993.27</v>
      </c>
      <c r="D509" s="7">
        <v>-13046.75</v>
      </c>
      <c r="E509" s="7">
        <v>-3469</v>
      </c>
      <c r="F509" s="7">
        <v>-4969.68</v>
      </c>
      <c r="G509" s="7">
        <v>-6263.25</v>
      </c>
      <c r="H509" s="7">
        <v>-7371.35</v>
      </c>
      <c r="I509" s="7">
        <v>-7887.37</v>
      </c>
      <c r="J509" s="7">
        <v>-8282.07</v>
      </c>
      <c r="K509" s="7">
        <v>-8580.91</v>
      </c>
      <c r="L509" s="7">
        <v>-8865.57</v>
      </c>
      <c r="M509" s="7">
        <v>-9198.5499999999993</v>
      </c>
      <c r="N509" s="7">
        <v>-10029.92</v>
      </c>
    </row>
    <row r="510" spans="1:14" x14ac:dyDescent="0.2">
      <c r="A510" s="3">
        <v>236152</v>
      </c>
      <c r="B510" s="6" t="s">
        <v>490</v>
      </c>
      <c r="C510" s="7">
        <v>-31083.8</v>
      </c>
      <c r="D510" s="7">
        <v>-36603.300000000003</v>
      </c>
      <c r="E510" s="7">
        <v>-9570.09</v>
      </c>
      <c r="F510" s="7">
        <v>-13810.69</v>
      </c>
      <c r="G510" s="7">
        <v>-17286.12</v>
      </c>
      <c r="H510" s="7">
        <v>-19808.759999999998</v>
      </c>
      <c r="I510" s="7">
        <v>-21051.15</v>
      </c>
      <c r="J510" s="7">
        <v>-22232.76</v>
      </c>
      <c r="K510" s="7">
        <v>-23198.71</v>
      </c>
      <c r="L510" s="7">
        <v>-24100.57</v>
      </c>
      <c r="M510" s="7">
        <v>-25216.49</v>
      </c>
      <c r="N510" s="7">
        <v>-27484.82</v>
      </c>
    </row>
    <row r="511" spans="1:14" x14ac:dyDescent="0.2">
      <c r="A511" s="3">
        <v>236153</v>
      </c>
      <c r="B511" s="6" t="s">
        <v>491</v>
      </c>
      <c r="C511" s="7">
        <v>-13382.18</v>
      </c>
      <c r="D511" s="7">
        <v>-23205.5</v>
      </c>
      <c r="E511" s="7">
        <v>-18398.04</v>
      </c>
      <c r="F511" s="7">
        <v>-26636.78</v>
      </c>
      <c r="G511" s="7">
        <v>-6895.85</v>
      </c>
      <c r="H511" s="7">
        <v>-12478.27</v>
      </c>
      <c r="I511" s="7">
        <v>-16109.23</v>
      </c>
      <c r="J511" s="7">
        <v>-2463.02</v>
      </c>
      <c r="K511" s="7">
        <v>-4508.78</v>
      </c>
      <c r="L511" s="7">
        <v>-6340.01</v>
      </c>
      <c r="M511" s="7">
        <v>-2118.84</v>
      </c>
      <c r="N511" s="7">
        <v>-5944.49</v>
      </c>
    </row>
    <row r="512" spans="1:14" x14ac:dyDescent="0.2">
      <c r="A512" s="3">
        <v>236154</v>
      </c>
      <c r="B512" s="6" t="s">
        <v>492</v>
      </c>
      <c r="C512" s="7">
        <v>-27597.88</v>
      </c>
      <c r="D512" s="7">
        <v>-32078.87</v>
      </c>
      <c r="E512" s="7">
        <v>-8146.78</v>
      </c>
      <c r="F512" s="7">
        <v>-11754.68</v>
      </c>
      <c r="G512" s="7">
        <v>-14582.6</v>
      </c>
      <c r="H512" s="7">
        <v>-17070.34</v>
      </c>
      <c r="I512" s="7">
        <v>-18397.810000000001</v>
      </c>
      <c r="J512" s="7">
        <v>-19499.66</v>
      </c>
      <c r="K512" s="7">
        <v>-20415.68</v>
      </c>
      <c r="L512" s="7">
        <v>-21245.73</v>
      </c>
      <c r="M512" s="7">
        <v>-22220.48</v>
      </c>
      <c r="N512" s="7">
        <v>-23776.05</v>
      </c>
    </row>
    <row r="513" spans="1:14" x14ac:dyDescent="0.2">
      <c r="A513" s="3">
        <v>236155</v>
      </c>
      <c r="B513" s="6" t="s">
        <v>493</v>
      </c>
      <c r="C513" s="7">
        <v>-13680.08</v>
      </c>
      <c r="D513" s="7">
        <v>-16126.65</v>
      </c>
      <c r="E513" s="7">
        <v>-4469.3100000000004</v>
      </c>
      <c r="F513" s="7">
        <v>-6353.71</v>
      </c>
      <c r="G513" s="7">
        <v>-7747.17</v>
      </c>
      <c r="H513" s="7">
        <v>-8824.07</v>
      </c>
      <c r="I513" s="7">
        <v>-9335.36</v>
      </c>
      <c r="J513" s="7">
        <v>-9817.34</v>
      </c>
      <c r="K513" s="7">
        <v>-10249.73</v>
      </c>
      <c r="L513" s="7">
        <v>-10684.75</v>
      </c>
      <c r="M513" s="7">
        <v>-11222.97</v>
      </c>
      <c r="N513" s="7">
        <v>-12378.8</v>
      </c>
    </row>
    <row r="514" spans="1:14" x14ac:dyDescent="0.2">
      <c r="A514" s="3">
        <v>236156</v>
      </c>
      <c r="B514" s="6" t="s">
        <v>494</v>
      </c>
      <c r="C514" s="7">
        <v>-3917.99</v>
      </c>
      <c r="D514" s="7">
        <v>-4660.46</v>
      </c>
      <c r="E514" s="7">
        <v>-3581.88</v>
      </c>
      <c r="F514" s="7">
        <v>-3281.44</v>
      </c>
      <c r="G514" s="7">
        <v>-2945.59</v>
      </c>
      <c r="H514" s="7">
        <v>-2482.38</v>
      </c>
      <c r="I514" s="7">
        <v>-1090.76</v>
      </c>
      <c r="J514" s="7">
        <v>-1103.3399999999999</v>
      </c>
      <c r="K514" s="7">
        <v>-950.69</v>
      </c>
      <c r="L514" s="7">
        <v>-1234.8399999999999</v>
      </c>
      <c r="M514" s="7">
        <v>-1256.67</v>
      </c>
      <c r="N514" s="7">
        <v>-2142.84</v>
      </c>
    </row>
    <row r="515" spans="1:14" x14ac:dyDescent="0.2">
      <c r="A515" s="3">
        <v>236158</v>
      </c>
      <c r="B515" s="6" t="s">
        <v>495</v>
      </c>
      <c r="C515" s="7">
        <v>-970.84</v>
      </c>
      <c r="D515" s="7">
        <v>-1673.29</v>
      </c>
      <c r="E515" s="7">
        <v>-1614.19</v>
      </c>
      <c r="F515" s="7">
        <v>-2274.7800000000002</v>
      </c>
      <c r="G515" s="7">
        <v>-2736.79</v>
      </c>
      <c r="H515" s="7">
        <v>-798.05</v>
      </c>
      <c r="I515" s="7">
        <v>-981.45</v>
      </c>
      <c r="J515" s="7">
        <v>-1142.6400000000001</v>
      </c>
      <c r="K515" s="7">
        <v>-317.05</v>
      </c>
      <c r="L515" s="7">
        <v>-462.89</v>
      </c>
      <c r="M515" s="7">
        <v>-601.92999999999995</v>
      </c>
      <c r="N515" s="7">
        <v>-435.21</v>
      </c>
    </row>
    <row r="516" spans="1:14" x14ac:dyDescent="0.2">
      <c r="A516" s="3">
        <v>236159</v>
      </c>
      <c r="B516" s="6" t="s">
        <v>496</v>
      </c>
      <c r="C516" s="7">
        <v>-143773.06</v>
      </c>
      <c r="D516" s="7">
        <v>-164475.65</v>
      </c>
      <c r="E516" s="7">
        <v>-39358.199999999997</v>
      </c>
      <c r="F516" s="7">
        <v>-57214.080000000002</v>
      </c>
      <c r="G516" s="7">
        <v>-70510.87</v>
      </c>
      <c r="H516" s="7">
        <v>-81848.22</v>
      </c>
      <c r="I516" s="7">
        <v>-87438.44</v>
      </c>
      <c r="J516" s="7">
        <v>-94411.48</v>
      </c>
      <c r="K516" s="7">
        <v>-100688.01</v>
      </c>
      <c r="L516" s="7">
        <v>-107795.3</v>
      </c>
      <c r="M516" s="7">
        <v>-116640.27</v>
      </c>
      <c r="N516" s="7">
        <v>-132120.97</v>
      </c>
    </row>
    <row r="517" spans="1:14" x14ac:dyDescent="0.2">
      <c r="A517" s="3">
        <v>236160</v>
      </c>
      <c r="B517" s="6" t="s">
        <v>497</v>
      </c>
      <c r="C517" s="7">
        <v>-6669.42</v>
      </c>
      <c r="D517" s="7">
        <v>-7743.25</v>
      </c>
      <c r="E517" s="7">
        <v>-2077.37</v>
      </c>
      <c r="F517" s="7">
        <v>-2996.63</v>
      </c>
      <c r="G517" s="7">
        <v>-3649.85</v>
      </c>
      <c r="H517" s="7">
        <v>-4156.3</v>
      </c>
      <c r="I517" s="7">
        <v>-4328.4399999999996</v>
      </c>
      <c r="J517" s="7">
        <v>-4493.09</v>
      </c>
      <c r="K517" s="7">
        <v>-4644.87</v>
      </c>
      <c r="L517" s="7">
        <v>-4833.54</v>
      </c>
      <c r="M517" s="7">
        <v>-5150</v>
      </c>
      <c r="N517" s="7">
        <v>-5909.59</v>
      </c>
    </row>
    <row r="518" spans="1:14" x14ac:dyDescent="0.2">
      <c r="A518" s="3">
        <v>236161</v>
      </c>
      <c r="B518" s="6" t="s">
        <v>498</v>
      </c>
      <c r="C518" s="7">
        <v>-5934.57</v>
      </c>
      <c r="D518" s="7">
        <v>-6997.98</v>
      </c>
      <c r="E518" s="7">
        <v>-1855.78</v>
      </c>
      <c r="F518" s="7">
        <v>-2692.7</v>
      </c>
      <c r="G518" s="7">
        <v>-3432.36</v>
      </c>
      <c r="H518" s="7">
        <v>-3965.2</v>
      </c>
      <c r="I518" s="7">
        <v>-4199.4799999999996</v>
      </c>
      <c r="J518" s="7">
        <v>-4410.04</v>
      </c>
      <c r="K518" s="7">
        <v>-4584.1499999999996</v>
      </c>
      <c r="L518" s="7">
        <v>-4761.29</v>
      </c>
      <c r="M518" s="7">
        <v>-4985.1400000000003</v>
      </c>
      <c r="N518" s="7">
        <v>-5461.08</v>
      </c>
    </row>
    <row r="519" spans="1:14" x14ac:dyDescent="0.2">
      <c r="A519" s="3">
        <v>236162</v>
      </c>
      <c r="B519" s="6" t="s">
        <v>499</v>
      </c>
      <c r="C519" s="7">
        <v>-19484.16</v>
      </c>
      <c r="D519" s="7">
        <v>-22551.53</v>
      </c>
      <c r="E519" s="7">
        <v>-5373.55</v>
      </c>
      <c r="F519" s="7">
        <v>-7721.27</v>
      </c>
      <c r="G519" s="7">
        <v>-9635.9</v>
      </c>
      <c r="H519" s="7">
        <v>-11257.32</v>
      </c>
      <c r="I519" s="7">
        <v>-12056.33</v>
      </c>
      <c r="J519" s="7">
        <v>-13013.92</v>
      </c>
      <c r="K519" s="7">
        <v>-13846.48</v>
      </c>
      <c r="L519" s="7">
        <v>-15544.35</v>
      </c>
      <c r="M519" s="7">
        <v>-16500.71</v>
      </c>
      <c r="N519" s="7">
        <v>-17972.310000000001</v>
      </c>
    </row>
    <row r="520" spans="1:14" x14ac:dyDescent="0.2">
      <c r="A520" s="3">
        <v>236163</v>
      </c>
      <c r="B520" s="6" t="s">
        <v>500</v>
      </c>
      <c r="C520" s="7">
        <v>-9883.3700000000008</v>
      </c>
      <c r="D520" s="7">
        <v>-11688.2</v>
      </c>
      <c r="E520" s="7">
        <v>-3148.84</v>
      </c>
      <c r="F520" s="7">
        <v>-4465.82</v>
      </c>
      <c r="G520" s="7">
        <v>-5618.73</v>
      </c>
      <c r="H520" s="7">
        <v>-6470.22</v>
      </c>
      <c r="I520" s="7">
        <v>-6827.56</v>
      </c>
      <c r="J520" s="7">
        <v>-7162.19</v>
      </c>
      <c r="K520" s="7">
        <v>-7410.42</v>
      </c>
      <c r="L520" s="7">
        <v>-7658.45</v>
      </c>
      <c r="M520" s="7">
        <v>-8004.62</v>
      </c>
      <c r="N520" s="7">
        <v>-8782.85</v>
      </c>
    </row>
    <row r="521" spans="1:14" x14ac:dyDescent="0.2">
      <c r="A521" s="3">
        <v>236165</v>
      </c>
      <c r="B521" s="6" t="s">
        <v>501</v>
      </c>
      <c r="C521" s="7">
        <v>-4803.43</v>
      </c>
      <c r="D521" s="7">
        <v>-7134.17</v>
      </c>
      <c r="E521" s="7">
        <v>-4687.45</v>
      </c>
      <c r="F521" s="7">
        <v>-6289.94</v>
      </c>
      <c r="G521" s="7">
        <v>-7477.38</v>
      </c>
      <c r="H521" s="7">
        <v>-2209.11</v>
      </c>
      <c r="I521" s="7">
        <v>-2811.14</v>
      </c>
      <c r="J521" s="7">
        <v>-3347.27</v>
      </c>
      <c r="K521" s="7">
        <v>-1129.53</v>
      </c>
      <c r="L521" s="7">
        <v>-1787.39</v>
      </c>
      <c r="M521" s="7">
        <v>-3331.85</v>
      </c>
      <c r="N521" s="7">
        <v>-3668.15</v>
      </c>
    </row>
    <row r="522" spans="1:14" x14ac:dyDescent="0.2">
      <c r="A522" s="3">
        <v>236166</v>
      </c>
      <c r="B522" s="6" t="s">
        <v>502</v>
      </c>
      <c r="C522" s="7">
        <v>-113854.36</v>
      </c>
      <c r="D522" s="7">
        <v>-131781.35</v>
      </c>
      <c r="E522" s="7">
        <v>-32287.45</v>
      </c>
      <c r="F522" s="7">
        <v>-47837.48</v>
      </c>
      <c r="G522" s="7">
        <v>-59705.85</v>
      </c>
      <c r="H522" s="7">
        <v>-69607.83</v>
      </c>
      <c r="I522" s="7">
        <v>-74616.86</v>
      </c>
      <c r="J522" s="7">
        <v>-79939.149999999994</v>
      </c>
      <c r="K522" s="7">
        <v>-83951.34</v>
      </c>
      <c r="L522" s="7">
        <v>-88050</v>
      </c>
      <c r="M522" s="7">
        <v>-93211.02</v>
      </c>
      <c r="N522" s="7">
        <v>-102098.43</v>
      </c>
    </row>
    <row r="523" spans="1:14" x14ac:dyDescent="0.2">
      <c r="A523" s="3">
        <v>236167</v>
      </c>
      <c r="B523" s="6" t="s">
        <v>503</v>
      </c>
      <c r="C523" s="7">
        <v>-6274.9</v>
      </c>
      <c r="D523" s="7">
        <v>-7197.98</v>
      </c>
      <c r="E523" s="7">
        <v>-1684.52</v>
      </c>
      <c r="F523" s="7">
        <v>-2415.83</v>
      </c>
      <c r="G523" s="7">
        <v>-3020.15</v>
      </c>
      <c r="H523" s="7">
        <v>-3567.73</v>
      </c>
      <c r="I523" s="7">
        <v>-3873</v>
      </c>
      <c r="J523" s="7">
        <v>-4226.3900000000003</v>
      </c>
      <c r="K523" s="7">
        <v>-4500.8500000000004</v>
      </c>
      <c r="L523" s="7">
        <v>-4792.0600000000004</v>
      </c>
      <c r="M523" s="7">
        <v>-5088.5</v>
      </c>
      <c r="N523" s="7">
        <v>-5542.58</v>
      </c>
    </row>
    <row r="524" spans="1:14" x14ac:dyDescent="0.2">
      <c r="A524" s="3">
        <v>236168</v>
      </c>
      <c r="B524" s="6" t="s">
        <v>504</v>
      </c>
      <c r="C524" s="7">
        <v>-12304.17</v>
      </c>
      <c r="D524" s="7">
        <v>-14486.02</v>
      </c>
      <c r="E524" s="7">
        <v>-4118.17</v>
      </c>
      <c r="F524" s="7">
        <v>-5692.13</v>
      </c>
      <c r="G524" s="7">
        <v>-6943.8</v>
      </c>
      <c r="H524" s="7">
        <v>-7954.23</v>
      </c>
      <c r="I524" s="7">
        <v>-8429.2199999999993</v>
      </c>
      <c r="J524" s="7">
        <v>-8865.2800000000007</v>
      </c>
      <c r="K524" s="7">
        <v>-9267.09</v>
      </c>
      <c r="L524" s="7">
        <v>-9644.42</v>
      </c>
      <c r="M524" s="7">
        <v>-10236.17</v>
      </c>
      <c r="N524" s="7">
        <v>-11372.02</v>
      </c>
    </row>
    <row r="525" spans="1:14" x14ac:dyDescent="0.2">
      <c r="A525" s="3">
        <v>236169</v>
      </c>
      <c r="B525" s="6" t="s">
        <v>505</v>
      </c>
      <c r="C525" s="7">
        <v>-6032.08</v>
      </c>
      <c r="D525" s="7">
        <v>-7192.18</v>
      </c>
      <c r="E525" s="7">
        <v>-2146.02</v>
      </c>
      <c r="F525" s="7">
        <v>-2958.2</v>
      </c>
      <c r="G525" s="7">
        <v>-3585.84</v>
      </c>
      <c r="H525" s="7">
        <v>-4053.68</v>
      </c>
      <c r="I525" s="7">
        <v>-4230.01</v>
      </c>
      <c r="J525" s="7">
        <v>-4367.72</v>
      </c>
      <c r="K525" s="7">
        <v>-4498.91</v>
      </c>
      <c r="L525" s="7">
        <v>-4621.33</v>
      </c>
      <c r="M525" s="7">
        <v>-4875.18</v>
      </c>
      <c r="N525" s="7">
        <v>-5446.76</v>
      </c>
    </row>
    <row r="526" spans="1:14" x14ac:dyDescent="0.2">
      <c r="A526" s="3">
        <v>236170</v>
      </c>
      <c r="B526" s="6" t="s">
        <v>506</v>
      </c>
      <c r="C526" s="7">
        <v>-19947.38</v>
      </c>
      <c r="D526" s="7">
        <v>-23419.11</v>
      </c>
      <c r="E526" s="7">
        <v>-6035.09</v>
      </c>
      <c r="F526" s="7">
        <v>-8747.34</v>
      </c>
      <c r="G526" s="7">
        <v>-11206.83</v>
      </c>
      <c r="H526" s="7">
        <v>-12980.1</v>
      </c>
      <c r="I526" s="7">
        <v>-13913.69</v>
      </c>
      <c r="J526" s="7">
        <v>-14673.32</v>
      </c>
      <c r="K526" s="7">
        <v>-15346.35</v>
      </c>
      <c r="L526" s="7">
        <v>-16087.49</v>
      </c>
      <c r="M526" s="7">
        <v>-16814.560000000001</v>
      </c>
      <c r="N526" s="7">
        <v>-18388.330000000002</v>
      </c>
    </row>
    <row r="527" spans="1:14" x14ac:dyDescent="0.2">
      <c r="A527" s="3">
        <v>236171</v>
      </c>
      <c r="B527" s="6" t="s">
        <v>507</v>
      </c>
      <c r="C527" s="7">
        <v>-43962.71</v>
      </c>
      <c r="D527" s="7">
        <v>-51920.9</v>
      </c>
      <c r="E527" s="7">
        <v>-13911.37</v>
      </c>
      <c r="F527" s="7">
        <v>-20126.849999999999</v>
      </c>
      <c r="G527" s="7">
        <v>-24959.48</v>
      </c>
      <c r="H527" s="7">
        <v>-28954.67</v>
      </c>
      <c r="I527" s="7">
        <v>-30535.14</v>
      </c>
      <c r="J527" s="7">
        <v>-32142.67</v>
      </c>
      <c r="K527" s="7">
        <v>-33477.879999999997</v>
      </c>
      <c r="L527" s="7">
        <v>-34911.550000000003</v>
      </c>
      <c r="M527" s="7">
        <v>-36742.75</v>
      </c>
      <c r="N527" s="7">
        <v>-40381.42</v>
      </c>
    </row>
    <row r="528" spans="1:14" x14ac:dyDescent="0.2">
      <c r="A528" s="3">
        <v>236172</v>
      </c>
      <c r="B528" s="6" t="s">
        <v>508</v>
      </c>
      <c r="C528" s="7">
        <v>-803.17</v>
      </c>
      <c r="D528" s="7">
        <v>-956.31</v>
      </c>
      <c r="E528" s="7">
        <v>-269.14</v>
      </c>
      <c r="F528" s="7">
        <v>-396.72</v>
      </c>
      <c r="G528" s="7">
        <v>-482.96</v>
      </c>
      <c r="H528" s="7">
        <v>-546.4</v>
      </c>
      <c r="I528" s="7">
        <v>-577.07000000000005</v>
      </c>
      <c r="J528" s="7">
        <v>-597.45000000000005</v>
      </c>
      <c r="K528" s="7">
        <v>-614.34</v>
      </c>
      <c r="L528" s="7">
        <v>-630.89</v>
      </c>
      <c r="M528" s="7">
        <v>-649.88</v>
      </c>
      <c r="N528" s="7">
        <v>-692.52</v>
      </c>
    </row>
    <row r="529" spans="1:14" x14ac:dyDescent="0.2">
      <c r="A529" s="3">
        <v>236173</v>
      </c>
      <c r="B529" s="6" t="s">
        <v>509</v>
      </c>
      <c r="C529" s="7">
        <v>-8387.26</v>
      </c>
      <c r="D529" s="7">
        <v>-9651.2000000000007</v>
      </c>
      <c r="E529" s="7">
        <v>-2439.0300000000002</v>
      </c>
      <c r="F529" s="7">
        <v>-3450.72</v>
      </c>
      <c r="G529" s="7">
        <v>-4330.43</v>
      </c>
      <c r="H529" s="7">
        <v>-4926.24</v>
      </c>
      <c r="I529" s="7">
        <v>-5153.3</v>
      </c>
      <c r="J529" s="7">
        <v>-5394.2</v>
      </c>
      <c r="K529" s="7">
        <v>-5586.43</v>
      </c>
      <c r="L529" s="7">
        <v>-5818.93</v>
      </c>
      <c r="M529" s="7">
        <v>-6213.32</v>
      </c>
      <c r="N529" s="7">
        <v>-7077.56</v>
      </c>
    </row>
    <row r="530" spans="1:14" x14ac:dyDescent="0.2">
      <c r="A530" s="3">
        <v>236174</v>
      </c>
      <c r="B530" s="6" t="s">
        <v>510</v>
      </c>
      <c r="C530" s="7">
        <v>-703.31</v>
      </c>
      <c r="D530" s="7">
        <v>-823.18</v>
      </c>
      <c r="E530" s="7">
        <v>-219.73</v>
      </c>
      <c r="F530" s="7">
        <v>-317.22000000000003</v>
      </c>
      <c r="G530" s="7">
        <v>-390.75</v>
      </c>
      <c r="H530" s="7">
        <v>-450.47</v>
      </c>
      <c r="I530" s="7">
        <v>-472.47</v>
      </c>
      <c r="J530" s="7">
        <v>-495.63</v>
      </c>
      <c r="K530" s="7">
        <v>-513.91999999999996</v>
      </c>
      <c r="L530" s="7">
        <v>-534.32000000000005</v>
      </c>
      <c r="M530" s="7">
        <v>-567.16</v>
      </c>
      <c r="N530" s="7">
        <v>-647.09</v>
      </c>
    </row>
    <row r="531" spans="1:14" x14ac:dyDescent="0.2">
      <c r="A531" s="3">
        <v>236175</v>
      </c>
      <c r="B531" s="6" t="s">
        <v>511</v>
      </c>
      <c r="C531" s="7">
        <v>-1082.99</v>
      </c>
      <c r="D531" s="7">
        <v>-1287.9000000000001</v>
      </c>
      <c r="E531" s="7">
        <v>-378.19</v>
      </c>
      <c r="F531" s="7">
        <v>-530.09</v>
      </c>
      <c r="G531" s="7">
        <v>-634.53</v>
      </c>
      <c r="H531" s="7">
        <v>-717.42</v>
      </c>
      <c r="I531" s="7">
        <v>-744.31</v>
      </c>
      <c r="J531" s="7">
        <v>-756.06</v>
      </c>
      <c r="K531" s="7">
        <v>-771.2</v>
      </c>
      <c r="L531" s="7">
        <v>-791.89</v>
      </c>
      <c r="M531" s="7">
        <v>-835.08</v>
      </c>
      <c r="N531" s="7">
        <v>-940.22</v>
      </c>
    </row>
    <row r="532" spans="1:14" x14ac:dyDescent="0.2">
      <c r="A532" s="3">
        <v>236176</v>
      </c>
      <c r="B532" s="6" t="s">
        <v>512</v>
      </c>
      <c r="C532" s="7">
        <v>-7489.94</v>
      </c>
      <c r="D532" s="7">
        <v>-8799.68</v>
      </c>
      <c r="E532" s="7">
        <v>-2293.75</v>
      </c>
      <c r="F532" s="7">
        <v>-3291.37</v>
      </c>
      <c r="G532" s="7">
        <v>-4024.35</v>
      </c>
      <c r="H532" s="7">
        <v>-4588.47</v>
      </c>
      <c r="I532" s="7">
        <v>-4902.3900000000003</v>
      </c>
      <c r="J532" s="7">
        <v>-5164.45</v>
      </c>
      <c r="K532" s="7">
        <v>-5390.77</v>
      </c>
      <c r="L532" s="7">
        <v>-5592.69</v>
      </c>
      <c r="M532" s="7">
        <v>-5857.38</v>
      </c>
      <c r="N532" s="7">
        <v>-6364.93</v>
      </c>
    </row>
    <row r="533" spans="1:14" x14ac:dyDescent="0.2">
      <c r="A533" s="3">
        <v>236177</v>
      </c>
      <c r="B533" s="6" t="s">
        <v>513</v>
      </c>
      <c r="C533" s="7">
        <v>-23604.34</v>
      </c>
      <c r="D533" s="7">
        <v>-27350.720000000001</v>
      </c>
      <c r="E533" s="7">
        <v>-6724.2</v>
      </c>
      <c r="F533" s="7">
        <v>-9578.82</v>
      </c>
      <c r="G533" s="7">
        <v>-11828.14</v>
      </c>
      <c r="H533" s="7">
        <v>-13578.65</v>
      </c>
      <c r="I533" s="7">
        <v>-14455.22</v>
      </c>
      <c r="J533" s="7">
        <v>-15510.03</v>
      </c>
      <c r="K533" s="7">
        <v>-16404.509999999998</v>
      </c>
      <c r="L533" s="7">
        <v>-17407.13</v>
      </c>
      <c r="M533" s="7">
        <v>-18543.419999999998</v>
      </c>
      <c r="N533" s="7">
        <v>-20934.09</v>
      </c>
    </row>
    <row r="534" spans="1:14" x14ac:dyDescent="0.2">
      <c r="A534" s="3">
        <v>236179</v>
      </c>
      <c r="B534" s="6" t="s">
        <v>514</v>
      </c>
      <c r="C534" s="7">
        <v>-52487.18</v>
      </c>
      <c r="D534" s="7">
        <v>-59939.78</v>
      </c>
      <c r="E534" s="7">
        <v>-13336.84</v>
      </c>
      <c r="F534" s="7">
        <v>-19880.55</v>
      </c>
      <c r="G534" s="7">
        <v>-24898.15</v>
      </c>
      <c r="H534" s="7">
        <v>-29340.38</v>
      </c>
      <c r="I534" s="7">
        <v>-31880.77</v>
      </c>
      <c r="J534" s="7">
        <v>-35331.06</v>
      </c>
      <c r="K534" s="7">
        <v>-38209.03</v>
      </c>
      <c r="L534" s="7">
        <v>-40564.03</v>
      </c>
      <c r="M534" s="7">
        <v>-44109.52</v>
      </c>
      <c r="N534" s="7">
        <v>-48745.68</v>
      </c>
    </row>
    <row r="535" spans="1:14" x14ac:dyDescent="0.2">
      <c r="A535" s="3">
        <v>236180</v>
      </c>
      <c r="B535" s="6" t="s">
        <v>515</v>
      </c>
      <c r="C535" s="7">
        <v>-92411.3</v>
      </c>
      <c r="D535" s="7">
        <v>-104577.96</v>
      </c>
      <c r="E535" s="7">
        <v>-22780.1</v>
      </c>
      <c r="F535" s="7">
        <v>-32256.26</v>
      </c>
      <c r="G535" s="7">
        <v>-40894.22</v>
      </c>
      <c r="H535" s="7">
        <v>-48290.2</v>
      </c>
      <c r="I535" s="7">
        <v>-51997.89</v>
      </c>
      <c r="J535" s="7">
        <v>-56230.080000000002</v>
      </c>
      <c r="K535" s="7">
        <v>-60463.74</v>
      </c>
      <c r="L535" s="7">
        <v>-64938.77</v>
      </c>
      <c r="M535" s="7">
        <v>-70111.820000000007</v>
      </c>
      <c r="N535" s="7">
        <v>-79261.41</v>
      </c>
    </row>
    <row r="536" spans="1:14" x14ac:dyDescent="0.2">
      <c r="A536" s="3">
        <v>236181</v>
      </c>
      <c r="B536" s="6" t="s">
        <v>516</v>
      </c>
      <c r="C536" s="7">
        <v>-45948.68</v>
      </c>
      <c r="D536" s="7">
        <v>-50987.1</v>
      </c>
      <c r="E536" s="7">
        <v>-9656.98</v>
      </c>
      <c r="F536" s="7">
        <v>-13680.86</v>
      </c>
      <c r="G536" s="7">
        <v>-17177.38</v>
      </c>
      <c r="H536" s="7">
        <v>-19847.91</v>
      </c>
      <c r="I536" s="7">
        <v>-20728.09</v>
      </c>
      <c r="J536" s="7">
        <v>-22210.92</v>
      </c>
      <c r="K536" s="7">
        <v>-23485.77</v>
      </c>
      <c r="L536" s="7">
        <v>-24890.9</v>
      </c>
      <c r="M536" s="7">
        <v>-27011.16</v>
      </c>
      <c r="N536" s="7">
        <v>-30942.58</v>
      </c>
    </row>
    <row r="537" spans="1:14" x14ac:dyDescent="0.2">
      <c r="A537" s="3">
        <v>236182</v>
      </c>
      <c r="B537" s="6" t="s">
        <v>517</v>
      </c>
      <c r="C537" s="7">
        <v>-7826.93</v>
      </c>
      <c r="D537" s="7">
        <v>-11177.39</v>
      </c>
      <c r="E537" s="7">
        <v>-6157.81</v>
      </c>
      <c r="F537" s="7">
        <v>-9130.4</v>
      </c>
      <c r="G537" s="7">
        <v>-12004.92</v>
      </c>
      <c r="H537" s="7">
        <v>-5361.47</v>
      </c>
      <c r="I537" s="7">
        <v>-7275.85</v>
      </c>
      <c r="J537" s="7">
        <v>-9149.02</v>
      </c>
      <c r="K537" s="7">
        <v>-3563.53</v>
      </c>
      <c r="L537" s="7">
        <v>-5410.59</v>
      </c>
      <c r="M537" s="7">
        <v>-7570.31</v>
      </c>
      <c r="N537" s="7">
        <v>-8481.5300000000007</v>
      </c>
    </row>
    <row r="538" spans="1:14" x14ac:dyDescent="0.2">
      <c r="A538" s="3">
        <v>236183</v>
      </c>
      <c r="B538" s="6" t="s">
        <v>518</v>
      </c>
      <c r="C538" s="7">
        <v>-39324.81</v>
      </c>
      <c r="D538" s="7">
        <v>-50828.25</v>
      </c>
      <c r="E538" s="7">
        <v>-20011.29</v>
      </c>
      <c r="F538" s="7">
        <v>-29259.16</v>
      </c>
      <c r="G538" s="7">
        <v>-37151.629999999997</v>
      </c>
      <c r="H538" s="7">
        <v>-44781.89</v>
      </c>
      <c r="I538" s="7">
        <v>-49608.79</v>
      </c>
      <c r="J538" s="7">
        <v>-55205.35</v>
      </c>
      <c r="K538" s="7">
        <v>-61034.69</v>
      </c>
      <c r="L538" s="7">
        <v>-17802.29</v>
      </c>
      <c r="M538" s="7">
        <v>-23591</v>
      </c>
      <c r="N538" s="7">
        <v>-30725.200000000001</v>
      </c>
    </row>
    <row r="539" spans="1:14" x14ac:dyDescent="0.2">
      <c r="A539" s="3">
        <v>236184</v>
      </c>
      <c r="B539" s="6" t="s">
        <v>519</v>
      </c>
      <c r="C539" s="7">
        <v>-6280.67</v>
      </c>
      <c r="D539" s="7">
        <v>-9496.9500000000007</v>
      </c>
      <c r="E539" s="7">
        <v>-6392.39</v>
      </c>
      <c r="F539" s="7">
        <v>-9309.27</v>
      </c>
      <c r="G539" s="7">
        <v>-11847.5</v>
      </c>
      <c r="H539" s="7">
        <v>-4741.1099999999997</v>
      </c>
      <c r="I539" s="7">
        <v>-6530.55</v>
      </c>
      <c r="J539" s="7">
        <v>-8050.52</v>
      </c>
      <c r="K539" s="7">
        <v>-2992.13</v>
      </c>
      <c r="L539" s="7">
        <v>-4582.21</v>
      </c>
      <c r="M539" s="7">
        <v>-6380.38</v>
      </c>
      <c r="N539" s="7">
        <v>-3829.02</v>
      </c>
    </row>
    <row r="540" spans="1:14" x14ac:dyDescent="0.2">
      <c r="A540" s="3">
        <v>236185</v>
      </c>
      <c r="B540" s="6" t="s">
        <v>520</v>
      </c>
      <c r="C540" s="7">
        <v>-101022.15</v>
      </c>
      <c r="D540" s="7">
        <v>-114427.85</v>
      </c>
      <c r="E540" s="7">
        <v>-24566.95</v>
      </c>
      <c r="F540" s="7">
        <v>-35499.040000000001</v>
      </c>
      <c r="G540" s="7">
        <v>-44812.21</v>
      </c>
      <c r="H540" s="7">
        <v>-53065.17</v>
      </c>
      <c r="I540" s="7">
        <v>-57603.91</v>
      </c>
      <c r="J540" s="7">
        <v>-63458.11</v>
      </c>
      <c r="K540" s="7">
        <v>-68957.649999999994</v>
      </c>
      <c r="L540" s="7">
        <v>-74870.28</v>
      </c>
      <c r="M540" s="7">
        <v>-80819.66</v>
      </c>
      <c r="N540" s="7">
        <v>-84935.97</v>
      </c>
    </row>
    <row r="541" spans="1:14" x14ac:dyDescent="0.2">
      <c r="A541" s="3">
        <v>236186</v>
      </c>
      <c r="B541" s="6" t="s">
        <v>521</v>
      </c>
      <c r="C541" s="7">
        <v>-3537.02</v>
      </c>
      <c r="D541" s="7">
        <v>-4049.12</v>
      </c>
      <c r="E541" s="7">
        <v>-897.03</v>
      </c>
      <c r="F541" s="7">
        <v>-1289.3800000000001</v>
      </c>
      <c r="G541" s="7">
        <v>-1619.48</v>
      </c>
      <c r="H541" s="7">
        <v>-1901.47</v>
      </c>
      <c r="I541" s="7">
        <v>-2024.18</v>
      </c>
      <c r="J541" s="7">
        <v>-2132.81</v>
      </c>
      <c r="K541" s="7">
        <v>-2231.8200000000002</v>
      </c>
      <c r="L541" s="7">
        <v>-2333.92</v>
      </c>
      <c r="M541" s="7">
        <v>-2496.58</v>
      </c>
      <c r="N541" s="7">
        <v>-2772.35</v>
      </c>
    </row>
    <row r="542" spans="1:14" x14ac:dyDescent="0.2">
      <c r="A542" s="3">
        <v>236187</v>
      </c>
      <c r="B542" s="6" t="s">
        <v>522</v>
      </c>
      <c r="C542" s="7">
        <v>-79875.87</v>
      </c>
      <c r="D542" s="7">
        <v>-93907.12</v>
      </c>
      <c r="E542" s="7">
        <v>-25028.87</v>
      </c>
      <c r="F542" s="7">
        <v>-35407.42</v>
      </c>
      <c r="G542" s="7">
        <v>-44183.09</v>
      </c>
      <c r="H542" s="7">
        <v>-51928.69</v>
      </c>
      <c r="I542" s="7">
        <v>-55386.91</v>
      </c>
      <c r="J542" s="7">
        <v>-58834.16</v>
      </c>
      <c r="K542" s="7">
        <v>-61870.3</v>
      </c>
      <c r="L542" s="7">
        <v>-64672.89</v>
      </c>
      <c r="M542" s="7">
        <v>-68418.81</v>
      </c>
      <c r="N542" s="7">
        <v>-76070.02</v>
      </c>
    </row>
    <row r="543" spans="1:14" x14ac:dyDescent="0.2">
      <c r="A543" s="3">
        <v>236189</v>
      </c>
      <c r="B543" s="6" t="s">
        <v>523</v>
      </c>
      <c r="C543" s="7">
        <v>-89568.62</v>
      </c>
      <c r="D543" s="7">
        <v>-107058.42</v>
      </c>
      <c r="E543" s="7">
        <v>-29362.99</v>
      </c>
      <c r="F543" s="7">
        <v>-42364.19</v>
      </c>
      <c r="G543" s="7">
        <v>-52008.04</v>
      </c>
      <c r="H543" s="7">
        <v>-59878.86</v>
      </c>
      <c r="I543" s="7">
        <v>-64449.54</v>
      </c>
      <c r="J543" s="7">
        <v>-68317.440000000002</v>
      </c>
      <c r="K543" s="7">
        <v>-71109.570000000007</v>
      </c>
      <c r="L543" s="7">
        <v>-74151.87</v>
      </c>
      <c r="M543" s="7">
        <v>-77601.87</v>
      </c>
      <c r="N543" s="7">
        <v>-83856.06</v>
      </c>
    </row>
    <row r="544" spans="1:14" x14ac:dyDescent="0.2">
      <c r="A544" s="3">
        <v>236190</v>
      </c>
      <c r="B544" s="6" t="s">
        <v>524</v>
      </c>
      <c r="C544" s="7">
        <v>-28437.37</v>
      </c>
      <c r="D544" s="7">
        <v>-33400.269999999997</v>
      </c>
      <c r="E544" s="7">
        <v>-8910.8700000000008</v>
      </c>
      <c r="F544" s="7">
        <v>-12813.81</v>
      </c>
      <c r="G544" s="7">
        <v>-15653.91</v>
      </c>
      <c r="H544" s="7">
        <v>-17893.650000000001</v>
      </c>
      <c r="I544" s="7">
        <v>-18912.580000000002</v>
      </c>
      <c r="J544" s="7">
        <v>-19839.87</v>
      </c>
      <c r="K544" s="7">
        <v>-20690.29</v>
      </c>
      <c r="L544" s="7">
        <v>-21584.63</v>
      </c>
      <c r="M544" s="7">
        <v>-22938.98</v>
      </c>
      <c r="N544" s="7">
        <v>-25796.37</v>
      </c>
    </row>
    <row r="545" spans="1:14" x14ac:dyDescent="0.2">
      <c r="A545" s="3">
        <v>236191</v>
      </c>
      <c r="B545" s="6" t="s">
        <v>525</v>
      </c>
      <c r="C545" s="7">
        <v>-142753.23000000001</v>
      </c>
      <c r="D545" s="7">
        <v>-167762.93</v>
      </c>
      <c r="E545" s="7">
        <v>-45276.28</v>
      </c>
      <c r="F545" s="7">
        <v>-65562.47</v>
      </c>
      <c r="G545" s="7">
        <v>-80159.320000000007</v>
      </c>
      <c r="H545" s="7">
        <v>-90402.23</v>
      </c>
      <c r="I545" s="7">
        <v>-95029.7</v>
      </c>
      <c r="J545" s="7">
        <v>-99999.27</v>
      </c>
      <c r="K545" s="7">
        <v>-104286.56</v>
      </c>
      <c r="L545" s="7">
        <v>-109115.18</v>
      </c>
      <c r="M545" s="7">
        <v>-116464.4</v>
      </c>
      <c r="N545" s="7">
        <v>-132915.51999999999</v>
      </c>
    </row>
    <row r="546" spans="1:14" x14ac:dyDescent="0.2">
      <c r="A546" s="3">
        <v>236192</v>
      </c>
      <c r="B546" s="6" t="s">
        <v>526</v>
      </c>
      <c r="C546" s="7">
        <v>-11592.19</v>
      </c>
      <c r="D546" s="7">
        <v>-14056.89</v>
      </c>
      <c r="E546" s="7">
        <v>-4123.1400000000003</v>
      </c>
      <c r="F546" s="7">
        <v>-6005.71</v>
      </c>
      <c r="G546" s="7">
        <v>-7295.98</v>
      </c>
      <c r="H546" s="7">
        <v>-8239.7800000000007</v>
      </c>
      <c r="I546" s="7">
        <v>-8643.82</v>
      </c>
      <c r="J546" s="7">
        <v>-8953.31</v>
      </c>
      <c r="K546" s="7">
        <v>-9209.73</v>
      </c>
      <c r="L546" s="7">
        <v>-9454.4699999999993</v>
      </c>
      <c r="M546" s="7">
        <v>-9859.48</v>
      </c>
      <c r="N546" s="7">
        <v>-10920.47</v>
      </c>
    </row>
    <row r="547" spans="1:14" x14ac:dyDescent="0.2">
      <c r="A547" s="3">
        <v>236193</v>
      </c>
      <c r="B547" s="6" t="s">
        <v>527</v>
      </c>
      <c r="C547" s="7">
        <v>-21195.97</v>
      </c>
      <c r="D547" s="7">
        <v>-24856.73</v>
      </c>
      <c r="E547" s="7">
        <v>-6672.05</v>
      </c>
      <c r="F547" s="7">
        <v>-9212.0499999999993</v>
      </c>
      <c r="G547" s="7">
        <v>-11206.03</v>
      </c>
      <c r="H547" s="7">
        <v>-12752.11</v>
      </c>
      <c r="I547" s="7">
        <v>-13541.76</v>
      </c>
      <c r="J547" s="7">
        <v>-14397.84</v>
      </c>
      <c r="K547" s="7">
        <v>-15118.32</v>
      </c>
      <c r="L547" s="7">
        <v>-15840</v>
      </c>
      <c r="M547" s="7">
        <v>-16904.07</v>
      </c>
      <c r="N547" s="7">
        <v>-19097.939999999999</v>
      </c>
    </row>
    <row r="548" spans="1:14" x14ac:dyDescent="0.2">
      <c r="A548" s="3">
        <v>236194</v>
      </c>
      <c r="B548" s="6" t="s">
        <v>528</v>
      </c>
      <c r="C548" s="7">
        <v>-2434.06</v>
      </c>
      <c r="D548" s="7">
        <v>-3443.65</v>
      </c>
      <c r="E548" s="7">
        <v>-1924.4</v>
      </c>
      <c r="F548" s="7">
        <v>-2657.9</v>
      </c>
      <c r="G548" s="7">
        <v>-3199.29</v>
      </c>
      <c r="H548" s="7">
        <v>-3594.3</v>
      </c>
      <c r="I548" s="7">
        <v>-3731.63</v>
      </c>
      <c r="J548" s="7">
        <v>-3888.32</v>
      </c>
      <c r="K548" s="7">
        <v>-285.43</v>
      </c>
      <c r="L548" s="7">
        <v>-441.5</v>
      </c>
      <c r="M548" s="7">
        <v>-734.67</v>
      </c>
      <c r="N548" s="7">
        <v>-1393.3</v>
      </c>
    </row>
    <row r="549" spans="1:14" x14ac:dyDescent="0.2">
      <c r="A549" s="3">
        <v>236195</v>
      </c>
      <c r="B549" s="6" t="s">
        <v>529</v>
      </c>
      <c r="C549" s="7">
        <v>-175533.85</v>
      </c>
      <c r="D549" s="7">
        <v>-206161.18</v>
      </c>
      <c r="E549" s="7">
        <v>-57302.17</v>
      </c>
      <c r="F549" s="7">
        <v>-84156.9</v>
      </c>
      <c r="G549" s="7">
        <v>-103652.36</v>
      </c>
      <c r="H549" s="7">
        <v>-119146.67</v>
      </c>
      <c r="I549" s="7">
        <v>-130181.05</v>
      </c>
      <c r="J549" s="7">
        <v>-135022.98000000001</v>
      </c>
      <c r="K549" s="7">
        <v>-140765.45000000001</v>
      </c>
      <c r="L549" s="7">
        <v>-146398.07999999999</v>
      </c>
      <c r="M549" s="7">
        <v>-152272.34</v>
      </c>
      <c r="N549" s="7">
        <v>-162689.01999999999</v>
      </c>
    </row>
    <row r="550" spans="1:14" x14ac:dyDescent="0.2">
      <c r="A550" s="3">
        <v>236196</v>
      </c>
      <c r="B550" s="6" t="s">
        <v>530</v>
      </c>
      <c r="C550" s="7">
        <v>-208.35</v>
      </c>
      <c r="D550" s="7">
        <v>-248.73</v>
      </c>
      <c r="E550" s="7">
        <v>-69.47</v>
      </c>
      <c r="F550" s="7">
        <v>-93.93</v>
      </c>
      <c r="G550" s="7">
        <v>-112.69</v>
      </c>
      <c r="H550" s="7">
        <v>-127.02</v>
      </c>
      <c r="I550" s="7">
        <v>-133.37</v>
      </c>
      <c r="J550" s="7">
        <v>-140.56</v>
      </c>
      <c r="K550" s="7">
        <v>-147.47999999999999</v>
      </c>
      <c r="L550" s="7">
        <v>-154.47</v>
      </c>
      <c r="M550" s="7">
        <v>-165.24</v>
      </c>
      <c r="N550" s="7">
        <v>-188.41</v>
      </c>
    </row>
    <row r="551" spans="1:14" x14ac:dyDescent="0.2">
      <c r="A551" s="3">
        <v>236197</v>
      </c>
      <c r="B551" s="6" t="s">
        <v>531</v>
      </c>
      <c r="C551" s="7">
        <v>-3394.53</v>
      </c>
      <c r="D551" s="7">
        <v>-3994.88</v>
      </c>
      <c r="E551" s="7">
        <v>-1117.05</v>
      </c>
      <c r="F551" s="7">
        <v>-1639.32</v>
      </c>
      <c r="G551" s="7">
        <v>-2016.15</v>
      </c>
      <c r="H551" s="7">
        <v>-2334.66</v>
      </c>
      <c r="I551" s="7">
        <v>-2558.92</v>
      </c>
      <c r="J551" s="7">
        <v>-2691.11</v>
      </c>
      <c r="K551" s="7">
        <v>-2808.33</v>
      </c>
      <c r="L551" s="7">
        <v>-2911.35</v>
      </c>
      <c r="M551" s="7">
        <v>-3019.68</v>
      </c>
      <c r="N551" s="7">
        <v>-3264.5</v>
      </c>
    </row>
    <row r="552" spans="1:14" x14ac:dyDescent="0.2">
      <c r="A552" s="3">
        <v>236198</v>
      </c>
      <c r="B552" s="6" t="s">
        <v>532</v>
      </c>
      <c r="C552" s="7">
        <v>-1402.39</v>
      </c>
      <c r="D552" s="7">
        <v>-1901.81</v>
      </c>
      <c r="E552" s="7">
        <v>-1373.53</v>
      </c>
      <c r="F552" s="7">
        <v>-1501.72</v>
      </c>
      <c r="G552" s="7">
        <v>-1273.6099999999999</v>
      </c>
      <c r="H552" s="7">
        <v>-767.67</v>
      </c>
      <c r="I552" s="7">
        <v>-285.14</v>
      </c>
      <c r="J552" s="7">
        <v>-266.37</v>
      </c>
      <c r="K552" s="7">
        <v>-269.89999999999998</v>
      </c>
      <c r="L552" s="7">
        <v>-280.11</v>
      </c>
      <c r="M552" s="7">
        <v>-321.18</v>
      </c>
      <c r="N552" s="7">
        <v>-767.45</v>
      </c>
    </row>
    <row r="553" spans="1:14" x14ac:dyDescent="0.2">
      <c r="A553" s="3">
        <v>236199</v>
      </c>
      <c r="B553" s="6" t="s">
        <v>533</v>
      </c>
      <c r="C553" s="7">
        <v>-20220.849999999999</v>
      </c>
      <c r="D553" s="7">
        <v>-22953.73</v>
      </c>
      <c r="E553" s="7">
        <v>-4908.66</v>
      </c>
      <c r="F553" s="7">
        <v>-7178.15</v>
      </c>
      <c r="G553" s="7">
        <v>-9025.61</v>
      </c>
      <c r="H553" s="7">
        <v>-10634.45</v>
      </c>
      <c r="I553" s="7">
        <v>-11609.6</v>
      </c>
      <c r="J553" s="7">
        <v>-12711.8</v>
      </c>
      <c r="K553" s="7">
        <v>-13763.68</v>
      </c>
      <c r="L553" s="7">
        <v>-14974.79</v>
      </c>
      <c r="M553" s="7">
        <v>-16161.37</v>
      </c>
      <c r="N553" s="7">
        <v>-17860.98</v>
      </c>
    </row>
    <row r="554" spans="1:14" x14ac:dyDescent="0.2">
      <c r="A554" s="3">
        <v>236200</v>
      </c>
      <c r="B554" s="6" t="s">
        <v>534</v>
      </c>
      <c r="C554" s="7">
        <v>-12139.28</v>
      </c>
      <c r="D554" s="7">
        <v>-14486.08</v>
      </c>
      <c r="E554" s="7">
        <v>-4221.62</v>
      </c>
      <c r="F554" s="7">
        <v>-5931.97</v>
      </c>
      <c r="G554" s="7">
        <v>-7084.9</v>
      </c>
      <c r="H554" s="7">
        <v>-8019.88</v>
      </c>
      <c r="I554" s="7">
        <v>-8352.07</v>
      </c>
      <c r="J554" s="7">
        <v>-8646.5400000000009</v>
      </c>
      <c r="K554" s="7">
        <v>-8925.4599999999991</v>
      </c>
      <c r="L554" s="7">
        <v>-9219.77</v>
      </c>
      <c r="M554" s="7">
        <v>-9700.65</v>
      </c>
      <c r="N554" s="7">
        <v>-10724.55</v>
      </c>
    </row>
    <row r="555" spans="1:14" x14ac:dyDescent="0.2">
      <c r="A555" s="3">
        <v>236213</v>
      </c>
      <c r="B555" s="6" t="s">
        <v>535</v>
      </c>
      <c r="C555" s="7">
        <v>-4570.13</v>
      </c>
      <c r="D555" s="7">
        <v>-5327.07</v>
      </c>
      <c r="E555" s="7">
        <v>-1543.88</v>
      </c>
      <c r="F555" s="7">
        <v>-2150.36</v>
      </c>
      <c r="G555" s="7">
        <v>-2618.5300000000002</v>
      </c>
      <c r="H555" s="7">
        <v>-3006.61</v>
      </c>
      <c r="I555" s="7">
        <v>-3092.55</v>
      </c>
      <c r="J555" s="7">
        <v>-3238.17</v>
      </c>
      <c r="K555" s="7">
        <v>-3374.48</v>
      </c>
      <c r="L555" s="7">
        <v>-3519.08</v>
      </c>
      <c r="M555" s="7">
        <v>-3762.37</v>
      </c>
      <c r="N555" s="7">
        <v>-4363.0200000000004</v>
      </c>
    </row>
    <row r="556" spans="1:14" x14ac:dyDescent="0.2">
      <c r="A556" s="3">
        <v>236214</v>
      </c>
      <c r="B556" s="6" t="s">
        <v>536</v>
      </c>
      <c r="C556" s="7">
        <v>-49612.52</v>
      </c>
      <c r="D556" s="7">
        <v>-39131.480000000003</v>
      </c>
      <c r="E556" s="7">
        <v>-70352.77</v>
      </c>
      <c r="F556" s="7">
        <v>-101868.39</v>
      </c>
      <c r="G556" s="7">
        <v>-24960.31</v>
      </c>
      <c r="H556" s="7">
        <v>-45325.85</v>
      </c>
      <c r="I556" s="7">
        <v>-55596.07</v>
      </c>
      <c r="J556" s="7">
        <v>-8710.51</v>
      </c>
      <c r="K556" s="7">
        <v>-15604.87</v>
      </c>
      <c r="L556" s="7">
        <v>-22115.94</v>
      </c>
      <c r="M556" s="7">
        <v>-7922.59</v>
      </c>
      <c r="N556" s="7">
        <v>-21453.72</v>
      </c>
    </row>
    <row r="557" spans="1:14" x14ac:dyDescent="0.2">
      <c r="A557" s="3">
        <v>236215</v>
      </c>
      <c r="B557" s="6" t="s">
        <v>537</v>
      </c>
      <c r="C557" s="7">
        <v>-15591.23</v>
      </c>
      <c r="D557" s="7">
        <v>-18019.14</v>
      </c>
      <c r="E557" s="7">
        <v>-4933.62</v>
      </c>
      <c r="F557" s="7">
        <v>-6789.23</v>
      </c>
      <c r="G557" s="7">
        <v>-8183.27</v>
      </c>
      <c r="H557" s="7">
        <v>-9388.85</v>
      </c>
      <c r="I557" s="7">
        <v>-9787.76</v>
      </c>
      <c r="J557" s="7">
        <v>-10377.33</v>
      </c>
      <c r="K557" s="7">
        <v>-10879.75</v>
      </c>
      <c r="L557" s="7">
        <v>-11472.96</v>
      </c>
      <c r="M557" s="7">
        <v>-12348.47</v>
      </c>
      <c r="N557" s="7">
        <v>-14055.49</v>
      </c>
    </row>
    <row r="558" spans="1:14" x14ac:dyDescent="0.2">
      <c r="A558" s="3">
        <v>236217</v>
      </c>
      <c r="B558" s="6" t="s">
        <v>538</v>
      </c>
      <c r="C558" s="7">
        <v>-40719.32</v>
      </c>
      <c r="D558" s="7">
        <v>-45728.51</v>
      </c>
      <c r="E558" s="7">
        <v>-9064.32</v>
      </c>
      <c r="F558" s="7">
        <v>-13431.77</v>
      </c>
      <c r="G558" s="7">
        <v>-17294.29</v>
      </c>
      <c r="H558" s="7">
        <v>-20979.81</v>
      </c>
      <c r="I558" s="7">
        <v>-23555.8</v>
      </c>
      <c r="J558" s="7">
        <v>-25983.8</v>
      </c>
      <c r="K558" s="7">
        <v>-28704.240000000002</v>
      </c>
      <c r="L558" s="7">
        <v>-31160.240000000002</v>
      </c>
      <c r="M558" s="7">
        <v>-33592.870000000003</v>
      </c>
      <c r="N558" s="7">
        <v>-36256.85</v>
      </c>
    </row>
    <row r="559" spans="1:14" x14ac:dyDescent="0.2">
      <c r="A559" s="3">
        <v>236218</v>
      </c>
      <c r="B559" s="6" t="s">
        <v>539</v>
      </c>
      <c r="C559" s="7">
        <v>-15053.77</v>
      </c>
      <c r="D559" s="7">
        <v>-17466.91</v>
      </c>
      <c r="E559" s="7">
        <v>-4508.8</v>
      </c>
      <c r="F559" s="7">
        <v>-6546.9</v>
      </c>
      <c r="G559" s="7">
        <v>-7991.16</v>
      </c>
      <c r="H559" s="7">
        <v>-9290.86</v>
      </c>
      <c r="I559" s="7">
        <v>-10047.34</v>
      </c>
      <c r="J559" s="7">
        <v>-10620.25</v>
      </c>
      <c r="K559" s="7">
        <v>-11043.97</v>
      </c>
      <c r="L559" s="7">
        <v>-11456.64</v>
      </c>
      <c r="M559" s="7">
        <v>-11905.07</v>
      </c>
      <c r="N559" s="7">
        <v>-12983.05</v>
      </c>
    </row>
    <row r="560" spans="1:14" x14ac:dyDescent="0.2">
      <c r="A560" s="3">
        <v>236225</v>
      </c>
      <c r="B560" s="6" t="s">
        <v>540</v>
      </c>
      <c r="C560" s="7">
        <v>-13013.06</v>
      </c>
      <c r="D560" s="7">
        <v>-17174.87</v>
      </c>
      <c r="E560" s="7">
        <v>-7763.95</v>
      </c>
      <c r="F560" s="7">
        <v>-11712.13</v>
      </c>
      <c r="G560" s="7">
        <v>-14939.6</v>
      </c>
      <c r="H560" s="7">
        <v>-18013.34</v>
      </c>
      <c r="I560" s="7">
        <v>-19438.759999999998</v>
      </c>
      <c r="J560" s="7">
        <v>-1272.8800000000001</v>
      </c>
      <c r="K560" s="7">
        <v>-2873.21</v>
      </c>
      <c r="L560" s="7">
        <v>-4414.1899999999996</v>
      </c>
      <c r="M560" s="7">
        <v>-5659.87</v>
      </c>
      <c r="N560" s="7">
        <v>-9028.86</v>
      </c>
    </row>
    <row r="561" spans="1:14" x14ac:dyDescent="0.2">
      <c r="A561" s="3">
        <v>236226</v>
      </c>
      <c r="B561" s="6" t="s">
        <v>541</v>
      </c>
      <c r="C561" s="7">
        <v>-23373.040000000001</v>
      </c>
      <c r="D561" s="7">
        <v>-26315.01</v>
      </c>
      <c r="E561" s="7">
        <v>-5587.85</v>
      </c>
      <c r="F561" s="7">
        <v>-8283.5499999999993</v>
      </c>
      <c r="G561" s="7">
        <v>-10613.85</v>
      </c>
      <c r="H561" s="7">
        <v>-12787.53</v>
      </c>
      <c r="I561" s="7">
        <v>-13740.27</v>
      </c>
      <c r="J561" s="7">
        <v>-14944.77</v>
      </c>
      <c r="K561" s="7">
        <v>-16049.15</v>
      </c>
      <c r="L561" s="7">
        <v>-17262.55</v>
      </c>
      <c r="M561" s="7">
        <v>-18731.09</v>
      </c>
      <c r="N561" s="7">
        <v>-20930.259999999998</v>
      </c>
    </row>
    <row r="562" spans="1:14" x14ac:dyDescent="0.2">
      <c r="A562" s="3">
        <v>236229</v>
      </c>
      <c r="B562" s="6" t="s">
        <v>542</v>
      </c>
      <c r="C562" s="7">
        <v>-7739.63</v>
      </c>
      <c r="D562" s="7">
        <v>-8878.23</v>
      </c>
      <c r="E562" s="7">
        <v>-1992.98</v>
      </c>
      <c r="F562" s="7">
        <v>-2923.87</v>
      </c>
      <c r="G562" s="7">
        <v>-3763.85</v>
      </c>
      <c r="H562" s="7">
        <v>-4545.4799999999996</v>
      </c>
      <c r="I562" s="7">
        <v>-4898.57</v>
      </c>
      <c r="J562" s="7">
        <v>-5477.65</v>
      </c>
      <c r="K562" s="7">
        <v>-5575.55</v>
      </c>
      <c r="L562" s="7">
        <v>-6611.25</v>
      </c>
      <c r="M562" s="7">
        <v>-7111.26</v>
      </c>
      <c r="N562" s="7">
        <v>-7695.11</v>
      </c>
    </row>
    <row r="563" spans="1:14" x14ac:dyDescent="0.2">
      <c r="A563" s="3">
        <v>236230</v>
      </c>
      <c r="B563" s="6" t="s">
        <v>543</v>
      </c>
      <c r="C563" s="7">
        <v>-6424.87</v>
      </c>
      <c r="D563" s="7">
        <v>-7458.14</v>
      </c>
      <c r="E563" s="7">
        <v>-1958.07</v>
      </c>
      <c r="F563" s="7">
        <v>-2978.8</v>
      </c>
      <c r="G563" s="7">
        <v>-3700.47</v>
      </c>
      <c r="H563" s="7">
        <v>-4366.16</v>
      </c>
      <c r="I563" s="7">
        <v>-4810.99</v>
      </c>
      <c r="J563" s="7">
        <v>-5262.29</v>
      </c>
      <c r="K563" s="7">
        <v>-5621.26</v>
      </c>
      <c r="L563" s="7">
        <v>-5965.51</v>
      </c>
      <c r="M563" s="7">
        <v>-6333.86</v>
      </c>
      <c r="N563" s="7">
        <v>-7116.07</v>
      </c>
    </row>
    <row r="564" spans="1:14" x14ac:dyDescent="0.2">
      <c r="A564" s="3">
        <v>236232</v>
      </c>
      <c r="B564" s="6" t="s">
        <v>544</v>
      </c>
      <c r="C564" s="7">
        <v>-65657.42</v>
      </c>
      <c r="D564" s="7">
        <v>-78597.73</v>
      </c>
      <c r="E564" s="7">
        <v>-22432.85</v>
      </c>
      <c r="F564" s="7">
        <v>-32057.06</v>
      </c>
      <c r="G564" s="7">
        <v>-39168.949999999997</v>
      </c>
      <c r="H564" s="7">
        <v>-45523.07</v>
      </c>
      <c r="I564" s="7">
        <v>-48022.97</v>
      </c>
      <c r="J564" s="7">
        <v>-50555.72</v>
      </c>
      <c r="K564" s="7">
        <v>-52729.49</v>
      </c>
      <c r="L564" s="7">
        <v>-54825.62</v>
      </c>
      <c r="M564" s="7">
        <v>-57727.37</v>
      </c>
      <c r="N564" s="7">
        <v>-63974.43</v>
      </c>
    </row>
    <row r="565" spans="1:14" x14ac:dyDescent="0.2">
      <c r="A565" s="3">
        <v>236995</v>
      </c>
      <c r="B565" s="6" t="s">
        <v>545</v>
      </c>
      <c r="C565" s="7">
        <v>0.05</v>
      </c>
      <c r="D565" s="7">
        <v>0.06</v>
      </c>
      <c r="E565" s="7">
        <v>0.06</v>
      </c>
      <c r="F565" s="7">
        <v>0.06</v>
      </c>
      <c r="G565" s="7">
        <v>7.0000000000000007E-2</v>
      </c>
      <c r="H565" s="7">
        <v>7.0000000000000007E-2</v>
      </c>
      <c r="I565" s="7">
        <v>0.11</v>
      </c>
      <c r="J565" s="7">
        <v>2.15</v>
      </c>
      <c r="K565" s="7">
        <v>2.17</v>
      </c>
      <c r="L565" s="7">
        <v>2.1800000000000002</v>
      </c>
      <c r="M565" s="7">
        <v>-85.51</v>
      </c>
      <c r="N565" s="7">
        <v>2.16</v>
      </c>
    </row>
    <row r="566" spans="1:14" x14ac:dyDescent="0.2">
      <c r="A566" s="3">
        <v>236999</v>
      </c>
      <c r="B566" s="6" t="s">
        <v>546</v>
      </c>
      <c r="C566" s="7">
        <v>-437800.48</v>
      </c>
      <c r="D566" s="7">
        <v>-512002.04</v>
      </c>
      <c r="E566" s="7">
        <v>-411418.55</v>
      </c>
      <c r="F566" s="7">
        <v>-434754.97</v>
      </c>
      <c r="G566" s="7">
        <v>-330178.28000000003</v>
      </c>
      <c r="H566" s="7">
        <v>-262695.95</v>
      </c>
      <c r="I566" s="7">
        <v>-205358.29</v>
      </c>
      <c r="J566" s="7">
        <v>-123593.36</v>
      </c>
      <c r="K566" s="7">
        <v>-110567.18</v>
      </c>
      <c r="L566" s="7">
        <v>-112469.1</v>
      </c>
      <c r="M566" s="7">
        <v>-142948.74</v>
      </c>
      <c r="N566" s="7">
        <v>-257502.38</v>
      </c>
    </row>
    <row r="567" spans="1:14" x14ac:dyDescent="0.2">
      <c r="A567" s="3">
        <v>237026</v>
      </c>
      <c r="B567" s="6" t="s">
        <v>547</v>
      </c>
      <c r="C567" s="7">
        <v>-75416.67</v>
      </c>
      <c r="D567" s="7">
        <v>-150833.34</v>
      </c>
      <c r="E567" s="7">
        <v>-226250.01</v>
      </c>
      <c r="F567" s="7">
        <v>-301666.68</v>
      </c>
      <c r="G567" s="7">
        <v>-377083.35</v>
      </c>
      <c r="H567" s="7">
        <v>-452500</v>
      </c>
      <c r="I567" s="7">
        <v>-75416.67</v>
      </c>
      <c r="J567" s="7">
        <v>-150833.34</v>
      </c>
      <c r="K567" s="7">
        <v>-226250.01</v>
      </c>
      <c r="L567" s="7">
        <v>-301666.68</v>
      </c>
      <c r="M567" s="7">
        <v>-377083.35</v>
      </c>
      <c r="N567" s="7">
        <v>-452500</v>
      </c>
    </row>
    <row r="568" spans="1:14" x14ac:dyDescent="0.2">
      <c r="A568" s="3">
        <v>237032</v>
      </c>
      <c r="B568" s="6" t="s">
        <v>548</v>
      </c>
      <c r="C568" s="7">
        <v>0</v>
      </c>
      <c r="D568" s="7">
        <v>-8611.11</v>
      </c>
      <c r="E568" s="7">
        <v>-16388.89</v>
      </c>
      <c r="F568" s="7">
        <v>-7002.45</v>
      </c>
      <c r="G568" s="7">
        <v>-8333.33</v>
      </c>
      <c r="H568" s="7">
        <v>-16944.439999999999</v>
      </c>
      <c r="I568" s="7">
        <v>0</v>
      </c>
      <c r="J568" s="7">
        <v>-8611.11</v>
      </c>
      <c r="K568" s="7">
        <v>-17222.22</v>
      </c>
      <c r="L568" s="7">
        <v>0</v>
      </c>
      <c r="M568" s="7">
        <v>-8611.11</v>
      </c>
      <c r="N568" s="7">
        <v>-16944.439999999999</v>
      </c>
    </row>
    <row r="569" spans="1:14" x14ac:dyDescent="0.2">
      <c r="A569" s="3">
        <v>237072</v>
      </c>
      <c r="B569" s="6" t="s">
        <v>549</v>
      </c>
      <c r="C569" s="7">
        <v>-68833.33</v>
      </c>
      <c r="D569" s="7">
        <v>-137666.66</v>
      </c>
      <c r="E569" s="7">
        <v>-206499.99</v>
      </c>
      <c r="F569" s="7">
        <v>-275333.32</v>
      </c>
      <c r="G569" s="7">
        <v>-344166.65</v>
      </c>
      <c r="H569" s="7">
        <v>-413000</v>
      </c>
      <c r="I569" s="7">
        <v>-68833.33</v>
      </c>
      <c r="J569" s="7">
        <v>-137666.66</v>
      </c>
      <c r="K569" s="7">
        <v>-206499.99</v>
      </c>
      <c r="L569" s="7">
        <v>-275333.32</v>
      </c>
      <c r="M569" s="7">
        <v>-344166.65</v>
      </c>
      <c r="N569" s="7">
        <v>-413000</v>
      </c>
    </row>
    <row r="570" spans="1:14" x14ac:dyDescent="0.2">
      <c r="A570" s="3">
        <v>237073</v>
      </c>
      <c r="B570" s="6" t="s">
        <v>550</v>
      </c>
      <c r="C570" s="7">
        <v>-69250</v>
      </c>
      <c r="D570" s="7">
        <v>-138500</v>
      </c>
      <c r="E570" s="7">
        <v>-207750</v>
      </c>
      <c r="F570" s="7">
        <v>-277000</v>
      </c>
      <c r="G570" s="7">
        <v>-346250</v>
      </c>
      <c r="H570" s="7">
        <v>-415500</v>
      </c>
      <c r="I570" s="7">
        <v>-69250</v>
      </c>
      <c r="J570" s="7">
        <v>-138500</v>
      </c>
      <c r="K570" s="7">
        <v>-207750</v>
      </c>
      <c r="L570" s="7">
        <v>-277000</v>
      </c>
      <c r="M570" s="7">
        <v>-346250</v>
      </c>
      <c r="N570" s="7">
        <v>-415500</v>
      </c>
    </row>
    <row r="571" spans="1:14" x14ac:dyDescent="0.2">
      <c r="A571" s="3">
        <v>237074</v>
      </c>
      <c r="B571" s="6" t="s">
        <v>551</v>
      </c>
      <c r="C571" s="7">
        <v>-54333.33</v>
      </c>
      <c r="D571" s="7">
        <v>-108666.66</v>
      </c>
      <c r="E571" s="7">
        <v>-162999.99</v>
      </c>
      <c r="F571" s="7">
        <v>-217333.32</v>
      </c>
      <c r="G571" s="7">
        <v>-271666.65000000002</v>
      </c>
      <c r="H571" s="7">
        <v>-326000</v>
      </c>
      <c r="I571" s="7">
        <v>-54333.33</v>
      </c>
      <c r="J571" s="7">
        <v>-108666.66</v>
      </c>
      <c r="K571" s="7">
        <v>-162999.99</v>
      </c>
      <c r="L571" s="7">
        <v>-217333.32</v>
      </c>
      <c r="M571" s="7">
        <v>-271666.65000000002</v>
      </c>
      <c r="N571" s="7">
        <v>-326000</v>
      </c>
    </row>
    <row r="572" spans="1:14" x14ac:dyDescent="0.2">
      <c r="A572" s="3">
        <v>237075</v>
      </c>
      <c r="B572" s="6" t="s">
        <v>552</v>
      </c>
      <c r="C572" s="7">
        <v>-117500</v>
      </c>
      <c r="D572" s="7">
        <v>-235000</v>
      </c>
      <c r="E572" s="7">
        <v>-352500</v>
      </c>
      <c r="F572" s="7">
        <v>-470000</v>
      </c>
      <c r="G572" s="7">
        <v>-587500</v>
      </c>
      <c r="H572" s="7">
        <v>-705000</v>
      </c>
      <c r="I572" s="7">
        <v>-117500</v>
      </c>
      <c r="J572" s="7">
        <v>-235000</v>
      </c>
      <c r="K572" s="7">
        <v>-352500</v>
      </c>
      <c r="L572" s="7">
        <v>-470000</v>
      </c>
      <c r="M572" s="7">
        <v>-587500</v>
      </c>
      <c r="N572" s="7">
        <v>-705000</v>
      </c>
    </row>
    <row r="573" spans="1:14" x14ac:dyDescent="0.2">
      <c r="A573" s="3">
        <v>237076</v>
      </c>
      <c r="B573" s="6" t="s">
        <v>553</v>
      </c>
      <c r="C573" s="7">
        <v>-116666.67</v>
      </c>
      <c r="D573" s="7">
        <v>-233333.34</v>
      </c>
      <c r="E573" s="7">
        <v>-350000.01</v>
      </c>
      <c r="F573" s="7">
        <v>-466666.68</v>
      </c>
      <c r="G573" s="7">
        <v>-583333.35</v>
      </c>
      <c r="H573" s="7">
        <v>-700000</v>
      </c>
      <c r="I573" s="7">
        <v>-116666.67</v>
      </c>
      <c r="J573" s="7">
        <v>-233333.34</v>
      </c>
      <c r="K573" s="7">
        <v>-350000.01</v>
      </c>
      <c r="L573" s="7">
        <v>-466666.68</v>
      </c>
      <c r="M573" s="7">
        <v>-583333.35</v>
      </c>
      <c r="N573" s="7">
        <v>-700000</v>
      </c>
    </row>
    <row r="574" spans="1:14" x14ac:dyDescent="0.2">
      <c r="A574" s="3">
        <v>237078</v>
      </c>
      <c r="B574" s="6" t="s">
        <v>553</v>
      </c>
      <c r="C574" s="7">
        <v>-233333.33</v>
      </c>
      <c r="D574" s="7">
        <v>-466666.66</v>
      </c>
      <c r="E574" s="7">
        <v>-699999.99</v>
      </c>
      <c r="F574" s="7">
        <v>-933333.32</v>
      </c>
      <c r="G574" s="7">
        <v>-1166666.6499999999</v>
      </c>
      <c r="H574" s="7">
        <v>-1399999.98</v>
      </c>
      <c r="I574" s="7">
        <v>-233333.31</v>
      </c>
      <c r="J574" s="7">
        <v>-466666.64</v>
      </c>
      <c r="K574" s="7">
        <v>-699999.97</v>
      </c>
      <c r="L574" s="7">
        <v>-933333.3</v>
      </c>
      <c r="M574" s="7">
        <v>-1166666.6299999999</v>
      </c>
      <c r="N574" s="7">
        <v>-1399999.96</v>
      </c>
    </row>
    <row r="575" spans="1:14" x14ac:dyDescent="0.2">
      <c r="A575" s="3">
        <v>237079</v>
      </c>
      <c r="B575" s="6" t="s">
        <v>554</v>
      </c>
      <c r="C575" s="7">
        <v>-109170.85</v>
      </c>
      <c r="D575" s="7">
        <v>-218341.68</v>
      </c>
      <c r="E575" s="7">
        <v>-327512.51</v>
      </c>
      <c r="F575" s="7">
        <v>-436683.32</v>
      </c>
      <c r="G575" s="7">
        <v>-545854.15</v>
      </c>
      <c r="H575" s="7">
        <v>-655025</v>
      </c>
      <c r="I575" s="7">
        <v>-109170.83</v>
      </c>
      <c r="J575" s="7">
        <v>-218341.66</v>
      </c>
      <c r="K575" s="7">
        <v>-327512.49</v>
      </c>
      <c r="L575" s="7">
        <v>-436683.32</v>
      </c>
      <c r="M575" s="7">
        <v>-545854.15</v>
      </c>
      <c r="N575" s="7">
        <v>-655025</v>
      </c>
    </row>
    <row r="576" spans="1:14" x14ac:dyDescent="0.2">
      <c r="A576" s="3">
        <v>237080</v>
      </c>
      <c r="B576" s="6" t="s">
        <v>555</v>
      </c>
      <c r="C576" s="7">
        <v>-121000</v>
      </c>
      <c r="D576" s="7">
        <v>-242000</v>
      </c>
      <c r="E576" s="7">
        <v>-363000</v>
      </c>
      <c r="F576" s="7">
        <v>-484000</v>
      </c>
      <c r="G576" s="7">
        <v>-605000</v>
      </c>
      <c r="H576" s="7">
        <v>-726000</v>
      </c>
      <c r="I576" s="7">
        <v>-121000</v>
      </c>
      <c r="J576" s="7">
        <v>-242000</v>
      </c>
      <c r="K576" s="7">
        <v>-363000</v>
      </c>
      <c r="L576" s="7">
        <v>-484000</v>
      </c>
      <c r="M576" s="7">
        <v>-605000</v>
      </c>
      <c r="N576" s="7">
        <v>-726000</v>
      </c>
    </row>
    <row r="577" spans="1:14" x14ac:dyDescent="0.2">
      <c r="A577" s="3">
        <v>237081</v>
      </c>
      <c r="B577" s="6" t="s">
        <v>554</v>
      </c>
      <c r="C577" s="7">
        <v>-55416.67</v>
      </c>
      <c r="D577" s="7">
        <v>-110833.34</v>
      </c>
      <c r="E577" s="7">
        <v>-166250.01</v>
      </c>
      <c r="F577" s="7">
        <v>-221666.68</v>
      </c>
      <c r="G577" s="7">
        <v>-277083.34999999998</v>
      </c>
      <c r="H577" s="7">
        <v>-332500</v>
      </c>
      <c r="I577" s="7">
        <v>-55416.67</v>
      </c>
      <c r="J577" s="7">
        <v>-110833.34</v>
      </c>
      <c r="K577" s="7">
        <v>-166250.01</v>
      </c>
      <c r="L577" s="7">
        <v>-221666.68</v>
      </c>
      <c r="M577" s="7">
        <v>-277083.34999999998</v>
      </c>
      <c r="N577" s="7">
        <v>-332500</v>
      </c>
    </row>
    <row r="578" spans="1:14" x14ac:dyDescent="0.2">
      <c r="A578" s="3">
        <v>237085</v>
      </c>
      <c r="B578" s="6" t="s">
        <v>556</v>
      </c>
      <c r="C578" s="7">
        <v>-127166.67</v>
      </c>
      <c r="D578" s="7">
        <v>-254333.34</v>
      </c>
      <c r="E578" s="7">
        <v>-381500.01</v>
      </c>
      <c r="F578" s="7">
        <v>-508666.68</v>
      </c>
      <c r="G578" s="7">
        <v>-635833.35</v>
      </c>
      <c r="H578" s="7">
        <v>-763000</v>
      </c>
      <c r="I578" s="7">
        <v>-127166.67</v>
      </c>
      <c r="J578" s="7">
        <v>-254333.34</v>
      </c>
      <c r="K578" s="7">
        <v>-381500.01</v>
      </c>
      <c r="L578" s="7">
        <v>-508666.68</v>
      </c>
      <c r="M578" s="7">
        <v>-635833.35</v>
      </c>
      <c r="N578" s="7">
        <v>-763000</v>
      </c>
    </row>
    <row r="579" spans="1:14" x14ac:dyDescent="0.2">
      <c r="A579" s="3">
        <v>237086</v>
      </c>
      <c r="B579" s="6" t="s">
        <v>557</v>
      </c>
      <c r="C579" s="7">
        <v>-129000</v>
      </c>
      <c r="D579" s="7">
        <v>-258000</v>
      </c>
      <c r="E579" s="7">
        <v>-387000</v>
      </c>
      <c r="F579" s="7">
        <v>-516000</v>
      </c>
      <c r="G579" s="7">
        <v>-645000</v>
      </c>
      <c r="H579" s="7">
        <v>-774000</v>
      </c>
      <c r="I579" s="7">
        <v>-129000</v>
      </c>
      <c r="J579" s="7">
        <v>-258000</v>
      </c>
      <c r="K579" s="7">
        <v>-387000</v>
      </c>
      <c r="L579" s="7">
        <v>-516000</v>
      </c>
      <c r="M579" s="7">
        <v>-645000</v>
      </c>
      <c r="N579" s="7">
        <v>-774000</v>
      </c>
    </row>
    <row r="580" spans="1:14" x14ac:dyDescent="0.2">
      <c r="A580" s="3">
        <v>237087</v>
      </c>
      <c r="B580" s="6" t="s">
        <v>558</v>
      </c>
      <c r="C580" s="7">
        <v>-65416.67</v>
      </c>
      <c r="D580" s="7">
        <v>-130833.34</v>
      </c>
      <c r="E580" s="7">
        <v>-196250.01</v>
      </c>
      <c r="F580" s="7">
        <v>-261666.68</v>
      </c>
      <c r="G580" s="7">
        <v>-327083.34999999998</v>
      </c>
      <c r="H580" s="7">
        <v>-392500</v>
      </c>
      <c r="I580" s="7">
        <v>-65416.67</v>
      </c>
      <c r="J580" s="7">
        <v>-130833.34</v>
      </c>
      <c r="K580" s="7">
        <v>-196250.01</v>
      </c>
      <c r="L580" s="7">
        <v>-261666.68</v>
      </c>
      <c r="M580" s="7">
        <v>-327083.34999999998</v>
      </c>
      <c r="N580" s="7">
        <v>-392230</v>
      </c>
    </row>
    <row r="581" spans="1:14" x14ac:dyDescent="0.2">
      <c r="A581" s="3">
        <v>237088</v>
      </c>
      <c r="B581" s="6" t="s">
        <v>559</v>
      </c>
      <c r="C581" s="7">
        <v>-128666.67</v>
      </c>
      <c r="D581" s="7">
        <v>-257333.34</v>
      </c>
      <c r="E581" s="7">
        <v>-386000.01</v>
      </c>
      <c r="F581" s="7">
        <v>-514666.68</v>
      </c>
      <c r="G581" s="7">
        <v>-643333.35</v>
      </c>
      <c r="H581" s="7">
        <v>-772000</v>
      </c>
      <c r="I581" s="7">
        <v>-128666.67</v>
      </c>
      <c r="J581" s="7">
        <v>-257333.34</v>
      </c>
      <c r="K581" s="7">
        <v>-386000.01</v>
      </c>
      <c r="L581" s="7">
        <v>-514666.68</v>
      </c>
      <c r="M581" s="7">
        <v>-643333.35</v>
      </c>
      <c r="N581" s="7">
        <v>-772000</v>
      </c>
    </row>
    <row r="582" spans="1:14" x14ac:dyDescent="0.2">
      <c r="A582" s="3">
        <v>237089</v>
      </c>
      <c r="B582" s="6" t="s">
        <v>560</v>
      </c>
      <c r="C582" s="7">
        <v>0</v>
      </c>
      <c r="D582" s="7">
        <v>0</v>
      </c>
      <c r="E582" s="7">
        <v>0</v>
      </c>
      <c r="F582" s="7">
        <v>0</v>
      </c>
      <c r="G582" s="7">
        <v>0</v>
      </c>
      <c r="H582" s="7">
        <v>0</v>
      </c>
      <c r="I582" s="7">
        <v>0</v>
      </c>
      <c r="J582" s="7">
        <v>0</v>
      </c>
      <c r="K582" s="7">
        <v>0</v>
      </c>
      <c r="L582" s="7">
        <v>0</v>
      </c>
      <c r="M582" s="7">
        <v>0</v>
      </c>
      <c r="N582" s="7">
        <v>0</v>
      </c>
    </row>
    <row r="583" spans="1:14" x14ac:dyDescent="0.2">
      <c r="A583" s="3">
        <v>237091</v>
      </c>
      <c r="B583" s="6" t="s">
        <v>561</v>
      </c>
      <c r="C583" s="7">
        <v>-55541.67</v>
      </c>
      <c r="D583" s="7">
        <v>-111083.34</v>
      </c>
      <c r="E583" s="7">
        <v>-166625.01</v>
      </c>
      <c r="F583" s="7">
        <v>-222166.68</v>
      </c>
      <c r="G583" s="7">
        <v>-277708.34999999998</v>
      </c>
      <c r="H583" s="7">
        <v>-333250.02</v>
      </c>
      <c r="I583" s="7">
        <v>-0.02</v>
      </c>
      <c r="J583" s="7">
        <v>-0.02</v>
      </c>
      <c r="K583" s="7">
        <v>-0.02</v>
      </c>
      <c r="L583" s="7">
        <v>-0.02</v>
      </c>
      <c r="M583" s="7">
        <v>-0.02</v>
      </c>
      <c r="N583" s="7">
        <v>-0.02</v>
      </c>
    </row>
    <row r="584" spans="1:14" x14ac:dyDescent="0.2">
      <c r="A584" s="3">
        <v>237093</v>
      </c>
      <c r="B584" s="6" t="s">
        <v>562</v>
      </c>
      <c r="C584" s="7">
        <v>-237666.67</v>
      </c>
      <c r="D584" s="7">
        <v>-475333.34</v>
      </c>
      <c r="E584" s="7">
        <v>-713000.01</v>
      </c>
      <c r="F584" s="7">
        <v>-950666.68</v>
      </c>
      <c r="G584" s="7">
        <v>-1188333.3500000001</v>
      </c>
      <c r="H584" s="7">
        <v>-1426000</v>
      </c>
      <c r="I584" s="7">
        <v>-237666.67</v>
      </c>
      <c r="J584" s="7">
        <v>-475333.34</v>
      </c>
      <c r="K584" s="7">
        <v>-713000.01</v>
      </c>
      <c r="L584" s="7">
        <v>-950666.68</v>
      </c>
      <c r="M584" s="7">
        <v>-1188333.3500000001</v>
      </c>
      <c r="N584" s="7">
        <v>-1426000</v>
      </c>
    </row>
    <row r="585" spans="1:14" x14ac:dyDescent="0.2">
      <c r="A585" s="3">
        <v>237094</v>
      </c>
      <c r="B585" s="6" t="s">
        <v>563</v>
      </c>
      <c r="C585" s="7">
        <v>-145500</v>
      </c>
      <c r="D585" s="7">
        <v>-291000</v>
      </c>
      <c r="E585" s="7">
        <v>-436500</v>
      </c>
      <c r="F585" s="7">
        <v>-582000</v>
      </c>
      <c r="G585" s="7">
        <v>-727500</v>
      </c>
      <c r="H585" s="7">
        <v>-873000</v>
      </c>
      <c r="I585" s="7">
        <v>-145500</v>
      </c>
      <c r="J585" s="7">
        <v>-291000</v>
      </c>
      <c r="K585" s="7">
        <v>-436500</v>
      </c>
      <c r="L585" s="7">
        <v>-582000</v>
      </c>
      <c r="M585" s="7">
        <v>-727500</v>
      </c>
      <c r="N585" s="7">
        <v>-873000</v>
      </c>
    </row>
    <row r="586" spans="1:14" x14ac:dyDescent="0.2">
      <c r="A586" s="3">
        <v>237095</v>
      </c>
      <c r="B586" s="6" t="s">
        <v>564</v>
      </c>
      <c r="C586" s="7">
        <v>-188666.67</v>
      </c>
      <c r="D586" s="7">
        <v>-377333.34</v>
      </c>
      <c r="E586" s="7">
        <v>-566000.01</v>
      </c>
      <c r="F586" s="7">
        <v>-754666.68</v>
      </c>
      <c r="G586" s="7">
        <v>-943333.35</v>
      </c>
      <c r="H586" s="7">
        <v>-1132000</v>
      </c>
      <c r="I586" s="7">
        <v>-188666.67</v>
      </c>
      <c r="J586" s="7">
        <v>-377333.34</v>
      </c>
      <c r="K586" s="7">
        <v>-566000.01</v>
      </c>
      <c r="L586" s="7">
        <v>-754666.68</v>
      </c>
      <c r="M586" s="7">
        <v>-943333.35</v>
      </c>
      <c r="N586" s="7">
        <v>-1132000</v>
      </c>
    </row>
    <row r="587" spans="1:14" x14ac:dyDescent="0.2">
      <c r="A587" s="3">
        <v>237097</v>
      </c>
      <c r="B587" s="6" t="s">
        <v>565</v>
      </c>
      <c r="C587" s="7">
        <v>-187333.33</v>
      </c>
      <c r="D587" s="7">
        <v>-374666.66</v>
      </c>
      <c r="E587" s="7">
        <v>-561999.99</v>
      </c>
      <c r="F587" s="7">
        <v>-749333.32</v>
      </c>
      <c r="G587" s="7">
        <v>-936666.65</v>
      </c>
      <c r="H587" s="7">
        <v>-1124000</v>
      </c>
      <c r="I587" s="7">
        <v>-187333.33</v>
      </c>
      <c r="J587" s="7">
        <v>-374666.66</v>
      </c>
      <c r="K587" s="7">
        <v>-561999.99</v>
      </c>
      <c r="L587" s="7">
        <v>-749333.32</v>
      </c>
      <c r="M587" s="7">
        <v>-936666.65</v>
      </c>
      <c r="N587" s="7">
        <v>-1124000</v>
      </c>
    </row>
    <row r="588" spans="1:14" x14ac:dyDescent="0.2">
      <c r="A588" s="3">
        <v>237098</v>
      </c>
      <c r="B588" s="6" t="s">
        <v>566</v>
      </c>
      <c r="C588" s="7">
        <v>0</v>
      </c>
      <c r="D588" s="7">
        <v>0</v>
      </c>
      <c r="E588" s="7">
        <v>0</v>
      </c>
      <c r="F588" s="7">
        <v>0</v>
      </c>
      <c r="G588" s="7">
        <v>0</v>
      </c>
      <c r="H588" s="7">
        <v>0</v>
      </c>
      <c r="I588" s="7">
        <v>0</v>
      </c>
      <c r="J588" s="7">
        <v>0</v>
      </c>
      <c r="K588" s="7">
        <v>0</v>
      </c>
      <c r="L588" s="7">
        <v>0</v>
      </c>
      <c r="M588" s="7">
        <v>0</v>
      </c>
      <c r="N588" s="7">
        <v>0</v>
      </c>
    </row>
    <row r="589" spans="1:14" x14ac:dyDescent="0.2">
      <c r="A589" s="3">
        <v>237099</v>
      </c>
      <c r="B589" s="6" t="s">
        <v>567</v>
      </c>
      <c r="C589" s="7">
        <v>-156666.67000000001</v>
      </c>
      <c r="D589" s="7">
        <v>-313333.34000000003</v>
      </c>
      <c r="E589" s="7">
        <v>-470000.01</v>
      </c>
      <c r="F589" s="7">
        <v>-626666.68000000005</v>
      </c>
      <c r="G589" s="7">
        <v>-783333.35</v>
      </c>
      <c r="H589" s="7">
        <v>-940000</v>
      </c>
      <c r="I589" s="7">
        <v>-156666.67000000001</v>
      </c>
      <c r="J589" s="7">
        <v>-313333.34000000003</v>
      </c>
      <c r="K589" s="7">
        <v>-470000.01</v>
      </c>
      <c r="L589" s="7">
        <v>-626666.68000000005</v>
      </c>
      <c r="M589" s="7">
        <v>-783333.35</v>
      </c>
      <c r="N589" s="7">
        <v>-940000</v>
      </c>
    </row>
    <row r="590" spans="1:14" x14ac:dyDescent="0.2">
      <c r="A590" s="3">
        <v>237100</v>
      </c>
      <c r="B590" s="6" t="s">
        <v>568</v>
      </c>
      <c r="C590" s="7">
        <v>-43750</v>
      </c>
      <c r="D590" s="7">
        <v>-87500</v>
      </c>
      <c r="E590" s="7">
        <v>-131250</v>
      </c>
      <c r="F590" s="7">
        <v>-175000</v>
      </c>
      <c r="G590" s="7">
        <v>-218750</v>
      </c>
      <c r="H590" s="7">
        <v>-262500</v>
      </c>
      <c r="I590" s="7">
        <v>-43750</v>
      </c>
      <c r="J590" s="7">
        <v>-87500</v>
      </c>
      <c r="K590" s="7">
        <v>-131250</v>
      </c>
      <c r="L590" s="7">
        <v>-175000</v>
      </c>
      <c r="M590" s="7">
        <v>-218750</v>
      </c>
      <c r="N590" s="7">
        <v>-262500</v>
      </c>
    </row>
    <row r="591" spans="1:14" x14ac:dyDescent="0.2">
      <c r="A591" s="3">
        <v>237101</v>
      </c>
      <c r="B591" s="6" t="s">
        <v>569</v>
      </c>
      <c r="C591" s="7">
        <v>-107291.67</v>
      </c>
      <c r="D591" s="7">
        <v>-214583.34</v>
      </c>
      <c r="E591" s="7">
        <v>-321875.01</v>
      </c>
      <c r="F591" s="7">
        <v>-429166.68</v>
      </c>
      <c r="G591" s="7">
        <v>-536458.35</v>
      </c>
      <c r="H591" s="7">
        <v>-643750</v>
      </c>
      <c r="I591" s="7">
        <v>-107291.67</v>
      </c>
      <c r="J591" s="7">
        <v>-214583.34</v>
      </c>
      <c r="K591" s="7">
        <v>-321875.01</v>
      </c>
      <c r="L591" s="7">
        <v>-429166.68</v>
      </c>
      <c r="M591" s="7">
        <v>-536458.35</v>
      </c>
      <c r="N591" s="7">
        <v>-643750</v>
      </c>
    </row>
    <row r="592" spans="1:14" x14ac:dyDescent="0.2">
      <c r="A592" s="3">
        <v>237102</v>
      </c>
      <c r="B592" s="6" t="s">
        <v>570</v>
      </c>
      <c r="C592" s="7">
        <v>-1678125</v>
      </c>
      <c r="D592" s="7">
        <v>-2013750</v>
      </c>
      <c r="E592" s="7">
        <v>-335625</v>
      </c>
      <c r="F592" s="7">
        <v>-671250</v>
      </c>
      <c r="G592" s="7">
        <v>-1006875</v>
      </c>
      <c r="H592" s="7">
        <v>-1342500</v>
      </c>
      <c r="I592" s="7">
        <v>-1678125</v>
      </c>
      <c r="J592" s="7">
        <v>-2013750</v>
      </c>
      <c r="K592" s="7">
        <v>-335625</v>
      </c>
      <c r="L592" s="7">
        <v>-671250</v>
      </c>
      <c r="M592" s="7">
        <v>-1006875</v>
      </c>
      <c r="N592" s="7">
        <v>-1342500</v>
      </c>
    </row>
    <row r="593" spans="1:14" x14ac:dyDescent="0.2">
      <c r="A593" s="3">
        <v>237103</v>
      </c>
      <c r="B593" s="6" t="s">
        <v>571</v>
      </c>
      <c r="C593" s="7">
        <v>-910694</v>
      </c>
      <c r="D593" s="7">
        <v>-87779</v>
      </c>
      <c r="E593" s="7">
        <v>-252364</v>
      </c>
      <c r="F593" s="7">
        <v>-416945</v>
      </c>
      <c r="G593" s="7">
        <v>-581530</v>
      </c>
      <c r="H593" s="7">
        <v>-746113</v>
      </c>
      <c r="I593" s="7">
        <v>-910696</v>
      </c>
      <c r="J593" s="7">
        <v>-87779</v>
      </c>
      <c r="K593" s="7">
        <v>-252362</v>
      </c>
      <c r="L593" s="7">
        <v>-416945</v>
      </c>
      <c r="M593" s="7">
        <v>-581528</v>
      </c>
      <c r="N593" s="7">
        <v>-746111</v>
      </c>
    </row>
    <row r="594" spans="1:14" x14ac:dyDescent="0.2">
      <c r="A594" s="3">
        <v>237104</v>
      </c>
      <c r="B594" s="6" t="s">
        <v>572</v>
      </c>
      <c r="C594" s="7">
        <v>0</v>
      </c>
      <c r="D594" s="7">
        <v>0</v>
      </c>
      <c r="E594" s="7">
        <v>0</v>
      </c>
      <c r="F594" s="7">
        <v>0</v>
      </c>
      <c r="G594" s="7">
        <v>0</v>
      </c>
      <c r="H594" s="7">
        <v>0</v>
      </c>
      <c r="I594" s="7">
        <v>0</v>
      </c>
      <c r="J594" s="7">
        <v>0</v>
      </c>
      <c r="K594" s="7">
        <v>0</v>
      </c>
      <c r="L594" s="7">
        <v>-81107.53</v>
      </c>
      <c r="M594" s="7">
        <v>-213440.53</v>
      </c>
      <c r="N594" s="7">
        <v>-345773.53</v>
      </c>
    </row>
    <row r="595" spans="1:14" x14ac:dyDescent="0.2">
      <c r="A595" s="3">
        <v>254000</v>
      </c>
      <c r="B595" s="6" t="s">
        <v>573</v>
      </c>
      <c r="C595" s="7">
        <v>-15582687.949999999</v>
      </c>
      <c r="D595" s="7">
        <v>-15582687.949999999</v>
      </c>
      <c r="E595" s="7">
        <v>-17673386.109999999</v>
      </c>
      <c r="F595" s="7">
        <v>-24155368.050000001</v>
      </c>
      <c r="G595" s="7">
        <v>-27678591.210000001</v>
      </c>
      <c r="H595" s="7">
        <v>-29454149.66</v>
      </c>
      <c r="I595" s="7">
        <v>-21351070.84</v>
      </c>
      <c r="J595" s="7">
        <v>-21656138.140000001</v>
      </c>
      <c r="K595" s="7">
        <v>-22312112.879999999</v>
      </c>
      <c r="L595" s="7">
        <v>-24661080.260000002</v>
      </c>
      <c r="M595" s="7">
        <v>-25820388.149999999</v>
      </c>
      <c r="N595" s="7">
        <v>-22188576.940000001</v>
      </c>
    </row>
    <row r="596" spans="1:14" x14ac:dyDescent="0.2">
      <c r="A596" s="3">
        <v>254640</v>
      </c>
      <c r="B596" s="6" t="s">
        <v>574</v>
      </c>
      <c r="C596" s="7">
        <v>-383000</v>
      </c>
      <c r="D596" s="7">
        <v>0</v>
      </c>
      <c r="E596" s="7">
        <v>0</v>
      </c>
      <c r="F596" s="7">
        <v>-1780000</v>
      </c>
      <c r="G596" s="7">
        <v>-1780000</v>
      </c>
      <c r="H596" s="7">
        <v>0</v>
      </c>
      <c r="I596" s="7">
        <v>-966000</v>
      </c>
      <c r="J596" s="7">
        <v>0</v>
      </c>
      <c r="K596" s="7">
        <v>0</v>
      </c>
      <c r="L596" s="7">
        <v>0</v>
      </c>
      <c r="M596" s="7">
        <v>0</v>
      </c>
      <c r="N596" s="7">
        <v>0</v>
      </c>
    </row>
    <row r="597" spans="1:14" x14ac:dyDescent="0.2">
      <c r="A597" s="3">
        <v>254645</v>
      </c>
      <c r="B597" s="6" t="s">
        <v>574</v>
      </c>
      <c r="C597" s="7">
        <v>-1298000</v>
      </c>
      <c r="D597" s="7">
        <v>0</v>
      </c>
      <c r="E597" s="7">
        <v>0</v>
      </c>
      <c r="F597" s="7">
        <v>-1667000</v>
      </c>
      <c r="G597" s="7">
        <v>-1667000</v>
      </c>
      <c r="H597" s="7">
        <v>0</v>
      </c>
      <c r="I597" s="7">
        <v>-2420000</v>
      </c>
      <c r="J597" s="7">
        <v>0</v>
      </c>
      <c r="K597" s="7">
        <v>0</v>
      </c>
      <c r="L597" s="7">
        <v>-3031000</v>
      </c>
      <c r="M597" s="7">
        <v>-3031000</v>
      </c>
      <c r="N597" s="7">
        <v>0</v>
      </c>
    </row>
    <row r="598" spans="1:14" x14ac:dyDescent="0.2">
      <c r="A598" s="3">
        <v>254647</v>
      </c>
      <c r="B598" s="6" t="s">
        <v>575</v>
      </c>
      <c r="C598" s="7">
        <v>-564000</v>
      </c>
      <c r="D598" s="7">
        <v>0</v>
      </c>
      <c r="E598" s="7">
        <v>0</v>
      </c>
      <c r="F598" s="7">
        <v>-1414000</v>
      </c>
      <c r="G598" s="7">
        <v>-1414000</v>
      </c>
      <c r="H598" s="7">
        <v>0</v>
      </c>
      <c r="I598" s="7">
        <v>-1047000</v>
      </c>
      <c r="J598" s="7">
        <v>0</v>
      </c>
      <c r="K598" s="7">
        <v>0</v>
      </c>
      <c r="L598" s="7">
        <v>-901000</v>
      </c>
      <c r="M598" s="7">
        <v>-901000</v>
      </c>
      <c r="N598" s="7">
        <v>0</v>
      </c>
    </row>
    <row r="599" spans="1:14" x14ac:dyDescent="0.2">
      <c r="A599" s="3">
        <v>262640</v>
      </c>
      <c r="B599" s="6" t="s">
        <v>576</v>
      </c>
      <c r="C599" s="7">
        <v>-36671000</v>
      </c>
      <c r="D599" s="7">
        <v>0</v>
      </c>
      <c r="E599" s="7">
        <v>0</v>
      </c>
      <c r="F599" s="7">
        <v>-23997000</v>
      </c>
      <c r="G599" s="7">
        <v>-23997000</v>
      </c>
      <c r="H599" s="7">
        <v>0</v>
      </c>
      <c r="I599" s="7">
        <v>-25150000</v>
      </c>
      <c r="J599" s="7">
        <v>0</v>
      </c>
      <c r="K599" s="7">
        <v>0</v>
      </c>
      <c r="L599" s="7">
        <v>-46289087</v>
      </c>
      <c r="M599" s="7">
        <v>-46289087</v>
      </c>
      <c r="N599" s="7">
        <v>0</v>
      </c>
    </row>
    <row r="600" spans="1:14" x14ac:dyDescent="0.2">
      <c r="A600" s="3">
        <v>262645</v>
      </c>
      <c r="B600" s="6" t="s">
        <v>577</v>
      </c>
      <c r="C600" s="7">
        <v>-99000</v>
      </c>
      <c r="D600" s="7">
        <v>0</v>
      </c>
      <c r="E600" s="7">
        <v>0</v>
      </c>
      <c r="F600" s="7">
        <v>-57000</v>
      </c>
      <c r="G600" s="7">
        <v>-57000</v>
      </c>
      <c r="H600" s="7">
        <v>0</v>
      </c>
      <c r="I600" s="7">
        <v>-106000</v>
      </c>
      <c r="J600" s="7">
        <v>0</v>
      </c>
      <c r="K600" s="7">
        <v>0</v>
      </c>
      <c r="L600" s="7">
        <v>-153000</v>
      </c>
      <c r="M600" s="7">
        <v>-153000</v>
      </c>
      <c r="N600" s="7">
        <v>0</v>
      </c>
    </row>
    <row r="601" spans="1:14" x14ac:dyDescent="0.2">
      <c r="A601" s="3">
        <v>262648</v>
      </c>
      <c r="B601" s="6" t="s">
        <v>578</v>
      </c>
      <c r="C601" s="7">
        <v>-1667000</v>
      </c>
      <c r="D601" s="7">
        <v>0</v>
      </c>
      <c r="E601" s="7">
        <v>0</v>
      </c>
      <c r="F601" s="7">
        <v>-1601000</v>
      </c>
      <c r="G601" s="7">
        <v>-1601000</v>
      </c>
      <c r="H601" s="7">
        <v>0</v>
      </c>
      <c r="I601" s="7">
        <v>-730000</v>
      </c>
      <c r="J601" s="7">
        <v>0</v>
      </c>
      <c r="K601" s="7">
        <v>0</v>
      </c>
      <c r="L601" s="7">
        <v>-209000</v>
      </c>
      <c r="M601" s="7">
        <v>-209000</v>
      </c>
      <c r="N601" s="7">
        <v>0</v>
      </c>
    </row>
    <row r="602" spans="1:14" x14ac:dyDescent="0.2">
      <c r="A602" s="3">
        <v>238000</v>
      </c>
      <c r="B602" s="6" t="s">
        <v>579</v>
      </c>
      <c r="C602" s="7">
        <v>0</v>
      </c>
      <c r="D602" s="7">
        <v>-11600889.720000001</v>
      </c>
      <c r="E602" s="7">
        <v>0</v>
      </c>
      <c r="F602" s="7">
        <v>0</v>
      </c>
      <c r="G602" s="7">
        <v>-11602673.220000001</v>
      </c>
      <c r="H602" s="7">
        <v>0</v>
      </c>
      <c r="I602" s="7">
        <v>0</v>
      </c>
      <c r="J602" s="7">
        <v>-11603271.35</v>
      </c>
      <c r="K602" s="7">
        <v>0</v>
      </c>
      <c r="L602" s="7">
        <v>0</v>
      </c>
      <c r="M602" s="7">
        <v>-11883339.630000001</v>
      </c>
      <c r="N602" s="7">
        <v>16942.87</v>
      </c>
    </row>
    <row r="603" spans="1:14" x14ac:dyDescent="0.2">
      <c r="A603" s="3">
        <v>235000</v>
      </c>
      <c r="B603" s="6" t="s">
        <v>580</v>
      </c>
      <c r="C603" s="7">
        <v>-5558736.7999999998</v>
      </c>
      <c r="D603" s="7">
        <v>-5552096.8099999996</v>
      </c>
      <c r="E603" s="7">
        <v>-5544550.0700000003</v>
      </c>
      <c r="F603" s="7">
        <v>-5526155.2599999998</v>
      </c>
      <c r="G603" s="7">
        <v>-5521026.0700000003</v>
      </c>
      <c r="H603" s="7">
        <v>-5649694.6200000001</v>
      </c>
      <c r="I603" s="7">
        <v>-5612679.1799999997</v>
      </c>
      <c r="J603" s="7">
        <v>-5468858.1399999997</v>
      </c>
      <c r="K603" s="7">
        <v>-5526825.9800000004</v>
      </c>
      <c r="L603" s="7">
        <v>-5537419.0300000003</v>
      </c>
      <c r="M603" s="7">
        <v>-5613566.9900000002</v>
      </c>
      <c r="N603" s="7">
        <v>-5657704.6699999999</v>
      </c>
    </row>
    <row r="604" spans="1:14" x14ac:dyDescent="0.2">
      <c r="A604" s="3">
        <v>235001</v>
      </c>
      <c r="B604" s="6" t="s">
        <v>581</v>
      </c>
      <c r="C604" s="7">
        <v>-13147.71</v>
      </c>
      <c r="D604" s="7">
        <v>-12884.82</v>
      </c>
      <c r="E604" s="7">
        <v>-12596.45</v>
      </c>
      <c r="F604" s="7">
        <v>-11851.37</v>
      </c>
      <c r="G604" s="7">
        <v>-11723.89</v>
      </c>
      <c r="H604" s="7">
        <v>-11619.82</v>
      </c>
      <c r="I604" s="7">
        <v>-11517.71</v>
      </c>
      <c r="J604" s="7">
        <v>-11480.74</v>
      </c>
      <c r="K604" s="7">
        <v>-11405.13</v>
      </c>
      <c r="L604" s="7">
        <v>-11647.29</v>
      </c>
      <c r="M604" s="7">
        <v>-11906.67</v>
      </c>
      <c r="N604" s="7">
        <v>-12157.82</v>
      </c>
    </row>
    <row r="605" spans="1:14" x14ac:dyDescent="0.2">
      <c r="A605" s="3">
        <v>235005</v>
      </c>
      <c r="B605" s="6" t="s">
        <v>582</v>
      </c>
      <c r="C605" s="7">
        <v>-115193.89</v>
      </c>
      <c r="D605" s="7">
        <v>-106310.07</v>
      </c>
      <c r="E605" s="7">
        <v>-113387.33</v>
      </c>
      <c r="F605" s="7">
        <v>-107634.42</v>
      </c>
      <c r="G605" s="7">
        <v>-93010.65</v>
      </c>
      <c r="H605" s="7">
        <v>-96070.92</v>
      </c>
      <c r="I605" s="7">
        <v>-25563.45</v>
      </c>
      <c r="J605" s="7">
        <v>-31400.080000000002</v>
      </c>
      <c r="K605" s="7">
        <v>-26585.58</v>
      </c>
      <c r="L605" s="7">
        <v>-35810.629999999997</v>
      </c>
      <c r="M605" s="7">
        <v>-41499.440000000002</v>
      </c>
      <c r="N605" s="7">
        <v>-173948.18</v>
      </c>
    </row>
    <row r="606" spans="1:14" x14ac:dyDescent="0.2">
      <c r="A606" s="3">
        <v>252040</v>
      </c>
      <c r="B606" s="6" t="s">
        <v>583</v>
      </c>
      <c r="C606" s="7">
        <v>0</v>
      </c>
      <c r="D606" s="7">
        <v>0</v>
      </c>
      <c r="E606" s="7">
        <v>0</v>
      </c>
      <c r="F606" s="7">
        <v>0</v>
      </c>
      <c r="G606" s="7">
        <v>0</v>
      </c>
      <c r="H606" s="7">
        <v>0</v>
      </c>
      <c r="I606" s="7">
        <v>0</v>
      </c>
      <c r="J606" s="7">
        <v>0</v>
      </c>
      <c r="K606" s="7">
        <v>0</v>
      </c>
      <c r="L606" s="7">
        <v>0</v>
      </c>
      <c r="M606" s="7">
        <v>0</v>
      </c>
      <c r="N606" s="7">
        <v>0</v>
      </c>
    </row>
    <row r="607" spans="1:14" x14ac:dyDescent="0.2">
      <c r="A607" s="3">
        <v>241101</v>
      </c>
      <c r="B607" s="6" t="s">
        <v>446</v>
      </c>
      <c r="C607" s="7">
        <v>-986973.2</v>
      </c>
      <c r="D607" s="7">
        <v>-1624836.43</v>
      </c>
      <c r="E607" s="7">
        <v>-1145081.72</v>
      </c>
      <c r="F607" s="7">
        <v>-1644184.04</v>
      </c>
      <c r="G607" s="7">
        <v>-2018440.08</v>
      </c>
      <c r="H607" s="7">
        <v>-672930.23</v>
      </c>
      <c r="I607" s="7">
        <v>-820888.86</v>
      </c>
      <c r="J607" s="7">
        <v>-965502.9</v>
      </c>
      <c r="K607" s="7">
        <v>-272352</v>
      </c>
      <c r="L607" s="7">
        <v>-400934.75</v>
      </c>
      <c r="M607" s="7">
        <v>-566630.16</v>
      </c>
      <c r="N607" s="7">
        <v>-483425.7</v>
      </c>
    </row>
    <row r="608" spans="1:14" x14ac:dyDescent="0.2">
      <c r="A608" s="3">
        <v>241102</v>
      </c>
      <c r="B608" s="6" t="s">
        <v>447</v>
      </c>
      <c r="C608" s="7">
        <v>-38408.870000000003</v>
      </c>
      <c r="D608" s="7">
        <v>-44498.879999999997</v>
      </c>
      <c r="E608" s="7">
        <v>-36135.08</v>
      </c>
      <c r="F608" s="7">
        <v>-34235.879999999997</v>
      </c>
      <c r="G608" s="7">
        <v>-26883.67</v>
      </c>
      <c r="H608" s="7">
        <v>-21201.94</v>
      </c>
      <c r="I608" s="7">
        <v>-10027.629999999999</v>
      </c>
      <c r="J608" s="7">
        <v>-9885.2000000000007</v>
      </c>
      <c r="K608" s="7">
        <v>-8946.86</v>
      </c>
      <c r="L608" s="7">
        <v>-9401.91</v>
      </c>
      <c r="M608" s="7">
        <v>-11789.83</v>
      </c>
      <c r="N608" s="7">
        <v>-22593.97</v>
      </c>
    </row>
    <row r="609" spans="1:14" x14ac:dyDescent="0.2">
      <c r="A609" s="3">
        <v>241103</v>
      </c>
      <c r="B609" s="6" t="s">
        <v>448</v>
      </c>
      <c r="C609" s="7">
        <v>-5405</v>
      </c>
      <c r="D609" s="7">
        <v>-6405.42</v>
      </c>
      <c r="E609" s="7">
        <v>-1821.25</v>
      </c>
      <c r="F609" s="7">
        <v>-2710.36</v>
      </c>
      <c r="G609" s="7">
        <v>-3324.39</v>
      </c>
      <c r="H609" s="7">
        <v>-3767.74</v>
      </c>
      <c r="I609" s="7">
        <v>-4014.61</v>
      </c>
      <c r="J609" s="7">
        <v>-4196.1000000000004</v>
      </c>
      <c r="K609" s="7">
        <v>-4352.29</v>
      </c>
      <c r="L609" s="7">
        <v>-4497.6499999999996</v>
      </c>
      <c r="M609" s="7">
        <v>-4671.4399999999996</v>
      </c>
      <c r="N609" s="7">
        <v>-5054.51</v>
      </c>
    </row>
    <row r="610" spans="1:14" x14ac:dyDescent="0.2">
      <c r="A610" s="3">
        <v>241104</v>
      </c>
      <c r="B610" s="6" t="s">
        <v>449</v>
      </c>
      <c r="C610" s="7">
        <v>-38035.300000000003</v>
      </c>
      <c r="D610" s="7">
        <v>-43976.68</v>
      </c>
      <c r="E610" s="7">
        <v>-35222.85</v>
      </c>
      <c r="F610" s="7">
        <v>-33696.46</v>
      </c>
      <c r="G610" s="7">
        <v>-26449.73</v>
      </c>
      <c r="H610" s="7">
        <v>-24262.75</v>
      </c>
      <c r="I610" s="7">
        <v>-10465.299999999999</v>
      </c>
      <c r="J610" s="7">
        <v>-10549.9</v>
      </c>
      <c r="K610" s="7">
        <v>-9096.52</v>
      </c>
      <c r="L610" s="7">
        <v>-9108.99</v>
      </c>
      <c r="M610" s="7">
        <v>-12409.53</v>
      </c>
      <c r="N610" s="7">
        <v>-23929.9</v>
      </c>
    </row>
    <row r="611" spans="1:14" x14ac:dyDescent="0.2">
      <c r="A611" s="3">
        <v>241105</v>
      </c>
      <c r="B611" s="6" t="s">
        <v>450</v>
      </c>
      <c r="C611" s="7">
        <v>-49593.97</v>
      </c>
      <c r="D611" s="7">
        <v>-59057.34</v>
      </c>
      <c r="E611" s="7">
        <v>-16564.099999999999</v>
      </c>
      <c r="F611" s="7">
        <v>-23057.23</v>
      </c>
      <c r="G611" s="7">
        <v>-27483.55</v>
      </c>
      <c r="H611" s="7">
        <v>-30886.9</v>
      </c>
      <c r="I611" s="7">
        <v>-32504.91</v>
      </c>
      <c r="J611" s="7">
        <v>-34222.519999999997</v>
      </c>
      <c r="K611" s="7">
        <v>-35775.82</v>
      </c>
      <c r="L611" s="7">
        <v>-37362.71</v>
      </c>
      <c r="M611" s="7">
        <v>-39460.93</v>
      </c>
      <c r="N611" s="7">
        <v>-43890.68</v>
      </c>
    </row>
    <row r="612" spans="1:14" x14ac:dyDescent="0.2">
      <c r="A612" s="3">
        <v>241107</v>
      </c>
      <c r="B612" s="6" t="s">
        <v>452</v>
      </c>
      <c r="C612" s="7">
        <v>-2605.75</v>
      </c>
      <c r="D612" s="7">
        <v>-4358.2299999999996</v>
      </c>
      <c r="E612" s="7">
        <v>-3175.04</v>
      </c>
      <c r="F612" s="7">
        <v>-4824.18</v>
      </c>
      <c r="G612" s="7">
        <v>-5983.05</v>
      </c>
      <c r="H612" s="7">
        <v>-2036.99</v>
      </c>
      <c r="I612" s="7">
        <v>-2504.77</v>
      </c>
      <c r="J612" s="7">
        <v>-2903.3</v>
      </c>
      <c r="K612" s="7">
        <v>-760.91</v>
      </c>
      <c r="L612" s="7">
        <v>-1098.8900000000001</v>
      </c>
      <c r="M612" s="7">
        <v>-1500.65</v>
      </c>
      <c r="N612" s="7">
        <v>-1102.0899999999999</v>
      </c>
    </row>
    <row r="613" spans="1:14" x14ac:dyDescent="0.2">
      <c r="A613" s="3">
        <v>241108</v>
      </c>
      <c r="B613" s="6" t="s">
        <v>453</v>
      </c>
      <c r="C613" s="7">
        <v>-23327.06</v>
      </c>
      <c r="D613" s="7">
        <v>-21722.37</v>
      </c>
      <c r="E613" s="7">
        <v>-19467.89</v>
      </c>
      <c r="F613" s="7">
        <v>-18302.259999999998</v>
      </c>
      <c r="G613" s="7">
        <v>-15939.92</v>
      </c>
      <c r="H613" s="7">
        <v>-14378.96</v>
      </c>
      <c r="I613" s="7">
        <v>-7560.29</v>
      </c>
      <c r="J613" s="7">
        <v>-9831.06</v>
      </c>
      <c r="K613" s="7">
        <v>-8985.4699999999993</v>
      </c>
      <c r="L613" s="7">
        <v>-8981.1299999999992</v>
      </c>
      <c r="M613" s="7">
        <v>-11826.31</v>
      </c>
      <c r="N613" s="7">
        <v>-16392.75</v>
      </c>
    </row>
    <row r="614" spans="1:14" x14ac:dyDescent="0.2">
      <c r="A614" s="3">
        <v>241109</v>
      </c>
      <c r="B614" s="6" t="s">
        <v>454</v>
      </c>
      <c r="C614" s="7">
        <v>-46740.1</v>
      </c>
      <c r="D614" s="7">
        <v>-65581.81</v>
      </c>
      <c r="E614" s="7">
        <v>-35658.17</v>
      </c>
      <c r="F614" s="7">
        <v>-50081.94</v>
      </c>
      <c r="G614" s="7">
        <v>-61294.09</v>
      </c>
      <c r="H614" s="7">
        <v>-69133.789999999994</v>
      </c>
      <c r="I614" s="7">
        <v>-72514.92</v>
      </c>
      <c r="J614" s="7">
        <v>-76410.679999999993</v>
      </c>
      <c r="K614" s="7">
        <v>-79704.2</v>
      </c>
      <c r="L614" s="7">
        <v>-11268.34</v>
      </c>
      <c r="M614" s="7">
        <v>-16968.400000000001</v>
      </c>
      <c r="N614" s="7">
        <v>-29964.19</v>
      </c>
    </row>
    <row r="615" spans="1:14" x14ac:dyDescent="0.2">
      <c r="A615" s="3">
        <v>241110</v>
      </c>
      <c r="B615" s="6" t="s">
        <v>584</v>
      </c>
      <c r="C615" s="7">
        <v>-17023.48</v>
      </c>
      <c r="D615" s="7">
        <v>-19862.71</v>
      </c>
      <c r="E615" s="7">
        <v>-5134.05</v>
      </c>
      <c r="F615" s="7">
        <v>-7428.2</v>
      </c>
      <c r="G615" s="7">
        <v>-9227.1299999999992</v>
      </c>
      <c r="H615" s="7">
        <v>-3274.08</v>
      </c>
      <c r="I615" s="7">
        <v>-4036.6</v>
      </c>
      <c r="J615" s="7">
        <v>-4675.21</v>
      </c>
      <c r="K615" s="7">
        <v>-1173.48</v>
      </c>
      <c r="L615" s="7">
        <v>-1748.41</v>
      </c>
      <c r="M615" s="7">
        <v>-579.77</v>
      </c>
      <c r="N615" s="7">
        <v>-1775.58</v>
      </c>
    </row>
    <row r="616" spans="1:14" x14ac:dyDescent="0.2">
      <c r="A616" s="3">
        <v>241111</v>
      </c>
      <c r="B616" s="6" t="s">
        <v>456</v>
      </c>
      <c r="C616" s="7">
        <v>-218896.77</v>
      </c>
      <c r="D616" s="7">
        <v>-364941.49</v>
      </c>
      <c r="E616" s="7">
        <v>-260850.93</v>
      </c>
      <c r="F616" s="7">
        <v>-380953.77</v>
      </c>
      <c r="G616" s="7">
        <v>-475400.01</v>
      </c>
      <c r="H616" s="7">
        <v>-167092.29</v>
      </c>
      <c r="I616" s="7">
        <v>-206845.38</v>
      </c>
      <c r="J616" s="7">
        <v>-243768.14</v>
      </c>
      <c r="K616" s="7">
        <v>-71328.33</v>
      </c>
      <c r="L616" s="7">
        <v>-103474.76</v>
      </c>
      <c r="M616" s="7">
        <v>-141418.04999999999</v>
      </c>
      <c r="N616" s="7">
        <v>-104841.25</v>
      </c>
    </row>
    <row r="617" spans="1:14" x14ac:dyDescent="0.2">
      <c r="A617" s="3">
        <v>241112</v>
      </c>
      <c r="B617" s="6" t="s">
        <v>585</v>
      </c>
      <c r="C617" s="7">
        <v>-14057.08</v>
      </c>
      <c r="D617" s="7">
        <v>-9314.14</v>
      </c>
      <c r="E617" s="7">
        <v>-16457.55</v>
      </c>
      <c r="F617" s="7">
        <v>-23833.81</v>
      </c>
      <c r="G617" s="7">
        <v>-6095.86</v>
      </c>
      <c r="H617" s="7">
        <v>-10871.83</v>
      </c>
      <c r="I617" s="7">
        <v>-13645.5</v>
      </c>
      <c r="J617" s="7">
        <v>-2374.08</v>
      </c>
      <c r="K617" s="7">
        <v>-4386.01</v>
      </c>
      <c r="L617" s="7">
        <v>-7179.57</v>
      </c>
      <c r="M617" s="7">
        <v>-2249.1799999999998</v>
      </c>
      <c r="N617" s="7">
        <v>-6850.77</v>
      </c>
    </row>
    <row r="618" spans="1:14" x14ac:dyDescent="0.2">
      <c r="A618" s="3">
        <v>241113</v>
      </c>
      <c r="B618" s="6" t="s">
        <v>458</v>
      </c>
      <c r="C618" s="7">
        <v>-37196.080000000002</v>
      </c>
      <c r="D618" s="7">
        <v>-60134.81</v>
      </c>
      <c r="E618" s="7">
        <v>-41138.21</v>
      </c>
      <c r="F618" s="7">
        <v>-56157.29</v>
      </c>
      <c r="G618" s="7">
        <v>-69327.8</v>
      </c>
      <c r="H618" s="7">
        <v>-22508.07</v>
      </c>
      <c r="I618" s="7">
        <v>-26890.9</v>
      </c>
      <c r="J618" s="7">
        <v>-31772.62</v>
      </c>
      <c r="K618" s="7">
        <v>-9337.43</v>
      </c>
      <c r="L618" s="7">
        <v>-14085.57</v>
      </c>
      <c r="M618" s="7">
        <v>-20112.23</v>
      </c>
      <c r="N618" s="7">
        <v>-17230.73</v>
      </c>
    </row>
    <row r="619" spans="1:14" x14ac:dyDescent="0.2">
      <c r="A619" s="3">
        <v>241114</v>
      </c>
      <c r="B619" s="6" t="s">
        <v>459</v>
      </c>
      <c r="C619" s="7">
        <v>-75608.800000000003</v>
      </c>
      <c r="D619" s="7">
        <v>-104506.58</v>
      </c>
      <c r="E619" s="7">
        <v>-130560.76</v>
      </c>
      <c r="F619" s="7">
        <v>-77691.360000000001</v>
      </c>
      <c r="G619" s="7">
        <v>-94298.64</v>
      </c>
      <c r="H619" s="7">
        <v>-107007.57</v>
      </c>
      <c r="I619" s="7">
        <v>-112846.53</v>
      </c>
      <c r="J619" s="7">
        <v>-118732.8</v>
      </c>
      <c r="K619" s="7">
        <v>-124095.51</v>
      </c>
      <c r="L619" s="7">
        <v>-17331.650000000001</v>
      </c>
      <c r="M619" s="7">
        <v>-27143.119999999999</v>
      </c>
      <c r="N619" s="7">
        <v>-49179.25</v>
      </c>
    </row>
    <row r="620" spans="1:14" x14ac:dyDescent="0.2">
      <c r="A620" s="3">
        <v>241115</v>
      </c>
      <c r="B620" s="6" t="s">
        <v>460</v>
      </c>
      <c r="C620" s="7">
        <v>-23087.35</v>
      </c>
      <c r="D620" s="7">
        <v>-16474.59</v>
      </c>
      <c r="E620" s="7">
        <v>-30652.17</v>
      </c>
      <c r="F620" s="7">
        <v>-44719.54</v>
      </c>
      <c r="G620" s="7">
        <v>-10865.5</v>
      </c>
      <c r="H620" s="7">
        <v>-19355.759999999998</v>
      </c>
      <c r="I620" s="7">
        <v>-24081.05</v>
      </c>
      <c r="J620" s="7">
        <v>-4236.33</v>
      </c>
      <c r="K620" s="7">
        <v>-7494.33</v>
      </c>
      <c r="L620" s="7">
        <v>-11236.7</v>
      </c>
      <c r="M620" s="7">
        <v>-3808.25</v>
      </c>
      <c r="N620" s="7">
        <v>-10540.74</v>
      </c>
    </row>
    <row r="621" spans="1:14" x14ac:dyDescent="0.2">
      <c r="A621" s="3">
        <v>241118</v>
      </c>
      <c r="B621" s="6" t="s">
        <v>462</v>
      </c>
      <c r="C621" s="7">
        <v>-66874.679999999993</v>
      </c>
      <c r="D621" s="7">
        <v>-77005.84</v>
      </c>
      <c r="E621" s="7">
        <v>-20462.75</v>
      </c>
      <c r="F621" s="7">
        <v>-30039.37</v>
      </c>
      <c r="G621" s="7">
        <v>-37847.78</v>
      </c>
      <c r="H621" s="7">
        <v>-44020.9</v>
      </c>
      <c r="I621" s="7">
        <v>-48697.07</v>
      </c>
      <c r="J621" s="7">
        <v>-50526.11</v>
      </c>
      <c r="K621" s="7">
        <v>-52688.97</v>
      </c>
      <c r="L621" s="7">
        <v>-54697.53</v>
      </c>
      <c r="M621" s="7">
        <v>-56853.08</v>
      </c>
      <c r="N621" s="7">
        <v>-60564.69</v>
      </c>
    </row>
    <row r="622" spans="1:14" x14ac:dyDescent="0.2">
      <c r="A622" s="3">
        <v>241119</v>
      </c>
      <c r="B622" s="6" t="s">
        <v>463</v>
      </c>
      <c r="C622" s="7">
        <v>-7669.4</v>
      </c>
      <c r="D622" s="7">
        <v>-4717.9799999999996</v>
      </c>
      <c r="E622" s="7">
        <v>-8716.5</v>
      </c>
      <c r="F622" s="7">
        <v>-12372.5</v>
      </c>
      <c r="G622" s="7">
        <v>-2889.86</v>
      </c>
      <c r="H622" s="7">
        <v>-5196.8500000000004</v>
      </c>
      <c r="I622" s="7">
        <v>-6401.54</v>
      </c>
      <c r="J622" s="7">
        <v>-1156.44</v>
      </c>
      <c r="K622" s="7">
        <v>-2206.79</v>
      </c>
      <c r="L622" s="7">
        <v>-3320.3</v>
      </c>
      <c r="M622" s="7">
        <v>-1517.12</v>
      </c>
      <c r="N622" s="7">
        <v>-4059.9</v>
      </c>
    </row>
    <row r="623" spans="1:14" x14ac:dyDescent="0.2">
      <c r="A623" s="3">
        <v>241120</v>
      </c>
      <c r="B623" s="6" t="s">
        <v>464</v>
      </c>
      <c r="C623" s="7">
        <v>-28606.04</v>
      </c>
      <c r="D623" s="7">
        <v>-33685.870000000003</v>
      </c>
      <c r="E623" s="7">
        <v>-9165.19</v>
      </c>
      <c r="F623" s="7">
        <v>-13021.56</v>
      </c>
      <c r="G623" s="7">
        <v>-15866.55</v>
      </c>
      <c r="H623" s="7">
        <v>-18046.62</v>
      </c>
      <c r="I623" s="7">
        <v>-19198.330000000002</v>
      </c>
      <c r="J623" s="7">
        <v>-20241.099999999999</v>
      </c>
      <c r="K623" s="7">
        <v>-21126.17</v>
      </c>
      <c r="L623" s="7">
        <v>-22054.28</v>
      </c>
      <c r="M623" s="7">
        <v>-23229.45</v>
      </c>
      <c r="N623" s="7">
        <v>-25565.8</v>
      </c>
    </row>
    <row r="624" spans="1:14" x14ac:dyDescent="0.2">
      <c r="A624" s="3">
        <v>241121</v>
      </c>
      <c r="B624" s="6" t="s">
        <v>586</v>
      </c>
      <c r="C624" s="7">
        <v>-187231.04</v>
      </c>
      <c r="D624" s="7">
        <v>-221897.68</v>
      </c>
      <c r="E624" s="7">
        <v>-61100.47</v>
      </c>
      <c r="F624" s="7">
        <v>-88762.7</v>
      </c>
      <c r="G624" s="7">
        <v>-109207.92</v>
      </c>
      <c r="H624" s="7">
        <v>-125706.13</v>
      </c>
      <c r="I624" s="7">
        <v>-133324.71</v>
      </c>
      <c r="J624" s="7">
        <v>-140944.92000000001</v>
      </c>
      <c r="K624" s="7">
        <v>-147851.60999999999</v>
      </c>
      <c r="L624" s="7">
        <v>-154554.65</v>
      </c>
      <c r="M624" s="7">
        <v>-162669.04</v>
      </c>
      <c r="N624" s="7">
        <v>-178464.3</v>
      </c>
    </row>
    <row r="625" spans="1:14" x14ac:dyDescent="0.2">
      <c r="A625" s="3">
        <v>241122</v>
      </c>
      <c r="B625" s="6" t="s">
        <v>466</v>
      </c>
      <c r="C625" s="7">
        <v>0</v>
      </c>
      <c r="D625" s="7">
        <v>0</v>
      </c>
      <c r="E625" s="7">
        <v>0</v>
      </c>
      <c r="F625" s="7">
        <v>0</v>
      </c>
      <c r="G625" s="7">
        <v>0</v>
      </c>
      <c r="H625" s="7">
        <v>0</v>
      </c>
      <c r="I625" s="7">
        <v>-0.79</v>
      </c>
      <c r="J625" s="7">
        <v>-1689.18</v>
      </c>
      <c r="K625" s="7">
        <v>-10764.87</v>
      </c>
      <c r="L625" s="7">
        <v>-19076.060000000001</v>
      </c>
      <c r="M625" s="7">
        <v>-28705.86</v>
      </c>
      <c r="N625" s="7">
        <v>-29335.919999999998</v>
      </c>
    </row>
    <row r="626" spans="1:14" x14ac:dyDescent="0.2">
      <c r="A626" s="3">
        <v>241123</v>
      </c>
      <c r="B626" s="6" t="s">
        <v>467</v>
      </c>
      <c r="C626" s="7">
        <v>-94972.05</v>
      </c>
      <c r="D626" s="7">
        <v>-111971.11</v>
      </c>
      <c r="E626" s="7">
        <v>-31462.28</v>
      </c>
      <c r="F626" s="7">
        <v>-42833.49</v>
      </c>
      <c r="G626" s="7">
        <v>-52266.35</v>
      </c>
      <c r="H626" s="7">
        <v>-59254.83</v>
      </c>
      <c r="I626" s="7">
        <v>-62510.04</v>
      </c>
      <c r="J626" s="7">
        <v>-65845.740000000005</v>
      </c>
      <c r="K626" s="7">
        <v>-68794.600000000006</v>
      </c>
      <c r="L626" s="7">
        <v>-71950.460000000006</v>
      </c>
      <c r="M626" s="7">
        <v>-76436.28</v>
      </c>
      <c r="N626" s="7">
        <v>-85948.65</v>
      </c>
    </row>
    <row r="627" spans="1:14" x14ac:dyDescent="0.2">
      <c r="A627" s="3">
        <v>241124</v>
      </c>
      <c r="B627" s="6" t="s">
        <v>468</v>
      </c>
      <c r="C627" s="7">
        <v>-99870.69</v>
      </c>
      <c r="D627" s="7">
        <v>-118480.8</v>
      </c>
      <c r="E627" s="7">
        <v>-32537.48</v>
      </c>
      <c r="F627" s="7">
        <v>-46109.440000000002</v>
      </c>
      <c r="G627" s="7">
        <v>-56738.68</v>
      </c>
      <c r="H627" s="7">
        <v>-64528.81</v>
      </c>
      <c r="I627" s="7">
        <v>-68267.06</v>
      </c>
      <c r="J627" s="7">
        <v>-71930.38</v>
      </c>
      <c r="K627" s="7">
        <v>-75346.31</v>
      </c>
      <c r="L627" s="7">
        <v>-78787.48</v>
      </c>
      <c r="M627" s="7">
        <v>-83849.63</v>
      </c>
      <c r="N627" s="7">
        <v>-93255.66</v>
      </c>
    </row>
    <row r="628" spans="1:14" x14ac:dyDescent="0.2">
      <c r="A628" s="3">
        <v>241128</v>
      </c>
      <c r="B628" s="6" t="s">
        <v>470</v>
      </c>
      <c r="C628" s="7">
        <v>-78340.83</v>
      </c>
      <c r="D628" s="7">
        <v>-90685.95</v>
      </c>
      <c r="E628" s="7">
        <v>-23170.68</v>
      </c>
      <c r="F628" s="7">
        <v>-34956.879999999997</v>
      </c>
      <c r="G628" s="7">
        <v>-43205.68</v>
      </c>
      <c r="H628" s="7">
        <v>-49935.71</v>
      </c>
      <c r="I628" s="7">
        <v>-53471.73</v>
      </c>
      <c r="J628" s="7">
        <v>-56596.92</v>
      </c>
      <c r="K628" s="7">
        <v>-59238.55</v>
      </c>
      <c r="L628" s="7">
        <v>-63002.89</v>
      </c>
      <c r="M628" s="7">
        <v>-67384.149999999994</v>
      </c>
      <c r="N628" s="7">
        <v>-73781.61</v>
      </c>
    </row>
    <row r="629" spans="1:14" x14ac:dyDescent="0.2">
      <c r="A629" s="3">
        <v>241129</v>
      </c>
      <c r="B629" s="6" t="s">
        <v>471</v>
      </c>
      <c r="C629" s="7">
        <v>-9324.35</v>
      </c>
      <c r="D629" s="7">
        <v>-15729.47</v>
      </c>
      <c r="E629" s="7">
        <v>-12371.17</v>
      </c>
      <c r="F629" s="7">
        <v>-17504.02</v>
      </c>
      <c r="G629" s="7">
        <v>-21824.11</v>
      </c>
      <c r="H629" s="7">
        <v>-7610.8</v>
      </c>
      <c r="I629" s="7">
        <v>-9442.19</v>
      </c>
      <c r="J629" s="7">
        <v>-11126.87</v>
      </c>
      <c r="K629" s="7">
        <v>-2784.19</v>
      </c>
      <c r="L629" s="7">
        <v>-4645.3500000000004</v>
      </c>
      <c r="M629" s="7">
        <v>-6325.34</v>
      </c>
      <c r="N629" s="7">
        <v>-4757.3500000000004</v>
      </c>
    </row>
    <row r="630" spans="1:14" x14ac:dyDescent="0.2">
      <c r="A630" s="3">
        <v>241130</v>
      </c>
      <c r="B630" s="6" t="s">
        <v>472</v>
      </c>
      <c r="C630" s="7">
        <v>-133489.60999999999</v>
      </c>
      <c r="D630" s="7">
        <v>-212129.36</v>
      </c>
      <c r="E630" s="7">
        <v>-142760.56</v>
      </c>
      <c r="F630" s="7">
        <v>-202235.27</v>
      </c>
      <c r="G630" s="7">
        <v>-246838.72</v>
      </c>
      <c r="H630" s="7">
        <v>-79282.350000000006</v>
      </c>
      <c r="I630" s="7">
        <v>-95045.06</v>
      </c>
      <c r="J630" s="7">
        <v>-129550.54</v>
      </c>
      <c r="K630" s="7">
        <v>-64049.35</v>
      </c>
      <c r="L630" s="7">
        <v>-95374.09</v>
      </c>
      <c r="M630" s="7">
        <v>-139482.15</v>
      </c>
      <c r="N630" s="7">
        <v>-129778.17</v>
      </c>
    </row>
    <row r="631" spans="1:14" x14ac:dyDescent="0.2">
      <c r="A631" s="3">
        <v>241133</v>
      </c>
      <c r="B631" s="6" t="s">
        <v>475</v>
      </c>
      <c r="C631" s="7">
        <v>-6801.71</v>
      </c>
      <c r="D631" s="7">
        <v>-11125.23</v>
      </c>
      <c r="E631" s="7">
        <v>-7592.34</v>
      </c>
      <c r="F631" s="7">
        <v>-10744.84</v>
      </c>
      <c r="G631" s="7">
        <v>-12880.39</v>
      </c>
      <c r="H631" s="7">
        <v>-3764.87</v>
      </c>
      <c r="I631" s="7">
        <v>-4456.8900000000003</v>
      </c>
      <c r="J631" s="7">
        <v>-5328.28</v>
      </c>
      <c r="K631" s="7">
        <v>-1673.59</v>
      </c>
      <c r="L631" s="7">
        <v>-2513.06</v>
      </c>
      <c r="M631" s="7">
        <v>-3525.64</v>
      </c>
      <c r="N631" s="7">
        <v>-3006.8</v>
      </c>
    </row>
    <row r="632" spans="1:14" x14ac:dyDescent="0.2">
      <c r="A632" s="3">
        <v>241134</v>
      </c>
      <c r="B632" s="6" t="s">
        <v>476</v>
      </c>
      <c r="C632" s="7">
        <v>-152125.75</v>
      </c>
      <c r="D632" s="7">
        <v>-243470.63</v>
      </c>
      <c r="E632" s="7">
        <v>-165948.28</v>
      </c>
      <c r="F632" s="7">
        <v>-242226.82</v>
      </c>
      <c r="G632" s="7">
        <v>-301247.87</v>
      </c>
      <c r="H632" s="7">
        <v>-108729.86</v>
      </c>
      <c r="I632" s="7">
        <v>-137597.76999999999</v>
      </c>
      <c r="J632" s="7">
        <v>-165026.69</v>
      </c>
      <c r="K632" s="7">
        <v>-50274.9</v>
      </c>
      <c r="L632" s="7">
        <v>-74675.44</v>
      </c>
      <c r="M632" s="7">
        <v>-101855.86</v>
      </c>
      <c r="N632" s="7">
        <v>-76071.91</v>
      </c>
    </row>
    <row r="633" spans="1:14" x14ac:dyDescent="0.2">
      <c r="A633" s="3">
        <v>241135</v>
      </c>
      <c r="B633" s="6" t="s">
        <v>477</v>
      </c>
      <c r="C633" s="7">
        <v>-52937.88</v>
      </c>
      <c r="D633" s="7">
        <v>-76706.789999999994</v>
      </c>
      <c r="E633" s="7">
        <v>-44611.67</v>
      </c>
      <c r="F633" s="7">
        <v>-63384.13</v>
      </c>
      <c r="G633" s="7">
        <v>-79190.31</v>
      </c>
      <c r="H633" s="7">
        <v>-29409.06</v>
      </c>
      <c r="I633" s="7">
        <v>-37459.440000000002</v>
      </c>
      <c r="J633" s="7">
        <v>-47091.07</v>
      </c>
      <c r="K633" s="7">
        <v>-16429.080000000002</v>
      </c>
      <c r="L633" s="7">
        <v>-28228.49</v>
      </c>
      <c r="M633" s="7">
        <v>-40059.21</v>
      </c>
      <c r="N633" s="7">
        <v>-29062.53</v>
      </c>
    </row>
    <row r="634" spans="1:14" x14ac:dyDescent="0.2">
      <c r="A634" s="3">
        <v>241136</v>
      </c>
      <c r="B634" s="6" t="s">
        <v>478</v>
      </c>
      <c r="C634" s="7">
        <v>-7259.13</v>
      </c>
      <c r="D634" s="7">
        <v>-6259.55</v>
      </c>
      <c r="E634" s="7">
        <v>-11038.39</v>
      </c>
      <c r="F634" s="7">
        <v>-15371.7</v>
      </c>
      <c r="G634" s="7">
        <v>-3517.55</v>
      </c>
      <c r="H634" s="7">
        <v>-5911.07</v>
      </c>
      <c r="I634" s="7">
        <v>-6949.94</v>
      </c>
      <c r="J634" s="7">
        <v>-1293.04</v>
      </c>
      <c r="K634" s="7">
        <v>-2376.41</v>
      </c>
      <c r="L634" s="7">
        <v>-3513.46</v>
      </c>
      <c r="M634" s="7">
        <v>-1088.99</v>
      </c>
      <c r="N634" s="7">
        <v>-2958.74</v>
      </c>
    </row>
    <row r="635" spans="1:14" x14ac:dyDescent="0.2">
      <c r="A635" s="3">
        <v>241137</v>
      </c>
      <c r="B635" s="6" t="s">
        <v>479</v>
      </c>
      <c r="C635" s="7">
        <v>-81.97</v>
      </c>
      <c r="D635" s="7">
        <v>-974.89</v>
      </c>
      <c r="E635" s="7">
        <v>-1582.6</v>
      </c>
      <c r="F635" s="7">
        <v>-2285.88</v>
      </c>
      <c r="G635" s="7">
        <v>-2937.43</v>
      </c>
      <c r="H635" s="7">
        <v>-1129.53</v>
      </c>
      <c r="I635" s="7">
        <v>-1415.96</v>
      </c>
      <c r="J635" s="7">
        <v>-1656.54</v>
      </c>
      <c r="K635" s="7">
        <v>-490.32</v>
      </c>
      <c r="L635" s="7">
        <v>-722.15</v>
      </c>
      <c r="M635" s="7">
        <v>-970.81</v>
      </c>
      <c r="N635" s="7">
        <v>-618.53</v>
      </c>
    </row>
    <row r="636" spans="1:14" x14ac:dyDescent="0.2">
      <c r="A636" s="3">
        <v>241139</v>
      </c>
      <c r="B636" s="6" t="s">
        <v>481</v>
      </c>
      <c r="C636" s="7">
        <v>-15836.41</v>
      </c>
      <c r="D636" s="7">
        <v>-10157.82</v>
      </c>
      <c r="E636" s="7">
        <v>-18664.580000000002</v>
      </c>
      <c r="F636" s="7">
        <v>-26617.38</v>
      </c>
      <c r="G636" s="7">
        <v>-6074.67</v>
      </c>
      <c r="H636" s="7">
        <v>-11246.72</v>
      </c>
      <c r="I636" s="7">
        <v>-13908.71</v>
      </c>
      <c r="J636" s="7">
        <v>-2722.82</v>
      </c>
      <c r="K636" s="7">
        <v>-5266.52</v>
      </c>
      <c r="L636" s="7">
        <v>-7806.52</v>
      </c>
      <c r="M636" s="7">
        <v>-3000.13</v>
      </c>
      <c r="N636" s="7">
        <v>-8115.73</v>
      </c>
    </row>
    <row r="637" spans="1:14" x14ac:dyDescent="0.2">
      <c r="A637" s="3">
        <v>241140</v>
      </c>
      <c r="B637" s="6" t="s">
        <v>587</v>
      </c>
      <c r="C637" s="7">
        <v>-31301.32</v>
      </c>
      <c r="D637" s="7">
        <v>-37073.35</v>
      </c>
      <c r="E637" s="7">
        <v>-10072.66</v>
      </c>
      <c r="F637" s="7">
        <v>-14544.43</v>
      </c>
      <c r="G637" s="7">
        <v>-17824.64</v>
      </c>
      <c r="H637" s="7">
        <v>-20303.38</v>
      </c>
      <c r="I637" s="7">
        <v>-21748.1</v>
      </c>
      <c r="J637" s="7">
        <v>-22910.34</v>
      </c>
      <c r="K637" s="7">
        <v>-23908.68</v>
      </c>
      <c r="L637" s="7">
        <v>-24916.880000000001</v>
      </c>
      <c r="M637" s="7">
        <v>-26030.12</v>
      </c>
      <c r="N637" s="7">
        <v>-28218.26</v>
      </c>
    </row>
    <row r="638" spans="1:14" x14ac:dyDescent="0.2">
      <c r="A638" s="3">
        <v>241141</v>
      </c>
      <c r="B638" s="6" t="s">
        <v>483</v>
      </c>
      <c r="C638" s="7">
        <v>-113327.57</v>
      </c>
      <c r="D638" s="7">
        <v>-171259.65</v>
      </c>
      <c r="E638" s="7">
        <v>-101054.2</v>
      </c>
      <c r="F638" s="7">
        <v>-145436.37</v>
      </c>
      <c r="G638" s="7">
        <v>-178941.09</v>
      </c>
      <c r="H638" s="7">
        <v>-203121.36</v>
      </c>
      <c r="I638" s="7">
        <v>-214690.46</v>
      </c>
      <c r="J638" s="7">
        <v>-226443.44</v>
      </c>
      <c r="K638" s="7">
        <v>-21772.77</v>
      </c>
      <c r="L638" s="7">
        <v>-31980.880000000001</v>
      </c>
      <c r="M638" s="7">
        <v>-44715.51</v>
      </c>
      <c r="N638" s="7">
        <v>-72627.34</v>
      </c>
    </row>
    <row r="639" spans="1:14" x14ac:dyDescent="0.2">
      <c r="A639" s="3">
        <v>241142</v>
      </c>
      <c r="B639" s="6" t="s">
        <v>484</v>
      </c>
      <c r="C639" s="7">
        <v>-9450.26</v>
      </c>
      <c r="D639" s="7">
        <v>-14664.11</v>
      </c>
      <c r="E639" s="7">
        <v>-9548.3799999999992</v>
      </c>
      <c r="F639" s="7">
        <v>-13581.53</v>
      </c>
      <c r="G639" s="7">
        <v>-16708.13</v>
      </c>
      <c r="H639" s="7">
        <v>-5775.12</v>
      </c>
      <c r="I639" s="7">
        <v>-6878.08</v>
      </c>
      <c r="J639" s="7">
        <v>-7977.87</v>
      </c>
      <c r="K639" s="7">
        <v>-2050.56</v>
      </c>
      <c r="L639" s="7">
        <v>-3139.41</v>
      </c>
      <c r="M639" s="7">
        <v>-4728.91</v>
      </c>
      <c r="N639" s="7">
        <v>-4694.8</v>
      </c>
    </row>
    <row r="640" spans="1:14" x14ac:dyDescent="0.2">
      <c r="A640" s="3">
        <v>241145</v>
      </c>
      <c r="B640" s="6" t="s">
        <v>485</v>
      </c>
      <c r="C640" s="7">
        <v>-16267.1</v>
      </c>
      <c r="D640" s="7">
        <v>-26115.25</v>
      </c>
      <c r="E640" s="7">
        <v>-17279.32</v>
      </c>
      <c r="F640" s="7">
        <v>-24279.200000000001</v>
      </c>
      <c r="G640" s="7">
        <v>-29635</v>
      </c>
      <c r="H640" s="7">
        <v>-9925.11</v>
      </c>
      <c r="I640" s="7">
        <v>-11925.78</v>
      </c>
      <c r="J640" s="7">
        <v>-14687.9</v>
      </c>
      <c r="K640" s="7">
        <v>-4966.84</v>
      </c>
      <c r="L640" s="7">
        <v>-7762.25</v>
      </c>
      <c r="M640" s="7">
        <v>-11029.51</v>
      </c>
      <c r="N640" s="7">
        <v>-8298.41</v>
      </c>
    </row>
    <row r="641" spans="1:14" x14ac:dyDescent="0.2">
      <c r="A641" s="3">
        <v>241146</v>
      </c>
      <c r="B641" s="6" t="s">
        <v>588</v>
      </c>
      <c r="C641" s="7">
        <v>-10134.43</v>
      </c>
      <c r="D641" s="7">
        <v>-16977.080000000002</v>
      </c>
      <c r="E641" s="7">
        <v>-11896.75</v>
      </c>
      <c r="F641" s="7">
        <v>-17287.099999999999</v>
      </c>
      <c r="G641" s="7">
        <v>-21962.16</v>
      </c>
      <c r="H641" s="7">
        <v>-8582.5499999999993</v>
      </c>
      <c r="I641" s="7">
        <v>-10105.17</v>
      </c>
      <c r="J641" s="7">
        <v>-11727.64</v>
      </c>
      <c r="K641" s="7">
        <v>-2940.27</v>
      </c>
      <c r="L641" s="7">
        <v>-4552.8599999999997</v>
      </c>
      <c r="M641" s="7">
        <v>-6325.24</v>
      </c>
      <c r="N641" s="7">
        <v>-5134.17</v>
      </c>
    </row>
    <row r="642" spans="1:14" x14ac:dyDescent="0.2">
      <c r="A642" s="3">
        <v>241147</v>
      </c>
      <c r="B642" s="6" t="s">
        <v>589</v>
      </c>
      <c r="C642" s="7">
        <v>-4442.62</v>
      </c>
      <c r="D642" s="7">
        <v>-3341.02</v>
      </c>
      <c r="E642" s="7">
        <v>-5793.68</v>
      </c>
      <c r="F642" s="7">
        <v>-8447.44</v>
      </c>
      <c r="G642" s="7">
        <v>-2214.14</v>
      </c>
      <c r="H642" s="7">
        <v>-3839.88</v>
      </c>
      <c r="I642" s="7">
        <v>-4645.92</v>
      </c>
      <c r="J642" s="7">
        <v>-1879.6</v>
      </c>
      <c r="K642" s="7">
        <v>-2517.6799999999998</v>
      </c>
      <c r="L642" s="7">
        <v>-3106.94</v>
      </c>
      <c r="M642" s="7">
        <v>-673.2</v>
      </c>
      <c r="N642" s="7">
        <v>-2154.1999999999998</v>
      </c>
    </row>
    <row r="643" spans="1:14" x14ac:dyDescent="0.2">
      <c r="A643" s="3">
        <v>241152</v>
      </c>
      <c r="B643" s="6" t="s">
        <v>490</v>
      </c>
      <c r="C643" s="7">
        <v>-20740.919999999998</v>
      </c>
      <c r="D643" s="7">
        <v>-24418.83</v>
      </c>
      <c r="E643" s="7">
        <v>-6383.06</v>
      </c>
      <c r="F643" s="7">
        <v>-9206.09</v>
      </c>
      <c r="G643" s="7">
        <v>-11522.29</v>
      </c>
      <c r="H643" s="7">
        <v>-13233.77</v>
      </c>
      <c r="I643" s="7">
        <v>-14068.71</v>
      </c>
      <c r="J643" s="7">
        <v>-14858.72</v>
      </c>
      <c r="K643" s="7">
        <v>-15504.33</v>
      </c>
      <c r="L643" s="7">
        <v>-16150.84</v>
      </c>
      <c r="M643" s="7">
        <v>-16911.89</v>
      </c>
      <c r="N643" s="7">
        <v>-18440.59</v>
      </c>
    </row>
    <row r="644" spans="1:14" x14ac:dyDescent="0.2">
      <c r="A644" s="3">
        <v>241154</v>
      </c>
      <c r="B644" s="6" t="s">
        <v>492</v>
      </c>
      <c r="C644" s="7">
        <v>-18450.32</v>
      </c>
      <c r="D644" s="7">
        <v>-21439.46</v>
      </c>
      <c r="E644" s="7">
        <v>-5441.8</v>
      </c>
      <c r="F644" s="7">
        <v>-7852.83</v>
      </c>
      <c r="G644" s="7">
        <v>-9742.26</v>
      </c>
      <c r="H644" s="7">
        <v>-11424.54</v>
      </c>
      <c r="I644" s="7">
        <v>-12311.33</v>
      </c>
      <c r="J644" s="7">
        <v>-13062.66</v>
      </c>
      <c r="K644" s="7">
        <v>-13698.07</v>
      </c>
      <c r="L644" s="7">
        <v>-14268.39</v>
      </c>
      <c r="M644" s="7">
        <v>-14930.53</v>
      </c>
      <c r="N644" s="7">
        <v>-15968.02</v>
      </c>
    </row>
    <row r="645" spans="1:14" x14ac:dyDescent="0.2">
      <c r="A645" s="3">
        <v>241155</v>
      </c>
      <c r="B645" s="6" t="s">
        <v>493</v>
      </c>
      <c r="C645" s="7">
        <v>-9132.6200000000008</v>
      </c>
      <c r="D645" s="7">
        <v>-10760.33</v>
      </c>
      <c r="E645" s="7">
        <v>-2976.31</v>
      </c>
      <c r="F645" s="7">
        <v>-4232.5600000000004</v>
      </c>
      <c r="G645" s="7">
        <v>-5165.08</v>
      </c>
      <c r="H645" s="7">
        <v>-5883.15</v>
      </c>
      <c r="I645" s="7">
        <v>-6224.12</v>
      </c>
      <c r="J645" s="7">
        <v>-6545.27</v>
      </c>
      <c r="K645" s="7">
        <v>-6826.04</v>
      </c>
      <c r="L645" s="7">
        <v>-7122.55</v>
      </c>
      <c r="M645" s="7">
        <v>-7487.4</v>
      </c>
      <c r="N645" s="7">
        <v>-8258.1</v>
      </c>
    </row>
    <row r="646" spans="1:14" x14ac:dyDescent="0.2">
      <c r="A646" s="3">
        <v>241156</v>
      </c>
      <c r="B646" s="6" t="s">
        <v>590</v>
      </c>
      <c r="C646" s="7">
        <v>-2627.44</v>
      </c>
      <c r="D646" s="7">
        <v>-3105.3</v>
      </c>
      <c r="E646" s="7">
        <v>-2382.7399999999998</v>
      </c>
      <c r="F646" s="7">
        <v>-2175.83</v>
      </c>
      <c r="G646" s="7">
        <v>-1964.85</v>
      </c>
      <c r="H646" s="7">
        <v>-1654</v>
      </c>
      <c r="I646" s="7">
        <v>-725.54</v>
      </c>
      <c r="J646" s="7">
        <v>-735.9</v>
      </c>
      <c r="K646" s="7">
        <v>-638.14</v>
      </c>
      <c r="L646" s="7">
        <v>-301.43</v>
      </c>
      <c r="M646" s="7">
        <v>-836.1</v>
      </c>
      <c r="N646" s="7">
        <v>-1430.38</v>
      </c>
    </row>
    <row r="647" spans="1:14" x14ac:dyDescent="0.2">
      <c r="A647" s="3">
        <v>241158</v>
      </c>
      <c r="B647" s="6" t="s">
        <v>495</v>
      </c>
      <c r="C647" s="7">
        <v>-645.42999999999995</v>
      </c>
      <c r="D647" s="7">
        <v>-1112.83</v>
      </c>
      <c r="E647" s="7">
        <v>-532.01</v>
      </c>
      <c r="F647" s="7">
        <v>-976.12</v>
      </c>
      <c r="G647" s="7">
        <v>-1284.0899999999999</v>
      </c>
      <c r="H647" s="7">
        <v>-530.71</v>
      </c>
      <c r="I647" s="7">
        <v>-649.57000000000005</v>
      </c>
      <c r="J647" s="7">
        <v>-757.08</v>
      </c>
      <c r="K647" s="7">
        <v>-202.02</v>
      </c>
      <c r="L647" s="7">
        <v>-299.23</v>
      </c>
      <c r="M647" s="7">
        <v>-395.86</v>
      </c>
      <c r="N647" s="7">
        <v>-293.06</v>
      </c>
    </row>
    <row r="648" spans="1:14" x14ac:dyDescent="0.2">
      <c r="A648" s="3">
        <v>241160</v>
      </c>
      <c r="B648" s="6" t="s">
        <v>497</v>
      </c>
      <c r="C648" s="7">
        <v>-4457.76</v>
      </c>
      <c r="D648" s="7">
        <v>-5175.84</v>
      </c>
      <c r="E648" s="7">
        <v>-1387.13</v>
      </c>
      <c r="F648" s="7">
        <v>-1999.99</v>
      </c>
      <c r="G648" s="7">
        <v>-2439.17</v>
      </c>
      <c r="H648" s="7">
        <v>-2773.51</v>
      </c>
      <c r="I648" s="7">
        <v>-2888.18</v>
      </c>
      <c r="J648" s="7">
        <v>-3014</v>
      </c>
      <c r="K648" s="7">
        <v>-3119.63</v>
      </c>
      <c r="L648" s="7">
        <v>-3245.23</v>
      </c>
      <c r="M648" s="7">
        <v>-3465.19</v>
      </c>
      <c r="N648" s="7">
        <v>-3972.05</v>
      </c>
    </row>
    <row r="649" spans="1:14" x14ac:dyDescent="0.2">
      <c r="A649" s="3">
        <v>241161</v>
      </c>
      <c r="B649" s="6" t="s">
        <v>498</v>
      </c>
      <c r="C649" s="7">
        <v>-3976.35</v>
      </c>
      <c r="D649" s="7">
        <v>-4685.3599999999997</v>
      </c>
      <c r="E649" s="7">
        <v>-1237.21</v>
      </c>
      <c r="F649" s="7">
        <v>-1795.12</v>
      </c>
      <c r="G649" s="7">
        <v>-2288.17</v>
      </c>
      <c r="H649" s="7">
        <v>-2647.02</v>
      </c>
      <c r="I649" s="7">
        <v>-2806.24</v>
      </c>
      <c r="J649" s="7">
        <v>-2952.92</v>
      </c>
      <c r="K649" s="7">
        <v>-3076.86</v>
      </c>
      <c r="L649" s="7">
        <v>-3194.55</v>
      </c>
      <c r="M649" s="7">
        <v>-3349.35</v>
      </c>
      <c r="N649" s="7">
        <v>-3666.67</v>
      </c>
    </row>
    <row r="650" spans="1:14" x14ac:dyDescent="0.2">
      <c r="A650" s="3">
        <v>241162</v>
      </c>
      <c r="B650" s="6" t="s">
        <v>499</v>
      </c>
      <c r="C650" s="7">
        <v>-12992.22</v>
      </c>
      <c r="D650" s="7">
        <v>-15028.83</v>
      </c>
      <c r="E650" s="7">
        <v>-3570.28</v>
      </c>
      <c r="F650" s="7">
        <v>-5139.3599999999997</v>
      </c>
      <c r="G650" s="7">
        <v>-6422.17</v>
      </c>
      <c r="H650" s="7">
        <v>-7504.04</v>
      </c>
      <c r="I650" s="7">
        <v>-8056.06</v>
      </c>
      <c r="J650" s="7">
        <v>-8696.81</v>
      </c>
      <c r="K650" s="7">
        <v>-9261.6</v>
      </c>
      <c r="L650" s="7">
        <v>-10406.719999999999</v>
      </c>
      <c r="M650" s="7">
        <v>-11038.12</v>
      </c>
      <c r="N650" s="7">
        <v>-12025.37</v>
      </c>
    </row>
    <row r="651" spans="1:14" x14ac:dyDescent="0.2">
      <c r="A651" s="3">
        <v>241165</v>
      </c>
      <c r="B651" s="6" t="s">
        <v>501</v>
      </c>
      <c r="C651" s="7">
        <v>-3203.42</v>
      </c>
      <c r="D651" s="7">
        <v>-4758.01</v>
      </c>
      <c r="E651" s="7">
        <v>-3124.58</v>
      </c>
      <c r="F651" s="7">
        <v>-4193.0200000000004</v>
      </c>
      <c r="G651" s="7">
        <v>-4984.67</v>
      </c>
      <c r="H651" s="7">
        <v>-1472.81</v>
      </c>
      <c r="I651" s="7">
        <v>-1873.75</v>
      </c>
      <c r="J651" s="7">
        <v>-2231.37</v>
      </c>
      <c r="K651" s="7">
        <v>-753.39</v>
      </c>
      <c r="L651" s="7">
        <v>-1210.07</v>
      </c>
      <c r="M651" s="7">
        <v>-2239.42</v>
      </c>
      <c r="N651" s="7">
        <v>-2445.41</v>
      </c>
    </row>
    <row r="652" spans="1:14" x14ac:dyDescent="0.2">
      <c r="A652" s="3">
        <v>241166</v>
      </c>
      <c r="B652" s="6" t="s">
        <v>502</v>
      </c>
      <c r="C652" s="7">
        <v>-76310.929999999993</v>
      </c>
      <c r="D652" s="7">
        <v>-88264.94</v>
      </c>
      <c r="E652" s="7">
        <v>-21543.759999999998</v>
      </c>
      <c r="F652" s="7">
        <v>-31932.080000000002</v>
      </c>
      <c r="G652" s="7">
        <v>-39868.69</v>
      </c>
      <c r="H652" s="7">
        <v>-46551.66</v>
      </c>
      <c r="I652" s="7">
        <v>-49898.31</v>
      </c>
      <c r="J652" s="7">
        <v>-53503.46</v>
      </c>
      <c r="K652" s="7">
        <v>-56267.67</v>
      </c>
      <c r="L652" s="7">
        <v>-59086.54</v>
      </c>
      <c r="M652" s="7">
        <v>-62539.72</v>
      </c>
      <c r="N652" s="7">
        <v>-68471.759999999995</v>
      </c>
    </row>
    <row r="653" spans="1:14" x14ac:dyDescent="0.2">
      <c r="A653" s="3">
        <v>241167</v>
      </c>
      <c r="B653" s="6" t="s">
        <v>503</v>
      </c>
      <c r="C653" s="7">
        <v>-4183.24</v>
      </c>
      <c r="D653" s="7">
        <v>-4798.6400000000003</v>
      </c>
      <c r="E653" s="7">
        <v>-1123.03</v>
      </c>
      <c r="F653" s="7">
        <v>-1610.59</v>
      </c>
      <c r="G653" s="7">
        <v>-2013.51</v>
      </c>
      <c r="H653" s="7">
        <v>-2378.59</v>
      </c>
      <c r="I653" s="7">
        <v>-2582.1</v>
      </c>
      <c r="J653" s="7">
        <v>-2817.67</v>
      </c>
      <c r="K653" s="7">
        <v>-3000.62</v>
      </c>
      <c r="L653" s="7">
        <v>-3194.77</v>
      </c>
      <c r="M653" s="7">
        <v>-3392.45</v>
      </c>
      <c r="N653" s="7">
        <v>-3695.19</v>
      </c>
    </row>
    <row r="654" spans="1:14" x14ac:dyDescent="0.2">
      <c r="A654" s="3">
        <v>241172</v>
      </c>
      <c r="B654" s="6" t="s">
        <v>508</v>
      </c>
      <c r="C654" s="7">
        <v>-786.99</v>
      </c>
      <c r="D654" s="7">
        <v>-937.07</v>
      </c>
      <c r="E654" s="7">
        <v>-263.76</v>
      </c>
      <c r="F654" s="7">
        <v>-388.75</v>
      </c>
      <c r="G654" s="7">
        <v>-473.28</v>
      </c>
      <c r="H654" s="7">
        <v>-535.48</v>
      </c>
      <c r="I654" s="7">
        <v>-565.54</v>
      </c>
      <c r="J654" s="7">
        <v>-585.55999999999995</v>
      </c>
      <c r="K654" s="7">
        <v>-602.15</v>
      </c>
      <c r="L654" s="7">
        <v>-618.41999999999996</v>
      </c>
      <c r="M654" s="7">
        <v>-637.05999999999995</v>
      </c>
      <c r="N654" s="7">
        <v>-678.81</v>
      </c>
    </row>
    <row r="655" spans="1:14" x14ac:dyDescent="0.2">
      <c r="A655" s="3">
        <v>241173</v>
      </c>
      <c r="B655" s="6" t="s">
        <v>509</v>
      </c>
      <c r="C655" s="7">
        <v>-5700.75</v>
      </c>
      <c r="D655" s="7">
        <v>-6549.67</v>
      </c>
      <c r="E655" s="7">
        <v>-1629.1</v>
      </c>
      <c r="F655" s="7">
        <v>-2302.73</v>
      </c>
      <c r="G655" s="7">
        <v>-2886.5</v>
      </c>
      <c r="H655" s="7">
        <v>-3307.06</v>
      </c>
      <c r="I655" s="7">
        <v>-3462.24</v>
      </c>
      <c r="J655" s="7">
        <v>-3630.36</v>
      </c>
      <c r="K655" s="7">
        <v>-3763.45</v>
      </c>
      <c r="L655" s="7">
        <v>-3921.73</v>
      </c>
      <c r="M655" s="7">
        <v>-4188.55</v>
      </c>
      <c r="N655" s="7">
        <v>-4796.51</v>
      </c>
    </row>
    <row r="656" spans="1:14" x14ac:dyDescent="0.2">
      <c r="A656" s="3">
        <v>241174</v>
      </c>
      <c r="B656" s="6" t="s">
        <v>510</v>
      </c>
      <c r="C656" s="7">
        <v>-466.44</v>
      </c>
      <c r="D656" s="7">
        <v>-546.34</v>
      </c>
      <c r="E656" s="7">
        <v>-146.46</v>
      </c>
      <c r="F656" s="7">
        <v>-211.45</v>
      </c>
      <c r="G656" s="7">
        <v>-260.49</v>
      </c>
      <c r="H656" s="7">
        <v>-300.29000000000002</v>
      </c>
      <c r="I656" s="7">
        <v>-314.98</v>
      </c>
      <c r="J656" s="7">
        <v>-330.4</v>
      </c>
      <c r="K656" s="7">
        <v>-342.59</v>
      </c>
      <c r="L656" s="7">
        <v>-356.16</v>
      </c>
      <c r="M656" s="7">
        <v>-378.05</v>
      </c>
      <c r="N656" s="7">
        <v>-431.31</v>
      </c>
    </row>
    <row r="657" spans="1:14" x14ac:dyDescent="0.2">
      <c r="A657" s="3">
        <v>241175</v>
      </c>
      <c r="B657" s="6" t="s">
        <v>511</v>
      </c>
      <c r="C657" s="7">
        <v>-737.39</v>
      </c>
      <c r="D657" s="7">
        <v>-873.99</v>
      </c>
      <c r="E657" s="7">
        <v>-248.19</v>
      </c>
      <c r="F657" s="7">
        <v>-349.45</v>
      </c>
      <c r="G657" s="7">
        <v>-419.05</v>
      </c>
      <c r="H657" s="7">
        <v>-474.33</v>
      </c>
      <c r="I657" s="7">
        <v>-492.19</v>
      </c>
      <c r="J657" s="7">
        <v>-507.6</v>
      </c>
      <c r="K657" s="7">
        <v>-519.88</v>
      </c>
      <c r="L657" s="7">
        <v>-533.69000000000005</v>
      </c>
      <c r="M657" s="7">
        <v>-562.47</v>
      </c>
      <c r="N657" s="7">
        <v>-624.98</v>
      </c>
    </row>
    <row r="658" spans="1:14" x14ac:dyDescent="0.2">
      <c r="A658" s="3">
        <v>241179</v>
      </c>
      <c r="B658" s="6" t="s">
        <v>514</v>
      </c>
      <c r="C658" s="7">
        <v>-35151.51</v>
      </c>
      <c r="D658" s="7">
        <v>-40117.06</v>
      </c>
      <c r="E658" s="7">
        <v>-8888.84</v>
      </c>
      <c r="F658" s="7">
        <v>-13253.88</v>
      </c>
      <c r="G658" s="7">
        <v>-16617.16</v>
      </c>
      <c r="H658" s="7">
        <v>-19593.689999999999</v>
      </c>
      <c r="I658" s="7">
        <v>-21327.19</v>
      </c>
      <c r="J658" s="7">
        <v>-23669.42</v>
      </c>
      <c r="K658" s="7">
        <v>-25600.01</v>
      </c>
      <c r="L658" s="7">
        <v>-27180.77</v>
      </c>
      <c r="M658" s="7">
        <v>-29538.76</v>
      </c>
      <c r="N658" s="7">
        <v>-32643.9</v>
      </c>
    </row>
    <row r="659" spans="1:14" x14ac:dyDescent="0.2">
      <c r="A659" s="3">
        <v>241180</v>
      </c>
      <c r="B659" s="6" t="s">
        <v>515</v>
      </c>
      <c r="C659" s="7">
        <v>-61837.49</v>
      </c>
      <c r="D659" s="7">
        <v>-69957.56</v>
      </c>
      <c r="E659" s="7">
        <v>-15190.59</v>
      </c>
      <c r="F659" s="7">
        <v>-21635.74</v>
      </c>
      <c r="G659" s="7">
        <v>-27425.89</v>
      </c>
      <c r="H659" s="7">
        <v>-32385.77</v>
      </c>
      <c r="I659" s="7">
        <v>-34859.01</v>
      </c>
      <c r="J659" s="7">
        <v>-37792.730000000003</v>
      </c>
      <c r="K659" s="7">
        <v>-40643.46</v>
      </c>
      <c r="L659" s="7">
        <v>-43712.73</v>
      </c>
      <c r="M659" s="7">
        <v>-47179.96</v>
      </c>
      <c r="N659" s="7">
        <v>-53302.93</v>
      </c>
    </row>
    <row r="660" spans="1:14" x14ac:dyDescent="0.2">
      <c r="A660" s="3">
        <v>241181</v>
      </c>
      <c r="B660" s="6" t="s">
        <v>516</v>
      </c>
      <c r="C660" s="7">
        <v>-30783.02</v>
      </c>
      <c r="D660" s="7">
        <v>-34130.620000000003</v>
      </c>
      <c r="E660" s="7">
        <v>-6425.9</v>
      </c>
      <c r="F660" s="7">
        <v>-9116.4500000000007</v>
      </c>
      <c r="G660" s="7">
        <v>-11460.33</v>
      </c>
      <c r="H660" s="7">
        <v>-13255.06</v>
      </c>
      <c r="I660" s="7">
        <v>-13883.05</v>
      </c>
      <c r="J660" s="7">
        <v>-14895.63</v>
      </c>
      <c r="K660" s="7">
        <v>-15778.2</v>
      </c>
      <c r="L660" s="7">
        <v>-16746.98</v>
      </c>
      <c r="M660" s="7">
        <v>-18167.48</v>
      </c>
      <c r="N660" s="7">
        <v>-20791.82</v>
      </c>
    </row>
    <row r="661" spans="1:14" x14ac:dyDescent="0.2">
      <c r="A661" s="3">
        <v>241182</v>
      </c>
      <c r="B661" s="6" t="s">
        <v>517</v>
      </c>
      <c r="C661" s="7">
        <v>-1944.17</v>
      </c>
      <c r="D661" s="7">
        <v>-3056.01</v>
      </c>
      <c r="E661" s="7">
        <v>-1971.28</v>
      </c>
      <c r="F661" s="7">
        <v>-2909.01</v>
      </c>
      <c r="G661" s="7">
        <v>-3699.48</v>
      </c>
      <c r="H661" s="7">
        <v>-1411.99</v>
      </c>
      <c r="I661" s="7">
        <v>-1710.3</v>
      </c>
      <c r="J661" s="7">
        <v>-1972.97</v>
      </c>
      <c r="K661" s="7">
        <v>-475.51</v>
      </c>
      <c r="L661" s="7">
        <v>-699.34</v>
      </c>
      <c r="M661" s="7">
        <v>-1056.42</v>
      </c>
      <c r="N661" s="7">
        <v>-963.4</v>
      </c>
    </row>
    <row r="662" spans="1:14" x14ac:dyDescent="0.2">
      <c r="A662" s="3">
        <v>241183</v>
      </c>
      <c r="B662" s="6" t="s">
        <v>518</v>
      </c>
      <c r="C662" s="7">
        <v>-25632.67</v>
      </c>
      <c r="D662" s="7">
        <v>-33289.93</v>
      </c>
      <c r="E662" s="7">
        <v>-13311.27</v>
      </c>
      <c r="F662" s="7">
        <v>-19466.72</v>
      </c>
      <c r="G662" s="7">
        <v>-24724.9</v>
      </c>
      <c r="H662" s="7">
        <v>-29809.13</v>
      </c>
      <c r="I662" s="7">
        <v>-32947.86</v>
      </c>
      <c r="J662" s="7">
        <v>-36499.160000000003</v>
      </c>
      <c r="K662" s="7">
        <v>-39991.72</v>
      </c>
      <c r="L662" s="7">
        <v>-10818.93</v>
      </c>
      <c r="M662" s="7">
        <v>-14543.32</v>
      </c>
      <c r="N662" s="7">
        <v>-19288.14</v>
      </c>
    </row>
    <row r="663" spans="1:14" x14ac:dyDescent="0.2">
      <c r="A663" s="3">
        <v>241184</v>
      </c>
      <c r="B663" s="6" t="s">
        <v>519</v>
      </c>
      <c r="C663" s="7">
        <v>-4181.8</v>
      </c>
      <c r="D663" s="7">
        <v>-6325.09</v>
      </c>
      <c r="E663" s="7">
        <v>-4260.7299999999996</v>
      </c>
      <c r="F663" s="7">
        <v>-6205.29</v>
      </c>
      <c r="G663" s="7">
        <v>-7900.66</v>
      </c>
      <c r="H663" s="7">
        <v>-3174.53</v>
      </c>
      <c r="I663" s="7">
        <v>-4367.5600000000004</v>
      </c>
      <c r="J663" s="7">
        <v>-5383.14</v>
      </c>
      <c r="K663" s="7">
        <v>-1997.18</v>
      </c>
      <c r="L663" s="7">
        <v>-3057.4</v>
      </c>
      <c r="M663" s="7">
        <v>-4267.58</v>
      </c>
      <c r="N663" s="7">
        <v>-2566.85</v>
      </c>
    </row>
    <row r="664" spans="1:14" x14ac:dyDescent="0.2">
      <c r="A664" s="3">
        <v>241185</v>
      </c>
      <c r="B664" s="6" t="s">
        <v>520</v>
      </c>
      <c r="C664" s="7">
        <v>-67622.720000000001</v>
      </c>
      <c r="D664" s="7">
        <v>-76580.83</v>
      </c>
      <c r="E664" s="7">
        <v>-16393.900000000001</v>
      </c>
      <c r="F664" s="7">
        <v>-23711.3</v>
      </c>
      <c r="G664" s="7">
        <v>-29942.28</v>
      </c>
      <c r="H664" s="7">
        <v>-35470.75</v>
      </c>
      <c r="I664" s="7">
        <v>-38545.629999999997</v>
      </c>
      <c r="J664" s="7">
        <v>-42473.89</v>
      </c>
      <c r="K664" s="7">
        <v>-46163.22</v>
      </c>
      <c r="L664" s="7">
        <v>-50122.09</v>
      </c>
      <c r="M664" s="7">
        <v>-54105.26</v>
      </c>
      <c r="N664" s="7">
        <v>-60454.66</v>
      </c>
    </row>
    <row r="665" spans="1:14" x14ac:dyDescent="0.2">
      <c r="A665" s="3">
        <v>241186</v>
      </c>
      <c r="B665" s="6" t="s">
        <v>521</v>
      </c>
      <c r="C665" s="7">
        <v>-2358.9499999999998</v>
      </c>
      <c r="D665" s="7">
        <v>-2701.25</v>
      </c>
      <c r="E665" s="7">
        <v>-598.91</v>
      </c>
      <c r="F665" s="7">
        <v>-860.43</v>
      </c>
      <c r="G665" s="7">
        <v>-1080.51</v>
      </c>
      <c r="H665" s="7">
        <v>-1268.54</v>
      </c>
      <c r="I665" s="7">
        <v>-1356.38</v>
      </c>
      <c r="J665" s="7">
        <v>-1433.53</v>
      </c>
      <c r="K665" s="7">
        <v>-1499.58</v>
      </c>
      <c r="L665" s="7">
        <v>-1567.69</v>
      </c>
      <c r="M665" s="7">
        <v>-1671.4</v>
      </c>
      <c r="N665" s="7">
        <v>-1858.01</v>
      </c>
    </row>
    <row r="666" spans="1:14" x14ac:dyDescent="0.2">
      <c r="A666" s="3">
        <v>241187</v>
      </c>
      <c r="B666" s="6" t="s">
        <v>522</v>
      </c>
      <c r="C666" s="7">
        <v>-53457.98</v>
      </c>
      <c r="D666" s="7">
        <v>-62797.19</v>
      </c>
      <c r="E666" s="7">
        <v>-16673.169999999998</v>
      </c>
      <c r="F666" s="7">
        <v>-23598.080000000002</v>
      </c>
      <c r="G666" s="7">
        <v>-29471.040000000001</v>
      </c>
      <c r="H666" s="7">
        <v>-34659.769999999997</v>
      </c>
      <c r="I666" s="7">
        <v>-37001.06</v>
      </c>
      <c r="J666" s="7">
        <v>-39327.300000000003</v>
      </c>
      <c r="K666" s="7">
        <v>-41355.54</v>
      </c>
      <c r="L666" s="7">
        <v>-43237.760000000002</v>
      </c>
      <c r="M666" s="7">
        <v>-45799.06</v>
      </c>
      <c r="N666" s="7">
        <v>-50914.46</v>
      </c>
    </row>
    <row r="667" spans="1:14" x14ac:dyDescent="0.2">
      <c r="A667" s="3">
        <v>241189</v>
      </c>
      <c r="B667" s="6" t="s">
        <v>523</v>
      </c>
      <c r="C667" s="7">
        <v>-59949.15</v>
      </c>
      <c r="D667" s="7">
        <v>-71613.98</v>
      </c>
      <c r="E667" s="7">
        <v>-19585.759999999998</v>
      </c>
      <c r="F667" s="7">
        <v>-28253.7</v>
      </c>
      <c r="G667" s="7">
        <v>-34688.89</v>
      </c>
      <c r="H667" s="7">
        <v>-39936.19</v>
      </c>
      <c r="I667" s="7">
        <v>-42980.3</v>
      </c>
      <c r="J667" s="7">
        <v>-45592.87</v>
      </c>
      <c r="K667" s="7">
        <v>-47479.77</v>
      </c>
      <c r="L667" s="7">
        <v>-49536.83</v>
      </c>
      <c r="M667" s="7">
        <v>-51836.639999999999</v>
      </c>
      <c r="N667" s="7">
        <v>-56001.51</v>
      </c>
    </row>
    <row r="668" spans="1:14" x14ac:dyDescent="0.2">
      <c r="A668" s="3">
        <v>241190</v>
      </c>
      <c r="B668" s="6" t="s">
        <v>524</v>
      </c>
      <c r="C668" s="7">
        <v>-18956.349999999999</v>
      </c>
      <c r="D668" s="7">
        <v>-22265.32</v>
      </c>
      <c r="E668" s="7">
        <v>-5944.77</v>
      </c>
      <c r="F668" s="7">
        <v>-8546.9</v>
      </c>
      <c r="G668" s="7">
        <v>-10445.18</v>
      </c>
      <c r="H668" s="7">
        <v>-11938.48</v>
      </c>
      <c r="I668" s="7">
        <v>-12637.63</v>
      </c>
      <c r="J668" s="7">
        <v>-13260.41</v>
      </c>
      <c r="K668" s="7">
        <v>-13835.89</v>
      </c>
      <c r="L668" s="7">
        <v>-14437.27</v>
      </c>
      <c r="M668" s="7">
        <v>-15340.2</v>
      </c>
      <c r="N668" s="7">
        <v>-17245.2</v>
      </c>
    </row>
    <row r="669" spans="1:14" x14ac:dyDescent="0.2">
      <c r="A669" s="3">
        <v>241191</v>
      </c>
      <c r="B669" s="6" t="s">
        <v>525</v>
      </c>
      <c r="C669" s="7">
        <v>-140119.76</v>
      </c>
      <c r="D669" s="7">
        <v>-164632.5</v>
      </c>
      <c r="E669" s="7">
        <v>-44423.23</v>
      </c>
      <c r="F669" s="7">
        <v>-64308.67</v>
      </c>
      <c r="G669" s="7">
        <v>-78627.75</v>
      </c>
      <c r="H669" s="7">
        <v>-88719.75</v>
      </c>
      <c r="I669" s="7">
        <v>-93305.81</v>
      </c>
      <c r="J669" s="7">
        <v>-98161.78</v>
      </c>
      <c r="K669" s="7">
        <v>-102430.35</v>
      </c>
      <c r="L669" s="7">
        <v>-107225.29</v>
      </c>
      <c r="M669" s="7">
        <v>-114424.48</v>
      </c>
      <c r="N669" s="7">
        <v>-130603.82</v>
      </c>
    </row>
    <row r="670" spans="1:14" x14ac:dyDescent="0.2">
      <c r="A670" s="3">
        <v>241192</v>
      </c>
      <c r="B670" s="6" t="s">
        <v>526</v>
      </c>
      <c r="C670" s="7">
        <v>-11355.75</v>
      </c>
      <c r="D670" s="7">
        <v>-13771.26</v>
      </c>
      <c r="E670" s="7">
        <v>-4040.94</v>
      </c>
      <c r="F670" s="7">
        <v>-5885.97</v>
      </c>
      <c r="G670" s="7">
        <v>-7150.45</v>
      </c>
      <c r="H670" s="7">
        <v>-8075.48</v>
      </c>
      <c r="I670" s="7">
        <v>-8471.5</v>
      </c>
      <c r="J670" s="7">
        <v>-8782.08</v>
      </c>
      <c r="K670" s="7">
        <v>-9033.51</v>
      </c>
      <c r="L670" s="7">
        <v>-9273.75</v>
      </c>
      <c r="M670" s="7">
        <v>-9670.6</v>
      </c>
      <c r="N670" s="7">
        <v>-10706.62</v>
      </c>
    </row>
    <row r="671" spans="1:14" x14ac:dyDescent="0.2">
      <c r="A671" s="3">
        <v>241194</v>
      </c>
      <c r="B671" s="6" t="s">
        <v>528</v>
      </c>
      <c r="C671" s="7">
        <v>-1625.54</v>
      </c>
      <c r="D671" s="7">
        <v>-2297.7600000000002</v>
      </c>
      <c r="E671" s="7">
        <v>-1280.29</v>
      </c>
      <c r="F671" s="7">
        <v>-1769.32</v>
      </c>
      <c r="G671" s="7">
        <v>-2130.35</v>
      </c>
      <c r="H671" s="7">
        <v>-2393.65</v>
      </c>
      <c r="I671" s="7">
        <v>-2485.31</v>
      </c>
      <c r="J671" s="7">
        <v>-2589.83</v>
      </c>
      <c r="K671" s="7">
        <v>-190.27</v>
      </c>
      <c r="L671" s="7">
        <v>-294.27</v>
      </c>
      <c r="M671" s="7">
        <v>-489.72</v>
      </c>
      <c r="N671" s="7">
        <v>-928.83</v>
      </c>
    </row>
    <row r="672" spans="1:14" x14ac:dyDescent="0.2">
      <c r="A672" s="3">
        <v>241195</v>
      </c>
      <c r="B672" s="6" t="s">
        <v>529</v>
      </c>
      <c r="C672" s="7">
        <v>-117268.92</v>
      </c>
      <c r="D672" s="7">
        <v>-137696.29999999999</v>
      </c>
      <c r="E672" s="7">
        <v>-38209.26</v>
      </c>
      <c r="F672" s="7">
        <v>-56110.96</v>
      </c>
      <c r="G672" s="7">
        <v>-69096.800000000003</v>
      </c>
      <c r="H672" s="7">
        <v>-79483.38</v>
      </c>
      <c r="I672" s="7">
        <v>-86864.9</v>
      </c>
      <c r="J672" s="7">
        <v>-90103.51</v>
      </c>
      <c r="K672" s="7">
        <v>-93957.01</v>
      </c>
      <c r="L672" s="7">
        <v>-97682.5</v>
      </c>
      <c r="M672" s="7">
        <v>-101631.24</v>
      </c>
      <c r="N672" s="7">
        <v>-108575.52</v>
      </c>
    </row>
    <row r="673" spans="1:14" x14ac:dyDescent="0.2">
      <c r="A673" s="3">
        <v>241196</v>
      </c>
      <c r="B673" s="6" t="s">
        <v>530</v>
      </c>
      <c r="C673" s="7">
        <v>-138.84</v>
      </c>
      <c r="D673" s="7">
        <v>-165.75</v>
      </c>
      <c r="E673" s="7">
        <v>-46.3</v>
      </c>
      <c r="F673" s="7">
        <v>-62.62</v>
      </c>
      <c r="G673" s="7">
        <v>-75.150000000000006</v>
      </c>
      <c r="H673" s="7">
        <v>-84.71</v>
      </c>
      <c r="I673" s="7">
        <v>-88.96</v>
      </c>
      <c r="J673" s="7">
        <v>-93.75</v>
      </c>
      <c r="K673" s="7">
        <v>-98.35</v>
      </c>
      <c r="L673" s="7">
        <v>-103.02</v>
      </c>
      <c r="M673" s="7">
        <v>-110.2</v>
      </c>
      <c r="N673" s="7">
        <v>-125.64</v>
      </c>
    </row>
    <row r="674" spans="1:14" x14ac:dyDescent="0.2">
      <c r="A674" s="3">
        <v>241198</v>
      </c>
      <c r="B674" s="6" t="s">
        <v>532</v>
      </c>
      <c r="C674" s="7">
        <v>-940.66</v>
      </c>
      <c r="D674" s="7">
        <v>-1274.8800000000001</v>
      </c>
      <c r="E674" s="7">
        <v>-910.91</v>
      </c>
      <c r="F674" s="7">
        <v>-997.61</v>
      </c>
      <c r="G674" s="7">
        <v>-850.75</v>
      </c>
      <c r="H674" s="7">
        <v>-535.15</v>
      </c>
      <c r="I674" s="7">
        <v>-190.22</v>
      </c>
      <c r="J674" s="7">
        <v>-192.49</v>
      </c>
      <c r="K674" s="7">
        <v>-180.09</v>
      </c>
      <c r="L674" s="7">
        <v>-186.8</v>
      </c>
      <c r="M674" s="7">
        <v>-214.18</v>
      </c>
      <c r="N674" s="7">
        <v>-511.47</v>
      </c>
    </row>
    <row r="675" spans="1:14" x14ac:dyDescent="0.2">
      <c r="A675" s="3">
        <v>241200</v>
      </c>
      <c r="B675" s="6" t="s">
        <v>534</v>
      </c>
      <c r="C675" s="7">
        <v>-8215.7999999999993</v>
      </c>
      <c r="D675" s="7">
        <v>-9780.2999999999993</v>
      </c>
      <c r="E675" s="7">
        <v>-2814.42</v>
      </c>
      <c r="F675" s="7">
        <v>-3957.64</v>
      </c>
      <c r="G675" s="7">
        <v>-4732.6099999999997</v>
      </c>
      <c r="H675" s="7">
        <v>-5356.1</v>
      </c>
      <c r="I675" s="7">
        <v>-5577.6</v>
      </c>
      <c r="J675" s="7">
        <v>-5791.55</v>
      </c>
      <c r="K675" s="7">
        <v>-5976.64</v>
      </c>
      <c r="L675" s="7">
        <v>-6172.09</v>
      </c>
      <c r="M675" s="7">
        <v>-6491.8</v>
      </c>
      <c r="N675" s="7">
        <v>-7176.31</v>
      </c>
    </row>
    <row r="676" spans="1:14" x14ac:dyDescent="0.2">
      <c r="A676" s="3">
        <v>241214</v>
      </c>
      <c r="B676" s="6" t="s">
        <v>536</v>
      </c>
      <c r="C676" s="7">
        <v>-33229.050000000003</v>
      </c>
      <c r="D676" s="7">
        <v>-26075.19</v>
      </c>
      <c r="E676" s="7">
        <v>-46861.05</v>
      </c>
      <c r="F676" s="7">
        <v>-67874.009999999995</v>
      </c>
      <c r="G676" s="7">
        <v>-16678.990000000002</v>
      </c>
      <c r="H676" s="7">
        <v>-30337.99</v>
      </c>
      <c r="I676" s="7">
        <v>-37319.9</v>
      </c>
      <c r="J676" s="7">
        <v>-5876.15</v>
      </c>
      <c r="K676" s="7">
        <v>-10624.41</v>
      </c>
      <c r="L676" s="7">
        <v>-15065.25</v>
      </c>
      <c r="M676" s="7">
        <v>-5356.12</v>
      </c>
      <c r="N676" s="7">
        <v>-14364.75</v>
      </c>
    </row>
    <row r="677" spans="1:14" x14ac:dyDescent="0.2">
      <c r="A677" s="3">
        <v>241218</v>
      </c>
      <c r="B677" s="6" t="s">
        <v>539</v>
      </c>
      <c r="C677" s="7">
        <v>-10098.719999999999</v>
      </c>
      <c r="D677" s="7">
        <v>-11713.92</v>
      </c>
      <c r="E677" s="7">
        <v>-3014.21</v>
      </c>
      <c r="F677" s="7">
        <v>-4388.04</v>
      </c>
      <c r="G677" s="7">
        <v>-5357.92</v>
      </c>
      <c r="H677" s="7">
        <v>-6224.29</v>
      </c>
      <c r="I677" s="7">
        <v>-6741.4</v>
      </c>
      <c r="J677" s="7">
        <v>-7143.8</v>
      </c>
      <c r="K677" s="7">
        <v>-7434.16</v>
      </c>
      <c r="L677" s="7">
        <v>-7709.3</v>
      </c>
      <c r="M677" s="7">
        <v>-8026.33</v>
      </c>
      <c r="N677" s="7">
        <v>-8764.33</v>
      </c>
    </row>
    <row r="678" spans="1:14" x14ac:dyDescent="0.2">
      <c r="A678" s="3">
        <v>241225</v>
      </c>
      <c r="B678" s="6" t="s">
        <v>540</v>
      </c>
      <c r="C678" s="7">
        <v>-8698.3799999999992</v>
      </c>
      <c r="D678" s="7">
        <v>-11473.07</v>
      </c>
      <c r="E678" s="7">
        <v>-5176.72</v>
      </c>
      <c r="F678" s="7">
        <v>-7808.44</v>
      </c>
      <c r="G678" s="7">
        <v>-9960.08</v>
      </c>
      <c r="H678" s="7">
        <v>-12011.91</v>
      </c>
      <c r="I678" s="7">
        <v>-12971.85</v>
      </c>
      <c r="J678" s="7">
        <v>-850.59</v>
      </c>
      <c r="K678" s="7">
        <v>-1929</v>
      </c>
      <c r="L678" s="7">
        <v>-2972.26</v>
      </c>
      <c r="M678" s="7">
        <v>-3807.52</v>
      </c>
      <c r="N678" s="7">
        <v>-6062.11</v>
      </c>
    </row>
    <row r="679" spans="1:14" x14ac:dyDescent="0.2">
      <c r="A679" s="3">
        <v>241226</v>
      </c>
      <c r="B679" s="6" t="s">
        <v>541</v>
      </c>
      <c r="C679" s="7">
        <v>-15607.69</v>
      </c>
      <c r="D679" s="7">
        <v>-17569.03</v>
      </c>
      <c r="E679" s="7">
        <v>-3725.3</v>
      </c>
      <c r="F679" s="7">
        <v>-5522.51</v>
      </c>
      <c r="G679" s="7">
        <v>-7075.99</v>
      </c>
      <c r="H679" s="7">
        <v>-8525.09</v>
      </c>
      <c r="I679" s="7">
        <v>-9163.0300000000007</v>
      </c>
      <c r="J679" s="7">
        <v>-9970.36</v>
      </c>
      <c r="K679" s="7">
        <v>-10712.54</v>
      </c>
      <c r="L679" s="7">
        <v>-11521.51</v>
      </c>
      <c r="M679" s="7">
        <v>-12499.28</v>
      </c>
      <c r="N679" s="7">
        <v>-13965.51</v>
      </c>
    </row>
    <row r="680" spans="1:14" x14ac:dyDescent="0.2">
      <c r="A680" s="3">
        <v>241229</v>
      </c>
      <c r="B680" s="6" t="s">
        <v>542</v>
      </c>
      <c r="C680" s="7">
        <v>-5191.3500000000004</v>
      </c>
      <c r="D680" s="7">
        <v>-5950.04</v>
      </c>
      <c r="E680" s="7">
        <v>-1327.91</v>
      </c>
      <c r="F680" s="7">
        <v>-1948.93</v>
      </c>
      <c r="G680" s="7">
        <v>-2508.94</v>
      </c>
      <c r="H680" s="7">
        <v>-3029.7</v>
      </c>
      <c r="I680" s="7">
        <v>-3273.69</v>
      </c>
      <c r="J680" s="7">
        <v>-3659.78</v>
      </c>
      <c r="K680" s="7">
        <v>-3723.59</v>
      </c>
      <c r="L680" s="7">
        <v>-4414.0600000000004</v>
      </c>
      <c r="M680" s="7">
        <v>-4747.38</v>
      </c>
      <c r="N680" s="7">
        <v>-5140.46</v>
      </c>
    </row>
    <row r="681" spans="1:14" x14ac:dyDescent="0.2">
      <c r="A681" s="3">
        <v>241230</v>
      </c>
      <c r="B681" s="6" t="s">
        <v>543</v>
      </c>
      <c r="C681" s="7">
        <v>-4297.43</v>
      </c>
      <c r="D681" s="7">
        <v>-4986.3</v>
      </c>
      <c r="E681" s="7">
        <v>-1305.5</v>
      </c>
      <c r="F681" s="7">
        <v>-1985.98</v>
      </c>
      <c r="G681" s="7">
        <v>-2476.98</v>
      </c>
      <c r="H681" s="7">
        <v>-2920.79</v>
      </c>
      <c r="I681" s="7">
        <v>-3217.42</v>
      </c>
      <c r="J681" s="7">
        <v>-3519.31</v>
      </c>
      <c r="K681" s="7">
        <v>-3763.25</v>
      </c>
      <c r="L681" s="7">
        <v>-3992.69</v>
      </c>
      <c r="M681" s="7">
        <v>-4238.25</v>
      </c>
      <c r="N681" s="7">
        <v>-4759.71</v>
      </c>
    </row>
    <row r="682" spans="1:14" x14ac:dyDescent="0.2">
      <c r="A682" s="3">
        <v>241232</v>
      </c>
      <c r="B682" s="6" t="s">
        <v>544</v>
      </c>
      <c r="C682" s="7">
        <v>-43975.49</v>
      </c>
      <c r="D682" s="7">
        <v>-52601.73</v>
      </c>
      <c r="E682" s="7">
        <v>-14960.46</v>
      </c>
      <c r="F682" s="7">
        <v>-21390.92</v>
      </c>
      <c r="G682" s="7">
        <v>-26141.41</v>
      </c>
      <c r="H682" s="7">
        <v>-30394.9</v>
      </c>
      <c r="I682" s="7">
        <v>-32100.47</v>
      </c>
      <c r="J682" s="7">
        <v>-33801.53</v>
      </c>
      <c r="K682" s="7">
        <v>-35281.629999999997</v>
      </c>
      <c r="L682" s="7">
        <v>-36679.32</v>
      </c>
      <c r="M682" s="7">
        <v>-38605.629999999997</v>
      </c>
      <c r="N682" s="7">
        <v>-42770.17</v>
      </c>
    </row>
    <row r="683" spans="1:14" x14ac:dyDescent="0.2">
      <c r="A683" s="3">
        <v>241316</v>
      </c>
      <c r="B683" s="6" t="s">
        <v>591</v>
      </c>
      <c r="C683" s="7">
        <v>-470431.37</v>
      </c>
      <c r="D683" s="7">
        <v>-297606.03999999998</v>
      </c>
      <c r="E683" s="7">
        <v>-527823.99</v>
      </c>
      <c r="F683" s="7">
        <v>-777964.3</v>
      </c>
      <c r="G683" s="7">
        <v>-186051.35</v>
      </c>
      <c r="H683" s="7">
        <v>-325839.28000000003</v>
      </c>
      <c r="I683" s="7">
        <v>-430682.14</v>
      </c>
      <c r="J683" s="7">
        <v>-61603.15</v>
      </c>
      <c r="K683" s="7">
        <v>-126116.36</v>
      </c>
      <c r="L683" s="7">
        <v>-196510.09</v>
      </c>
      <c r="M683" s="7">
        <v>-85737</v>
      </c>
      <c r="N683" s="7">
        <v>-232800.55</v>
      </c>
    </row>
    <row r="684" spans="1:14" x14ac:dyDescent="0.2">
      <c r="A684" s="3">
        <v>241326</v>
      </c>
      <c r="B684" s="6" t="s">
        <v>592</v>
      </c>
      <c r="C684" s="7">
        <v>-30510.35</v>
      </c>
      <c r="D684" s="7">
        <v>-20929.18</v>
      </c>
      <c r="E684" s="7">
        <v>-37403.08</v>
      </c>
      <c r="F684" s="7">
        <v>-52942.97</v>
      </c>
      <c r="G684" s="7">
        <v>-12154.18</v>
      </c>
      <c r="H684" s="7">
        <v>-20414.419999999998</v>
      </c>
      <c r="I684" s="7">
        <v>-26330.57</v>
      </c>
      <c r="J684" s="7">
        <v>-3855.8</v>
      </c>
      <c r="K684" s="7">
        <v>-7419.49</v>
      </c>
      <c r="L684" s="7">
        <v>-11183.85</v>
      </c>
      <c r="M684" s="7">
        <v>-4988.59</v>
      </c>
      <c r="N684" s="7">
        <v>-15046.91</v>
      </c>
    </row>
    <row r="685" spans="1:14" x14ac:dyDescent="0.2">
      <c r="A685" s="3">
        <v>241327</v>
      </c>
      <c r="B685" s="6" t="s">
        <v>593</v>
      </c>
      <c r="C685" s="7">
        <v>-45136.03</v>
      </c>
      <c r="D685" s="7">
        <v>-30843.06</v>
      </c>
      <c r="E685" s="7">
        <v>-54647.11</v>
      </c>
      <c r="F685" s="7">
        <v>-79029.62</v>
      </c>
      <c r="G685" s="7">
        <v>-17865.990000000002</v>
      </c>
      <c r="H685" s="7">
        <v>-31534.43</v>
      </c>
      <c r="I685" s="7">
        <v>-39701.74</v>
      </c>
      <c r="J685" s="7">
        <v>-5982.56</v>
      </c>
      <c r="K685" s="7">
        <v>-11118.6</v>
      </c>
      <c r="L685" s="7">
        <v>-16289.68</v>
      </c>
      <c r="M685" s="7">
        <v>-7567.38</v>
      </c>
      <c r="N685" s="7">
        <v>-22572.51</v>
      </c>
    </row>
    <row r="686" spans="1:14" x14ac:dyDescent="0.2">
      <c r="A686" s="3">
        <v>241343</v>
      </c>
      <c r="B686" s="6" t="s">
        <v>594</v>
      </c>
      <c r="C686" s="7">
        <v>-13042.48</v>
      </c>
      <c r="D686" s="7">
        <v>-15264.42</v>
      </c>
      <c r="E686" s="7">
        <v>-3949.86</v>
      </c>
      <c r="F686" s="7">
        <v>-5682.16</v>
      </c>
      <c r="G686" s="7">
        <v>-6985.31</v>
      </c>
      <c r="H686" s="7">
        <v>-7781.28</v>
      </c>
      <c r="I686" s="7">
        <v>-8213.67</v>
      </c>
      <c r="J686" s="7">
        <v>-8521.81</v>
      </c>
      <c r="K686" s="7">
        <v>-8802.35</v>
      </c>
      <c r="L686" s="7">
        <v>-9136.91</v>
      </c>
      <c r="M686" s="7">
        <v>-9698.23</v>
      </c>
      <c r="N686" s="7">
        <v>-11017.06</v>
      </c>
    </row>
    <row r="687" spans="1:14" x14ac:dyDescent="0.2">
      <c r="A687" s="3">
        <v>241344</v>
      </c>
      <c r="B687" s="6" t="s">
        <v>595</v>
      </c>
      <c r="C687" s="7">
        <v>-36858.33</v>
      </c>
      <c r="D687" s="7">
        <v>-42909.45</v>
      </c>
      <c r="E687" s="7">
        <v>-10801.75</v>
      </c>
      <c r="F687" s="7">
        <v>-15547.49</v>
      </c>
      <c r="G687" s="7">
        <v>-19251.14</v>
      </c>
      <c r="H687" s="7">
        <v>-21653.52</v>
      </c>
      <c r="I687" s="7">
        <v>-23595.37</v>
      </c>
      <c r="J687" s="7">
        <v>-25084.82</v>
      </c>
      <c r="K687" s="7">
        <v>-26130.69</v>
      </c>
      <c r="L687" s="7">
        <v>-27418.05</v>
      </c>
      <c r="M687" s="7">
        <v>-29080.69</v>
      </c>
      <c r="N687" s="7">
        <v>-32735.09</v>
      </c>
    </row>
    <row r="688" spans="1:14" x14ac:dyDescent="0.2">
      <c r="A688" s="3">
        <v>241350</v>
      </c>
      <c r="B688" s="6" t="s">
        <v>596</v>
      </c>
      <c r="C688" s="7">
        <v>-190459.72</v>
      </c>
      <c r="D688" s="7">
        <v>-220308.09</v>
      </c>
      <c r="E688" s="7">
        <v>-59027.96</v>
      </c>
      <c r="F688" s="7">
        <v>-82388.710000000006</v>
      </c>
      <c r="G688" s="7">
        <v>-101743.24</v>
      </c>
      <c r="H688" s="7">
        <v>-116519.4</v>
      </c>
      <c r="I688" s="7">
        <v>-125472.41</v>
      </c>
      <c r="J688" s="7">
        <v>-132801</v>
      </c>
      <c r="K688" s="7">
        <v>-139724.87</v>
      </c>
      <c r="L688" s="7">
        <v>-147446.65</v>
      </c>
      <c r="M688" s="7">
        <v>-158918.97</v>
      </c>
      <c r="N688" s="7">
        <v>-182914.15</v>
      </c>
    </row>
    <row r="689" spans="1:14" x14ac:dyDescent="0.2">
      <c r="A689" s="3">
        <v>241351</v>
      </c>
      <c r="B689" s="6" t="s">
        <v>597</v>
      </c>
      <c r="C689" s="7">
        <v>-32843.629999999997</v>
      </c>
      <c r="D689" s="7">
        <v>-17329.490000000002</v>
      </c>
      <c r="E689" s="7">
        <v>-32604.79</v>
      </c>
      <c r="F689" s="7">
        <v>-57265.02</v>
      </c>
      <c r="G689" s="7">
        <v>-22612.45</v>
      </c>
      <c r="H689" s="7">
        <v>-42737.13</v>
      </c>
      <c r="I689" s="7">
        <v>-55999.47</v>
      </c>
      <c r="J689" s="7">
        <v>-5000.9399999999996</v>
      </c>
      <c r="K689" s="7">
        <v>-9575.7900000000009</v>
      </c>
      <c r="L689" s="7">
        <v>-14174.53</v>
      </c>
      <c r="M689" s="7">
        <v>-4034.54</v>
      </c>
      <c r="N689" s="7">
        <v>-11842.54</v>
      </c>
    </row>
    <row r="690" spans="1:14" x14ac:dyDescent="0.2">
      <c r="A690" s="3">
        <v>241364</v>
      </c>
      <c r="B690" s="6" t="s">
        <v>598</v>
      </c>
      <c r="C690" s="7">
        <v>-8989.4699999999993</v>
      </c>
      <c r="D690" s="7">
        <v>-10435.780000000001</v>
      </c>
      <c r="E690" s="7">
        <v>-2570.98</v>
      </c>
      <c r="F690" s="7">
        <v>-3693.73</v>
      </c>
      <c r="G690" s="7">
        <v>-4643.17</v>
      </c>
      <c r="H690" s="7">
        <v>-5292.68</v>
      </c>
      <c r="I690" s="7">
        <v>-5798.88</v>
      </c>
      <c r="J690" s="7">
        <v>-6223.44</v>
      </c>
      <c r="K690" s="7">
        <v>-6637.42</v>
      </c>
      <c r="L690" s="7">
        <v>-7002.62</v>
      </c>
      <c r="M690" s="7">
        <v>-7384.17</v>
      </c>
      <c r="N690" s="7">
        <v>-8160.17</v>
      </c>
    </row>
    <row r="691" spans="1:14" x14ac:dyDescent="0.2">
      <c r="A691" s="3">
        <v>241370</v>
      </c>
      <c r="B691" s="6" t="s">
        <v>599</v>
      </c>
      <c r="C691" s="7">
        <v>0</v>
      </c>
      <c r="D691" s="7">
        <v>0</v>
      </c>
      <c r="E691" s="7">
        <v>0</v>
      </c>
      <c r="F691" s="7">
        <v>0</v>
      </c>
      <c r="G691" s="7">
        <v>0</v>
      </c>
      <c r="H691" s="7">
        <v>0</v>
      </c>
      <c r="I691" s="7">
        <v>0</v>
      </c>
      <c r="J691" s="7">
        <v>0</v>
      </c>
      <c r="K691" s="7">
        <v>0</v>
      </c>
      <c r="L691" s="7">
        <v>0</v>
      </c>
      <c r="M691" s="7">
        <v>0</v>
      </c>
      <c r="N691" s="7">
        <v>-46680.35</v>
      </c>
    </row>
    <row r="692" spans="1:14" x14ac:dyDescent="0.2">
      <c r="A692" s="3">
        <v>243037</v>
      </c>
      <c r="B692" s="6" t="s">
        <v>600</v>
      </c>
      <c r="C692" s="7">
        <v>0</v>
      </c>
      <c r="D692" s="7">
        <v>0</v>
      </c>
      <c r="E692" s="7">
        <v>0</v>
      </c>
      <c r="F692" s="7">
        <v>0</v>
      </c>
      <c r="G692" s="7">
        <v>0</v>
      </c>
      <c r="H692" s="7">
        <v>0</v>
      </c>
      <c r="I692" s="7">
        <v>0</v>
      </c>
      <c r="J692" s="7">
        <v>0</v>
      </c>
      <c r="K692" s="7">
        <v>0</v>
      </c>
      <c r="L692" s="7">
        <v>0</v>
      </c>
      <c r="M692" s="7">
        <v>0</v>
      </c>
      <c r="N692" s="7">
        <v>0</v>
      </c>
    </row>
    <row r="693" spans="1:14" x14ac:dyDescent="0.2">
      <c r="A693" s="3">
        <v>243041</v>
      </c>
      <c r="B693" s="6" t="s">
        <v>600</v>
      </c>
      <c r="C693" s="7">
        <v>0</v>
      </c>
      <c r="D693" s="7">
        <v>0</v>
      </c>
      <c r="E693" s="7">
        <v>0</v>
      </c>
      <c r="F693" s="7">
        <v>0</v>
      </c>
      <c r="G693" s="7">
        <v>0</v>
      </c>
      <c r="H693" s="7">
        <v>0</v>
      </c>
      <c r="I693" s="7">
        <v>0</v>
      </c>
      <c r="J693" s="7">
        <v>0</v>
      </c>
      <c r="K693" s="7">
        <v>0</v>
      </c>
      <c r="L693" s="7">
        <v>0</v>
      </c>
      <c r="M693" s="7">
        <v>0</v>
      </c>
      <c r="N693" s="7">
        <v>0</v>
      </c>
    </row>
    <row r="694" spans="1:14" x14ac:dyDescent="0.2">
      <c r="A694" s="3">
        <v>243043</v>
      </c>
      <c r="B694" s="6" t="s">
        <v>600</v>
      </c>
      <c r="C694" s="7">
        <v>0</v>
      </c>
      <c r="D694" s="7">
        <v>0</v>
      </c>
      <c r="E694" s="7">
        <v>0</v>
      </c>
      <c r="F694" s="7">
        <v>0</v>
      </c>
      <c r="G694" s="7">
        <v>0</v>
      </c>
      <c r="H694" s="7">
        <v>0</v>
      </c>
      <c r="I694" s="7">
        <v>0</v>
      </c>
      <c r="J694" s="7">
        <v>0</v>
      </c>
      <c r="K694" s="7">
        <v>0</v>
      </c>
      <c r="L694" s="7">
        <v>0</v>
      </c>
      <c r="M694" s="7">
        <v>0</v>
      </c>
      <c r="N694" s="7">
        <v>0</v>
      </c>
    </row>
    <row r="695" spans="1:14" x14ac:dyDescent="0.2">
      <c r="A695" s="3">
        <v>243044</v>
      </c>
      <c r="B695" s="6" t="s">
        <v>600</v>
      </c>
      <c r="C695" s="7">
        <v>0</v>
      </c>
      <c r="D695" s="7">
        <v>0</v>
      </c>
      <c r="E695" s="7">
        <v>0</v>
      </c>
      <c r="F695" s="7">
        <v>0</v>
      </c>
      <c r="G695" s="7">
        <v>0</v>
      </c>
      <c r="H695" s="7">
        <v>0</v>
      </c>
      <c r="I695" s="7">
        <v>0</v>
      </c>
      <c r="J695" s="7">
        <v>0</v>
      </c>
      <c r="K695" s="7">
        <v>0</v>
      </c>
      <c r="L695" s="7">
        <v>0</v>
      </c>
      <c r="M695" s="7">
        <v>0</v>
      </c>
      <c r="N695" s="7">
        <v>0</v>
      </c>
    </row>
    <row r="696" spans="1:14" x14ac:dyDescent="0.2">
      <c r="A696" s="3">
        <v>243045</v>
      </c>
      <c r="B696" s="6" t="s">
        <v>601</v>
      </c>
      <c r="C696" s="7">
        <v>0</v>
      </c>
      <c r="D696" s="7">
        <v>0</v>
      </c>
      <c r="E696" s="7">
        <v>0</v>
      </c>
      <c r="F696" s="7">
        <v>0</v>
      </c>
      <c r="G696" s="7">
        <v>0</v>
      </c>
      <c r="H696" s="7">
        <v>0</v>
      </c>
      <c r="I696" s="7">
        <v>0</v>
      </c>
      <c r="J696" s="7">
        <v>0</v>
      </c>
      <c r="K696" s="7">
        <v>0</v>
      </c>
      <c r="L696" s="7">
        <v>0</v>
      </c>
      <c r="M696" s="7">
        <v>0</v>
      </c>
      <c r="N696" s="7">
        <v>0</v>
      </c>
    </row>
    <row r="697" spans="1:14" x14ac:dyDescent="0.2">
      <c r="A697" s="3">
        <v>243046</v>
      </c>
      <c r="B697" s="6" t="s">
        <v>600</v>
      </c>
      <c r="C697" s="7">
        <v>0</v>
      </c>
      <c r="D697" s="7">
        <v>0</v>
      </c>
      <c r="E697" s="7">
        <v>0</v>
      </c>
      <c r="F697" s="7">
        <v>0</v>
      </c>
      <c r="G697" s="7">
        <v>0</v>
      </c>
      <c r="H697" s="7">
        <v>0</v>
      </c>
      <c r="I697" s="7">
        <v>0</v>
      </c>
      <c r="J697" s="7">
        <v>0</v>
      </c>
      <c r="K697" s="7">
        <v>0</v>
      </c>
      <c r="L697" s="7">
        <v>0</v>
      </c>
      <c r="M697" s="7">
        <v>0</v>
      </c>
      <c r="N697" s="7">
        <v>0</v>
      </c>
    </row>
    <row r="698" spans="1:14" x14ac:dyDescent="0.2">
      <c r="A698" s="3">
        <v>243047</v>
      </c>
      <c r="B698" s="6" t="s">
        <v>602</v>
      </c>
      <c r="C698" s="7">
        <v>0</v>
      </c>
      <c r="D698" s="7">
        <v>0</v>
      </c>
      <c r="E698" s="7">
        <v>0</v>
      </c>
      <c r="F698" s="7">
        <v>0</v>
      </c>
      <c r="G698" s="7">
        <v>0</v>
      </c>
      <c r="H698" s="7">
        <v>0</v>
      </c>
      <c r="I698" s="7">
        <v>0</v>
      </c>
      <c r="J698" s="7">
        <v>0</v>
      </c>
      <c r="K698" s="7">
        <v>0</v>
      </c>
      <c r="L698" s="7">
        <v>0</v>
      </c>
      <c r="M698" s="7">
        <v>0</v>
      </c>
      <c r="N698" s="7">
        <v>0</v>
      </c>
    </row>
    <row r="699" spans="1:14" x14ac:dyDescent="0.2">
      <c r="A699" s="3">
        <v>243048</v>
      </c>
      <c r="B699" s="6" t="s">
        <v>602</v>
      </c>
      <c r="C699" s="7">
        <v>0</v>
      </c>
      <c r="D699" s="7">
        <v>0</v>
      </c>
      <c r="E699" s="7">
        <v>0</v>
      </c>
      <c r="F699" s="7">
        <v>0</v>
      </c>
      <c r="G699" s="7">
        <v>0</v>
      </c>
      <c r="H699" s="7">
        <v>0</v>
      </c>
      <c r="I699" s="7">
        <v>0</v>
      </c>
      <c r="J699" s="7">
        <v>0</v>
      </c>
      <c r="K699" s="7">
        <v>0</v>
      </c>
      <c r="L699" s="7">
        <v>0</v>
      </c>
      <c r="M699" s="7">
        <v>0</v>
      </c>
      <c r="N699" s="7">
        <v>0</v>
      </c>
    </row>
    <row r="700" spans="1:14" x14ac:dyDescent="0.2">
      <c r="A700" s="3">
        <v>243049</v>
      </c>
      <c r="B700" s="6" t="s">
        <v>603</v>
      </c>
      <c r="C700" s="7">
        <v>0</v>
      </c>
      <c r="D700" s="7">
        <v>0</v>
      </c>
      <c r="E700" s="7">
        <v>0</v>
      </c>
      <c r="F700" s="7">
        <v>0</v>
      </c>
      <c r="G700" s="7">
        <v>0</v>
      </c>
      <c r="H700" s="7">
        <v>0</v>
      </c>
      <c r="I700" s="7">
        <v>0</v>
      </c>
      <c r="J700" s="7">
        <v>0</v>
      </c>
      <c r="K700" s="7">
        <v>0</v>
      </c>
      <c r="L700" s="7">
        <v>0</v>
      </c>
      <c r="M700" s="7">
        <v>0</v>
      </c>
      <c r="N700" s="7">
        <v>0</v>
      </c>
    </row>
    <row r="701" spans="1:14" x14ac:dyDescent="0.2">
      <c r="A701" s="3">
        <v>243050</v>
      </c>
      <c r="B701" s="6" t="s">
        <v>602</v>
      </c>
      <c r="C701" s="7">
        <v>0</v>
      </c>
      <c r="D701" s="7">
        <v>0</v>
      </c>
      <c r="E701" s="7">
        <v>0</v>
      </c>
      <c r="F701" s="7">
        <v>0</v>
      </c>
      <c r="G701" s="7">
        <v>0</v>
      </c>
      <c r="H701" s="7">
        <v>0</v>
      </c>
      <c r="I701" s="7">
        <v>0</v>
      </c>
      <c r="J701" s="7">
        <v>0</v>
      </c>
      <c r="K701" s="7">
        <v>0</v>
      </c>
      <c r="L701" s="7">
        <v>0</v>
      </c>
      <c r="M701" s="7">
        <v>0</v>
      </c>
      <c r="N701" s="7">
        <v>0</v>
      </c>
    </row>
    <row r="702" spans="1:14" x14ac:dyDescent="0.2">
      <c r="A702" s="3">
        <v>243051</v>
      </c>
      <c r="B702" s="6" t="s">
        <v>602</v>
      </c>
      <c r="C702" s="7">
        <v>-9567.3700000000008</v>
      </c>
      <c r="D702" s="7">
        <v>-9567.3700000000008</v>
      </c>
      <c r="E702" s="7">
        <v>-7768.65</v>
      </c>
      <c r="F702" s="7">
        <v>-6441.6</v>
      </c>
      <c r="G702" s="7">
        <v>-5542.24</v>
      </c>
      <c r="H702" s="7">
        <v>-4642.88</v>
      </c>
      <c r="I702" s="7">
        <v>-3252.9</v>
      </c>
      <c r="J702" s="7">
        <v>-2353.54</v>
      </c>
      <c r="K702" s="7">
        <v>-1454.18</v>
      </c>
      <c r="L702" s="7">
        <v>0</v>
      </c>
      <c r="M702" s="7">
        <v>0</v>
      </c>
      <c r="N702" s="7">
        <v>0</v>
      </c>
    </row>
    <row r="703" spans="1:14" x14ac:dyDescent="0.2">
      <c r="A703" s="3">
        <v>243052</v>
      </c>
      <c r="B703" s="6" t="s">
        <v>604</v>
      </c>
      <c r="C703" s="7">
        <v>-4693.88</v>
      </c>
      <c r="D703" s="7">
        <v>-4693.88</v>
      </c>
      <c r="E703" s="7">
        <v>-3897.04</v>
      </c>
      <c r="F703" s="7">
        <v>-3318.31</v>
      </c>
      <c r="G703" s="7">
        <v>-2919.89</v>
      </c>
      <c r="H703" s="7">
        <v>-2521.4699999999998</v>
      </c>
      <c r="I703" s="7">
        <v>-1915.06</v>
      </c>
      <c r="J703" s="7">
        <v>-1516.64</v>
      </c>
      <c r="K703" s="7">
        <v>-1118.22</v>
      </c>
      <c r="L703" s="7">
        <v>-483.55</v>
      </c>
      <c r="M703" s="7">
        <v>-85.13</v>
      </c>
      <c r="N703" s="7">
        <v>-85.13</v>
      </c>
    </row>
    <row r="704" spans="1:14" x14ac:dyDescent="0.2">
      <c r="A704" s="3">
        <v>243053</v>
      </c>
      <c r="B704" s="6" t="s">
        <v>605</v>
      </c>
      <c r="C704" s="7">
        <v>0</v>
      </c>
      <c r="D704" s="7">
        <v>0</v>
      </c>
      <c r="E704" s="7">
        <v>0</v>
      </c>
      <c r="F704" s="7">
        <v>0</v>
      </c>
      <c r="G704" s="7">
        <v>0</v>
      </c>
      <c r="H704" s="7">
        <v>0</v>
      </c>
      <c r="I704" s="7">
        <v>0</v>
      </c>
      <c r="J704" s="7">
        <v>0</v>
      </c>
      <c r="K704" s="7">
        <v>0</v>
      </c>
      <c r="L704" s="7">
        <v>0</v>
      </c>
      <c r="M704" s="7">
        <v>0</v>
      </c>
      <c r="N704" s="7">
        <v>0</v>
      </c>
    </row>
    <row r="705" spans="1:14" x14ac:dyDescent="0.2">
      <c r="A705" s="3">
        <v>243054</v>
      </c>
      <c r="B705" s="6" t="s">
        <v>606</v>
      </c>
      <c r="C705" s="7">
        <v>-10712.5</v>
      </c>
      <c r="D705" s="7">
        <v>-10712.5</v>
      </c>
      <c r="E705" s="7">
        <v>-9053.7999999999993</v>
      </c>
      <c r="F705" s="7">
        <v>-7868.13</v>
      </c>
      <c r="G705" s="7">
        <v>-7038.78</v>
      </c>
      <c r="H705" s="7">
        <v>-6209.43</v>
      </c>
      <c r="I705" s="7">
        <v>-4966.4799999999996</v>
      </c>
      <c r="J705" s="7">
        <v>-4137.13</v>
      </c>
      <c r="K705" s="7">
        <v>-3307.78</v>
      </c>
      <c r="L705" s="7">
        <v>-2006.41</v>
      </c>
      <c r="M705" s="7">
        <v>-1177.06</v>
      </c>
      <c r="N705" s="7">
        <v>-347.71</v>
      </c>
    </row>
    <row r="706" spans="1:14" x14ac:dyDescent="0.2">
      <c r="A706" s="3">
        <v>243055</v>
      </c>
      <c r="B706" s="6" t="s">
        <v>607</v>
      </c>
      <c r="C706" s="7">
        <v>0</v>
      </c>
      <c r="D706" s="7">
        <v>0</v>
      </c>
      <c r="E706" s="7">
        <v>0</v>
      </c>
      <c r="F706" s="7">
        <v>0</v>
      </c>
      <c r="G706" s="7">
        <v>0</v>
      </c>
      <c r="H706" s="7">
        <v>0</v>
      </c>
      <c r="I706" s="7">
        <v>0</v>
      </c>
      <c r="J706" s="7">
        <v>0</v>
      </c>
      <c r="K706" s="7">
        <v>0</v>
      </c>
      <c r="L706" s="7">
        <v>0</v>
      </c>
      <c r="M706" s="7">
        <v>0</v>
      </c>
      <c r="N706" s="7">
        <v>0</v>
      </c>
    </row>
    <row r="707" spans="1:14" x14ac:dyDescent="0.2">
      <c r="A707" s="3">
        <v>243056</v>
      </c>
      <c r="B707" s="6" t="s">
        <v>608</v>
      </c>
      <c r="C707" s="7">
        <v>-744.36</v>
      </c>
      <c r="D707" s="7">
        <v>-744.36</v>
      </c>
      <c r="E707" s="7">
        <v>-744.36</v>
      </c>
      <c r="F707" s="7">
        <v>0</v>
      </c>
      <c r="G707" s="7">
        <v>0</v>
      </c>
      <c r="H707" s="7">
        <v>0</v>
      </c>
      <c r="I707" s="7">
        <v>0</v>
      </c>
      <c r="J707" s="7">
        <v>0</v>
      </c>
      <c r="K707" s="7">
        <v>0</v>
      </c>
      <c r="L707" s="7">
        <v>0</v>
      </c>
      <c r="M707" s="7">
        <v>0</v>
      </c>
      <c r="N707" s="7">
        <v>0</v>
      </c>
    </row>
    <row r="708" spans="1:14" x14ac:dyDescent="0.2">
      <c r="A708" s="3">
        <v>243057</v>
      </c>
      <c r="B708" s="6" t="s">
        <v>609</v>
      </c>
      <c r="C708" s="7">
        <v>-21917.51</v>
      </c>
      <c r="D708" s="7">
        <v>-21917.51</v>
      </c>
      <c r="E708" s="7">
        <v>-18641.79</v>
      </c>
      <c r="F708" s="7">
        <v>-18507.43</v>
      </c>
      <c r="G708" s="7">
        <v>-16869.57</v>
      </c>
      <c r="H708" s="7">
        <v>-15231.71</v>
      </c>
      <c r="I708" s="7">
        <v>-13083.74</v>
      </c>
      <c r="J708" s="7">
        <v>-11445.88</v>
      </c>
      <c r="K708" s="7">
        <v>-9808.02</v>
      </c>
      <c r="L708" s="7">
        <v>-7550.85</v>
      </c>
      <c r="M708" s="7">
        <v>-5912.99</v>
      </c>
      <c r="N708" s="7">
        <v>-4275.13</v>
      </c>
    </row>
    <row r="709" spans="1:14" x14ac:dyDescent="0.2">
      <c r="A709" s="3">
        <v>243058</v>
      </c>
      <c r="B709" s="6" t="s">
        <v>610</v>
      </c>
      <c r="C709" s="7">
        <v>-15799.36</v>
      </c>
      <c r="D709" s="7">
        <v>-15799.36</v>
      </c>
      <c r="E709" s="7">
        <v>-11690.46</v>
      </c>
      <c r="F709" s="7">
        <v>-9118.09</v>
      </c>
      <c r="G709" s="7">
        <v>-7063.64</v>
      </c>
      <c r="H709" s="7">
        <v>-5009.1899999999996</v>
      </c>
      <c r="I709" s="7">
        <v>-2302.29</v>
      </c>
      <c r="J709" s="7">
        <v>-247.84</v>
      </c>
      <c r="K709" s="7">
        <v>-247.84</v>
      </c>
      <c r="L709" s="7">
        <v>0</v>
      </c>
      <c r="M709" s="7">
        <v>0</v>
      </c>
      <c r="N709" s="7">
        <v>0</v>
      </c>
    </row>
    <row r="710" spans="1:14" x14ac:dyDescent="0.2">
      <c r="A710" s="3">
        <v>243059</v>
      </c>
      <c r="B710" s="6" t="s">
        <v>611</v>
      </c>
      <c r="C710" s="7">
        <v>-20302.32</v>
      </c>
      <c r="D710" s="7">
        <v>-20302.32</v>
      </c>
      <c r="E710" s="7">
        <v>-17081</v>
      </c>
      <c r="F710" s="7">
        <v>-20711.080000000002</v>
      </c>
      <c r="G710" s="7">
        <v>-19100.419999999998</v>
      </c>
      <c r="H710" s="7">
        <v>-17489.759999999998</v>
      </c>
      <c r="I710" s="7">
        <v>-21128.06</v>
      </c>
      <c r="J710" s="7">
        <v>-19517.400000000001</v>
      </c>
      <c r="K710" s="7">
        <v>-17906.740000000002</v>
      </c>
      <c r="L710" s="7">
        <v>-21553.45</v>
      </c>
      <c r="M710" s="7">
        <v>-19942.79</v>
      </c>
      <c r="N710" s="7">
        <v>-18332.13</v>
      </c>
    </row>
    <row r="711" spans="1:14" x14ac:dyDescent="0.2">
      <c r="A711" s="3">
        <v>243060</v>
      </c>
      <c r="B711" s="6" t="s">
        <v>612</v>
      </c>
      <c r="C711" s="7">
        <v>-72541.22</v>
      </c>
      <c r="D711" s="7">
        <v>-72541.22</v>
      </c>
      <c r="E711" s="7">
        <v>-58331.08</v>
      </c>
      <c r="F711" s="7">
        <v>-51444.66</v>
      </c>
      <c r="G711" s="7">
        <v>-44339.59</v>
      </c>
      <c r="H711" s="7">
        <v>-37234.519999999997</v>
      </c>
      <c r="I711" s="7">
        <v>-29923.35</v>
      </c>
      <c r="J711" s="7">
        <v>-22818.28</v>
      </c>
      <c r="K711" s="7">
        <v>-15713.21</v>
      </c>
      <c r="L711" s="7">
        <v>-7968.75</v>
      </c>
      <c r="M711" s="7">
        <v>-7968.75</v>
      </c>
      <c r="N711" s="7">
        <v>-7968.75</v>
      </c>
    </row>
    <row r="712" spans="1:14" x14ac:dyDescent="0.2">
      <c r="A712" s="3">
        <v>243061</v>
      </c>
      <c r="B712" s="6" t="s">
        <v>613</v>
      </c>
      <c r="C712" s="7">
        <v>-16027.23</v>
      </c>
      <c r="D712" s="7">
        <v>-16027.23</v>
      </c>
      <c r="E712" s="7">
        <v>-13191.07</v>
      </c>
      <c r="F712" s="7">
        <v>-16349.92</v>
      </c>
      <c r="G712" s="7">
        <v>-14931.84</v>
      </c>
      <c r="H712" s="7">
        <v>-13513.76</v>
      </c>
      <c r="I712" s="7">
        <v>-16679.099999999999</v>
      </c>
      <c r="J712" s="7">
        <v>-15261.02</v>
      </c>
      <c r="K712" s="7">
        <v>-13842.94</v>
      </c>
      <c r="L712" s="7">
        <v>-17014.91</v>
      </c>
      <c r="M712" s="7">
        <v>-15596.83</v>
      </c>
      <c r="N712" s="7">
        <v>-14178.75</v>
      </c>
    </row>
    <row r="713" spans="1:14" x14ac:dyDescent="0.2">
      <c r="A713" s="3">
        <v>243062</v>
      </c>
      <c r="B713" s="6" t="s">
        <v>614</v>
      </c>
      <c r="C713" s="7">
        <v>-25167.96</v>
      </c>
      <c r="D713" s="7">
        <v>-25167.96</v>
      </c>
      <c r="E713" s="7">
        <v>-21208.42</v>
      </c>
      <c r="F713" s="7">
        <v>-25674.68</v>
      </c>
      <c r="G713" s="7">
        <v>-23694.91</v>
      </c>
      <c r="H713" s="7">
        <v>-21715.14</v>
      </c>
      <c r="I713" s="7">
        <v>-19446.64</v>
      </c>
      <c r="J713" s="7">
        <v>-17466.87</v>
      </c>
      <c r="K713" s="7">
        <v>-15487.1</v>
      </c>
      <c r="L713" s="7">
        <v>-13093.2</v>
      </c>
      <c r="M713" s="7">
        <v>-11113.43</v>
      </c>
      <c r="N713" s="7">
        <v>-9133.66</v>
      </c>
    </row>
    <row r="714" spans="1:14" x14ac:dyDescent="0.2">
      <c r="A714" s="3">
        <v>243063</v>
      </c>
      <c r="B714" s="6" t="s">
        <v>615</v>
      </c>
      <c r="C714" s="7">
        <v>-6518.87</v>
      </c>
      <c r="D714" s="7">
        <v>-6518.87</v>
      </c>
      <c r="E714" s="7">
        <v>-5486.45</v>
      </c>
      <c r="F714" s="7">
        <v>-6650.12</v>
      </c>
      <c r="G714" s="7">
        <v>-6133.91</v>
      </c>
      <c r="H714" s="7">
        <v>-5617.7</v>
      </c>
      <c r="I714" s="7">
        <v>-5615.45</v>
      </c>
      <c r="J714" s="7">
        <v>-5099.24</v>
      </c>
      <c r="K714" s="7">
        <v>-4583.03</v>
      </c>
      <c r="L714" s="7">
        <v>-3969.81</v>
      </c>
      <c r="M714" s="7">
        <v>-3453.6</v>
      </c>
      <c r="N714" s="7">
        <v>-2937.39</v>
      </c>
    </row>
    <row r="715" spans="1:14" x14ac:dyDescent="0.2">
      <c r="A715" s="3">
        <v>243064</v>
      </c>
      <c r="B715" s="6" t="s">
        <v>616</v>
      </c>
      <c r="C715" s="7">
        <v>-32511.72</v>
      </c>
      <c r="D715" s="7">
        <v>-32511.72</v>
      </c>
      <c r="E715" s="7">
        <v>-27328.400000000001</v>
      </c>
      <c r="F715" s="7">
        <v>-33166.300000000003</v>
      </c>
      <c r="G715" s="7">
        <v>-30574.639999999999</v>
      </c>
      <c r="H715" s="7">
        <v>-27982.98</v>
      </c>
      <c r="I715" s="7">
        <v>-30910.37</v>
      </c>
      <c r="J715" s="7">
        <v>-28318.71</v>
      </c>
      <c r="K715" s="7">
        <v>-25727.05</v>
      </c>
      <c r="L715" s="7">
        <v>-22703.07</v>
      </c>
      <c r="M715" s="7">
        <v>-20111.41</v>
      </c>
      <c r="N715" s="7">
        <v>-17519.75</v>
      </c>
    </row>
    <row r="716" spans="1:14" x14ac:dyDescent="0.2">
      <c r="A716" s="3">
        <v>243065</v>
      </c>
      <c r="B716" s="6" t="s">
        <v>617</v>
      </c>
      <c r="C716" s="7">
        <v>3890.2</v>
      </c>
      <c r="D716" s="7">
        <v>3890.2</v>
      </c>
      <c r="E716" s="7">
        <v>3890.2</v>
      </c>
      <c r="F716" s="7">
        <v>2329.15</v>
      </c>
      <c r="G716" s="7">
        <v>2329.15</v>
      </c>
      <c r="H716" s="7">
        <v>2329.15</v>
      </c>
      <c r="I716" s="7">
        <v>765.93</v>
      </c>
      <c r="J716" s="7">
        <v>765.93</v>
      </c>
      <c r="K716" s="7">
        <v>765.93</v>
      </c>
      <c r="L716" s="7">
        <v>173.07</v>
      </c>
      <c r="M716" s="7">
        <v>173.07</v>
      </c>
      <c r="N716" s="7">
        <v>173.07</v>
      </c>
    </row>
    <row r="717" spans="1:14" x14ac:dyDescent="0.2">
      <c r="A717" s="3">
        <v>243066</v>
      </c>
      <c r="B717" s="6" t="s">
        <v>618</v>
      </c>
      <c r="C717" s="7">
        <v>27095.38</v>
      </c>
      <c r="D717" s="7">
        <v>27095.38</v>
      </c>
      <c r="E717" s="7">
        <v>27095.38</v>
      </c>
      <c r="F717" s="7">
        <v>22935.18</v>
      </c>
      <c r="G717" s="7">
        <v>22935.18</v>
      </c>
      <c r="H717" s="7">
        <v>22935.18</v>
      </c>
      <c r="I717" s="7">
        <v>18769.64</v>
      </c>
      <c r="J717" s="7">
        <v>18769.64</v>
      </c>
      <c r="K717" s="7">
        <v>18769.64</v>
      </c>
      <c r="L717" s="7">
        <v>14598.67</v>
      </c>
      <c r="M717" s="7">
        <v>14598.67</v>
      </c>
      <c r="N717" s="7">
        <v>14598.67</v>
      </c>
    </row>
    <row r="718" spans="1:14" x14ac:dyDescent="0.2">
      <c r="A718" s="3">
        <v>243067</v>
      </c>
      <c r="B718" s="6" t="s">
        <v>619</v>
      </c>
      <c r="C718" s="7">
        <v>6172.01</v>
      </c>
      <c r="D718" s="7">
        <v>6172.01</v>
      </c>
      <c r="E718" s="7">
        <v>6172.01</v>
      </c>
      <c r="F718" s="7">
        <v>4560.59</v>
      </c>
      <c r="G718" s="7">
        <v>4560.59</v>
      </c>
      <c r="H718" s="7">
        <v>4560.59</v>
      </c>
      <c r="I718" s="7">
        <v>2946.99</v>
      </c>
      <c r="J718" s="7">
        <v>2946.99</v>
      </c>
      <c r="K718" s="7">
        <v>2946.99</v>
      </c>
      <c r="L718" s="7">
        <v>1331.18</v>
      </c>
      <c r="M718" s="7">
        <v>1331.18</v>
      </c>
      <c r="N718" s="7">
        <v>1331.18</v>
      </c>
    </row>
    <row r="719" spans="1:14" x14ac:dyDescent="0.2">
      <c r="A719" s="3">
        <v>243068</v>
      </c>
      <c r="B719" s="6" t="s">
        <v>620</v>
      </c>
      <c r="C719" s="7">
        <v>15988.36</v>
      </c>
      <c r="D719" s="7">
        <v>15988.36</v>
      </c>
      <c r="E719" s="7">
        <v>15988.36</v>
      </c>
      <c r="F719" s="7">
        <v>13953.57</v>
      </c>
      <c r="G719" s="7">
        <v>13953.57</v>
      </c>
      <c r="H719" s="7">
        <v>13953.57</v>
      </c>
      <c r="I719" s="7">
        <v>11916.24</v>
      </c>
      <c r="J719" s="7">
        <v>11916.24</v>
      </c>
      <c r="K719" s="7">
        <v>11916.24</v>
      </c>
      <c r="L719" s="7">
        <v>9876.31</v>
      </c>
      <c r="M719" s="7">
        <v>9876.31</v>
      </c>
      <c r="N719" s="7">
        <v>9876.31</v>
      </c>
    </row>
    <row r="720" spans="1:14" x14ac:dyDescent="0.2">
      <c r="A720" s="3">
        <v>243069</v>
      </c>
      <c r="B720" s="6" t="s">
        <v>621</v>
      </c>
      <c r="C720" s="7">
        <v>34686.449999999997</v>
      </c>
      <c r="D720" s="7">
        <v>34686.449999999997</v>
      </c>
      <c r="E720" s="7">
        <v>34686.449999999997</v>
      </c>
      <c r="F720" s="7">
        <v>30620.27</v>
      </c>
      <c r="G720" s="7">
        <v>30620.27</v>
      </c>
      <c r="H720" s="7">
        <v>30620.27</v>
      </c>
      <c r="I720" s="7">
        <v>26549.07</v>
      </c>
      <c r="J720" s="7">
        <v>26549.07</v>
      </c>
      <c r="K720" s="7">
        <v>26549.07</v>
      </c>
      <c r="L720" s="7">
        <v>22472.75</v>
      </c>
      <c r="M720" s="7">
        <v>22472.75</v>
      </c>
      <c r="N720" s="7">
        <v>22472.75</v>
      </c>
    </row>
    <row r="721" spans="1:14" x14ac:dyDescent="0.2">
      <c r="A721" s="3">
        <v>243070</v>
      </c>
      <c r="B721" s="6" t="s">
        <v>622</v>
      </c>
      <c r="C721" s="7">
        <v>17809.07</v>
      </c>
      <c r="D721" s="7">
        <v>17809.07</v>
      </c>
      <c r="E721" s="7">
        <v>17809.07</v>
      </c>
      <c r="F721" s="7">
        <v>13851.55</v>
      </c>
      <c r="G721" s="7">
        <v>13851.55</v>
      </c>
      <c r="H721" s="7">
        <v>13851.55</v>
      </c>
      <c r="I721" s="7">
        <v>9888.77</v>
      </c>
      <c r="J721" s="7">
        <v>9888.77</v>
      </c>
      <c r="K721" s="7">
        <v>9888.77</v>
      </c>
      <c r="L721" s="7">
        <v>5920.61</v>
      </c>
      <c r="M721" s="7">
        <v>5920.61</v>
      </c>
      <c r="N721" s="7">
        <v>5920.61</v>
      </c>
    </row>
    <row r="722" spans="1:14" x14ac:dyDescent="0.2">
      <c r="A722" s="3">
        <v>243071</v>
      </c>
      <c r="B722" s="6" t="s">
        <v>623</v>
      </c>
      <c r="C722" s="7">
        <v>13822.96</v>
      </c>
      <c r="D722" s="7">
        <v>13822.96</v>
      </c>
      <c r="E722" s="7">
        <v>13822.96</v>
      </c>
      <c r="F722" s="7">
        <v>10751.23</v>
      </c>
      <c r="G722" s="7">
        <v>10751.23</v>
      </c>
      <c r="H722" s="7">
        <v>10751.23</v>
      </c>
      <c r="I722" s="7">
        <v>7675.42</v>
      </c>
      <c r="J722" s="7">
        <v>7675.42</v>
      </c>
      <c r="K722" s="7">
        <v>7675.42</v>
      </c>
      <c r="L722" s="7">
        <v>4595.43</v>
      </c>
      <c r="M722" s="7">
        <v>4595.43</v>
      </c>
      <c r="N722" s="7">
        <v>4595.43</v>
      </c>
    </row>
    <row r="723" spans="1:14" x14ac:dyDescent="0.2">
      <c r="A723" s="3">
        <v>243072</v>
      </c>
      <c r="B723" s="6" t="s">
        <v>624</v>
      </c>
      <c r="C723" s="7">
        <v>5375.25</v>
      </c>
      <c r="D723" s="7">
        <v>5375.25</v>
      </c>
      <c r="E723" s="7">
        <v>5375.25</v>
      </c>
      <c r="F723" s="7">
        <v>4831.08</v>
      </c>
      <c r="G723" s="7">
        <v>4831.08</v>
      </c>
      <c r="H723" s="7">
        <v>4831.08</v>
      </c>
      <c r="I723" s="7">
        <v>4286.25</v>
      </c>
      <c r="J723" s="7">
        <v>4286.25</v>
      </c>
      <c r="K723" s="7">
        <v>4286.25</v>
      </c>
      <c r="L723" s="7">
        <v>3740.75</v>
      </c>
      <c r="M723" s="7">
        <v>3740.75</v>
      </c>
      <c r="N723" s="7">
        <v>3740.75</v>
      </c>
    </row>
    <row r="724" spans="1:14" x14ac:dyDescent="0.2">
      <c r="A724" s="3">
        <v>243073</v>
      </c>
      <c r="B724" s="6" t="s">
        <v>625</v>
      </c>
      <c r="C724" s="7">
        <v>142606.76999999999</v>
      </c>
      <c r="D724" s="7">
        <v>142606.76999999999</v>
      </c>
      <c r="E724" s="7">
        <v>142606.76999999999</v>
      </c>
      <c r="F724" s="7">
        <v>120711.03999999999</v>
      </c>
      <c r="G724" s="7">
        <v>120711.03999999999</v>
      </c>
      <c r="H724" s="7">
        <v>120711.03999999999</v>
      </c>
      <c r="I724" s="7">
        <v>98787.24</v>
      </c>
      <c r="J724" s="7">
        <v>98787.24</v>
      </c>
      <c r="K724" s="7">
        <v>98787.24</v>
      </c>
      <c r="L724" s="7">
        <v>76834.820000000007</v>
      </c>
      <c r="M724" s="7">
        <v>76834.820000000007</v>
      </c>
      <c r="N724" s="7">
        <v>76834.820000000007</v>
      </c>
    </row>
    <row r="725" spans="1:14" x14ac:dyDescent="0.2">
      <c r="A725" s="3">
        <v>243075</v>
      </c>
      <c r="B725" s="6" t="s">
        <v>626</v>
      </c>
      <c r="C725" s="7">
        <v>9897.83</v>
      </c>
      <c r="D725" s="7">
        <v>9897.83</v>
      </c>
      <c r="E725" s="7">
        <v>9897.83</v>
      </c>
      <c r="F725" s="7">
        <v>8452.67</v>
      </c>
      <c r="G725" s="7">
        <v>8452.67</v>
      </c>
      <c r="H725" s="7">
        <v>8452.67</v>
      </c>
      <c r="I725" s="7">
        <v>7005.67</v>
      </c>
      <c r="J725" s="7">
        <v>7005.67</v>
      </c>
      <c r="K725" s="7">
        <v>7005.67</v>
      </c>
      <c r="L725" s="7">
        <v>5556.78</v>
      </c>
      <c r="M725" s="7">
        <v>5556.78</v>
      </c>
      <c r="N725" s="7">
        <v>5556.78</v>
      </c>
    </row>
    <row r="726" spans="1:14" x14ac:dyDescent="0.2">
      <c r="A726" s="3">
        <v>243077</v>
      </c>
      <c r="B726" s="6" t="s">
        <v>627</v>
      </c>
      <c r="C726" s="7">
        <v>17492.11</v>
      </c>
      <c r="D726" s="7">
        <v>17492.11</v>
      </c>
      <c r="E726" s="7">
        <v>17492.11</v>
      </c>
      <c r="F726" s="7">
        <v>15057.58</v>
      </c>
      <c r="G726" s="7">
        <v>15057.58</v>
      </c>
      <c r="H726" s="7">
        <v>15057.58</v>
      </c>
      <c r="I726" s="7">
        <v>12619.96</v>
      </c>
      <c r="J726" s="7">
        <v>12619.96</v>
      </c>
      <c r="K726" s="7">
        <v>12619.96</v>
      </c>
      <c r="L726" s="7">
        <v>10179.209999999999</v>
      </c>
      <c r="M726" s="7">
        <v>10179.209999999999</v>
      </c>
      <c r="N726" s="7">
        <v>10179.209999999999</v>
      </c>
    </row>
    <row r="727" spans="1:14" x14ac:dyDescent="0.2">
      <c r="A727" s="3">
        <v>243078</v>
      </c>
      <c r="B727" s="6" t="s">
        <v>628</v>
      </c>
      <c r="C727" s="7">
        <v>217434.81</v>
      </c>
      <c r="D727" s="7">
        <v>217434.81</v>
      </c>
      <c r="E727" s="7">
        <v>217434.81</v>
      </c>
      <c r="F727" s="7">
        <v>188525.18</v>
      </c>
      <c r="G727" s="7">
        <v>188525.18</v>
      </c>
      <c r="H727" s="7">
        <v>188525.18</v>
      </c>
      <c r="I727" s="7">
        <v>159579.18</v>
      </c>
      <c r="J727" s="7">
        <v>159579.18</v>
      </c>
      <c r="K727" s="7">
        <v>159579.18</v>
      </c>
      <c r="L727" s="7">
        <v>130596.07</v>
      </c>
      <c r="M727" s="7">
        <v>130596.07</v>
      </c>
      <c r="N727" s="7">
        <v>130596.07</v>
      </c>
    </row>
    <row r="728" spans="1:14" x14ac:dyDescent="0.2">
      <c r="A728" s="3">
        <v>243079</v>
      </c>
      <c r="B728" s="6" t="s">
        <v>629</v>
      </c>
      <c r="C728" s="7">
        <v>14170.07</v>
      </c>
      <c r="D728" s="7">
        <v>14170.07</v>
      </c>
      <c r="E728" s="7">
        <v>14170.07</v>
      </c>
      <c r="F728" s="7">
        <v>12821.12</v>
      </c>
      <c r="G728" s="7">
        <v>12821.12</v>
      </c>
      <c r="H728" s="7">
        <v>12821.12</v>
      </c>
      <c r="I728" s="7">
        <v>11606.1</v>
      </c>
      <c r="J728" s="7">
        <v>11606.1</v>
      </c>
      <c r="K728" s="7">
        <v>11606.1</v>
      </c>
      <c r="L728" s="7">
        <v>10389.629999999999</v>
      </c>
      <c r="M728" s="7">
        <v>10389.629999999999</v>
      </c>
      <c r="N728" s="7">
        <v>10389.629999999999</v>
      </c>
    </row>
    <row r="729" spans="1:14" x14ac:dyDescent="0.2">
      <c r="A729" s="3">
        <v>243080</v>
      </c>
      <c r="B729" s="6" t="s">
        <v>630</v>
      </c>
      <c r="C729" s="7">
        <v>0</v>
      </c>
      <c r="D729" s="7">
        <v>0</v>
      </c>
      <c r="E729" s="7">
        <v>0</v>
      </c>
      <c r="F729" s="7">
        <v>6633.83</v>
      </c>
      <c r="G729" s="7">
        <v>6633.83</v>
      </c>
      <c r="H729" s="7">
        <v>6633.83</v>
      </c>
      <c r="I729" s="7">
        <v>6042.95</v>
      </c>
      <c r="J729" s="7">
        <v>6042.95</v>
      </c>
      <c r="K729" s="7">
        <v>6042.95</v>
      </c>
      <c r="L729" s="7">
        <v>5451.37</v>
      </c>
      <c r="M729" s="7">
        <v>5451.37</v>
      </c>
      <c r="N729" s="7">
        <v>5451.37</v>
      </c>
    </row>
    <row r="730" spans="1:14" x14ac:dyDescent="0.2">
      <c r="A730" s="3">
        <v>243081</v>
      </c>
      <c r="B730" s="6" t="s">
        <v>631</v>
      </c>
      <c r="C730" s="7">
        <v>0</v>
      </c>
      <c r="D730" s="7">
        <v>0</v>
      </c>
      <c r="E730" s="7">
        <v>0</v>
      </c>
      <c r="F730" s="7">
        <v>23113.14</v>
      </c>
      <c r="G730" s="7">
        <v>23113.14</v>
      </c>
      <c r="H730" s="7">
        <v>23113.14</v>
      </c>
      <c r="I730" s="7">
        <v>7627.19</v>
      </c>
      <c r="J730" s="7">
        <v>7627.19</v>
      </c>
      <c r="K730" s="7">
        <v>7627.19</v>
      </c>
      <c r="L730" s="7">
        <v>6392.46</v>
      </c>
      <c r="M730" s="7">
        <v>6392.46</v>
      </c>
      <c r="N730" s="7">
        <v>6392.46</v>
      </c>
    </row>
    <row r="731" spans="1:14" x14ac:dyDescent="0.2">
      <c r="A731" s="3">
        <v>243082</v>
      </c>
      <c r="B731" s="6" t="s">
        <v>632</v>
      </c>
      <c r="C731" s="7">
        <v>0</v>
      </c>
      <c r="D731" s="7">
        <v>0</v>
      </c>
      <c r="E731" s="7">
        <v>0</v>
      </c>
      <c r="F731" s="7">
        <v>0</v>
      </c>
      <c r="G731" s="7">
        <v>0</v>
      </c>
      <c r="H731" s="7">
        <v>0</v>
      </c>
      <c r="I731" s="7">
        <v>0</v>
      </c>
      <c r="J731" s="7">
        <v>0</v>
      </c>
      <c r="K731" s="7">
        <v>0</v>
      </c>
      <c r="L731" s="7">
        <v>8406.39</v>
      </c>
      <c r="M731" s="7">
        <v>8406.39</v>
      </c>
      <c r="N731" s="7">
        <v>8406.39</v>
      </c>
    </row>
    <row r="732" spans="1:14" x14ac:dyDescent="0.2">
      <c r="A732" s="3">
        <v>243083</v>
      </c>
      <c r="B732" s="6" t="s">
        <v>633</v>
      </c>
      <c r="C732" s="7">
        <v>0</v>
      </c>
      <c r="D732" s="7">
        <v>0</v>
      </c>
      <c r="E732" s="7">
        <v>0</v>
      </c>
      <c r="F732" s="7">
        <v>0</v>
      </c>
      <c r="G732" s="7">
        <v>0</v>
      </c>
      <c r="H732" s="7">
        <v>0</v>
      </c>
      <c r="I732" s="7">
        <v>0</v>
      </c>
      <c r="J732" s="7">
        <v>0</v>
      </c>
      <c r="K732" s="7">
        <v>0</v>
      </c>
      <c r="L732" s="7">
        <v>188266.93</v>
      </c>
      <c r="M732" s="7">
        <v>188266.93</v>
      </c>
      <c r="N732" s="7">
        <v>188266.93</v>
      </c>
    </row>
    <row r="733" spans="1:14" x14ac:dyDescent="0.2">
      <c r="A733" s="3">
        <v>228100</v>
      </c>
      <c r="B733" s="6" t="s">
        <v>634</v>
      </c>
      <c r="C733" s="7">
        <v>-1640542</v>
      </c>
      <c r="D733" s="7">
        <v>-1640542</v>
      </c>
      <c r="E733" s="7">
        <v>-1640542</v>
      </c>
      <c r="F733" s="7">
        <v>-1640542</v>
      </c>
      <c r="G733" s="7">
        <v>-1640542</v>
      </c>
      <c r="H733" s="7">
        <v>-1640542</v>
      </c>
      <c r="I733" s="7">
        <v>-1640542</v>
      </c>
      <c r="J733" s="7">
        <v>-1640542</v>
      </c>
      <c r="K733" s="7">
        <v>-1640542</v>
      </c>
      <c r="L733" s="7">
        <v>-1640542</v>
      </c>
      <c r="M733" s="7">
        <v>-1640542</v>
      </c>
      <c r="N733" s="7">
        <v>-1640542</v>
      </c>
    </row>
    <row r="734" spans="1:14" x14ac:dyDescent="0.2">
      <c r="A734" s="3">
        <v>228106</v>
      </c>
      <c r="B734" s="6" t="s">
        <v>635</v>
      </c>
      <c r="C734" s="7">
        <v>-2109150</v>
      </c>
      <c r="D734" s="7">
        <v>-2109150</v>
      </c>
      <c r="E734" s="7">
        <v>-2109150</v>
      </c>
      <c r="F734" s="7">
        <v>-2109150</v>
      </c>
      <c r="G734" s="7">
        <v>-2109150</v>
      </c>
      <c r="H734" s="7">
        <v>-2109150</v>
      </c>
      <c r="I734" s="7">
        <v>-2109150</v>
      </c>
      <c r="J734" s="7">
        <v>-2109150</v>
      </c>
      <c r="K734" s="7">
        <v>-2109150</v>
      </c>
      <c r="L734" s="7">
        <v>-2109150</v>
      </c>
      <c r="M734" s="7">
        <v>-2109150</v>
      </c>
      <c r="N734" s="7">
        <v>-2109150</v>
      </c>
    </row>
    <row r="735" spans="1:14" x14ac:dyDescent="0.2">
      <c r="A735" s="3">
        <v>229100</v>
      </c>
      <c r="B735" s="6" t="s">
        <v>636</v>
      </c>
      <c r="C735" s="7">
        <v>0</v>
      </c>
      <c r="D735" s="7">
        <v>0</v>
      </c>
      <c r="E735" s="7">
        <v>0</v>
      </c>
      <c r="F735" s="7">
        <v>0</v>
      </c>
      <c r="G735" s="7">
        <v>0</v>
      </c>
      <c r="H735" s="7">
        <v>0</v>
      </c>
      <c r="I735" s="7">
        <v>0</v>
      </c>
      <c r="J735" s="7">
        <v>0</v>
      </c>
      <c r="K735" s="7">
        <v>0</v>
      </c>
      <c r="L735" s="7">
        <v>0</v>
      </c>
      <c r="M735" s="7">
        <v>0</v>
      </c>
      <c r="N735" s="7">
        <v>0</v>
      </c>
    </row>
    <row r="736" spans="1:14" x14ac:dyDescent="0.2">
      <c r="A736" s="3">
        <v>232132</v>
      </c>
      <c r="B736" s="6" t="s">
        <v>637</v>
      </c>
      <c r="C736" s="7">
        <v>0</v>
      </c>
      <c r="D736" s="7">
        <v>0</v>
      </c>
      <c r="E736" s="7">
        <v>0</v>
      </c>
      <c r="F736" s="7">
        <v>0</v>
      </c>
      <c r="G736" s="7">
        <v>0</v>
      </c>
      <c r="H736" s="7">
        <v>0</v>
      </c>
      <c r="I736" s="7">
        <v>-5725864.3499999996</v>
      </c>
      <c r="J736" s="7">
        <v>-5725864.3499999996</v>
      </c>
      <c r="K736" s="7">
        <v>-5958199.6600000001</v>
      </c>
      <c r="L736" s="7">
        <v>-4386399.67</v>
      </c>
      <c r="M736" s="7">
        <v>-2594186.7000000002</v>
      </c>
      <c r="N736" s="7">
        <v>0.01</v>
      </c>
    </row>
    <row r="737" spans="1:14" x14ac:dyDescent="0.2">
      <c r="A737" s="3">
        <v>232199</v>
      </c>
      <c r="B737" s="6" t="s">
        <v>638</v>
      </c>
      <c r="C737" s="7">
        <v>0</v>
      </c>
      <c r="D737" s="7">
        <v>0</v>
      </c>
      <c r="E737" s="7">
        <v>0</v>
      </c>
      <c r="F737" s="7">
        <v>0</v>
      </c>
      <c r="G737" s="7">
        <v>0</v>
      </c>
      <c r="H737" s="7">
        <v>-17.12</v>
      </c>
      <c r="I737" s="7">
        <v>-104.64</v>
      </c>
      <c r="J737" s="7">
        <v>-104.64</v>
      </c>
      <c r="K737" s="7">
        <v>-104.64</v>
      </c>
      <c r="L737" s="7">
        <v>-104.64</v>
      </c>
      <c r="M737" s="7">
        <v>-104.64</v>
      </c>
      <c r="N737" s="7">
        <v>-437.61</v>
      </c>
    </row>
    <row r="738" spans="1:14" x14ac:dyDescent="0.2">
      <c r="A738" s="3">
        <v>232209</v>
      </c>
      <c r="B738" s="6" t="s">
        <v>638</v>
      </c>
      <c r="C738" s="7">
        <v>0</v>
      </c>
      <c r="D738" s="7">
        <v>0</v>
      </c>
      <c r="E738" s="7">
        <v>0</v>
      </c>
      <c r="F738" s="7">
        <v>0</v>
      </c>
      <c r="G738" s="7">
        <v>0</v>
      </c>
      <c r="H738" s="7">
        <v>0</v>
      </c>
      <c r="I738" s="7">
        <v>0</v>
      </c>
      <c r="J738" s="7">
        <v>0</v>
      </c>
      <c r="K738" s="7">
        <v>0</v>
      </c>
      <c r="L738" s="7">
        <v>0</v>
      </c>
      <c r="M738" s="7">
        <v>0</v>
      </c>
      <c r="N738" s="7">
        <v>0</v>
      </c>
    </row>
    <row r="739" spans="1:14" x14ac:dyDescent="0.2">
      <c r="A739" s="3">
        <v>237999</v>
      </c>
      <c r="B739" s="6" t="s">
        <v>639</v>
      </c>
      <c r="C739" s="7">
        <v>0</v>
      </c>
      <c r="D739" s="7">
        <v>0</v>
      </c>
      <c r="E739" s="7">
        <v>0</v>
      </c>
      <c r="F739" s="7">
        <v>0</v>
      </c>
      <c r="G739" s="7">
        <v>0</v>
      </c>
      <c r="H739" s="7">
        <v>0</v>
      </c>
      <c r="I739" s="7">
        <v>0</v>
      </c>
      <c r="J739" s="7">
        <v>0</v>
      </c>
      <c r="K739" s="7">
        <v>0</v>
      </c>
      <c r="L739" s="7">
        <v>0</v>
      </c>
      <c r="M739" s="7">
        <v>0</v>
      </c>
      <c r="N739" s="7">
        <v>0</v>
      </c>
    </row>
    <row r="740" spans="1:14" x14ac:dyDescent="0.2">
      <c r="A740" s="3">
        <v>242000</v>
      </c>
      <c r="B740" s="6" t="s">
        <v>640</v>
      </c>
      <c r="C740" s="7">
        <v>-14396158</v>
      </c>
      <c r="D740" s="7">
        <v>-14396158</v>
      </c>
      <c r="E740" s="7">
        <v>0</v>
      </c>
      <c r="F740" s="7">
        <v>-16671436</v>
      </c>
      <c r="G740" s="7">
        <v>-16671436</v>
      </c>
      <c r="H740" s="7">
        <v>-16671436</v>
      </c>
      <c r="I740" s="7">
        <v>-13594117</v>
      </c>
      <c r="J740" s="7">
        <v>-13594117</v>
      </c>
      <c r="K740" s="7">
        <v>-13594117</v>
      </c>
      <c r="L740" s="7">
        <v>-13288806</v>
      </c>
      <c r="M740" s="7">
        <v>-13288806</v>
      </c>
      <c r="N740" s="7">
        <v>-13288806</v>
      </c>
    </row>
    <row r="741" spans="1:14" x14ac:dyDescent="0.2">
      <c r="A741" s="3">
        <v>242003</v>
      </c>
      <c r="B741" s="6" t="s">
        <v>641</v>
      </c>
      <c r="C741" s="7">
        <v>0</v>
      </c>
      <c r="D741" s="7">
        <v>0</v>
      </c>
      <c r="E741" s="7">
        <v>0</v>
      </c>
      <c r="F741" s="7">
        <v>0</v>
      </c>
      <c r="G741" s="7">
        <v>0</v>
      </c>
      <c r="H741" s="7">
        <v>0</v>
      </c>
      <c r="I741" s="7">
        <v>0</v>
      </c>
      <c r="J741" s="7">
        <v>61868.800000000003</v>
      </c>
      <c r="K741" s="7">
        <v>74882.44</v>
      </c>
      <c r="L741" s="7">
        <v>74807.740000000005</v>
      </c>
      <c r="M741" s="7">
        <v>74834.92</v>
      </c>
      <c r="N741" s="7">
        <v>0</v>
      </c>
    </row>
    <row r="742" spans="1:14" x14ac:dyDescent="0.2">
      <c r="A742" s="3">
        <v>242008</v>
      </c>
      <c r="B742" s="6" t="s">
        <v>642</v>
      </c>
      <c r="C742" s="7">
        <v>-386997.98</v>
      </c>
      <c r="D742" s="7">
        <v>-386997.98</v>
      </c>
      <c r="E742" s="7">
        <v>-386997.98</v>
      </c>
      <c r="F742" s="7">
        <v>-383979.6</v>
      </c>
      <c r="G742" s="7">
        <v>-380961.22</v>
      </c>
      <c r="H742" s="7">
        <v>-377660.1</v>
      </c>
      <c r="I742" s="7">
        <v>-374641.72</v>
      </c>
      <c r="J742" s="7">
        <v>-371623.34</v>
      </c>
      <c r="K742" s="7">
        <v>-368604.48</v>
      </c>
      <c r="L742" s="7">
        <v>-365586.1</v>
      </c>
      <c r="M742" s="7">
        <v>-362567.72</v>
      </c>
      <c r="N742" s="7">
        <v>-359549.34</v>
      </c>
    </row>
    <row r="743" spans="1:14" x14ac:dyDescent="0.2">
      <c r="A743" s="3">
        <v>242010</v>
      </c>
      <c r="B743" s="6" t="s">
        <v>643</v>
      </c>
      <c r="C743" s="7">
        <v>-192424.7</v>
      </c>
      <c r="D743" s="7">
        <v>-192424.7</v>
      </c>
      <c r="E743" s="7">
        <v>-192424.7</v>
      </c>
      <c r="F743" s="7">
        <v>-514122.07</v>
      </c>
      <c r="G743" s="7">
        <v>-343833.22</v>
      </c>
      <c r="H743" s="7">
        <v>-315421.96000000002</v>
      </c>
      <c r="I743" s="7">
        <v>-401905.59</v>
      </c>
      <c r="J743" s="7">
        <v>-444581</v>
      </c>
      <c r="K743" s="7">
        <v>-391916.94</v>
      </c>
      <c r="L743" s="7">
        <v>-339252.88</v>
      </c>
      <c r="M743" s="7">
        <v>-438820.61</v>
      </c>
      <c r="N743" s="7">
        <v>-470083.12</v>
      </c>
    </row>
    <row r="744" spans="1:14" x14ac:dyDescent="0.2">
      <c r="A744" s="3">
        <v>242011</v>
      </c>
      <c r="B744" s="6" t="s">
        <v>644</v>
      </c>
      <c r="C744" s="7">
        <v>-305274.59000000003</v>
      </c>
      <c r="D744" s="7">
        <v>-305274.59000000003</v>
      </c>
      <c r="E744" s="7">
        <v>-305274.59000000003</v>
      </c>
      <c r="F744" s="7">
        <v>-300621.12</v>
      </c>
      <c r="G744" s="7">
        <v>-298299.26</v>
      </c>
      <c r="H744" s="7">
        <v>-295977.40000000002</v>
      </c>
      <c r="I744" s="7">
        <v>-293655.53999999998</v>
      </c>
      <c r="J744" s="7">
        <v>-288676.03000000003</v>
      </c>
      <c r="K744" s="7">
        <v>-286354.17</v>
      </c>
      <c r="L744" s="7">
        <v>-284032.31</v>
      </c>
      <c r="M744" s="7">
        <v>-281507.78000000003</v>
      </c>
      <c r="N744" s="7">
        <v>-279077</v>
      </c>
    </row>
    <row r="745" spans="1:14" x14ac:dyDescent="0.2">
      <c r="A745" s="3">
        <v>242017</v>
      </c>
      <c r="B745" s="6" t="s">
        <v>645</v>
      </c>
      <c r="C745" s="7">
        <v>-27.96</v>
      </c>
      <c r="D745" s="7">
        <v>-27.96</v>
      </c>
      <c r="E745" s="7">
        <v>-27.96</v>
      </c>
      <c r="F745" s="7">
        <v>-27.96</v>
      </c>
      <c r="G745" s="7">
        <v>-27.96</v>
      </c>
      <c r="H745" s="7">
        <v>-27.96</v>
      </c>
      <c r="I745" s="7">
        <v>-27.96</v>
      </c>
      <c r="J745" s="7">
        <v>-27.96</v>
      </c>
      <c r="K745" s="7">
        <v>-27.96</v>
      </c>
      <c r="L745" s="7">
        <v>-27.96</v>
      </c>
      <c r="M745" s="7">
        <v>-5706.78</v>
      </c>
      <c r="N745" s="7">
        <v>-25.46</v>
      </c>
    </row>
    <row r="746" spans="1:14" x14ac:dyDescent="0.2">
      <c r="A746" s="3">
        <v>242018</v>
      </c>
      <c r="B746" s="6" t="s">
        <v>646</v>
      </c>
      <c r="C746" s="7">
        <v>100846.46</v>
      </c>
      <c r="D746" s="7">
        <v>100846.46</v>
      </c>
      <c r="E746" s="7">
        <v>100846.46</v>
      </c>
      <c r="F746" s="7">
        <v>0</v>
      </c>
      <c r="G746" s="7">
        <v>0</v>
      </c>
      <c r="H746" s="7">
        <v>0</v>
      </c>
      <c r="I746" s="7">
        <v>0</v>
      </c>
      <c r="J746" s="7">
        <v>0</v>
      </c>
      <c r="K746" s="7">
        <v>0</v>
      </c>
      <c r="L746" s="7">
        <v>0</v>
      </c>
      <c r="M746" s="7">
        <v>0</v>
      </c>
      <c r="N746" s="7">
        <v>0</v>
      </c>
    </row>
    <row r="747" spans="1:14" x14ac:dyDescent="0.2">
      <c r="A747" s="3">
        <v>242057</v>
      </c>
      <c r="B747" s="6" t="s">
        <v>647</v>
      </c>
      <c r="C747" s="7">
        <v>-40645.230000000003</v>
      </c>
      <c r="D747" s="7">
        <v>71107.64</v>
      </c>
      <c r="E747" s="7">
        <v>-43677.53</v>
      </c>
      <c r="F747" s="7">
        <v>-39734.19</v>
      </c>
      <c r="G747" s="7">
        <v>-18933.91</v>
      </c>
      <c r="H747" s="7">
        <v>-30026.17</v>
      </c>
      <c r="I747" s="7">
        <v>-41118.43</v>
      </c>
      <c r="J747" s="7">
        <v>-11956.15</v>
      </c>
      <c r="K747" s="7">
        <v>-22956.15</v>
      </c>
      <c r="L747" s="7">
        <v>-33956.15</v>
      </c>
      <c r="M747" s="7">
        <v>-12000</v>
      </c>
      <c r="N747" s="7">
        <v>-24000</v>
      </c>
    </row>
    <row r="748" spans="1:14" x14ac:dyDescent="0.2">
      <c r="A748" s="3">
        <v>242064</v>
      </c>
      <c r="B748" s="6" t="s">
        <v>648</v>
      </c>
      <c r="C748" s="7">
        <v>-20114.09</v>
      </c>
      <c r="D748" s="7">
        <v>-45234.09</v>
      </c>
      <c r="E748" s="7">
        <v>-22964.09</v>
      </c>
      <c r="F748" s="7">
        <v>-17714.09</v>
      </c>
      <c r="G748" s="7">
        <v>-8886.66</v>
      </c>
      <c r="H748" s="7">
        <v>-2926.66</v>
      </c>
      <c r="I748" s="7">
        <v>-7183.86</v>
      </c>
      <c r="J748" s="7">
        <v>-29652.66</v>
      </c>
      <c r="K748" s="7">
        <v>-32045.06</v>
      </c>
      <c r="L748" s="7">
        <v>-31695.06</v>
      </c>
      <c r="M748" s="7">
        <v>-18227.060000000001</v>
      </c>
      <c r="N748" s="7">
        <v>-18714.45</v>
      </c>
    </row>
    <row r="749" spans="1:14" x14ac:dyDescent="0.2">
      <c r="A749" s="3">
        <v>242066</v>
      </c>
      <c r="B749" s="6" t="s">
        <v>649</v>
      </c>
      <c r="C749" s="7">
        <v>20831.37</v>
      </c>
      <c r="D749" s="7">
        <v>-89418.63</v>
      </c>
      <c r="E749" s="7">
        <v>-102618.63</v>
      </c>
      <c r="F749" s="7">
        <v>-126640.79</v>
      </c>
      <c r="G749" s="7">
        <v>-85087.96</v>
      </c>
      <c r="H749" s="7">
        <v>-124667.95</v>
      </c>
      <c r="I749" s="7">
        <v>-122367.95</v>
      </c>
      <c r="J749" s="7">
        <v>-122367.95</v>
      </c>
      <c r="K749" s="7">
        <v>-122367.95</v>
      </c>
      <c r="L749" s="7">
        <v>-55812.95</v>
      </c>
      <c r="M749" s="7">
        <v>-55812.95</v>
      </c>
      <c r="N749" s="7">
        <v>-577.54</v>
      </c>
    </row>
    <row r="750" spans="1:14" x14ac:dyDescent="0.2">
      <c r="A750" s="3">
        <v>242067</v>
      </c>
      <c r="B750" s="6" t="s">
        <v>650</v>
      </c>
      <c r="C750" s="7">
        <v>24.63</v>
      </c>
      <c r="D750" s="7">
        <v>24.63</v>
      </c>
      <c r="E750" s="7">
        <v>24.63</v>
      </c>
      <c r="F750" s="7">
        <v>24.63</v>
      </c>
      <c r="G750" s="7">
        <v>24.63</v>
      </c>
      <c r="H750" s="7">
        <v>24.63</v>
      </c>
      <c r="I750" s="7">
        <v>24.63</v>
      </c>
      <c r="J750" s="7">
        <v>24.63</v>
      </c>
      <c r="K750" s="7">
        <v>24.63</v>
      </c>
      <c r="L750" s="7">
        <v>24.63</v>
      </c>
      <c r="M750" s="7">
        <v>24.63</v>
      </c>
      <c r="N750" s="7">
        <v>24.63</v>
      </c>
    </row>
    <row r="751" spans="1:14" x14ac:dyDescent="0.2">
      <c r="A751" s="3">
        <v>242072</v>
      </c>
      <c r="B751" s="6" t="s">
        <v>651</v>
      </c>
      <c r="C751" s="7">
        <v>318.55</v>
      </c>
      <c r="D751" s="7">
        <v>3518.55</v>
      </c>
      <c r="E751" s="7">
        <v>10168.549999999999</v>
      </c>
      <c r="F751" s="7">
        <v>12568.55</v>
      </c>
      <c r="G751" s="7">
        <v>13018.55</v>
      </c>
      <c r="H751" s="7">
        <v>10018.549999999999</v>
      </c>
      <c r="I751" s="7">
        <v>11968.55</v>
      </c>
      <c r="J751" s="7">
        <v>11118.55</v>
      </c>
      <c r="K751" s="7">
        <v>12068.55</v>
      </c>
      <c r="L751" s="7">
        <v>15318.55</v>
      </c>
      <c r="M751" s="7">
        <v>7268.55</v>
      </c>
      <c r="N751" s="7">
        <v>-3034.45</v>
      </c>
    </row>
    <row r="752" spans="1:14" x14ac:dyDescent="0.2">
      <c r="A752" s="3">
        <v>242073</v>
      </c>
      <c r="B752" s="6" t="s">
        <v>652</v>
      </c>
      <c r="C752" s="7">
        <v>0</v>
      </c>
      <c r="D752" s="7">
        <v>0</v>
      </c>
      <c r="E752" s="7">
        <v>0</v>
      </c>
      <c r="F752" s="7">
        <v>0</v>
      </c>
      <c r="G752" s="7">
        <v>0</v>
      </c>
      <c r="H752" s="7">
        <v>-1738</v>
      </c>
      <c r="I752" s="7">
        <v>-1529.01</v>
      </c>
      <c r="J752" s="7">
        <v>70.989999999999995</v>
      </c>
      <c r="K752" s="7">
        <v>-3329.01</v>
      </c>
      <c r="L752" s="7">
        <v>-1229.01</v>
      </c>
      <c r="M752" s="7">
        <v>-2829.01</v>
      </c>
      <c r="N752" s="7">
        <v>-1529.01</v>
      </c>
    </row>
    <row r="753" spans="1:14" x14ac:dyDescent="0.2">
      <c r="A753" s="3">
        <v>242074</v>
      </c>
      <c r="B753" s="6" t="s">
        <v>653</v>
      </c>
      <c r="C753" s="7">
        <v>0</v>
      </c>
      <c r="D753" s="7">
        <v>0</v>
      </c>
      <c r="E753" s="7">
        <v>0</v>
      </c>
      <c r="F753" s="7">
        <v>0</v>
      </c>
      <c r="G753" s="7">
        <v>0</v>
      </c>
      <c r="H753" s="7">
        <v>-7200</v>
      </c>
      <c r="I753" s="7">
        <v>-12200</v>
      </c>
      <c r="J753" s="7">
        <v>-32200</v>
      </c>
      <c r="K753" s="7">
        <v>-42200</v>
      </c>
      <c r="L753" s="7">
        <v>-10000</v>
      </c>
      <c r="M753" s="7">
        <v>-10000</v>
      </c>
      <c r="N753" s="7">
        <v>0</v>
      </c>
    </row>
    <row r="754" spans="1:14" x14ac:dyDescent="0.2">
      <c r="A754" s="3">
        <v>242075</v>
      </c>
      <c r="B754" s="6" t="s">
        <v>654</v>
      </c>
      <c r="C754" s="7">
        <v>-4140</v>
      </c>
      <c r="D754" s="7">
        <v>-4140</v>
      </c>
      <c r="E754" s="7">
        <v>-4140</v>
      </c>
      <c r="F754" s="7">
        <v>-4140</v>
      </c>
      <c r="G754" s="7">
        <v>-5865</v>
      </c>
      <c r="H754" s="7">
        <v>-11960</v>
      </c>
      <c r="I754" s="7">
        <v>-11960</v>
      </c>
      <c r="J754" s="7">
        <v>-230</v>
      </c>
      <c r="K754" s="7">
        <v>-230</v>
      </c>
      <c r="L754" s="7">
        <v>-1610</v>
      </c>
      <c r="M754" s="7">
        <v>-3565</v>
      </c>
      <c r="N754" s="7">
        <v>-3565</v>
      </c>
    </row>
    <row r="755" spans="1:14" x14ac:dyDescent="0.2">
      <c r="A755" s="3">
        <v>242091</v>
      </c>
      <c r="B755" s="6" t="s">
        <v>655</v>
      </c>
      <c r="C755" s="7">
        <v>-218578.3</v>
      </c>
      <c r="D755" s="7">
        <v>-218578.3</v>
      </c>
      <c r="E755" s="7">
        <v>-218578.3</v>
      </c>
      <c r="F755" s="7">
        <v>-218578.3</v>
      </c>
      <c r="G755" s="7">
        <v>-218578.3</v>
      </c>
      <c r="H755" s="7">
        <v>-218578.3</v>
      </c>
      <c r="I755" s="7">
        <v>-218578.3</v>
      </c>
      <c r="J755" s="7">
        <v>-218578.3</v>
      </c>
      <c r="K755" s="7">
        <v>-218578.3</v>
      </c>
      <c r="L755" s="7">
        <v>-218578.3</v>
      </c>
      <c r="M755" s="7">
        <v>-218578.3</v>
      </c>
      <c r="N755" s="7">
        <v>-218578.3</v>
      </c>
    </row>
    <row r="756" spans="1:14" x14ac:dyDescent="0.2">
      <c r="A756" s="3">
        <v>242100</v>
      </c>
      <c r="B756" s="6" t="s">
        <v>656</v>
      </c>
      <c r="C756" s="7">
        <v>-820368.07</v>
      </c>
      <c r="D756" s="7">
        <v>-1014398.38</v>
      </c>
      <c r="E756" s="7">
        <v>-1134534.1200000001</v>
      </c>
      <c r="F756" s="7">
        <v>-1103670.3</v>
      </c>
      <c r="G756" s="7">
        <v>-1083303.81</v>
      </c>
      <c r="H756" s="7">
        <v>-1092700.58</v>
      </c>
      <c r="I756" s="7">
        <v>-813104.79</v>
      </c>
      <c r="J756" s="7">
        <v>-630283.06999999995</v>
      </c>
      <c r="K756" s="7">
        <v>-526960.47</v>
      </c>
      <c r="L756" s="7">
        <v>-452725.48</v>
      </c>
      <c r="M756" s="7">
        <v>-394054.99</v>
      </c>
      <c r="N756" s="7">
        <v>-488765.98</v>
      </c>
    </row>
    <row r="757" spans="1:14" x14ac:dyDescent="0.2">
      <c r="A757" s="3">
        <v>242101</v>
      </c>
      <c r="B757" s="6" t="s">
        <v>657</v>
      </c>
      <c r="C757" s="7">
        <v>0</v>
      </c>
      <c r="D757" s="7">
        <v>0</v>
      </c>
      <c r="E757" s="7">
        <v>0</v>
      </c>
      <c r="F757" s="7">
        <v>0</v>
      </c>
      <c r="G757" s="7">
        <v>0</v>
      </c>
      <c r="H757" s="7">
        <v>0</v>
      </c>
      <c r="I757" s="7">
        <v>0</v>
      </c>
      <c r="J757" s="7">
        <v>0</v>
      </c>
      <c r="K757" s="7">
        <v>0</v>
      </c>
      <c r="L757" s="7">
        <v>0</v>
      </c>
      <c r="M757" s="7">
        <v>0</v>
      </c>
      <c r="N757" s="7">
        <v>0</v>
      </c>
    </row>
    <row r="758" spans="1:14" x14ac:dyDescent="0.2">
      <c r="A758" s="3">
        <v>242102</v>
      </c>
      <c r="B758" s="6" t="s">
        <v>658</v>
      </c>
      <c r="C758" s="7">
        <v>-3022001.2</v>
      </c>
      <c r="D758" s="7">
        <v>-3017135.42</v>
      </c>
      <c r="E758" s="7">
        <v>-2410559.2799999998</v>
      </c>
      <c r="F758" s="7">
        <v>-2337904.1</v>
      </c>
      <c r="G758" s="7">
        <v>-1775980.97</v>
      </c>
      <c r="H758" s="7">
        <v>-1394712.59</v>
      </c>
      <c r="I758" s="7">
        <v>-670695.72</v>
      </c>
      <c r="J758" s="7">
        <v>-621649.05000000005</v>
      </c>
      <c r="K758" s="7">
        <v>-540750.81000000006</v>
      </c>
      <c r="L758" s="7">
        <v>-544914.55000000005</v>
      </c>
      <c r="M758" s="7">
        <v>-718999.16</v>
      </c>
      <c r="N758" s="7">
        <v>-1538962.54</v>
      </c>
    </row>
    <row r="759" spans="1:14" x14ac:dyDescent="0.2">
      <c r="A759" s="3">
        <v>242104</v>
      </c>
      <c r="B759" s="6" t="s">
        <v>659</v>
      </c>
      <c r="C759" s="7">
        <v>-1578414.76</v>
      </c>
      <c r="D759" s="7">
        <v>-1840708.15</v>
      </c>
      <c r="E759" s="7">
        <v>-2045721.25</v>
      </c>
      <c r="F759" s="7">
        <v>-2211622.7799999998</v>
      </c>
      <c r="G759" s="7">
        <v>-2225747.89</v>
      </c>
      <c r="H759" s="7">
        <v>-2268365.9</v>
      </c>
      <c r="I759" s="7">
        <v>-2118303.34</v>
      </c>
      <c r="J759" s="7">
        <v>-2099799.79</v>
      </c>
      <c r="K759" s="7">
        <v>-2016364.04</v>
      </c>
      <c r="L759" s="7">
        <v>-1913041.45</v>
      </c>
      <c r="M759" s="7">
        <v>-1907267.04</v>
      </c>
      <c r="N759" s="7">
        <v>-1729415.09</v>
      </c>
    </row>
    <row r="760" spans="1:14" x14ac:dyDescent="0.2">
      <c r="A760" s="3">
        <v>242105</v>
      </c>
      <c r="B760" s="6" t="s">
        <v>660</v>
      </c>
      <c r="C760" s="7">
        <v>-104178.87</v>
      </c>
      <c r="D760" s="7">
        <v>-147128.26999999999</v>
      </c>
      <c r="E760" s="7">
        <v>-279263.88</v>
      </c>
      <c r="F760" s="7">
        <v>-219823.94</v>
      </c>
      <c r="G760" s="7">
        <v>-188796.78</v>
      </c>
      <c r="H760" s="7">
        <v>-168895.33</v>
      </c>
      <c r="I760" s="7">
        <v>-155452.71</v>
      </c>
      <c r="J760" s="7">
        <v>-143181.51999999999</v>
      </c>
      <c r="K760" s="7">
        <v>-131776.37</v>
      </c>
      <c r="L760" s="7">
        <v>-126481.88</v>
      </c>
      <c r="M760" s="7">
        <v>-130144.56</v>
      </c>
      <c r="N760" s="7">
        <v>-154371.6</v>
      </c>
    </row>
    <row r="761" spans="1:14" x14ac:dyDescent="0.2">
      <c r="A761" s="3">
        <v>242107</v>
      </c>
      <c r="B761" s="6" t="s">
        <v>661</v>
      </c>
      <c r="C761" s="7">
        <v>-77839.41</v>
      </c>
      <c r="D761" s="7">
        <v>-36154</v>
      </c>
      <c r="E761" s="7">
        <v>6550.5</v>
      </c>
      <c r="F761" s="7">
        <v>16821.5</v>
      </c>
      <c r="G761" s="7">
        <v>-1130</v>
      </c>
      <c r="H761" s="7">
        <v>-16858</v>
      </c>
      <c r="I761" s="7">
        <v>0</v>
      </c>
      <c r="J761" s="7">
        <v>-7703</v>
      </c>
      <c r="K761" s="7">
        <v>-3620</v>
      </c>
      <c r="L761" s="7">
        <v>0</v>
      </c>
      <c r="M761" s="7">
        <v>-1083.8599999999999</v>
      </c>
      <c r="N761" s="7">
        <v>90</v>
      </c>
    </row>
    <row r="762" spans="1:14" x14ac:dyDescent="0.2">
      <c r="A762" s="3">
        <v>242108</v>
      </c>
      <c r="B762" s="6" t="s">
        <v>662</v>
      </c>
      <c r="C762" s="7">
        <v>-159</v>
      </c>
      <c r="D762" s="7">
        <v>0</v>
      </c>
      <c r="E762" s="7">
        <v>0</v>
      </c>
      <c r="F762" s="7">
        <v>0</v>
      </c>
      <c r="G762" s="7">
        <v>0</v>
      </c>
      <c r="H762" s="7">
        <v>-3016</v>
      </c>
      <c r="I762" s="7">
        <v>0</v>
      </c>
      <c r="J762" s="7">
        <v>0</v>
      </c>
      <c r="K762" s="7">
        <v>0</v>
      </c>
      <c r="L762" s="7">
        <v>0</v>
      </c>
      <c r="M762" s="7">
        <v>0</v>
      </c>
      <c r="N762" s="7">
        <v>0</v>
      </c>
    </row>
    <row r="763" spans="1:14" x14ac:dyDescent="0.2">
      <c r="A763" s="3">
        <v>242109</v>
      </c>
      <c r="B763" s="6" t="s">
        <v>663</v>
      </c>
      <c r="C763" s="7">
        <v>0</v>
      </c>
      <c r="D763" s="7">
        <v>0</v>
      </c>
      <c r="E763" s="7">
        <v>0</v>
      </c>
      <c r="F763" s="7">
        <v>0</v>
      </c>
      <c r="G763" s="7">
        <v>0</v>
      </c>
      <c r="H763" s="7">
        <v>0</v>
      </c>
      <c r="I763" s="7">
        <v>0</v>
      </c>
      <c r="J763" s="7">
        <v>0</v>
      </c>
      <c r="K763" s="7">
        <v>0</v>
      </c>
      <c r="L763" s="7">
        <v>0</v>
      </c>
      <c r="M763" s="7">
        <v>0</v>
      </c>
      <c r="N763" s="7">
        <v>0</v>
      </c>
    </row>
    <row r="764" spans="1:14" x14ac:dyDescent="0.2">
      <c r="A764" s="3">
        <v>242140</v>
      </c>
      <c r="B764" s="6" t="s">
        <v>664</v>
      </c>
      <c r="C764" s="7">
        <v>-339636.69</v>
      </c>
      <c r="D764" s="7">
        <v>-263599.48</v>
      </c>
      <c r="E764" s="7">
        <v>-281296.40999999997</v>
      </c>
      <c r="F764" s="7">
        <v>-162400.13</v>
      </c>
      <c r="G764" s="7">
        <v>-163246.73000000001</v>
      </c>
      <c r="H764" s="7">
        <v>-165781.09</v>
      </c>
      <c r="I764" s="7">
        <v>-164760.9</v>
      </c>
      <c r="J764" s="7">
        <v>-169525.45</v>
      </c>
      <c r="K764" s="7">
        <v>-185755.3</v>
      </c>
      <c r="L764" s="7">
        <v>-206857.69</v>
      </c>
      <c r="M764" s="7">
        <v>-256213.09</v>
      </c>
      <c r="N764" s="7">
        <v>-300002.76</v>
      </c>
    </row>
    <row r="765" spans="1:14" x14ac:dyDescent="0.2">
      <c r="A765" s="3">
        <v>242145</v>
      </c>
      <c r="B765" s="6" t="s">
        <v>665</v>
      </c>
      <c r="C765" s="7">
        <v>0</v>
      </c>
      <c r="D765" s="7">
        <v>0</v>
      </c>
      <c r="E765" s="7">
        <v>0</v>
      </c>
      <c r="F765" s="7">
        <v>0</v>
      </c>
      <c r="G765" s="7">
        <v>0</v>
      </c>
      <c r="H765" s="7">
        <v>0</v>
      </c>
      <c r="I765" s="7">
        <v>0</v>
      </c>
      <c r="J765" s="7">
        <v>0</v>
      </c>
      <c r="K765" s="7">
        <v>0</v>
      </c>
      <c r="L765" s="7">
        <v>11559.72</v>
      </c>
      <c r="M765" s="7">
        <v>-4500</v>
      </c>
      <c r="N765" s="7">
        <v>-2956</v>
      </c>
    </row>
    <row r="766" spans="1:14" x14ac:dyDescent="0.2">
      <c r="A766" s="3">
        <v>242910</v>
      </c>
      <c r="B766" s="6" t="s">
        <v>666</v>
      </c>
      <c r="C766" s="7">
        <v>0</v>
      </c>
      <c r="D766" s="7">
        <v>0</v>
      </c>
      <c r="E766" s="7">
        <v>0</v>
      </c>
      <c r="F766" s="7">
        <v>0</v>
      </c>
      <c r="G766" s="7">
        <v>0</v>
      </c>
      <c r="H766" s="7">
        <v>0</v>
      </c>
      <c r="I766" s="7">
        <v>0</v>
      </c>
      <c r="J766" s="7">
        <v>0</v>
      </c>
      <c r="K766" s="7">
        <v>0</v>
      </c>
      <c r="L766" s="7">
        <v>0</v>
      </c>
      <c r="M766" s="7">
        <v>0</v>
      </c>
      <c r="N766" s="7">
        <v>0</v>
      </c>
    </row>
    <row r="767" spans="1:14" x14ac:dyDescent="0.2">
      <c r="A767" s="3">
        <v>242916</v>
      </c>
      <c r="B767" s="6" t="s">
        <v>667</v>
      </c>
      <c r="C767" s="7">
        <v>0</v>
      </c>
      <c r="D767" s="7">
        <v>0</v>
      </c>
      <c r="E767" s="7">
        <v>0</v>
      </c>
      <c r="F767" s="7">
        <v>0</v>
      </c>
      <c r="G767" s="7">
        <v>0</v>
      </c>
      <c r="H767" s="7">
        <v>0</v>
      </c>
      <c r="I767" s="7">
        <v>0</v>
      </c>
      <c r="J767" s="7">
        <v>0</v>
      </c>
      <c r="K767" s="7">
        <v>0</v>
      </c>
      <c r="L767" s="7">
        <v>0</v>
      </c>
      <c r="M767" s="7">
        <v>0</v>
      </c>
      <c r="N767" s="7">
        <v>0</v>
      </c>
    </row>
    <row r="768" spans="1:14" x14ac:dyDescent="0.2">
      <c r="A768" s="3">
        <v>242920</v>
      </c>
      <c r="B768" s="6" t="s">
        <v>668</v>
      </c>
      <c r="C768" s="7">
        <v>0</v>
      </c>
      <c r="D768" s="7">
        <v>0</v>
      </c>
      <c r="E768" s="7">
        <v>0</v>
      </c>
      <c r="F768" s="7">
        <v>0</v>
      </c>
      <c r="G768" s="7">
        <v>0</v>
      </c>
      <c r="H768" s="7">
        <v>0</v>
      </c>
      <c r="I768" s="7">
        <v>0</v>
      </c>
      <c r="J768" s="7">
        <v>0</v>
      </c>
      <c r="K768" s="7">
        <v>0</v>
      </c>
      <c r="L768" s="7">
        <v>0</v>
      </c>
      <c r="M768" s="7">
        <v>0</v>
      </c>
      <c r="N768" s="7">
        <v>0</v>
      </c>
    </row>
    <row r="769" spans="1:14" x14ac:dyDescent="0.2">
      <c r="A769" s="3">
        <v>242926</v>
      </c>
      <c r="B769" s="6" t="s">
        <v>669</v>
      </c>
      <c r="C769" s="7">
        <v>0</v>
      </c>
      <c r="D769" s="7">
        <v>0</v>
      </c>
      <c r="E769" s="7">
        <v>0</v>
      </c>
      <c r="F769" s="7">
        <v>0</v>
      </c>
      <c r="G769" s="7">
        <v>0</v>
      </c>
      <c r="H769" s="7">
        <v>0</v>
      </c>
      <c r="I769" s="7">
        <v>0</v>
      </c>
      <c r="J769" s="7">
        <v>0</v>
      </c>
      <c r="K769" s="7">
        <v>0</v>
      </c>
      <c r="L769" s="7">
        <v>0</v>
      </c>
      <c r="M769" s="7">
        <v>0</v>
      </c>
      <c r="N769" s="7">
        <v>0</v>
      </c>
    </row>
    <row r="770" spans="1:14" x14ac:dyDescent="0.2">
      <c r="A770" s="3">
        <v>242980</v>
      </c>
      <c r="B770" s="6" t="s">
        <v>670</v>
      </c>
      <c r="C770" s="7">
        <v>0</v>
      </c>
      <c r="D770" s="7">
        <v>0</v>
      </c>
      <c r="E770" s="7">
        <v>0</v>
      </c>
      <c r="F770" s="7">
        <v>0</v>
      </c>
      <c r="G770" s="7">
        <v>0</v>
      </c>
      <c r="H770" s="7">
        <v>0</v>
      </c>
      <c r="I770" s="7">
        <v>0</v>
      </c>
      <c r="J770" s="7">
        <v>0</v>
      </c>
      <c r="K770" s="7">
        <v>0</v>
      </c>
      <c r="L770" s="7">
        <v>0</v>
      </c>
      <c r="M770" s="7">
        <v>0</v>
      </c>
      <c r="N770" s="7">
        <v>0</v>
      </c>
    </row>
    <row r="771" spans="1:14" x14ac:dyDescent="0.2">
      <c r="A771" s="3">
        <v>242990</v>
      </c>
      <c r="B771" s="6" t="s">
        <v>671</v>
      </c>
      <c r="C771" s="7">
        <v>0</v>
      </c>
      <c r="D771" s="7">
        <v>0</v>
      </c>
      <c r="E771" s="7">
        <v>0</v>
      </c>
      <c r="F771" s="7">
        <v>0</v>
      </c>
      <c r="G771" s="7">
        <v>0</v>
      </c>
      <c r="H771" s="7">
        <v>0</v>
      </c>
      <c r="I771" s="7">
        <v>0</v>
      </c>
      <c r="J771" s="7">
        <v>0</v>
      </c>
      <c r="K771" s="7">
        <v>0</v>
      </c>
      <c r="L771" s="7">
        <v>0</v>
      </c>
      <c r="M771" s="7">
        <v>0</v>
      </c>
      <c r="N771" s="7">
        <v>0</v>
      </c>
    </row>
    <row r="772" spans="1:14" x14ac:dyDescent="0.2">
      <c r="A772" s="3">
        <v>242999</v>
      </c>
      <c r="B772" s="6" t="s">
        <v>672</v>
      </c>
      <c r="C772" s="7">
        <v>5342.41</v>
      </c>
      <c r="D772" s="7">
        <v>4572.2299999999996</v>
      </c>
      <c r="E772" s="7">
        <v>4487.25</v>
      </c>
      <c r="F772" s="7">
        <v>133055.97</v>
      </c>
      <c r="G772" s="7">
        <v>133055.97</v>
      </c>
      <c r="H772" s="7">
        <v>133055.97</v>
      </c>
      <c r="I772" s="7">
        <v>133055.97</v>
      </c>
      <c r="J772" s="7">
        <v>133055.97</v>
      </c>
      <c r="K772" s="7">
        <v>133574.72</v>
      </c>
      <c r="L772" s="7">
        <v>133574.72</v>
      </c>
      <c r="M772" s="7">
        <v>134093.47</v>
      </c>
      <c r="N772" s="7">
        <v>234094.75</v>
      </c>
    </row>
    <row r="773" spans="1:14" x14ac:dyDescent="0.2">
      <c r="A773" s="3">
        <v>243000</v>
      </c>
      <c r="B773" s="6" t="s">
        <v>673</v>
      </c>
      <c r="C773" s="7">
        <v>0</v>
      </c>
      <c r="D773" s="7">
        <v>0</v>
      </c>
      <c r="E773" s="7">
        <v>0</v>
      </c>
      <c r="F773" s="7">
        <v>0</v>
      </c>
      <c r="G773" s="7">
        <v>0</v>
      </c>
      <c r="H773" s="7">
        <v>0</v>
      </c>
      <c r="I773" s="7">
        <v>0</v>
      </c>
      <c r="J773" s="7">
        <v>0</v>
      </c>
      <c r="K773" s="7">
        <v>0</v>
      </c>
      <c r="L773" s="7">
        <v>0</v>
      </c>
      <c r="M773" s="7">
        <v>0</v>
      </c>
      <c r="N773" s="7">
        <v>0</v>
      </c>
    </row>
    <row r="774" spans="1:14" x14ac:dyDescent="0.2">
      <c r="A774" s="3">
        <v>255084</v>
      </c>
      <c r="B774" s="6" t="s">
        <v>674</v>
      </c>
      <c r="C774" s="7">
        <v>-1430184</v>
      </c>
      <c r="D774" s="7">
        <v>-1299931</v>
      </c>
      <c r="E774" s="7">
        <v>-1198821</v>
      </c>
      <c r="F774" s="7">
        <v>-1140742</v>
      </c>
      <c r="G774" s="7">
        <v>-1106570</v>
      </c>
      <c r="H774" s="7">
        <v>-1100594</v>
      </c>
      <c r="I774" s="7">
        <v>-1119500</v>
      </c>
      <c r="J774" s="7">
        <v>-1146688</v>
      </c>
      <c r="K774" s="7">
        <v>-1170967</v>
      </c>
      <c r="L774" s="7">
        <v>-1189978</v>
      </c>
      <c r="M774" s="7">
        <v>-1179929</v>
      </c>
      <c r="N774" s="7">
        <v>-1107799</v>
      </c>
    </row>
    <row r="775" spans="1:14" x14ac:dyDescent="0.2">
      <c r="A775" s="3">
        <v>283011</v>
      </c>
      <c r="B775" s="6" t="s">
        <v>675</v>
      </c>
      <c r="C775" s="7">
        <v>0</v>
      </c>
      <c r="D775" s="7">
        <v>0</v>
      </c>
      <c r="E775" s="7">
        <v>0</v>
      </c>
      <c r="F775" s="7">
        <v>0</v>
      </c>
      <c r="G775" s="7">
        <v>753599</v>
      </c>
      <c r="H775" s="7">
        <v>937265</v>
      </c>
      <c r="I775" s="7">
        <v>0</v>
      </c>
      <c r="J775" s="7">
        <v>0</v>
      </c>
      <c r="K775" s="7">
        <v>0</v>
      </c>
      <c r="L775" s="7">
        <v>0</v>
      </c>
      <c r="M775" s="7">
        <v>0</v>
      </c>
      <c r="N775" s="7">
        <v>0</v>
      </c>
    </row>
    <row r="776" spans="1:14" x14ac:dyDescent="0.2">
      <c r="A776" s="3">
        <v>283013</v>
      </c>
      <c r="B776" s="6" t="s">
        <v>676</v>
      </c>
      <c r="C776" s="7">
        <v>-1486738.16</v>
      </c>
      <c r="D776" s="7">
        <v>-1486738.16</v>
      </c>
      <c r="E776" s="7">
        <v>-1486738.16</v>
      </c>
      <c r="F776" s="7">
        <v>-1631738.16</v>
      </c>
      <c r="G776" s="7">
        <v>-1631738.16</v>
      </c>
      <c r="H776" s="7">
        <v>-1631738.16</v>
      </c>
      <c r="I776" s="7">
        <v>-1631738.16</v>
      </c>
      <c r="J776" s="7">
        <v>-1631738.16</v>
      </c>
      <c r="K776" s="7">
        <v>-1631738.16</v>
      </c>
      <c r="L776" s="7">
        <v>-1631738.16</v>
      </c>
      <c r="M776" s="7">
        <v>-1631738.16</v>
      </c>
      <c r="N776" s="7">
        <v>-1631738.16</v>
      </c>
    </row>
    <row r="777" spans="1:14" x14ac:dyDescent="0.2">
      <c r="A777" s="3">
        <v>283014</v>
      </c>
      <c r="B777" s="6" t="s">
        <v>677</v>
      </c>
      <c r="C777" s="7">
        <v>-2314587</v>
      </c>
      <c r="D777" s="7">
        <v>-2314587</v>
      </c>
      <c r="E777" s="7">
        <v>-2314587</v>
      </c>
      <c r="F777" s="7">
        <v>-2314587</v>
      </c>
      <c r="G777" s="7">
        <v>-2314587</v>
      </c>
      <c r="H777" s="7">
        <v>-2314587</v>
      </c>
      <c r="I777" s="7">
        <v>-2314587</v>
      </c>
      <c r="J777" s="7">
        <v>-2314587</v>
      </c>
      <c r="K777" s="7">
        <v>-2314587</v>
      </c>
      <c r="L777" s="7">
        <v>-2314587</v>
      </c>
      <c r="M777" s="7">
        <v>-2314587</v>
      </c>
      <c r="N777" s="7">
        <v>-2314587</v>
      </c>
    </row>
    <row r="778" spans="1:14" x14ac:dyDescent="0.2">
      <c r="A778" s="3">
        <v>283015</v>
      </c>
      <c r="B778" s="6" t="s">
        <v>678</v>
      </c>
      <c r="C778" s="7">
        <v>-6502027.1399999997</v>
      </c>
      <c r="D778" s="7">
        <v>-6502027.1399999997</v>
      </c>
      <c r="E778" s="7">
        <v>-6502027.1399999997</v>
      </c>
      <c r="F778" s="7">
        <v>-6277527.1399999997</v>
      </c>
      <c r="G778" s="7">
        <v>-6277527.1399999997</v>
      </c>
      <c r="H778" s="7">
        <v>-6277527.1399999997</v>
      </c>
      <c r="I778" s="7">
        <v>-6277527.1399999997</v>
      </c>
      <c r="J778" s="7">
        <v>-6277527.1399999997</v>
      </c>
      <c r="K778" s="7">
        <v>-6277527.1399999997</v>
      </c>
      <c r="L778" s="7">
        <v>-6277527.1399999997</v>
      </c>
      <c r="M778" s="7">
        <v>-6277527.1399999997</v>
      </c>
      <c r="N778" s="7">
        <v>-6277527.1399999997</v>
      </c>
    </row>
    <row r="779" spans="1:14" x14ac:dyDescent="0.2">
      <c r="A779" s="3">
        <v>283016</v>
      </c>
      <c r="B779" s="6" t="s">
        <v>678</v>
      </c>
      <c r="C779" s="7">
        <v>-58518244.240000002</v>
      </c>
      <c r="D779" s="7">
        <v>-58518244.240000002</v>
      </c>
      <c r="E779" s="7">
        <v>-58518244.240000002</v>
      </c>
      <c r="F779" s="7">
        <v>-56497744.240000002</v>
      </c>
      <c r="G779" s="7">
        <v>-56497744.240000002</v>
      </c>
      <c r="H779" s="7">
        <v>-56497744.240000002</v>
      </c>
      <c r="I779" s="7">
        <v>-56497744.240000002</v>
      </c>
      <c r="J779" s="7">
        <v>-56497744.240000002</v>
      </c>
      <c r="K779" s="7">
        <v>-56497744.240000002</v>
      </c>
      <c r="L779" s="7">
        <v>-56497744.240000002</v>
      </c>
      <c r="M779" s="7">
        <v>-56497744.240000002</v>
      </c>
      <c r="N779" s="7">
        <v>-56497744.240000002</v>
      </c>
    </row>
    <row r="780" spans="1:14" x14ac:dyDescent="0.2">
      <c r="A780" s="3">
        <v>283021</v>
      </c>
      <c r="B780" s="6" t="s">
        <v>679</v>
      </c>
      <c r="C780" s="7">
        <v>1149235.45</v>
      </c>
      <c r="D780" s="7">
        <v>1149235.45</v>
      </c>
      <c r="E780" s="7">
        <v>1149235.45</v>
      </c>
      <c r="F780" s="7">
        <v>-321671.55</v>
      </c>
      <c r="G780" s="7">
        <v>-495330.55</v>
      </c>
      <c r="H780" s="7">
        <v>-525697.55000000005</v>
      </c>
      <c r="I780" s="7">
        <v>-429617.55</v>
      </c>
      <c r="J780" s="7">
        <v>-291453.55</v>
      </c>
      <c r="K780" s="7">
        <v>-168068.55</v>
      </c>
      <c r="L780" s="7">
        <v>448056.45</v>
      </c>
      <c r="M780" s="7">
        <v>397001.45</v>
      </c>
      <c r="N780" s="7">
        <v>1789530.45</v>
      </c>
    </row>
    <row r="781" spans="1:14" x14ac:dyDescent="0.2">
      <c r="A781" s="3">
        <v>283022</v>
      </c>
      <c r="B781" s="6" t="s">
        <v>679</v>
      </c>
      <c r="C781" s="7">
        <v>253151.87</v>
      </c>
      <c r="D781" s="7">
        <v>253151.87</v>
      </c>
      <c r="E781" s="7">
        <v>253151.87</v>
      </c>
      <c r="F781" s="7">
        <v>-56371.13</v>
      </c>
      <c r="G781" s="7">
        <v>-92914.13</v>
      </c>
      <c r="H781" s="7">
        <v>-99304.13</v>
      </c>
      <c r="I781" s="7">
        <v>-79086.13</v>
      </c>
      <c r="J781" s="7">
        <v>-50012.13</v>
      </c>
      <c r="K781" s="7">
        <v>-24048.13</v>
      </c>
      <c r="L781" s="7">
        <v>100314.87</v>
      </c>
      <c r="M781" s="7">
        <v>89527.87</v>
      </c>
      <c r="N781" s="7">
        <v>12099.87</v>
      </c>
    </row>
    <row r="782" spans="1:14" x14ac:dyDescent="0.2">
      <c r="A782" s="3">
        <v>283031</v>
      </c>
      <c r="B782" s="6" t="s">
        <v>680</v>
      </c>
      <c r="C782" s="7">
        <v>285247</v>
      </c>
      <c r="D782" s="7">
        <v>285607</v>
      </c>
      <c r="E782" s="7">
        <v>286348</v>
      </c>
      <c r="F782" s="7">
        <v>286899</v>
      </c>
      <c r="G782" s="7">
        <v>506164</v>
      </c>
      <c r="H782" s="7">
        <v>208919.33</v>
      </c>
      <c r="I782" s="7">
        <v>273887.33</v>
      </c>
      <c r="J782" s="7">
        <v>580608.32999999996</v>
      </c>
      <c r="K782" s="7">
        <v>595645.32999999996</v>
      </c>
      <c r="L782" s="7">
        <v>854830.33</v>
      </c>
      <c r="M782" s="7">
        <v>846665.33</v>
      </c>
      <c r="N782" s="7">
        <v>902044.33</v>
      </c>
    </row>
    <row r="783" spans="1:14" x14ac:dyDescent="0.2">
      <c r="A783" s="3">
        <v>283032</v>
      </c>
      <c r="B783" s="6" t="s">
        <v>680</v>
      </c>
      <c r="C783" s="7">
        <v>5587.96</v>
      </c>
      <c r="D783" s="7">
        <v>5663.96</v>
      </c>
      <c r="E783" s="7">
        <v>5819.96</v>
      </c>
      <c r="F783" s="7">
        <v>5935.96</v>
      </c>
      <c r="G783" s="7">
        <v>52075.96</v>
      </c>
      <c r="H783" s="7">
        <v>-8627.5499999999993</v>
      </c>
      <c r="I783" s="7">
        <v>5043.45</v>
      </c>
      <c r="J783" s="7">
        <v>67741.45</v>
      </c>
      <c r="K783" s="7">
        <v>70905.45</v>
      </c>
      <c r="L783" s="7">
        <v>132973.45000000001</v>
      </c>
      <c r="M783" s="7">
        <v>131247.45000000001</v>
      </c>
      <c r="N783" s="7">
        <v>142948.45000000001</v>
      </c>
    </row>
    <row r="784" spans="1:14" x14ac:dyDescent="0.2">
      <c r="A784" s="3">
        <v>283061</v>
      </c>
      <c r="B784" s="6" t="s">
        <v>681</v>
      </c>
      <c r="C784" s="7">
        <v>-206570386</v>
      </c>
      <c r="D784" s="7">
        <v>-213660680</v>
      </c>
      <c r="E784" s="7">
        <v>-228128111</v>
      </c>
      <c r="F784" s="7">
        <v>-233539778</v>
      </c>
      <c r="G784" s="7">
        <v>-232035001</v>
      </c>
      <c r="H784" s="7">
        <v>-232664388</v>
      </c>
      <c r="I784" s="7">
        <v>-229026187</v>
      </c>
      <c r="J784" s="7">
        <v>-224431755</v>
      </c>
      <c r="K784" s="7">
        <v>-222744109</v>
      </c>
      <c r="L784" s="7">
        <v>-222873577</v>
      </c>
      <c r="M784" s="7">
        <v>-224819732</v>
      </c>
      <c r="N784" s="7">
        <v>-229824366</v>
      </c>
    </row>
    <row r="785" spans="1:14" x14ac:dyDescent="0.2">
      <c r="A785" s="3">
        <v>283062</v>
      </c>
      <c r="B785" s="6" t="s">
        <v>681</v>
      </c>
      <c r="C785" s="7">
        <v>-39960573.700000003</v>
      </c>
      <c r="D785" s="7">
        <v>-41452584.700000003</v>
      </c>
      <c r="E785" s="7">
        <v>-41429971.700000003</v>
      </c>
      <c r="F785" s="7">
        <v>-41798836.700000003</v>
      </c>
      <c r="G785" s="7">
        <v>-45798554.700000003</v>
      </c>
      <c r="H785" s="7">
        <v>-45451536.700000003</v>
      </c>
      <c r="I785" s="7">
        <v>-44769208.700000003</v>
      </c>
      <c r="J785" s="7">
        <v>-44424911.700000003</v>
      </c>
      <c r="K785" s="7">
        <v>-44016308.700000003</v>
      </c>
      <c r="L785" s="7">
        <v>-44840271.700000003</v>
      </c>
      <c r="M785" s="7">
        <v>-45037621.700000003</v>
      </c>
      <c r="N785" s="7">
        <v>-46201093.700000003</v>
      </c>
    </row>
    <row r="786" spans="1:14" x14ac:dyDescent="0.2">
      <c r="A786" s="3">
        <v>283071</v>
      </c>
      <c r="B786" s="6" t="s">
        <v>682</v>
      </c>
      <c r="C786" s="7">
        <v>-18723280.289999999</v>
      </c>
      <c r="D786" s="7">
        <v>-19883523.289999999</v>
      </c>
      <c r="E786" s="7">
        <v>-17719584.289999999</v>
      </c>
      <c r="F786" s="7">
        <v>-13174677.289999999</v>
      </c>
      <c r="G786" s="7">
        <v>-17865886.289999999</v>
      </c>
      <c r="H786" s="7">
        <v>-18410651.289999999</v>
      </c>
      <c r="I786" s="7">
        <v>-19236629.289999999</v>
      </c>
      <c r="J786" s="7">
        <v>-22081425.289999999</v>
      </c>
      <c r="K786" s="7">
        <v>-21871429.289999999</v>
      </c>
      <c r="L786" s="7">
        <v>-23325518.289999999</v>
      </c>
      <c r="M786" s="7">
        <v>-23313706.289999999</v>
      </c>
      <c r="N786" s="7">
        <v>-26124994.289999999</v>
      </c>
    </row>
    <row r="787" spans="1:14" x14ac:dyDescent="0.2">
      <c r="A787" s="3">
        <v>283072</v>
      </c>
      <c r="B787" s="6" t="s">
        <v>682</v>
      </c>
      <c r="C787" s="7">
        <v>-4435430.12</v>
      </c>
      <c r="D787" s="7">
        <v>-4679580.12</v>
      </c>
      <c r="E787" s="7">
        <v>-4224222.12</v>
      </c>
      <c r="F787" s="7">
        <v>-4247478.12</v>
      </c>
      <c r="G787" s="7">
        <v>-3778003.12</v>
      </c>
      <c r="H787" s="7">
        <v>-4372712.12</v>
      </c>
      <c r="I787" s="7">
        <v>-4524749.12</v>
      </c>
      <c r="J787" s="7">
        <v>-4499638.12</v>
      </c>
      <c r="K787" s="7">
        <v>-4509534.12</v>
      </c>
      <c r="L787" s="7">
        <v>-4876775.12</v>
      </c>
      <c r="M787" s="7">
        <v>-5042721.12</v>
      </c>
      <c r="N787" s="7">
        <v>-5159626.12</v>
      </c>
    </row>
    <row r="788" spans="1:14" x14ac:dyDescent="0.2">
      <c r="A788" s="3">
        <v>283081</v>
      </c>
      <c r="B788" s="6" t="s">
        <v>683</v>
      </c>
      <c r="C788" s="7">
        <v>-7588295</v>
      </c>
      <c r="D788" s="7">
        <v>-7646737</v>
      </c>
      <c r="E788" s="7">
        <v>-7706443</v>
      </c>
      <c r="F788" s="7">
        <v>-7765517</v>
      </c>
      <c r="G788" s="7">
        <v>-9194134</v>
      </c>
      <c r="H788" s="7">
        <v>-9185711.3300000001</v>
      </c>
      <c r="I788" s="7">
        <v>-9458390.3300000001</v>
      </c>
      <c r="J788" s="7">
        <v>-9765103.3300000001</v>
      </c>
      <c r="K788" s="7">
        <v>-10059545.33</v>
      </c>
      <c r="L788" s="7">
        <v>-10371512.33</v>
      </c>
      <c r="M788" s="7">
        <v>-9401533.3300000001</v>
      </c>
      <c r="N788" s="7">
        <v>-9740858.3300000001</v>
      </c>
    </row>
    <row r="789" spans="1:14" x14ac:dyDescent="0.2">
      <c r="A789" s="3">
        <v>283082</v>
      </c>
      <c r="B789" s="6" t="s">
        <v>683</v>
      </c>
      <c r="C789" s="7">
        <v>-1642643</v>
      </c>
      <c r="D789" s="7">
        <v>-1654941</v>
      </c>
      <c r="E789" s="7">
        <v>-1667505</v>
      </c>
      <c r="F789" s="7">
        <v>-1679936</v>
      </c>
      <c r="G789" s="7">
        <v>-1980560</v>
      </c>
      <c r="H789" s="7">
        <v>-1980632.49</v>
      </c>
      <c r="I789" s="7">
        <v>-2038011.49</v>
      </c>
      <c r="J789" s="7">
        <v>-2108695.4900000002</v>
      </c>
      <c r="K789" s="7">
        <v>-2170654.4900000002</v>
      </c>
      <c r="L789" s="7">
        <v>-2237948.4900000002</v>
      </c>
      <c r="M789" s="7">
        <v>-2083622.49</v>
      </c>
      <c r="N789" s="7">
        <v>-2155317.4900000002</v>
      </c>
    </row>
    <row r="790" spans="1:14" x14ac:dyDescent="0.2">
      <c r="A790" s="3">
        <v>283093</v>
      </c>
      <c r="B790" s="6" t="s">
        <v>684</v>
      </c>
      <c r="C790" s="7">
        <v>-4235590.9000000004</v>
      </c>
      <c r="D790" s="7">
        <v>-4235590.9000000004</v>
      </c>
      <c r="E790" s="7">
        <v>-4235590.9000000004</v>
      </c>
      <c r="F790" s="7">
        <v>-4235590.9000000004</v>
      </c>
      <c r="G790" s="7">
        <v>-4328083.9000000004</v>
      </c>
      <c r="H790" s="7">
        <v>-1890832.9</v>
      </c>
      <c r="I790" s="7">
        <v>-1918311.9</v>
      </c>
      <c r="J790" s="7">
        <v>-1919532.9</v>
      </c>
      <c r="K790" s="7">
        <v>-1919532.9</v>
      </c>
      <c r="L790" s="7">
        <v>-1806479.9</v>
      </c>
      <c r="M790" s="7">
        <v>-1806479.9</v>
      </c>
      <c r="N790" s="7">
        <v>-1806479.9</v>
      </c>
    </row>
    <row r="791" spans="1:14" x14ac:dyDescent="0.2">
      <c r="A791" s="3">
        <v>283094</v>
      </c>
      <c r="B791" s="6" t="s">
        <v>685</v>
      </c>
      <c r="C791" s="7">
        <v>-1036740.68</v>
      </c>
      <c r="D791" s="7">
        <v>-1036740.68</v>
      </c>
      <c r="E791" s="7">
        <v>-1036740.68</v>
      </c>
      <c r="F791" s="7">
        <v>-1036740.68</v>
      </c>
      <c r="G791" s="7">
        <v>-1058476.68</v>
      </c>
      <c r="H791" s="7">
        <v>-485714.68</v>
      </c>
      <c r="I791" s="7">
        <v>-492172.68</v>
      </c>
      <c r="J791" s="7">
        <v>-492459.68</v>
      </c>
      <c r="K791" s="7">
        <v>-492459.68</v>
      </c>
      <c r="L791" s="7">
        <v>-464752.68</v>
      </c>
      <c r="M791" s="7">
        <v>-464752.68</v>
      </c>
      <c r="N791" s="7">
        <v>-464752.68</v>
      </c>
    </row>
    <row r="792" spans="1:14" x14ac:dyDescent="0.2">
      <c r="A792" s="3">
        <v>283096</v>
      </c>
      <c r="B792" s="6" t="s">
        <v>686</v>
      </c>
      <c r="C792" s="7">
        <v>45563235.859999999</v>
      </c>
      <c r="D792" s="7">
        <v>45239410.859999999</v>
      </c>
      <c r="E792" s="7">
        <v>44915585.859999999</v>
      </c>
      <c r="F792" s="7">
        <v>44591760.859999999</v>
      </c>
      <c r="G792" s="7">
        <v>44267935.859999999</v>
      </c>
      <c r="H792" s="7">
        <v>43944110.859999999</v>
      </c>
      <c r="I792" s="7">
        <v>43620285.859999999</v>
      </c>
      <c r="J792" s="7">
        <v>43296460.859999999</v>
      </c>
      <c r="K792" s="7">
        <v>42972635.859999999</v>
      </c>
      <c r="L792" s="7">
        <v>42648810.859999999</v>
      </c>
      <c r="M792" s="7">
        <v>42324985.859999999</v>
      </c>
      <c r="N792" s="7">
        <v>42001160.859999999</v>
      </c>
    </row>
    <row r="793" spans="1:14" x14ac:dyDescent="0.2">
      <c r="A793" s="3">
        <v>283097</v>
      </c>
      <c r="B793" s="6" t="s">
        <v>687</v>
      </c>
      <c r="C793" s="7">
        <v>10000996.75</v>
      </c>
      <c r="D793" s="7">
        <v>9929958.75</v>
      </c>
      <c r="E793" s="7">
        <v>9858920.75</v>
      </c>
      <c r="F793" s="7">
        <v>9787882.75</v>
      </c>
      <c r="G793" s="7">
        <v>9716844.75</v>
      </c>
      <c r="H793" s="7">
        <v>9645806.75</v>
      </c>
      <c r="I793" s="7">
        <v>9574768.75</v>
      </c>
      <c r="J793" s="7">
        <v>9503730.75</v>
      </c>
      <c r="K793" s="7">
        <v>9432692.75</v>
      </c>
      <c r="L793" s="7">
        <v>9361654.75</v>
      </c>
      <c r="M793" s="7">
        <v>9290616.75</v>
      </c>
      <c r="N793" s="7">
        <v>9219578.75</v>
      </c>
    </row>
    <row r="794" spans="1:14" x14ac:dyDescent="0.2">
      <c r="A794" s="3">
        <v>283300</v>
      </c>
      <c r="B794" s="6" t="s">
        <v>688</v>
      </c>
      <c r="C794" s="7">
        <v>-4</v>
      </c>
      <c r="D794" s="7">
        <v>-4</v>
      </c>
      <c r="E794" s="7">
        <v>-4</v>
      </c>
      <c r="F794" s="7">
        <v>-4</v>
      </c>
      <c r="G794" s="7">
        <v>6663</v>
      </c>
      <c r="H794" s="7">
        <v>8330</v>
      </c>
      <c r="I794" s="7">
        <v>9997</v>
      </c>
      <c r="J794" s="7">
        <v>11664</v>
      </c>
      <c r="K794" s="7">
        <v>13331</v>
      </c>
      <c r="L794" s="7">
        <v>14998</v>
      </c>
      <c r="M794" s="7">
        <v>16665</v>
      </c>
      <c r="N794" s="7">
        <v>18332</v>
      </c>
    </row>
    <row r="795" spans="1:14" x14ac:dyDescent="0.2">
      <c r="A795" s="3">
        <v>283304</v>
      </c>
      <c r="B795" s="6" t="s">
        <v>689</v>
      </c>
      <c r="C795" s="7">
        <v>-39700633.450000003</v>
      </c>
      <c r="D795" s="7">
        <v>-39425638.450000003</v>
      </c>
      <c r="E795" s="7">
        <v>-39150643.450000003</v>
      </c>
      <c r="F795" s="7">
        <v>-38875648.450000003</v>
      </c>
      <c r="G795" s="7">
        <v>-38600653.450000003</v>
      </c>
      <c r="H795" s="7">
        <v>-38325658.450000003</v>
      </c>
      <c r="I795" s="7">
        <v>-38050663.450000003</v>
      </c>
      <c r="J795" s="7">
        <v>-37775668.450000003</v>
      </c>
      <c r="K795" s="7">
        <v>-37500673.450000003</v>
      </c>
      <c r="L795" s="7">
        <v>-37225678.450000003</v>
      </c>
      <c r="M795" s="7">
        <v>-36950683.450000003</v>
      </c>
      <c r="N795" s="7">
        <v>-36675688.450000003</v>
      </c>
    </row>
    <row r="796" spans="1:14" x14ac:dyDescent="0.2">
      <c r="A796" s="3">
        <v>283305</v>
      </c>
      <c r="B796" s="6" t="s">
        <v>690</v>
      </c>
      <c r="C796" s="7">
        <v>-8709295.7200000007</v>
      </c>
      <c r="D796" s="7">
        <v>-8648968.7200000007</v>
      </c>
      <c r="E796" s="7">
        <v>-8588641.7200000007</v>
      </c>
      <c r="F796" s="7">
        <v>-8528314.7200000007</v>
      </c>
      <c r="G796" s="7">
        <v>-8467987.7200000007</v>
      </c>
      <c r="H796" s="7">
        <v>-8407660.7200000007</v>
      </c>
      <c r="I796" s="7">
        <v>-8347333.7199999997</v>
      </c>
      <c r="J796" s="7">
        <v>-8287006.7199999997</v>
      </c>
      <c r="K796" s="7">
        <v>-8226679.7199999997</v>
      </c>
      <c r="L796" s="7">
        <v>-8166352.7199999997</v>
      </c>
      <c r="M796" s="7">
        <v>-8106025.7199999997</v>
      </c>
      <c r="N796" s="7">
        <v>-8045698.7199999997</v>
      </c>
    </row>
    <row r="797" spans="1:14" x14ac:dyDescent="0.2">
      <c r="A797" s="3">
        <v>283306</v>
      </c>
      <c r="B797" s="6" t="s">
        <v>691</v>
      </c>
      <c r="C797" s="7">
        <v>-2306665.89</v>
      </c>
      <c r="D797" s="7">
        <v>-2284026.89</v>
      </c>
      <c r="E797" s="7">
        <v>-2261387.89</v>
      </c>
      <c r="F797" s="7">
        <v>-2238748.89</v>
      </c>
      <c r="G797" s="7">
        <v>-2216109.89</v>
      </c>
      <c r="H797" s="7">
        <v>-2193470.89</v>
      </c>
      <c r="I797" s="7">
        <v>-2170831.89</v>
      </c>
      <c r="J797" s="7">
        <v>-2148192.89</v>
      </c>
      <c r="K797" s="7">
        <v>-2125553.89</v>
      </c>
      <c r="L797" s="7">
        <v>-2102914.89</v>
      </c>
      <c r="M797" s="7">
        <v>-2080275.89</v>
      </c>
      <c r="N797" s="7">
        <v>-2057636.89</v>
      </c>
    </row>
    <row r="798" spans="1:14" x14ac:dyDescent="0.2">
      <c r="A798" s="3">
        <v>283307</v>
      </c>
      <c r="B798" s="6" t="s">
        <v>692</v>
      </c>
      <c r="C798" s="7">
        <v>-506023.04</v>
      </c>
      <c r="D798" s="7">
        <v>-501057.04</v>
      </c>
      <c r="E798" s="7">
        <v>-496091.04</v>
      </c>
      <c r="F798" s="7">
        <v>-491125.04</v>
      </c>
      <c r="G798" s="7">
        <v>-486159.04</v>
      </c>
      <c r="H798" s="7">
        <v>-481193.04</v>
      </c>
      <c r="I798" s="7">
        <v>-476227.04</v>
      </c>
      <c r="J798" s="7">
        <v>-471261.04</v>
      </c>
      <c r="K798" s="7">
        <v>-466295.03999999998</v>
      </c>
      <c r="L798" s="7">
        <v>-461329.04</v>
      </c>
      <c r="M798" s="7">
        <v>-456363.04</v>
      </c>
      <c r="N798" s="7">
        <v>-451397.04</v>
      </c>
    </row>
    <row r="799" spans="1:14" x14ac:dyDescent="0.2">
      <c r="A799" s="3">
        <v>283400</v>
      </c>
      <c r="B799" s="6" t="s">
        <v>693</v>
      </c>
      <c r="C799" s="7">
        <v>0</v>
      </c>
      <c r="D799" s="7">
        <v>0</v>
      </c>
      <c r="E799" s="7">
        <v>0</v>
      </c>
      <c r="F799" s="7">
        <v>0</v>
      </c>
      <c r="G799" s="7">
        <v>-2493</v>
      </c>
      <c r="H799" s="7">
        <v>-2493</v>
      </c>
      <c r="I799" s="7">
        <v>-2493</v>
      </c>
      <c r="J799" s="7">
        <v>-2493</v>
      </c>
      <c r="K799" s="7">
        <v>-2493</v>
      </c>
      <c r="L799" s="7">
        <v>-2493</v>
      </c>
      <c r="M799" s="7">
        <v>-2493</v>
      </c>
      <c r="N799" s="7">
        <v>-2493</v>
      </c>
    </row>
    <row r="800" spans="1:14" x14ac:dyDescent="0.2">
      <c r="A800" s="3">
        <v>283402</v>
      </c>
      <c r="B800" s="6" t="s">
        <v>694</v>
      </c>
      <c r="C800" s="7">
        <v>0</v>
      </c>
      <c r="D800" s="7">
        <v>0</v>
      </c>
      <c r="E800" s="7">
        <v>0</v>
      </c>
      <c r="F800" s="7">
        <v>0</v>
      </c>
      <c r="G800" s="7">
        <v>2493</v>
      </c>
      <c r="H800" s="7">
        <v>2493</v>
      </c>
      <c r="I800" s="7">
        <v>2493</v>
      </c>
      <c r="J800" s="7">
        <v>2493</v>
      </c>
      <c r="K800" s="7">
        <v>2493</v>
      </c>
      <c r="L800" s="7">
        <v>2493</v>
      </c>
      <c r="M800" s="7">
        <v>2493</v>
      </c>
      <c r="N800" s="7">
        <v>2493</v>
      </c>
    </row>
    <row r="801" spans="1:14" x14ac:dyDescent="0.2">
      <c r="A801" s="3">
        <v>283500</v>
      </c>
      <c r="B801" s="6" t="s">
        <v>695</v>
      </c>
      <c r="C801" s="7">
        <v>0</v>
      </c>
      <c r="D801" s="7">
        <v>0</v>
      </c>
      <c r="E801" s="7">
        <v>0</v>
      </c>
      <c r="F801" s="7">
        <v>0</v>
      </c>
      <c r="G801" s="7">
        <v>0</v>
      </c>
      <c r="H801" s="7">
        <v>0</v>
      </c>
      <c r="I801" s="7">
        <v>0</v>
      </c>
      <c r="J801" s="7">
        <v>0</v>
      </c>
      <c r="K801" s="7">
        <v>0</v>
      </c>
      <c r="L801" s="7">
        <v>0</v>
      </c>
      <c r="M801" s="7">
        <v>0</v>
      </c>
      <c r="N801" s="7">
        <v>0</v>
      </c>
    </row>
    <row r="802" spans="1:14" x14ac:dyDescent="0.2">
      <c r="A802" s="3">
        <v>283502</v>
      </c>
      <c r="B802" s="6" t="s">
        <v>696</v>
      </c>
      <c r="C802" s="7">
        <v>0</v>
      </c>
      <c r="D802" s="7">
        <v>0</v>
      </c>
      <c r="E802" s="7">
        <v>0</v>
      </c>
      <c r="F802" s="7">
        <v>0</v>
      </c>
      <c r="G802" s="7">
        <v>0</v>
      </c>
      <c r="H802" s="7">
        <v>0</v>
      </c>
      <c r="I802" s="7">
        <v>0</v>
      </c>
      <c r="J802" s="7">
        <v>0</v>
      </c>
      <c r="K802" s="7">
        <v>0</v>
      </c>
      <c r="L802" s="7">
        <v>0</v>
      </c>
      <c r="M802" s="7">
        <v>0</v>
      </c>
      <c r="N802" s="7">
        <v>0</v>
      </c>
    </row>
    <row r="803" spans="1:14" x14ac:dyDescent="0.2">
      <c r="A803" s="3">
        <v>283601</v>
      </c>
      <c r="B803" s="6" t="s">
        <v>697</v>
      </c>
      <c r="C803" s="7">
        <v>0</v>
      </c>
      <c r="D803" s="7">
        <v>0</v>
      </c>
      <c r="E803" s="7">
        <v>0</v>
      </c>
      <c r="F803" s="7">
        <v>0</v>
      </c>
      <c r="G803" s="7">
        <v>0</v>
      </c>
      <c r="H803" s="7">
        <v>0</v>
      </c>
      <c r="I803" s="7">
        <v>0</v>
      </c>
      <c r="J803" s="7">
        <v>0</v>
      </c>
      <c r="K803" s="7">
        <v>0</v>
      </c>
      <c r="L803" s="7">
        <v>0</v>
      </c>
      <c r="M803" s="7">
        <v>-1</v>
      </c>
      <c r="N803" s="7">
        <v>-1</v>
      </c>
    </row>
    <row r="804" spans="1:14" x14ac:dyDescent="0.2">
      <c r="A804" s="3">
        <v>283602</v>
      </c>
      <c r="B804" s="6" t="s">
        <v>698</v>
      </c>
      <c r="C804" s="7">
        <v>0</v>
      </c>
      <c r="D804" s="7">
        <v>0</v>
      </c>
      <c r="E804" s="7">
        <v>0</v>
      </c>
      <c r="F804" s="7">
        <v>0</v>
      </c>
      <c r="G804" s="7">
        <v>0</v>
      </c>
      <c r="H804" s="7">
        <v>0</v>
      </c>
      <c r="I804" s="7">
        <v>0</v>
      </c>
      <c r="J804" s="7">
        <v>0</v>
      </c>
      <c r="K804" s="7">
        <v>0</v>
      </c>
      <c r="L804" s="7">
        <v>1</v>
      </c>
      <c r="M804" s="7">
        <v>1</v>
      </c>
      <c r="N804" s="7">
        <v>0</v>
      </c>
    </row>
    <row r="805" spans="1:14" x14ac:dyDescent="0.2">
      <c r="A805" s="3">
        <v>254001</v>
      </c>
      <c r="B805" s="6" t="s">
        <v>573</v>
      </c>
      <c r="C805" s="7">
        <v>-2297409.64</v>
      </c>
      <c r="D805" s="7">
        <v>-2297409.64</v>
      </c>
      <c r="E805" s="7">
        <v>-6395774.29</v>
      </c>
      <c r="F805" s="7">
        <v>-3931740.54</v>
      </c>
      <c r="G805" s="7">
        <v>-5679185.2800000003</v>
      </c>
      <c r="H805" s="7">
        <v>-6294931.8700000001</v>
      </c>
      <c r="I805" s="7">
        <v>-3023288.15</v>
      </c>
      <c r="J805" s="7">
        <v>-2981086.56</v>
      </c>
      <c r="K805" s="7">
        <v>-2967216.15</v>
      </c>
      <c r="L805" s="7">
        <v>-1250408.6499999999</v>
      </c>
      <c r="M805" s="7">
        <v>-1277385.71</v>
      </c>
      <c r="N805" s="7">
        <v>-317350.95</v>
      </c>
    </row>
    <row r="806" spans="1:14" x14ac:dyDescent="0.2">
      <c r="A806" s="3">
        <v>108100</v>
      </c>
      <c r="B806" s="6" t="s">
        <v>699</v>
      </c>
      <c r="C806" s="7">
        <v>-251984564.93000001</v>
      </c>
      <c r="D806" s="7">
        <v>-253015418.93000001</v>
      </c>
      <c r="E806" s="7">
        <v>-254363290.25</v>
      </c>
      <c r="F806" s="7">
        <v>-255420210.65000001</v>
      </c>
      <c r="G806" s="7">
        <v>-256738208.02000001</v>
      </c>
      <c r="H806" s="7">
        <v>-257844936.86000001</v>
      </c>
      <c r="I806" s="7">
        <v>-258851446.27000001</v>
      </c>
      <c r="J806" s="7">
        <v>-260064599.30000001</v>
      </c>
      <c r="K806" s="7">
        <v>-261419551.71000001</v>
      </c>
      <c r="L806" s="7">
        <v>-262621293.28999999</v>
      </c>
      <c r="M806" s="7">
        <v>-263830551.15000001</v>
      </c>
      <c r="N806" s="7">
        <v>-265069838.49000001</v>
      </c>
    </row>
    <row r="807" spans="1:14" x14ac:dyDescent="0.2">
      <c r="A807" s="3">
        <v>108101</v>
      </c>
      <c r="B807" s="6" t="s">
        <v>699</v>
      </c>
      <c r="C807" s="7">
        <v>251984673.94</v>
      </c>
      <c r="D807" s="7">
        <v>251984673.94</v>
      </c>
      <c r="E807" s="7">
        <v>251984673.94</v>
      </c>
      <c r="F807" s="7">
        <v>0</v>
      </c>
      <c r="G807" s="7">
        <v>0</v>
      </c>
      <c r="H807" s="7">
        <v>0</v>
      </c>
      <c r="I807" s="7">
        <v>0</v>
      </c>
      <c r="J807" s="7">
        <v>0</v>
      </c>
      <c r="K807" s="7">
        <v>0</v>
      </c>
      <c r="L807" s="7">
        <v>0</v>
      </c>
      <c r="M807" s="7">
        <v>0</v>
      </c>
      <c r="N807" s="7">
        <v>0</v>
      </c>
    </row>
    <row r="808" spans="1:14" x14ac:dyDescent="0.2">
      <c r="A808" s="3">
        <v>108666</v>
      </c>
      <c r="B808" s="6" t="s">
        <v>700</v>
      </c>
      <c r="C808" s="7">
        <v>0</v>
      </c>
      <c r="D808" s="7">
        <v>0</v>
      </c>
      <c r="E808" s="7">
        <v>0</v>
      </c>
      <c r="F808" s="7">
        <v>0</v>
      </c>
      <c r="G808" s="7">
        <v>0</v>
      </c>
      <c r="H808" s="7">
        <v>-13905.87</v>
      </c>
      <c r="I808" s="7">
        <v>45222.75</v>
      </c>
      <c r="J808" s="7">
        <v>104351.35</v>
      </c>
      <c r="K808" s="7">
        <v>163479.96</v>
      </c>
      <c r="L808" s="7">
        <v>284188.86</v>
      </c>
      <c r="M808" s="7">
        <v>344891.55</v>
      </c>
      <c r="N808" s="7">
        <v>63154.36</v>
      </c>
    </row>
    <row r="809" spans="1:14" x14ac:dyDescent="0.2">
      <c r="A809" s="3">
        <v>122100</v>
      </c>
      <c r="B809" s="6" t="s">
        <v>701</v>
      </c>
      <c r="C809" s="7">
        <v>-756410.96</v>
      </c>
      <c r="D809" s="7">
        <v>-765237.5</v>
      </c>
      <c r="E809" s="7">
        <v>-774064.07</v>
      </c>
      <c r="F809" s="7">
        <v>-782890.59</v>
      </c>
      <c r="G809" s="7">
        <v>-791717.06</v>
      </c>
      <c r="H809" s="7">
        <v>-778338.26</v>
      </c>
      <c r="I809" s="7">
        <v>-786968.76</v>
      </c>
      <c r="J809" s="7">
        <v>-795599.11</v>
      </c>
      <c r="K809" s="7">
        <v>-804229.58</v>
      </c>
      <c r="L809" s="7">
        <v>-812860.06</v>
      </c>
      <c r="M809" s="7">
        <v>-821651.74</v>
      </c>
      <c r="N809" s="7">
        <v>-830604.68</v>
      </c>
    </row>
    <row r="810" spans="1:14" x14ac:dyDescent="0.2">
      <c r="A810" s="3">
        <v>122101</v>
      </c>
      <c r="B810" s="6" t="s">
        <v>702</v>
      </c>
      <c r="C810" s="7">
        <v>756410.82</v>
      </c>
      <c r="D810" s="7">
        <v>756410.82</v>
      </c>
      <c r="E810" s="7">
        <v>756410.82</v>
      </c>
      <c r="F810" s="7">
        <v>0</v>
      </c>
      <c r="G810" s="7">
        <v>0</v>
      </c>
      <c r="H810" s="7">
        <v>0</v>
      </c>
      <c r="I810" s="7">
        <v>0</v>
      </c>
      <c r="J810" s="7">
        <v>0</v>
      </c>
      <c r="K810" s="7">
        <v>0</v>
      </c>
      <c r="L810" s="7">
        <v>0</v>
      </c>
      <c r="M810" s="7">
        <v>0</v>
      </c>
      <c r="N810" s="7">
        <v>0</v>
      </c>
    </row>
    <row r="811" spans="1:14" x14ac:dyDescent="0.2">
      <c r="A811" s="3">
        <v>230001</v>
      </c>
      <c r="B811" s="6" t="s">
        <v>703</v>
      </c>
      <c r="C811" s="7">
        <v>-252741084.75999999</v>
      </c>
      <c r="D811" s="7">
        <v>-252741084.75999999</v>
      </c>
      <c r="E811" s="7">
        <v>-252741084.75999999</v>
      </c>
      <c r="F811" s="7">
        <v>0</v>
      </c>
      <c r="G811" s="7">
        <v>0</v>
      </c>
      <c r="H811" s="7">
        <v>0</v>
      </c>
      <c r="I811" s="7">
        <v>0</v>
      </c>
      <c r="J811" s="7">
        <v>0</v>
      </c>
      <c r="K811" s="7">
        <v>0</v>
      </c>
      <c r="L811" s="7">
        <v>0</v>
      </c>
      <c r="M811" s="7">
        <v>0</v>
      </c>
      <c r="N811" s="7">
        <v>0</v>
      </c>
    </row>
    <row r="812" spans="1:14" x14ac:dyDescent="0.2">
      <c r="A812" s="3">
        <v>254630</v>
      </c>
      <c r="B812" s="6" t="s">
        <v>704</v>
      </c>
      <c r="C812" s="7">
        <v>-628000</v>
      </c>
      <c r="D812" s="7">
        <v>0</v>
      </c>
      <c r="E812" s="7">
        <v>0</v>
      </c>
      <c r="F812" s="7">
        <v>-545000</v>
      </c>
      <c r="G812" s="7">
        <v>-545000</v>
      </c>
      <c r="H812" s="7">
        <v>0</v>
      </c>
      <c r="I812" s="7">
        <v>-150000</v>
      </c>
      <c r="J812" s="7">
        <v>0</v>
      </c>
      <c r="K812" s="7">
        <v>0</v>
      </c>
      <c r="L812" s="7">
        <v>0</v>
      </c>
      <c r="M812" s="7">
        <v>0</v>
      </c>
      <c r="N812" s="7">
        <v>0</v>
      </c>
    </row>
    <row r="813" spans="1:14" x14ac:dyDescent="0.2">
      <c r="A813" s="3">
        <v>254635</v>
      </c>
      <c r="B813" s="6" t="s">
        <v>704</v>
      </c>
      <c r="C813" s="7">
        <v>0</v>
      </c>
      <c r="D813" s="7">
        <v>0</v>
      </c>
      <c r="E813" s="7">
        <v>0</v>
      </c>
      <c r="F813" s="7">
        <v>-1015000</v>
      </c>
      <c r="G813" s="7">
        <v>-1015000</v>
      </c>
      <c r="H813" s="7">
        <v>0</v>
      </c>
      <c r="I813" s="7">
        <v>-892000</v>
      </c>
      <c r="J813" s="7">
        <v>0</v>
      </c>
      <c r="K813" s="7">
        <v>0</v>
      </c>
      <c r="L813" s="7">
        <v>-227000</v>
      </c>
      <c r="M813" s="7">
        <v>-227000</v>
      </c>
      <c r="N813" s="7">
        <v>0</v>
      </c>
    </row>
    <row r="814" spans="1:14" x14ac:dyDescent="0.2">
      <c r="A814" s="3">
        <v>252011</v>
      </c>
      <c r="B814" s="6" t="s">
        <v>705</v>
      </c>
      <c r="C814" s="7">
        <v>-354571.83</v>
      </c>
      <c r="D814" s="7">
        <v>-357015.83</v>
      </c>
      <c r="E814" s="7">
        <v>-344152.83</v>
      </c>
      <c r="F814" s="7">
        <v>-340495.83</v>
      </c>
      <c r="G814" s="7">
        <v>-330302.03999999998</v>
      </c>
      <c r="H814" s="7">
        <v>-324016.03999999998</v>
      </c>
      <c r="I814" s="7">
        <v>-297887.03999999998</v>
      </c>
      <c r="J814" s="7">
        <v>-297330</v>
      </c>
      <c r="K814" s="7">
        <v>-299426</v>
      </c>
      <c r="L814" s="7">
        <v>-305626</v>
      </c>
      <c r="M814" s="7">
        <v>-295404</v>
      </c>
      <c r="N814" s="7">
        <v>-305107</v>
      </c>
    </row>
    <row r="815" spans="1:14" x14ac:dyDescent="0.2">
      <c r="A815" s="3">
        <v>252012</v>
      </c>
      <c r="B815" s="6" t="s">
        <v>705</v>
      </c>
      <c r="C815" s="7">
        <v>-26044.91</v>
      </c>
      <c r="D815" s="7">
        <v>-26044.91</v>
      </c>
      <c r="E815" s="7">
        <v>-24749.91</v>
      </c>
      <c r="F815" s="7">
        <v>-25573.91</v>
      </c>
      <c r="G815" s="7">
        <v>-22493.57</v>
      </c>
      <c r="H815" s="7">
        <v>-24435.57</v>
      </c>
      <c r="I815" s="7">
        <v>-24070</v>
      </c>
      <c r="J815" s="7">
        <v>-24070</v>
      </c>
      <c r="K815" s="7">
        <v>-24938</v>
      </c>
      <c r="L815" s="7">
        <v>-24938</v>
      </c>
      <c r="M815" s="7">
        <v>-17600</v>
      </c>
      <c r="N815" s="7">
        <v>-17600</v>
      </c>
    </row>
    <row r="816" spans="1:14" x14ac:dyDescent="0.2">
      <c r="A816" s="3">
        <v>252013</v>
      </c>
      <c r="B816" s="6" t="s">
        <v>706</v>
      </c>
      <c r="C816" s="7">
        <v>-1000396.8</v>
      </c>
      <c r="D816" s="7">
        <v>-1008612.8</v>
      </c>
      <c r="E816" s="7">
        <v>-1027557.8</v>
      </c>
      <c r="F816" s="7">
        <v>-1050668.8</v>
      </c>
      <c r="G816" s="7">
        <v>-1055927.8</v>
      </c>
      <c r="H816" s="7">
        <v>-1084716.8</v>
      </c>
      <c r="I816" s="7">
        <v>-1073493.29</v>
      </c>
      <c r="J816" s="7">
        <v>-1095146.8999999999</v>
      </c>
      <c r="K816" s="7">
        <v>-1139251.5</v>
      </c>
      <c r="L816" s="7">
        <v>-1202112.5</v>
      </c>
      <c r="M816" s="7">
        <v>-1268998.5</v>
      </c>
      <c r="N816" s="7">
        <v>-1352276.5</v>
      </c>
    </row>
    <row r="817" spans="1:14" x14ac:dyDescent="0.2">
      <c r="A817" s="3">
        <v>252014</v>
      </c>
      <c r="B817" s="6" t="s">
        <v>706</v>
      </c>
      <c r="C817" s="7">
        <v>-94370.85</v>
      </c>
      <c r="D817" s="7">
        <v>-95206.85</v>
      </c>
      <c r="E817" s="7">
        <v>-97194.85</v>
      </c>
      <c r="F817" s="7">
        <v>-99798.85</v>
      </c>
      <c r="G817" s="7">
        <v>-92434</v>
      </c>
      <c r="H817" s="7">
        <v>-94719</v>
      </c>
      <c r="I817" s="7">
        <v>-82183</v>
      </c>
      <c r="J817" s="7">
        <v>-80250</v>
      </c>
      <c r="K817" s="7">
        <v>-101195</v>
      </c>
      <c r="L817" s="7">
        <v>-97476</v>
      </c>
      <c r="M817" s="7">
        <v>-100415</v>
      </c>
      <c r="N817" s="7">
        <v>-103530</v>
      </c>
    </row>
    <row r="818" spans="1:14" x14ac:dyDescent="0.2">
      <c r="A818" s="3">
        <v>252021</v>
      </c>
      <c r="B818" s="6" t="s">
        <v>707</v>
      </c>
      <c r="C818" s="7">
        <v>-19901.46</v>
      </c>
      <c r="D818" s="7">
        <v>-19901.46</v>
      </c>
      <c r="E818" s="7">
        <v>-16637.46</v>
      </c>
      <c r="F818" s="7">
        <v>-15309.46</v>
      </c>
      <c r="G818" s="7">
        <v>-15309.46</v>
      </c>
      <c r="H818" s="7">
        <v>-17997.46</v>
      </c>
      <c r="I818" s="7">
        <v>-18129</v>
      </c>
      <c r="J818" s="7">
        <v>-19787</v>
      </c>
      <c r="K818" s="7">
        <v>-18289</v>
      </c>
      <c r="L818" s="7">
        <v>-18289</v>
      </c>
      <c r="M818" s="7">
        <v>-18289</v>
      </c>
      <c r="N818" s="7">
        <v>-18289</v>
      </c>
    </row>
    <row r="819" spans="1:14" x14ac:dyDescent="0.2">
      <c r="A819" s="3">
        <v>252022</v>
      </c>
      <c r="B819" s="6" t="s">
        <v>707</v>
      </c>
      <c r="C819" s="7">
        <v>-848</v>
      </c>
      <c r="D819" s="7">
        <v>-848</v>
      </c>
      <c r="E819" s="7">
        <v>-848</v>
      </c>
      <c r="F819" s="7">
        <v>-848</v>
      </c>
      <c r="G819" s="7">
        <v>-848</v>
      </c>
      <c r="H819" s="7">
        <v>-848</v>
      </c>
      <c r="I819" s="7">
        <v>-848</v>
      </c>
      <c r="J819" s="7">
        <v>-848</v>
      </c>
      <c r="K819" s="7">
        <v>-848</v>
      </c>
      <c r="L819" s="7">
        <v>-848</v>
      </c>
      <c r="M819" s="7">
        <v>-848</v>
      </c>
      <c r="N819" s="7">
        <v>-848</v>
      </c>
    </row>
    <row r="820" spans="1:14" x14ac:dyDescent="0.2">
      <c r="A820" s="3">
        <v>252023</v>
      </c>
      <c r="B820" s="6" t="s">
        <v>708</v>
      </c>
      <c r="C820" s="7">
        <v>-35467.199999999997</v>
      </c>
      <c r="D820" s="7">
        <v>-35997.199999999997</v>
      </c>
      <c r="E820" s="7">
        <v>-36697.199999999997</v>
      </c>
      <c r="F820" s="7">
        <v>-40846.199999999997</v>
      </c>
      <c r="G820" s="7">
        <v>-34186.199999999997</v>
      </c>
      <c r="H820" s="7">
        <v>-34438.6</v>
      </c>
      <c r="I820" s="7">
        <v>-24214</v>
      </c>
      <c r="J820" s="7">
        <v>-24564</v>
      </c>
      <c r="K820" s="7">
        <v>-24867</v>
      </c>
      <c r="L820" s="7">
        <v>-25864</v>
      </c>
      <c r="M820" s="7">
        <v>-25864</v>
      </c>
      <c r="N820" s="7">
        <v>-30947</v>
      </c>
    </row>
    <row r="821" spans="1:14" x14ac:dyDescent="0.2">
      <c r="A821" s="3">
        <v>252024</v>
      </c>
      <c r="B821" s="6" t="s">
        <v>709</v>
      </c>
      <c r="C821" s="7">
        <v>-6890</v>
      </c>
      <c r="D821" s="7">
        <v>-6890</v>
      </c>
      <c r="E821" s="7">
        <v>-6890</v>
      </c>
      <c r="F821" s="7">
        <v>-7193</v>
      </c>
      <c r="G821" s="7">
        <v>-7193</v>
      </c>
      <c r="H821" s="7">
        <v>-2292</v>
      </c>
      <c r="I821" s="7">
        <v>-303</v>
      </c>
      <c r="J821" s="7">
        <v>-303</v>
      </c>
      <c r="K821" s="7">
        <v>-303</v>
      </c>
      <c r="L821" s="7">
        <v>-303</v>
      </c>
      <c r="M821" s="7">
        <v>-303</v>
      </c>
      <c r="N821" s="7">
        <v>-303</v>
      </c>
    </row>
    <row r="822" spans="1:14" x14ac:dyDescent="0.2">
      <c r="A822" s="3">
        <v>252031</v>
      </c>
      <c r="B822" s="6" t="s">
        <v>710</v>
      </c>
      <c r="C822" s="7">
        <v>-270852.58</v>
      </c>
      <c r="D822" s="7">
        <v>-268155.58</v>
      </c>
      <c r="E822" s="7">
        <v>-269273.58</v>
      </c>
      <c r="F822" s="7">
        <v>-243671</v>
      </c>
      <c r="G822" s="7">
        <v>-134000</v>
      </c>
      <c r="H822" s="7">
        <v>-113077</v>
      </c>
      <c r="I822" s="7">
        <v>-106475</v>
      </c>
      <c r="J822" s="7">
        <v>-106761</v>
      </c>
      <c r="K822" s="7">
        <v>-104169</v>
      </c>
      <c r="L822" s="7">
        <v>-104170</v>
      </c>
      <c r="M822" s="7">
        <v>-107473</v>
      </c>
      <c r="N822" s="7">
        <v>-108517</v>
      </c>
    </row>
    <row r="823" spans="1:14" x14ac:dyDescent="0.2">
      <c r="A823" s="3">
        <v>252032</v>
      </c>
      <c r="B823" s="6" t="s">
        <v>710</v>
      </c>
      <c r="C823" s="7">
        <v>-24088</v>
      </c>
      <c r="D823" s="7">
        <v>-20869</v>
      </c>
      <c r="E823" s="7">
        <v>-20869</v>
      </c>
      <c r="F823" s="7">
        <v>-18450</v>
      </c>
      <c r="G823" s="7">
        <v>-18450</v>
      </c>
      <c r="H823" s="7">
        <v>-18450</v>
      </c>
      <c r="I823" s="7">
        <v>-16791</v>
      </c>
      <c r="J823" s="7">
        <v>-22230</v>
      </c>
      <c r="K823" s="7">
        <v>-22230</v>
      </c>
      <c r="L823" s="7">
        <v>-22230</v>
      </c>
      <c r="M823" s="7">
        <v>-22230</v>
      </c>
      <c r="N823" s="7">
        <v>-22230</v>
      </c>
    </row>
    <row r="824" spans="1:14" x14ac:dyDescent="0.2">
      <c r="A824" s="3">
        <v>252033</v>
      </c>
      <c r="B824" s="6" t="s">
        <v>711</v>
      </c>
      <c r="C824" s="7">
        <v>-313929.28000000003</v>
      </c>
      <c r="D824" s="7">
        <v>-312222.28000000003</v>
      </c>
      <c r="E824" s="7">
        <v>-309696.28000000003</v>
      </c>
      <c r="F824" s="7">
        <v>-320797.28000000003</v>
      </c>
      <c r="G824" s="7">
        <v>-315259.28000000003</v>
      </c>
      <c r="H824" s="7">
        <v>-291708.28000000003</v>
      </c>
      <c r="I824" s="7">
        <v>-387429</v>
      </c>
      <c r="J824" s="7">
        <v>-387429</v>
      </c>
      <c r="K824" s="7">
        <v>-400357</v>
      </c>
      <c r="L824" s="7">
        <v>-403007</v>
      </c>
      <c r="M824" s="7">
        <v>-416105</v>
      </c>
      <c r="N824" s="7">
        <v>-442219</v>
      </c>
    </row>
    <row r="825" spans="1:14" x14ac:dyDescent="0.2">
      <c r="A825" s="3">
        <v>252034</v>
      </c>
      <c r="B825" s="6" t="s">
        <v>711</v>
      </c>
      <c r="C825" s="7">
        <v>-16913</v>
      </c>
      <c r="D825" s="7">
        <v>-16913</v>
      </c>
      <c r="E825" s="7">
        <v>-16913</v>
      </c>
      <c r="F825" s="7">
        <v>-13227</v>
      </c>
      <c r="G825" s="7">
        <v>-8151</v>
      </c>
      <c r="H825" s="7">
        <v>-8151</v>
      </c>
      <c r="I825" s="7">
        <v>-8584</v>
      </c>
      <c r="J825" s="7">
        <v>-8584</v>
      </c>
      <c r="K825" s="7">
        <v>-8584</v>
      </c>
      <c r="L825" s="7">
        <v>-8584</v>
      </c>
      <c r="M825" s="7">
        <v>-8584</v>
      </c>
      <c r="N825" s="7">
        <v>-8584</v>
      </c>
    </row>
    <row r="826" spans="1:14" x14ac:dyDescent="0.2">
      <c r="A826" s="3">
        <v>252043</v>
      </c>
      <c r="B826" s="6" t="s">
        <v>712</v>
      </c>
      <c r="C826" s="7">
        <v>0</v>
      </c>
      <c r="D826" s="7">
        <v>0</v>
      </c>
      <c r="E826" s="7">
        <v>0</v>
      </c>
      <c r="F826" s="7">
        <v>-4593</v>
      </c>
      <c r="G826" s="7">
        <v>-4593</v>
      </c>
      <c r="H826" s="7">
        <v>-4593</v>
      </c>
      <c r="I826" s="7">
        <v>-4593</v>
      </c>
      <c r="J826" s="7">
        <v>-91731</v>
      </c>
      <c r="K826" s="7">
        <v>-93722</v>
      </c>
      <c r="L826" s="7">
        <v>-93722</v>
      </c>
      <c r="M826" s="7">
        <v>-93722</v>
      </c>
      <c r="N826" s="7">
        <v>-93722</v>
      </c>
    </row>
    <row r="827" spans="1:14" x14ac:dyDescent="0.2">
      <c r="A827" s="3">
        <v>262630</v>
      </c>
      <c r="B827" s="6" t="s">
        <v>713</v>
      </c>
      <c r="C827" s="7">
        <v>-16922000</v>
      </c>
      <c r="D827" s="7">
        <v>0</v>
      </c>
      <c r="E827" s="7">
        <v>0</v>
      </c>
      <c r="F827" s="7">
        <v>-11859000</v>
      </c>
      <c r="G827" s="7">
        <v>-11859000</v>
      </c>
      <c r="H827" s="7">
        <v>0</v>
      </c>
      <c r="I827" s="7">
        <v>-8142000</v>
      </c>
      <c r="J827" s="7">
        <v>0</v>
      </c>
      <c r="K827" s="7">
        <v>0</v>
      </c>
      <c r="L827" s="7">
        <v>-6005000</v>
      </c>
      <c r="M827" s="7">
        <v>-6005000</v>
      </c>
      <c r="N827" s="7">
        <v>0</v>
      </c>
    </row>
    <row r="828" spans="1:14" x14ac:dyDescent="0.2">
      <c r="A828" s="3">
        <v>262635</v>
      </c>
      <c r="B828" s="6" t="s">
        <v>714</v>
      </c>
      <c r="C828" s="7">
        <v>-100000</v>
      </c>
      <c r="D828" s="7">
        <v>0</v>
      </c>
      <c r="E828" s="7">
        <v>0</v>
      </c>
      <c r="F828" s="7">
        <v>-123000</v>
      </c>
      <c r="G828" s="7">
        <v>-123000</v>
      </c>
      <c r="H828" s="7">
        <v>0</v>
      </c>
      <c r="I828" s="7">
        <v>-101000</v>
      </c>
      <c r="J828" s="7">
        <v>0</v>
      </c>
      <c r="K828" s="7">
        <v>0</v>
      </c>
      <c r="L828" s="7">
        <v>-80000</v>
      </c>
      <c r="M828" s="7">
        <v>-80000</v>
      </c>
      <c r="N828" s="7">
        <v>0</v>
      </c>
    </row>
    <row r="829" spans="1:14" x14ac:dyDescent="0.2">
      <c r="A829" s="3">
        <v>262637</v>
      </c>
      <c r="B829" s="6" t="s">
        <v>715</v>
      </c>
      <c r="C829" s="7">
        <v>0</v>
      </c>
      <c r="D829" s="7">
        <v>0</v>
      </c>
      <c r="E829" s="7">
        <v>0</v>
      </c>
      <c r="F829" s="7">
        <v>-1932000</v>
      </c>
      <c r="G829" s="7">
        <v>-1932000</v>
      </c>
      <c r="H829" s="7">
        <v>0</v>
      </c>
      <c r="I829" s="7">
        <v>-959000</v>
      </c>
      <c r="J829" s="7">
        <v>0</v>
      </c>
      <c r="K829" s="7">
        <v>0</v>
      </c>
      <c r="L829" s="7">
        <v>-1344000</v>
      </c>
      <c r="M829" s="7">
        <v>-1344000</v>
      </c>
      <c r="N829" s="7">
        <v>0</v>
      </c>
    </row>
    <row r="830" spans="1:14" x14ac:dyDescent="0.2">
      <c r="A830" s="3">
        <v>228300</v>
      </c>
      <c r="B830" s="6" t="s">
        <v>716</v>
      </c>
      <c r="C830" s="7">
        <v>-21512248</v>
      </c>
      <c r="D830" s="7">
        <v>-21374079.489999998</v>
      </c>
      <c r="E830" s="7">
        <v>-21376138.030000001</v>
      </c>
      <c r="F830" s="7">
        <v>-21378196.57</v>
      </c>
      <c r="G830" s="7">
        <v>-21380255.109999999</v>
      </c>
      <c r="H830" s="7">
        <v>-21382313.649999999</v>
      </c>
      <c r="I830" s="7">
        <v>-21524599.239999998</v>
      </c>
      <c r="J830" s="7">
        <v>-21529815.780000001</v>
      </c>
      <c r="K830" s="7">
        <v>-21397963.27</v>
      </c>
      <c r="L830" s="7">
        <v>-21403179.809999999</v>
      </c>
      <c r="M830" s="7">
        <v>-21545465.399999999</v>
      </c>
      <c r="N830" s="7">
        <v>-21550681.940000001</v>
      </c>
    </row>
    <row r="831" spans="1:14" x14ac:dyDescent="0.2">
      <c r="A831" s="3">
        <v>228302</v>
      </c>
      <c r="B831" s="6" t="s">
        <v>717</v>
      </c>
      <c r="C831" s="7">
        <v>-1725123</v>
      </c>
      <c r="D831" s="7">
        <v>-1753237.5</v>
      </c>
      <c r="E831" s="7">
        <v>-1781352</v>
      </c>
      <c r="F831" s="7">
        <v>-1809466.5</v>
      </c>
      <c r="G831" s="7">
        <v>-1837581</v>
      </c>
      <c r="H831" s="7">
        <v>-1865695.5</v>
      </c>
      <c r="I831" s="7">
        <v>-1893810</v>
      </c>
      <c r="J831" s="7">
        <v>-1921924.5</v>
      </c>
      <c r="K831" s="7">
        <v>-1950039</v>
      </c>
      <c r="L831" s="7">
        <v>-1978153.5</v>
      </c>
      <c r="M831" s="7">
        <v>-2006268</v>
      </c>
      <c r="N831" s="7">
        <v>-2034382.5</v>
      </c>
    </row>
    <row r="832" spans="1:14" x14ac:dyDescent="0.2">
      <c r="A832" s="3">
        <v>228304</v>
      </c>
      <c r="B832" s="6" t="s">
        <v>718</v>
      </c>
      <c r="C832" s="7">
        <v>-95446254</v>
      </c>
      <c r="D832" s="7">
        <v>-94287638.579999998</v>
      </c>
      <c r="E832" s="7">
        <v>-92774023.159999996</v>
      </c>
      <c r="F832" s="7">
        <v>-83260407.739999995</v>
      </c>
      <c r="G832" s="7">
        <v>-80946792.319999993</v>
      </c>
      <c r="H832" s="7">
        <v>-81433176.900000006</v>
      </c>
      <c r="I832" s="7">
        <v>-81919561.480000004</v>
      </c>
      <c r="J832" s="7">
        <v>-79605946.060000002</v>
      </c>
      <c r="K832" s="7">
        <v>-80092330.640000001</v>
      </c>
      <c r="L832" s="7">
        <v>-80578715.219999999</v>
      </c>
      <c r="M832" s="7">
        <v>-80065099.799999997</v>
      </c>
      <c r="N832" s="7">
        <v>-80551484.379999995</v>
      </c>
    </row>
    <row r="833" spans="1:14" x14ac:dyDescent="0.2">
      <c r="A833" s="3">
        <v>228306</v>
      </c>
      <c r="B833" s="6" t="s">
        <v>719</v>
      </c>
      <c r="C833" s="7">
        <v>-25566580</v>
      </c>
      <c r="D833" s="7">
        <v>-25545381.109999999</v>
      </c>
      <c r="E833" s="7">
        <v>-25656509.219999999</v>
      </c>
      <c r="F833" s="7">
        <v>-25605376.489999998</v>
      </c>
      <c r="G833" s="7">
        <v>-25606387.289999999</v>
      </c>
      <c r="H833" s="7">
        <v>-25662495.039999999</v>
      </c>
      <c r="I833" s="7">
        <v>-25647302.469999999</v>
      </c>
      <c r="J833" s="7">
        <v>-25645341.620000001</v>
      </c>
      <c r="K833" s="7">
        <v>-25654630.690000001</v>
      </c>
      <c r="L833" s="7">
        <v>-25708617.969999999</v>
      </c>
      <c r="M833" s="7">
        <v>-25716087.02</v>
      </c>
      <c r="N833" s="7">
        <v>-25771535.539999999</v>
      </c>
    </row>
    <row r="834" spans="1:14" x14ac:dyDescent="0.2">
      <c r="A834" s="3">
        <v>186140</v>
      </c>
      <c r="B834" s="6" t="s">
        <v>720</v>
      </c>
      <c r="C834" s="7">
        <v>3301341.48</v>
      </c>
      <c r="D834" s="7">
        <v>3301341.48</v>
      </c>
      <c r="E834" s="7">
        <v>3301341.48</v>
      </c>
      <c r="F834" s="7">
        <v>3301341.48</v>
      </c>
      <c r="G834" s="7">
        <v>3301341.48</v>
      </c>
      <c r="H834" s="7">
        <v>3301341.48</v>
      </c>
      <c r="I834" s="7">
        <v>3301341.48</v>
      </c>
      <c r="J834" s="7">
        <v>3301341.48</v>
      </c>
      <c r="K834" s="7">
        <v>3301341.48</v>
      </c>
      <c r="L834" s="7">
        <v>3301341.48</v>
      </c>
      <c r="M834" s="7">
        <v>3301341.48</v>
      </c>
      <c r="N834" s="7">
        <v>3301341.48</v>
      </c>
    </row>
    <row r="835" spans="1:14" x14ac:dyDescent="0.2">
      <c r="A835" s="3">
        <v>186143</v>
      </c>
      <c r="B835" s="6" t="s">
        <v>721</v>
      </c>
      <c r="C835" s="7">
        <v>263163.86</v>
      </c>
      <c r="D835" s="7">
        <v>263163.86</v>
      </c>
      <c r="E835" s="7">
        <v>263163.86</v>
      </c>
      <c r="F835" s="7">
        <v>263163.86</v>
      </c>
      <c r="G835" s="7">
        <v>263163.86</v>
      </c>
      <c r="H835" s="7">
        <v>263163.86</v>
      </c>
      <c r="I835" s="7">
        <v>263163.86</v>
      </c>
      <c r="J835" s="7">
        <v>263163.86</v>
      </c>
      <c r="K835" s="7">
        <v>263163.86</v>
      </c>
      <c r="L835" s="7">
        <v>263163.86</v>
      </c>
      <c r="M835" s="7">
        <v>263163.86</v>
      </c>
      <c r="N835" s="7">
        <v>263163.86</v>
      </c>
    </row>
    <row r="836" spans="1:14" x14ac:dyDescent="0.2">
      <c r="A836" s="3">
        <v>186144</v>
      </c>
      <c r="B836" s="6" t="s">
        <v>722</v>
      </c>
      <c r="C836" s="7">
        <v>1297179.48</v>
      </c>
      <c r="D836" s="7">
        <v>1297179.48</v>
      </c>
      <c r="E836" s="7">
        <v>1297179.48</v>
      </c>
      <c r="F836" s="7">
        <v>1297179.48</v>
      </c>
      <c r="G836" s="7">
        <v>1297179.48</v>
      </c>
      <c r="H836" s="7">
        <v>1297179.48</v>
      </c>
      <c r="I836" s="7">
        <v>1297179.48</v>
      </c>
      <c r="J836" s="7">
        <v>1297179.48</v>
      </c>
      <c r="K836" s="7">
        <v>1297179.48</v>
      </c>
      <c r="L836" s="7">
        <v>1297179.48</v>
      </c>
      <c r="M836" s="7">
        <v>1297179.48</v>
      </c>
      <c r="N836" s="7">
        <v>1297179.48</v>
      </c>
    </row>
    <row r="837" spans="1:14" x14ac:dyDescent="0.2">
      <c r="A837" s="3">
        <v>227049</v>
      </c>
      <c r="B837" s="6" t="s">
        <v>723</v>
      </c>
      <c r="C837" s="7">
        <v>0</v>
      </c>
      <c r="D837" s="7">
        <v>0</v>
      </c>
      <c r="E837" s="7">
        <v>0</v>
      </c>
      <c r="F837" s="7">
        <v>0</v>
      </c>
      <c r="G837" s="7">
        <v>0</v>
      </c>
      <c r="H837" s="7">
        <v>0</v>
      </c>
      <c r="I837" s="7">
        <v>0</v>
      </c>
      <c r="J837" s="7">
        <v>0</v>
      </c>
      <c r="K837" s="7">
        <v>0</v>
      </c>
      <c r="L837" s="7">
        <v>0</v>
      </c>
      <c r="M837" s="7">
        <v>0</v>
      </c>
      <c r="N837" s="7">
        <v>0</v>
      </c>
    </row>
    <row r="838" spans="1:14" x14ac:dyDescent="0.2">
      <c r="A838" s="3">
        <v>227050</v>
      </c>
      <c r="B838" s="6" t="s">
        <v>724</v>
      </c>
      <c r="C838" s="7">
        <v>0</v>
      </c>
      <c r="D838" s="7">
        <v>0</v>
      </c>
      <c r="E838" s="7">
        <v>0</v>
      </c>
      <c r="F838" s="7">
        <v>0</v>
      </c>
      <c r="G838" s="7">
        <v>0</v>
      </c>
      <c r="H838" s="7">
        <v>0</v>
      </c>
      <c r="I838" s="7">
        <v>0</v>
      </c>
      <c r="J838" s="7">
        <v>0</v>
      </c>
      <c r="K838" s="7">
        <v>0</v>
      </c>
      <c r="L838" s="7">
        <v>0</v>
      </c>
      <c r="M838" s="7">
        <v>0</v>
      </c>
      <c r="N838" s="7">
        <v>0</v>
      </c>
    </row>
    <row r="839" spans="1:14" x14ac:dyDescent="0.2">
      <c r="A839" s="3">
        <v>227051</v>
      </c>
      <c r="B839" s="6" t="s">
        <v>724</v>
      </c>
      <c r="C839" s="7">
        <v>0</v>
      </c>
      <c r="D839" s="7">
        <v>0</v>
      </c>
      <c r="E839" s="7">
        <v>0</v>
      </c>
      <c r="F839" s="7">
        <v>0</v>
      </c>
      <c r="G839" s="7">
        <v>0</v>
      </c>
      <c r="H839" s="7">
        <v>0</v>
      </c>
      <c r="I839" s="7">
        <v>0</v>
      </c>
      <c r="J839" s="7">
        <v>0</v>
      </c>
      <c r="K839" s="7">
        <v>0</v>
      </c>
      <c r="L839" s="7">
        <v>0</v>
      </c>
      <c r="M839" s="7">
        <v>0</v>
      </c>
      <c r="N839" s="7">
        <v>0</v>
      </c>
    </row>
    <row r="840" spans="1:14" x14ac:dyDescent="0.2">
      <c r="A840" s="3">
        <v>227052</v>
      </c>
      <c r="B840" s="6" t="s">
        <v>725</v>
      </c>
      <c r="C840" s="7">
        <v>0</v>
      </c>
      <c r="D840" s="7">
        <v>0</v>
      </c>
      <c r="E840" s="7">
        <v>0</v>
      </c>
      <c r="F840" s="7">
        <v>0</v>
      </c>
      <c r="G840" s="7">
        <v>0</v>
      </c>
      <c r="H840" s="7">
        <v>0</v>
      </c>
      <c r="I840" s="7">
        <v>0</v>
      </c>
      <c r="J840" s="7">
        <v>0</v>
      </c>
      <c r="K840" s="7">
        <v>0</v>
      </c>
      <c r="L840" s="7">
        <v>0</v>
      </c>
      <c r="M840" s="7">
        <v>0</v>
      </c>
      <c r="N840" s="7">
        <v>0</v>
      </c>
    </row>
    <row r="841" spans="1:14" x14ac:dyDescent="0.2">
      <c r="A841" s="3">
        <v>227053</v>
      </c>
      <c r="B841" s="6" t="s">
        <v>726</v>
      </c>
      <c r="C841" s="7">
        <v>0</v>
      </c>
      <c r="D841" s="7">
        <v>0</v>
      </c>
      <c r="E841" s="7">
        <v>0</v>
      </c>
      <c r="F841" s="7">
        <v>0</v>
      </c>
      <c r="G841" s="7">
        <v>0</v>
      </c>
      <c r="H841" s="7">
        <v>0</v>
      </c>
      <c r="I841" s="7">
        <v>0</v>
      </c>
      <c r="J841" s="7">
        <v>0</v>
      </c>
      <c r="K841" s="7">
        <v>0</v>
      </c>
      <c r="L841" s="7">
        <v>0</v>
      </c>
      <c r="M841" s="7">
        <v>0</v>
      </c>
      <c r="N841" s="7">
        <v>0</v>
      </c>
    </row>
    <row r="842" spans="1:14" x14ac:dyDescent="0.2">
      <c r="A842" s="3">
        <v>227054</v>
      </c>
      <c r="B842" s="6" t="s">
        <v>727</v>
      </c>
      <c r="C842" s="7">
        <v>0</v>
      </c>
      <c r="D842" s="7">
        <v>0</v>
      </c>
      <c r="E842" s="7">
        <v>0</v>
      </c>
      <c r="F842" s="7">
        <v>0</v>
      </c>
      <c r="G842" s="7">
        <v>0</v>
      </c>
      <c r="H842" s="7">
        <v>0</v>
      </c>
      <c r="I842" s="7">
        <v>0</v>
      </c>
      <c r="J842" s="7">
        <v>0</v>
      </c>
      <c r="K842" s="7">
        <v>0</v>
      </c>
      <c r="L842" s="7">
        <v>0</v>
      </c>
      <c r="M842" s="7">
        <v>0</v>
      </c>
      <c r="N842" s="7">
        <v>0</v>
      </c>
    </row>
    <row r="843" spans="1:14" x14ac:dyDescent="0.2">
      <c r="A843" s="3">
        <v>227055</v>
      </c>
      <c r="B843" s="6" t="s">
        <v>728</v>
      </c>
      <c r="C843" s="7">
        <v>0</v>
      </c>
      <c r="D843" s="7">
        <v>0</v>
      </c>
      <c r="E843" s="7">
        <v>0</v>
      </c>
      <c r="F843" s="7">
        <v>0</v>
      </c>
      <c r="G843" s="7">
        <v>0</v>
      </c>
      <c r="H843" s="7">
        <v>0</v>
      </c>
      <c r="I843" s="7">
        <v>0</v>
      </c>
      <c r="J843" s="7">
        <v>0</v>
      </c>
      <c r="K843" s="7">
        <v>0</v>
      </c>
      <c r="L843" s="7">
        <v>0</v>
      </c>
      <c r="M843" s="7">
        <v>0</v>
      </c>
      <c r="N843" s="7">
        <v>0</v>
      </c>
    </row>
    <row r="844" spans="1:14" x14ac:dyDescent="0.2">
      <c r="A844" s="3">
        <v>227056</v>
      </c>
      <c r="B844" s="6" t="s">
        <v>729</v>
      </c>
      <c r="C844" s="7">
        <v>0</v>
      </c>
      <c r="D844" s="7">
        <v>0</v>
      </c>
      <c r="E844" s="7">
        <v>0</v>
      </c>
      <c r="F844" s="7">
        <v>0</v>
      </c>
      <c r="G844" s="7">
        <v>0</v>
      </c>
      <c r="H844" s="7">
        <v>0</v>
      </c>
      <c r="I844" s="7">
        <v>0</v>
      </c>
      <c r="J844" s="7">
        <v>0</v>
      </c>
      <c r="K844" s="7">
        <v>0</v>
      </c>
      <c r="L844" s="7">
        <v>0</v>
      </c>
      <c r="M844" s="7">
        <v>0</v>
      </c>
      <c r="N844" s="7">
        <v>0</v>
      </c>
    </row>
    <row r="845" spans="1:14" x14ac:dyDescent="0.2">
      <c r="A845" s="3">
        <v>227057</v>
      </c>
      <c r="B845" s="6" t="s">
        <v>730</v>
      </c>
      <c r="C845" s="7">
        <v>-1906.57</v>
      </c>
      <c r="D845" s="7">
        <v>-1906.57</v>
      </c>
      <c r="E845" s="7">
        <v>-1906.57</v>
      </c>
      <c r="F845" s="7">
        <v>0</v>
      </c>
      <c r="G845" s="7">
        <v>0</v>
      </c>
      <c r="H845" s="7">
        <v>0</v>
      </c>
      <c r="I845" s="7">
        <v>0</v>
      </c>
      <c r="J845" s="7">
        <v>0</v>
      </c>
      <c r="K845" s="7">
        <v>0</v>
      </c>
      <c r="L845" s="7">
        <v>0</v>
      </c>
      <c r="M845" s="7">
        <v>0</v>
      </c>
      <c r="N845" s="7">
        <v>0</v>
      </c>
    </row>
    <row r="846" spans="1:14" x14ac:dyDescent="0.2">
      <c r="A846" s="3">
        <v>227058</v>
      </c>
      <c r="B846" s="6" t="s">
        <v>731</v>
      </c>
      <c r="C846" s="7">
        <v>0</v>
      </c>
      <c r="D846" s="7">
        <v>0</v>
      </c>
      <c r="E846" s="7">
        <v>0</v>
      </c>
      <c r="F846" s="7">
        <v>0</v>
      </c>
      <c r="G846" s="7">
        <v>0</v>
      </c>
      <c r="H846" s="7">
        <v>0</v>
      </c>
      <c r="I846" s="7">
        <v>0</v>
      </c>
      <c r="J846" s="7">
        <v>0</v>
      </c>
      <c r="K846" s="7">
        <v>0</v>
      </c>
      <c r="L846" s="7">
        <v>0</v>
      </c>
      <c r="M846" s="7">
        <v>0</v>
      </c>
      <c r="N846" s="7">
        <v>0</v>
      </c>
    </row>
    <row r="847" spans="1:14" x14ac:dyDescent="0.2">
      <c r="A847" s="3">
        <v>227059</v>
      </c>
      <c r="B847" s="6" t="s">
        <v>732</v>
      </c>
      <c r="C847" s="7">
        <v>-18200.02</v>
      </c>
      <c r="D847" s="7">
        <v>-18200.02</v>
      </c>
      <c r="E847" s="7">
        <v>-18200.02</v>
      </c>
      <c r="F847" s="7">
        <v>-12866.42</v>
      </c>
      <c r="G847" s="7">
        <v>-12866.42</v>
      </c>
      <c r="H847" s="7">
        <v>-12866.42</v>
      </c>
      <c r="I847" s="7">
        <v>-7425.43</v>
      </c>
      <c r="J847" s="7">
        <v>-7425.43</v>
      </c>
      <c r="K847" s="7">
        <v>-7425.43</v>
      </c>
      <c r="L847" s="7">
        <v>-1874.9</v>
      </c>
      <c r="M847" s="7">
        <v>-1874.9</v>
      </c>
      <c r="N847" s="7">
        <v>-1874.9</v>
      </c>
    </row>
    <row r="848" spans="1:14" x14ac:dyDescent="0.2">
      <c r="A848" s="3">
        <v>227060</v>
      </c>
      <c r="B848" s="6" t="s">
        <v>733</v>
      </c>
      <c r="C848" s="7">
        <v>0</v>
      </c>
      <c r="D848" s="7">
        <v>0</v>
      </c>
      <c r="E848" s="7">
        <v>0</v>
      </c>
      <c r="F848" s="7">
        <v>0</v>
      </c>
      <c r="G848" s="7">
        <v>0</v>
      </c>
      <c r="H848" s="7">
        <v>0</v>
      </c>
      <c r="I848" s="7">
        <v>0</v>
      </c>
      <c r="J848" s="7">
        <v>0</v>
      </c>
      <c r="K848" s="7">
        <v>0</v>
      </c>
      <c r="L848" s="7">
        <v>0</v>
      </c>
      <c r="M848" s="7">
        <v>0</v>
      </c>
      <c r="N848" s="7">
        <v>0</v>
      </c>
    </row>
    <row r="849" spans="1:14" x14ac:dyDescent="0.2">
      <c r="A849" s="3">
        <v>227061</v>
      </c>
      <c r="B849" s="6" t="s">
        <v>734</v>
      </c>
      <c r="C849" s="7">
        <v>-17357.48</v>
      </c>
      <c r="D849" s="7">
        <v>-17357.48</v>
      </c>
      <c r="E849" s="7">
        <v>-17357.48</v>
      </c>
      <c r="F849" s="7">
        <v>-13146.98</v>
      </c>
      <c r="G849" s="7">
        <v>-13146.98</v>
      </c>
      <c r="H849" s="7">
        <v>-13146.98</v>
      </c>
      <c r="I849" s="7">
        <v>-8851.7199999999993</v>
      </c>
      <c r="J849" s="7">
        <v>-8851.7199999999993</v>
      </c>
      <c r="K849" s="7">
        <v>-8851.7199999999993</v>
      </c>
      <c r="L849" s="7">
        <v>-4469.97</v>
      </c>
      <c r="M849" s="7">
        <v>-4469.97</v>
      </c>
      <c r="N849" s="7">
        <v>-4469.97</v>
      </c>
    </row>
    <row r="850" spans="1:14" x14ac:dyDescent="0.2">
      <c r="A850" s="3">
        <v>227062</v>
      </c>
      <c r="B850" s="6" t="s">
        <v>735</v>
      </c>
      <c r="C850" s="7">
        <v>-6611.85</v>
      </c>
      <c r="D850" s="7">
        <v>-6611.85</v>
      </c>
      <c r="E850" s="7">
        <v>-6611.85</v>
      </c>
      <c r="F850" s="7">
        <v>0</v>
      </c>
      <c r="G850" s="7">
        <v>0</v>
      </c>
      <c r="H850" s="7">
        <v>0</v>
      </c>
      <c r="I850" s="7">
        <v>0</v>
      </c>
      <c r="J850" s="7">
        <v>0</v>
      </c>
      <c r="K850" s="7">
        <v>0</v>
      </c>
      <c r="L850" s="7">
        <v>0</v>
      </c>
      <c r="M850" s="7">
        <v>0</v>
      </c>
      <c r="N850" s="7">
        <v>0</v>
      </c>
    </row>
    <row r="851" spans="1:14" x14ac:dyDescent="0.2">
      <c r="A851" s="3">
        <v>227063</v>
      </c>
      <c r="B851" s="6" t="s">
        <v>736</v>
      </c>
      <c r="C851" s="7">
        <v>-2291.0500000000002</v>
      </c>
      <c r="D851" s="7">
        <v>-2291.0500000000002</v>
      </c>
      <c r="E851" s="7">
        <v>-2291.0500000000002</v>
      </c>
      <c r="F851" s="7">
        <v>-578.48</v>
      </c>
      <c r="G851" s="7">
        <v>-578.48</v>
      </c>
      <c r="H851" s="7">
        <v>-578.48</v>
      </c>
      <c r="I851" s="7">
        <v>0</v>
      </c>
      <c r="J851" s="7">
        <v>0</v>
      </c>
      <c r="K851" s="7">
        <v>0</v>
      </c>
      <c r="L851" s="7">
        <v>0</v>
      </c>
      <c r="M851" s="7">
        <v>0</v>
      </c>
      <c r="N851" s="7">
        <v>0</v>
      </c>
    </row>
    <row r="852" spans="1:14" x14ac:dyDescent="0.2">
      <c r="A852" s="3">
        <v>227064</v>
      </c>
      <c r="B852" s="6" t="s">
        <v>737</v>
      </c>
      <c r="C852" s="7">
        <v>-14330.52</v>
      </c>
      <c r="D852" s="7">
        <v>-14330.52</v>
      </c>
      <c r="E852" s="7">
        <v>-14330.52</v>
      </c>
      <c r="F852" s="7">
        <v>-5789.4</v>
      </c>
      <c r="G852" s="7">
        <v>-5789.4</v>
      </c>
      <c r="H852" s="7">
        <v>-5789.4</v>
      </c>
      <c r="I852" s="7">
        <v>0</v>
      </c>
      <c r="J852" s="7">
        <v>0</v>
      </c>
      <c r="K852" s="7">
        <v>0</v>
      </c>
      <c r="L852" s="7">
        <v>0</v>
      </c>
      <c r="M852" s="7">
        <v>0</v>
      </c>
      <c r="N852" s="7">
        <v>0</v>
      </c>
    </row>
    <row r="853" spans="1:14" x14ac:dyDescent="0.2">
      <c r="A853" s="3">
        <v>227065</v>
      </c>
      <c r="B853" s="6" t="s">
        <v>738</v>
      </c>
      <c r="C853" s="7">
        <v>-3303.93</v>
      </c>
      <c r="D853" s="7">
        <v>-3303.93</v>
      </c>
      <c r="E853" s="7">
        <v>-3303.93</v>
      </c>
      <c r="F853" s="7">
        <v>-1906.76</v>
      </c>
      <c r="G853" s="7">
        <v>-1906.76</v>
      </c>
      <c r="H853" s="7">
        <v>-1906.76</v>
      </c>
      <c r="I853" s="7">
        <v>-481.45</v>
      </c>
      <c r="J853" s="7">
        <v>-481.45</v>
      </c>
      <c r="K853" s="7">
        <v>-481.45</v>
      </c>
      <c r="L853" s="7">
        <v>0</v>
      </c>
      <c r="M853" s="7">
        <v>0</v>
      </c>
      <c r="N853" s="7">
        <v>0</v>
      </c>
    </row>
    <row r="854" spans="1:14" x14ac:dyDescent="0.2">
      <c r="A854" s="3">
        <v>227066</v>
      </c>
      <c r="B854" s="6" t="s">
        <v>739</v>
      </c>
      <c r="C854" s="7">
        <v>-23099.69</v>
      </c>
      <c r="D854" s="7">
        <v>-23099.69</v>
      </c>
      <c r="E854" s="7">
        <v>-23099.69</v>
      </c>
      <c r="F854" s="7">
        <v>-19643.43</v>
      </c>
      <c r="G854" s="7">
        <v>-19643.43</v>
      </c>
      <c r="H854" s="7">
        <v>-19643.43</v>
      </c>
      <c r="I854" s="7">
        <v>-16117.57</v>
      </c>
      <c r="J854" s="7">
        <v>-16117.57</v>
      </c>
      <c r="K854" s="7">
        <v>-16117.57</v>
      </c>
      <c r="L854" s="7">
        <v>-12520.73</v>
      </c>
      <c r="M854" s="7">
        <v>-12520.73</v>
      </c>
      <c r="N854" s="7">
        <v>-12520.73</v>
      </c>
    </row>
    <row r="855" spans="1:14" x14ac:dyDescent="0.2">
      <c r="A855" s="3">
        <v>227067</v>
      </c>
      <c r="B855" s="6" t="s">
        <v>740</v>
      </c>
      <c r="C855" s="7">
        <v>-5298.9</v>
      </c>
      <c r="D855" s="7">
        <v>-5298.9</v>
      </c>
      <c r="E855" s="7">
        <v>-5298.9</v>
      </c>
      <c r="F855" s="7">
        <v>-3891.94</v>
      </c>
      <c r="G855" s="7">
        <v>-3891.94</v>
      </c>
      <c r="H855" s="7">
        <v>-3891.94</v>
      </c>
      <c r="I855" s="7">
        <v>-2456.65</v>
      </c>
      <c r="J855" s="7">
        <v>-2456.65</v>
      </c>
      <c r="K855" s="7">
        <v>-2456.65</v>
      </c>
      <c r="L855" s="7">
        <v>-992.46</v>
      </c>
      <c r="M855" s="7">
        <v>-992.46</v>
      </c>
      <c r="N855" s="7">
        <v>-992.46</v>
      </c>
    </row>
    <row r="856" spans="1:14" x14ac:dyDescent="0.2">
      <c r="A856" s="3">
        <v>227068</v>
      </c>
      <c r="B856" s="6" t="s">
        <v>741</v>
      </c>
      <c r="C856" s="7">
        <v>-13523.03</v>
      </c>
      <c r="D856" s="7">
        <v>-13523.03</v>
      </c>
      <c r="E856" s="7">
        <v>-13523.03</v>
      </c>
      <c r="F856" s="7">
        <v>-11874.13</v>
      </c>
      <c r="G856" s="7">
        <v>-11874.13</v>
      </c>
      <c r="H856" s="7">
        <v>-11874.13</v>
      </c>
      <c r="I856" s="7">
        <v>-10192.030000000001</v>
      </c>
      <c r="J856" s="7">
        <v>-10192.030000000001</v>
      </c>
      <c r="K856" s="7">
        <v>-10192.030000000001</v>
      </c>
      <c r="L856" s="7">
        <v>-8476.06</v>
      </c>
      <c r="M856" s="7">
        <v>-8476.06</v>
      </c>
      <c r="N856" s="7">
        <v>-8476.06</v>
      </c>
    </row>
    <row r="857" spans="1:14" x14ac:dyDescent="0.2">
      <c r="A857" s="3">
        <v>227069</v>
      </c>
      <c r="B857" s="6" t="s">
        <v>742</v>
      </c>
      <c r="C857" s="7">
        <v>-29207.9</v>
      </c>
      <c r="D857" s="7">
        <v>-29207.9</v>
      </c>
      <c r="E857" s="7">
        <v>-29207.9</v>
      </c>
      <c r="F857" s="7">
        <v>-25953.68</v>
      </c>
      <c r="G857" s="7">
        <v>-25953.68</v>
      </c>
      <c r="H857" s="7">
        <v>-25953.68</v>
      </c>
      <c r="I857" s="7">
        <v>-22633.94</v>
      </c>
      <c r="J857" s="7">
        <v>-22633.94</v>
      </c>
      <c r="K857" s="7">
        <v>-22633.94</v>
      </c>
      <c r="L857" s="7">
        <v>-19247.36</v>
      </c>
      <c r="M857" s="7">
        <v>-19247.36</v>
      </c>
      <c r="N857" s="7">
        <v>-19247.36</v>
      </c>
    </row>
    <row r="858" spans="1:14" x14ac:dyDescent="0.2">
      <c r="A858" s="3">
        <v>227070</v>
      </c>
      <c r="B858" s="6" t="s">
        <v>743</v>
      </c>
      <c r="C858" s="7">
        <v>-15292.73</v>
      </c>
      <c r="D858" s="7">
        <v>-15292.73</v>
      </c>
      <c r="E858" s="7">
        <v>-15292.73</v>
      </c>
      <c r="F858" s="7">
        <v>-11879.96</v>
      </c>
      <c r="G858" s="7">
        <v>-11879.96</v>
      </c>
      <c r="H858" s="7">
        <v>-11879.96</v>
      </c>
      <c r="I858" s="7">
        <v>-8398.48</v>
      </c>
      <c r="J858" s="7">
        <v>-8398.48</v>
      </c>
      <c r="K858" s="7">
        <v>-8398.48</v>
      </c>
      <c r="L858" s="7">
        <v>-4846.91</v>
      </c>
      <c r="M858" s="7">
        <v>-4846.91</v>
      </c>
      <c r="N858" s="7">
        <v>-4846.91</v>
      </c>
    </row>
    <row r="859" spans="1:14" x14ac:dyDescent="0.2">
      <c r="A859" s="3">
        <v>227071</v>
      </c>
      <c r="B859" s="6" t="s">
        <v>744</v>
      </c>
      <c r="C859" s="7">
        <v>-11869.83</v>
      </c>
      <c r="D859" s="7">
        <v>-11869.83</v>
      </c>
      <c r="E859" s="7">
        <v>-11869.83</v>
      </c>
      <c r="F859" s="7">
        <v>-9220.93</v>
      </c>
      <c r="G859" s="7">
        <v>-9220.93</v>
      </c>
      <c r="H859" s="7">
        <v>-9220.93</v>
      </c>
      <c r="I859" s="7">
        <v>-6518.69</v>
      </c>
      <c r="J859" s="7">
        <v>-6518.69</v>
      </c>
      <c r="K859" s="7">
        <v>-6518.69</v>
      </c>
      <c r="L859" s="7">
        <v>-3762.05</v>
      </c>
      <c r="M859" s="7">
        <v>-3762.05</v>
      </c>
      <c r="N859" s="7">
        <v>-3762.05</v>
      </c>
    </row>
    <row r="860" spans="1:14" x14ac:dyDescent="0.2">
      <c r="A860" s="3">
        <v>227072</v>
      </c>
      <c r="B860" s="6" t="s">
        <v>745</v>
      </c>
      <c r="C860" s="7">
        <v>-4483.42</v>
      </c>
      <c r="D860" s="7">
        <v>-4483.42</v>
      </c>
      <c r="E860" s="7">
        <v>-4483.42</v>
      </c>
      <c r="F860" s="7">
        <v>-4058.65</v>
      </c>
      <c r="G860" s="7">
        <v>-4058.65</v>
      </c>
      <c r="H860" s="7">
        <v>-4058.65</v>
      </c>
      <c r="I860" s="7">
        <v>-3625.33</v>
      </c>
      <c r="J860" s="7">
        <v>-3625.33</v>
      </c>
      <c r="K860" s="7">
        <v>-3625.33</v>
      </c>
      <c r="L860" s="7">
        <v>-3183.28</v>
      </c>
      <c r="M860" s="7">
        <v>-3183.28</v>
      </c>
      <c r="N860" s="7">
        <v>-3183.28</v>
      </c>
    </row>
    <row r="861" spans="1:14" x14ac:dyDescent="0.2">
      <c r="A861" s="3">
        <v>227073</v>
      </c>
      <c r="B861" s="6" t="s">
        <v>746</v>
      </c>
      <c r="C861" s="7">
        <v>-121576.88</v>
      </c>
      <c r="D861" s="7">
        <v>-121576.88</v>
      </c>
      <c r="E861" s="7">
        <v>-121576.88</v>
      </c>
      <c r="F861" s="7">
        <v>-103386.08</v>
      </c>
      <c r="G861" s="7">
        <v>-103386.08</v>
      </c>
      <c r="H861" s="7">
        <v>-103386.08</v>
      </c>
      <c r="I861" s="7">
        <v>-84829.02</v>
      </c>
      <c r="J861" s="7">
        <v>-84829.02</v>
      </c>
      <c r="K861" s="7">
        <v>-84829.02</v>
      </c>
      <c r="L861" s="7">
        <v>-65898.350000000006</v>
      </c>
      <c r="M861" s="7">
        <v>-65898.350000000006</v>
      </c>
      <c r="N861" s="7">
        <v>-65898.350000000006</v>
      </c>
    </row>
    <row r="862" spans="1:14" x14ac:dyDescent="0.2">
      <c r="A862" s="3">
        <v>227075</v>
      </c>
      <c r="B862" s="6" t="s">
        <v>747</v>
      </c>
      <c r="C862" s="7">
        <v>-8422.7999999999993</v>
      </c>
      <c r="D862" s="7">
        <v>-8422.7999999999993</v>
      </c>
      <c r="E862" s="7">
        <v>-8422.7999999999993</v>
      </c>
      <c r="F862" s="7">
        <v>-7229.62</v>
      </c>
      <c r="G862" s="7">
        <v>-7229.62</v>
      </c>
      <c r="H862" s="7">
        <v>-7229.62</v>
      </c>
      <c r="I862" s="7">
        <v>-6012.41</v>
      </c>
      <c r="J862" s="7">
        <v>-6012.41</v>
      </c>
      <c r="K862" s="7">
        <v>-6012.41</v>
      </c>
      <c r="L862" s="7">
        <v>-4770.7</v>
      </c>
      <c r="M862" s="7">
        <v>-4770.7</v>
      </c>
      <c r="N862" s="7">
        <v>-4770.7</v>
      </c>
    </row>
    <row r="863" spans="1:14" x14ac:dyDescent="0.2">
      <c r="A863" s="3">
        <v>227077</v>
      </c>
      <c r="B863" s="6" t="s">
        <v>748</v>
      </c>
      <c r="C863" s="7">
        <v>-14856.48</v>
      </c>
      <c r="D863" s="7">
        <v>-14856.48</v>
      </c>
      <c r="E863" s="7">
        <v>-14856.48</v>
      </c>
      <c r="F863" s="7">
        <v>-12858.91</v>
      </c>
      <c r="G863" s="7">
        <v>-12858.91</v>
      </c>
      <c r="H863" s="7">
        <v>-12858.91</v>
      </c>
      <c r="I863" s="7">
        <v>-10821.13</v>
      </c>
      <c r="J863" s="7">
        <v>-10821.13</v>
      </c>
      <c r="K863" s="7">
        <v>-10821.13</v>
      </c>
      <c r="L863" s="7">
        <v>-8742.31</v>
      </c>
      <c r="M863" s="7">
        <v>-8742.31</v>
      </c>
      <c r="N863" s="7">
        <v>-8742.31</v>
      </c>
    </row>
    <row r="864" spans="1:14" x14ac:dyDescent="0.2">
      <c r="A864" s="3">
        <v>227078</v>
      </c>
      <c r="B864" s="6" t="s">
        <v>749</v>
      </c>
      <c r="C864" s="7">
        <v>-184297.32</v>
      </c>
      <c r="D864" s="7">
        <v>-184297.32</v>
      </c>
      <c r="E864" s="7">
        <v>-184297.32</v>
      </c>
      <c r="F864" s="7">
        <v>-160723.82</v>
      </c>
      <c r="G864" s="7">
        <v>-160723.82</v>
      </c>
      <c r="H864" s="7">
        <v>-160723.82</v>
      </c>
      <c r="I864" s="7">
        <v>-136675.69</v>
      </c>
      <c r="J864" s="7">
        <v>-136675.69</v>
      </c>
      <c r="K864" s="7">
        <v>-136675.69</v>
      </c>
      <c r="L864" s="7">
        <v>-112143.39</v>
      </c>
      <c r="M864" s="7">
        <v>-112143.39</v>
      </c>
      <c r="N864" s="7">
        <v>-112143.39</v>
      </c>
    </row>
    <row r="865" spans="1:14" x14ac:dyDescent="0.2">
      <c r="A865" s="3">
        <v>227079</v>
      </c>
      <c r="B865" s="6" t="s">
        <v>750</v>
      </c>
      <c r="C865" s="7">
        <v>-11558.33</v>
      </c>
      <c r="D865" s="7">
        <v>-11558.33</v>
      </c>
      <c r="E865" s="7">
        <v>-11558.33</v>
      </c>
      <c r="F865" s="7">
        <v>-10640.78</v>
      </c>
      <c r="G865" s="7">
        <v>-10640.78</v>
      </c>
      <c r="H865" s="7">
        <v>-10640.78</v>
      </c>
      <c r="I865" s="7">
        <v>-9704.14</v>
      </c>
      <c r="J865" s="7">
        <v>-9704.14</v>
      </c>
      <c r="K865" s="7">
        <v>-9704.14</v>
      </c>
      <c r="L865" s="7">
        <v>-8748.64</v>
      </c>
      <c r="M865" s="7">
        <v>-8748.64</v>
      </c>
      <c r="N865" s="7">
        <v>-8748.64</v>
      </c>
    </row>
    <row r="866" spans="1:14" x14ac:dyDescent="0.2">
      <c r="A866" s="3">
        <v>227080</v>
      </c>
      <c r="B866" s="6" t="s">
        <v>751</v>
      </c>
      <c r="C866" s="7">
        <v>0</v>
      </c>
      <c r="D866" s="7">
        <v>0</v>
      </c>
      <c r="E866" s="7">
        <v>0</v>
      </c>
      <c r="F866" s="7">
        <v>-5477.72</v>
      </c>
      <c r="G866" s="7">
        <v>-5477.72</v>
      </c>
      <c r="H866" s="7">
        <v>-5477.72</v>
      </c>
      <c r="I866" s="7">
        <v>-5027.88</v>
      </c>
      <c r="J866" s="7">
        <v>-5027.88</v>
      </c>
      <c r="K866" s="7">
        <v>-5027.88</v>
      </c>
      <c r="L866" s="7">
        <v>-4568.9799999999996</v>
      </c>
      <c r="M866" s="7">
        <v>-4568.9799999999996</v>
      </c>
      <c r="N866" s="7">
        <v>-4568.9799999999996</v>
      </c>
    </row>
    <row r="867" spans="1:14" x14ac:dyDescent="0.2">
      <c r="A867" s="3">
        <v>227081</v>
      </c>
      <c r="B867" s="6" t="s">
        <v>752</v>
      </c>
      <c r="C867" s="7">
        <v>0</v>
      </c>
      <c r="D867" s="7">
        <v>0</v>
      </c>
      <c r="E867" s="7">
        <v>0</v>
      </c>
      <c r="F867" s="7">
        <v>-7525.33</v>
      </c>
      <c r="G867" s="7">
        <v>-7525.33</v>
      </c>
      <c r="H867" s="7">
        <v>-7525.33</v>
      </c>
      <c r="I867" s="7">
        <v>-6513.49</v>
      </c>
      <c r="J867" s="7">
        <v>-6513.49</v>
      </c>
      <c r="K867" s="7">
        <v>-6513.49</v>
      </c>
      <c r="L867" s="7">
        <v>-5481.28</v>
      </c>
      <c r="M867" s="7">
        <v>-5481.28</v>
      </c>
      <c r="N867" s="7">
        <v>-5481.28</v>
      </c>
    </row>
    <row r="868" spans="1:14" x14ac:dyDescent="0.2">
      <c r="A868" s="3">
        <v>227082</v>
      </c>
      <c r="B868" s="6" t="s">
        <v>753</v>
      </c>
      <c r="C868" s="7">
        <v>0</v>
      </c>
      <c r="D868" s="7">
        <v>0</v>
      </c>
      <c r="E868" s="7">
        <v>0</v>
      </c>
      <c r="F868" s="7">
        <v>0</v>
      </c>
      <c r="G868" s="7">
        <v>0</v>
      </c>
      <c r="H868" s="7">
        <v>0</v>
      </c>
      <c r="I868" s="7">
        <v>0</v>
      </c>
      <c r="J868" s="7">
        <v>0</v>
      </c>
      <c r="K868" s="7">
        <v>0</v>
      </c>
      <c r="L868" s="7">
        <v>-7094.61</v>
      </c>
      <c r="M868" s="7">
        <v>-7094.61</v>
      </c>
      <c r="N868" s="7">
        <v>-7094.61</v>
      </c>
    </row>
    <row r="869" spans="1:14" x14ac:dyDescent="0.2">
      <c r="A869" s="3">
        <v>227083</v>
      </c>
      <c r="B869" s="6" t="s">
        <v>754</v>
      </c>
      <c r="C869" s="7">
        <v>0</v>
      </c>
      <c r="D869" s="7">
        <v>0</v>
      </c>
      <c r="E869" s="7">
        <v>0</v>
      </c>
      <c r="F869" s="7">
        <v>0</v>
      </c>
      <c r="G869" s="7">
        <v>0</v>
      </c>
      <c r="H869" s="7">
        <v>0</v>
      </c>
      <c r="I869" s="7">
        <v>0</v>
      </c>
      <c r="J869" s="7">
        <v>0</v>
      </c>
      <c r="K869" s="7">
        <v>0</v>
      </c>
      <c r="L869" s="7">
        <v>-159808.72</v>
      </c>
      <c r="M869" s="7">
        <v>-159808.72</v>
      </c>
      <c r="N869" s="7">
        <v>-159808.72</v>
      </c>
    </row>
    <row r="870" spans="1:14" x14ac:dyDescent="0.2">
      <c r="A870" s="3">
        <v>228400</v>
      </c>
      <c r="B870" s="6" t="s">
        <v>755</v>
      </c>
      <c r="C870" s="7">
        <v>-8600071.4299999997</v>
      </c>
      <c r="D870" s="7">
        <v>-7572125.8300000001</v>
      </c>
      <c r="E870" s="7">
        <v>-7624601.9500000002</v>
      </c>
      <c r="F870" s="7">
        <v>-7442377.2300000004</v>
      </c>
      <c r="G870" s="7">
        <v>-7495540.1500000004</v>
      </c>
      <c r="H870" s="7">
        <v>-7518125.6100000003</v>
      </c>
      <c r="I870" s="7">
        <v>-7573566.5300000003</v>
      </c>
      <c r="J870" s="7">
        <v>-7628024.8300000001</v>
      </c>
      <c r="K870" s="7">
        <v>-7651459.7400000002</v>
      </c>
      <c r="L870" s="7">
        <v>-7693285.8200000003</v>
      </c>
      <c r="M870" s="7">
        <v>-7752070.8300000001</v>
      </c>
      <c r="N870" s="7">
        <v>-7795608.9800000004</v>
      </c>
    </row>
    <row r="871" spans="1:14" x14ac:dyDescent="0.2">
      <c r="A871" s="3">
        <v>228402</v>
      </c>
      <c r="B871" s="6" t="s">
        <v>756</v>
      </c>
      <c r="C871" s="7">
        <v>-3679120.68</v>
      </c>
      <c r="D871" s="7">
        <v>-3638031.44</v>
      </c>
      <c r="E871" s="7">
        <v>-3674957.44</v>
      </c>
      <c r="F871" s="7">
        <v>-3602991.82</v>
      </c>
      <c r="G871" s="7">
        <v>-3715589.82</v>
      </c>
      <c r="H871" s="7">
        <v>-3683230.85</v>
      </c>
      <c r="I871" s="7">
        <v>-3797026.85</v>
      </c>
      <c r="J871" s="7">
        <v>-3837241.85</v>
      </c>
      <c r="K871" s="7">
        <v>-3674338.68</v>
      </c>
      <c r="L871" s="7">
        <v>-3787496.68</v>
      </c>
      <c r="M871" s="7">
        <v>-3901352.68</v>
      </c>
      <c r="N871" s="7">
        <v>-3845113.81</v>
      </c>
    </row>
    <row r="872" spans="1:14" x14ac:dyDescent="0.2">
      <c r="A872" s="3">
        <v>253000</v>
      </c>
      <c r="B872" s="6" t="s">
        <v>757</v>
      </c>
      <c r="C872" s="7">
        <v>14396158</v>
      </c>
      <c r="D872" s="7">
        <v>14396158</v>
      </c>
      <c r="E872" s="7">
        <v>0</v>
      </c>
      <c r="F872" s="7">
        <v>16671436</v>
      </c>
      <c r="G872" s="7">
        <v>16671436</v>
      </c>
      <c r="H872" s="7">
        <v>16671436</v>
      </c>
      <c r="I872" s="7">
        <v>13594117</v>
      </c>
      <c r="J872" s="7">
        <v>13594117</v>
      </c>
      <c r="K872" s="7">
        <v>13594117</v>
      </c>
      <c r="L872" s="7">
        <v>13288806</v>
      </c>
      <c r="M872" s="7">
        <v>13288806</v>
      </c>
      <c r="N872" s="7">
        <v>13288806</v>
      </c>
    </row>
    <row r="873" spans="1:14" x14ac:dyDescent="0.2">
      <c r="A873" s="3">
        <v>256017</v>
      </c>
      <c r="B873" s="6" t="s">
        <v>758</v>
      </c>
      <c r="C873" s="7">
        <v>0</v>
      </c>
      <c r="D873" s="7">
        <v>0</v>
      </c>
      <c r="E873" s="7">
        <v>0</v>
      </c>
      <c r="F873" s="7">
        <v>0</v>
      </c>
      <c r="G873" s="7">
        <v>0</v>
      </c>
      <c r="H873" s="7">
        <v>0</v>
      </c>
      <c r="I873" s="7">
        <v>0</v>
      </c>
      <c r="J873" s="7">
        <v>0</v>
      </c>
      <c r="K873" s="7">
        <v>0</v>
      </c>
      <c r="L873" s="7">
        <v>0</v>
      </c>
      <c r="M873" s="7">
        <v>0</v>
      </c>
      <c r="N873" s="7">
        <v>0</v>
      </c>
    </row>
    <row r="874" spans="1:14" x14ac:dyDescent="0.2">
      <c r="A874" s="3">
        <v>261001</v>
      </c>
      <c r="B874" s="6" t="s">
        <v>759</v>
      </c>
      <c r="C874" s="7">
        <v>-95000.320000000007</v>
      </c>
      <c r="D874" s="7">
        <v>-94228.84</v>
      </c>
      <c r="E874" s="7">
        <v>-94228.84</v>
      </c>
      <c r="F874" s="7">
        <v>-49999.75</v>
      </c>
      <c r="G874" s="7">
        <v>-52668.34</v>
      </c>
      <c r="H874" s="7">
        <v>-53457.75</v>
      </c>
      <c r="I874" s="7">
        <v>-50000.160000000003</v>
      </c>
      <c r="J874" s="7">
        <v>-52418.77</v>
      </c>
      <c r="K874" s="7">
        <v>-63127.32</v>
      </c>
      <c r="L874" s="7">
        <v>-45000.73</v>
      </c>
      <c r="M874" s="7">
        <v>-14418.14</v>
      </c>
      <c r="N874" s="7">
        <v>-23707.55</v>
      </c>
    </row>
    <row r="875" spans="1:14" x14ac:dyDescent="0.2">
      <c r="A875" s="3">
        <v>262001</v>
      </c>
      <c r="B875" s="6" t="s">
        <v>760</v>
      </c>
      <c r="C875" s="7">
        <v>-20000.25</v>
      </c>
      <c r="D875" s="7">
        <v>-50871.82</v>
      </c>
      <c r="E875" s="7">
        <v>-81547.820000000007</v>
      </c>
      <c r="F875" s="7">
        <v>-43999.91</v>
      </c>
      <c r="G875" s="7">
        <v>-61960.5</v>
      </c>
      <c r="H875" s="7">
        <v>-79831.09</v>
      </c>
      <c r="I875" s="7">
        <v>-48999.68</v>
      </c>
      <c r="J875" s="7">
        <v>-66960.27</v>
      </c>
      <c r="K875" s="7">
        <v>-83642.899999999994</v>
      </c>
      <c r="L875" s="7">
        <v>-29999.52</v>
      </c>
      <c r="M875" s="7">
        <v>-47550.01</v>
      </c>
      <c r="N875" s="7">
        <v>-63647.57</v>
      </c>
    </row>
    <row r="876" spans="1:14" x14ac:dyDescent="0.2">
      <c r="A876" s="3">
        <v>262002</v>
      </c>
      <c r="B876" s="6" t="s">
        <v>761</v>
      </c>
      <c r="C876" s="7">
        <v>-84999.48</v>
      </c>
      <c r="D876" s="7">
        <v>-75173.899999999994</v>
      </c>
      <c r="E876" s="7">
        <v>-56789.81</v>
      </c>
      <c r="F876" s="7">
        <v>-66069.94</v>
      </c>
      <c r="G876" s="7">
        <v>-52177.760000000002</v>
      </c>
      <c r="H876" s="7">
        <v>-29475.67</v>
      </c>
      <c r="I876" s="7">
        <v>-80000.149999999994</v>
      </c>
      <c r="J876" s="7">
        <v>-35688.660000000003</v>
      </c>
      <c r="K876" s="7">
        <v>-24587.99</v>
      </c>
      <c r="L876" s="7">
        <v>-70000.009999999995</v>
      </c>
      <c r="M876" s="7">
        <v>-19352.8</v>
      </c>
      <c r="N876" s="7">
        <v>-11031.97</v>
      </c>
    </row>
    <row r="877" spans="1:14" x14ac:dyDescent="0.2">
      <c r="A877" s="3">
        <v>262003</v>
      </c>
      <c r="B877" s="6" t="s">
        <v>762</v>
      </c>
      <c r="C877" s="7">
        <v>-75000.479999999996</v>
      </c>
      <c r="D877" s="7">
        <v>-75000.479999999996</v>
      </c>
      <c r="E877" s="7">
        <v>-75000.479999999996</v>
      </c>
      <c r="F877" s="7">
        <v>-95000.48</v>
      </c>
      <c r="G877" s="7">
        <v>-95000.48</v>
      </c>
      <c r="H877" s="7">
        <v>-95000.48</v>
      </c>
      <c r="I877" s="7">
        <v>-95000.48</v>
      </c>
      <c r="J877" s="7">
        <v>-95000.48</v>
      </c>
      <c r="K877" s="7">
        <v>-95000.48</v>
      </c>
      <c r="L877" s="7">
        <v>-40000.480000000003</v>
      </c>
      <c r="M877" s="7">
        <v>-40000.480000000003</v>
      </c>
      <c r="N877" s="7">
        <v>-40000.480000000003</v>
      </c>
    </row>
    <row r="878" spans="1:14" x14ac:dyDescent="0.2">
      <c r="A878" s="3">
        <v>262004</v>
      </c>
      <c r="B878" s="6" t="s">
        <v>763</v>
      </c>
      <c r="C878" s="7">
        <v>239.85</v>
      </c>
      <c r="D878" s="7">
        <v>242.35</v>
      </c>
      <c r="E878" s="7">
        <v>242.35</v>
      </c>
      <c r="F878" s="7">
        <v>242.35</v>
      </c>
      <c r="G878" s="7">
        <v>242.35</v>
      </c>
      <c r="H878" s="7">
        <v>242.35</v>
      </c>
      <c r="I878" s="7">
        <v>242.35</v>
      </c>
      <c r="J878" s="7">
        <v>242.35</v>
      </c>
      <c r="K878" s="7">
        <v>242.35</v>
      </c>
      <c r="L878" s="7">
        <v>1656.55</v>
      </c>
      <c r="M878" s="7">
        <v>1656.55</v>
      </c>
      <c r="N878" s="7">
        <v>1656.55</v>
      </c>
    </row>
    <row r="879" spans="1:14" x14ac:dyDescent="0.2">
      <c r="A879" s="3">
        <v>262140</v>
      </c>
      <c r="B879" s="6" t="s">
        <v>764</v>
      </c>
      <c r="C879" s="7">
        <v>-72847177.890000001</v>
      </c>
      <c r="D879" s="7">
        <v>-72847177.890000001</v>
      </c>
      <c r="E879" s="7">
        <v>-72847177.890000001</v>
      </c>
      <c r="F879" s="7">
        <v>-73670177.890000001</v>
      </c>
      <c r="G879" s="7">
        <v>-73670177.890000001</v>
      </c>
      <c r="H879" s="7">
        <v>-73670177.890000001</v>
      </c>
      <c r="I879" s="7">
        <v>-74506177.890000001</v>
      </c>
      <c r="J879" s="7">
        <v>-74506177.890000001</v>
      </c>
      <c r="K879" s="7">
        <v>-74506177.890000001</v>
      </c>
      <c r="L879" s="7">
        <v>-74946177.890000001</v>
      </c>
      <c r="M879" s="7">
        <v>-74946177.890000001</v>
      </c>
      <c r="N879" s="7">
        <v>-74946177.890000001</v>
      </c>
    </row>
    <row r="880" spans="1:14" x14ac:dyDescent="0.2">
      <c r="A880" s="3">
        <v>262141</v>
      </c>
      <c r="B880" s="6" t="s">
        <v>765</v>
      </c>
      <c r="C880" s="7">
        <v>0</v>
      </c>
      <c r="D880" s="7">
        <v>0</v>
      </c>
      <c r="E880" s="7">
        <v>0</v>
      </c>
      <c r="F880" s="7">
        <v>0</v>
      </c>
      <c r="G880" s="7">
        <v>0</v>
      </c>
      <c r="H880" s="7">
        <v>0</v>
      </c>
      <c r="I880" s="7">
        <v>0</v>
      </c>
      <c r="J880" s="7">
        <v>0</v>
      </c>
      <c r="K880" s="7">
        <v>0</v>
      </c>
      <c r="L880" s="7">
        <v>0</v>
      </c>
      <c r="M880" s="7">
        <v>0</v>
      </c>
      <c r="N880" s="7">
        <v>0</v>
      </c>
    </row>
    <row r="881" spans="1:14" x14ac:dyDescent="0.2">
      <c r="A881" s="3">
        <v>262143</v>
      </c>
      <c r="B881" s="6" t="s">
        <v>766</v>
      </c>
      <c r="C881" s="7">
        <v>-2907752.85</v>
      </c>
      <c r="D881" s="7">
        <v>-2907752.85</v>
      </c>
      <c r="E881" s="7">
        <v>-2907752.85</v>
      </c>
      <c r="F881" s="7">
        <v>-3107752.85</v>
      </c>
      <c r="G881" s="7">
        <v>-3107752.85</v>
      </c>
      <c r="H881" s="7">
        <v>-3107752.85</v>
      </c>
      <c r="I881" s="7">
        <v>-3107752.85</v>
      </c>
      <c r="J881" s="7">
        <v>-3107752.85</v>
      </c>
      <c r="K881" s="7">
        <v>-3107752.85</v>
      </c>
      <c r="L881" s="7">
        <v>-3107752.85</v>
      </c>
      <c r="M881" s="7">
        <v>-3107752.85</v>
      </c>
      <c r="N881" s="7">
        <v>-3107752.85</v>
      </c>
    </row>
    <row r="882" spans="1:14" x14ac:dyDescent="0.2">
      <c r="A882" s="3">
        <v>262144</v>
      </c>
      <c r="B882" s="6" t="s">
        <v>767</v>
      </c>
      <c r="C882" s="7">
        <v>-16745169.609999999</v>
      </c>
      <c r="D882" s="7">
        <v>-16745169.609999999</v>
      </c>
      <c r="E882" s="7">
        <v>-16745169.609999999</v>
      </c>
      <c r="F882" s="7">
        <v>-16910169.609999999</v>
      </c>
      <c r="G882" s="7">
        <v>-16910169.609999999</v>
      </c>
      <c r="H882" s="7">
        <v>-16910169.609999999</v>
      </c>
      <c r="I882" s="7">
        <v>-16910169.609999999</v>
      </c>
      <c r="J882" s="7">
        <v>-16910169.609999999</v>
      </c>
      <c r="K882" s="7">
        <v>-16910169.609999999</v>
      </c>
      <c r="L882" s="7">
        <v>-16910169.609999999</v>
      </c>
      <c r="M882" s="7">
        <v>-16910169.609999999</v>
      </c>
      <c r="N882" s="7">
        <v>-16910169.609999999</v>
      </c>
    </row>
    <row r="883" spans="1:14" x14ac:dyDescent="0.2">
      <c r="A883" s="3">
        <v>262145</v>
      </c>
      <c r="B883" s="6" t="s">
        <v>768</v>
      </c>
      <c r="C883" s="7">
        <v>-200000</v>
      </c>
      <c r="D883" s="7">
        <v>-200000</v>
      </c>
      <c r="E883" s="7">
        <v>-200000</v>
      </c>
      <c r="F883" s="7">
        <v>-200000</v>
      </c>
      <c r="G883" s="7">
        <v>-200000</v>
      </c>
      <c r="H883" s="7">
        <v>-200000</v>
      </c>
      <c r="I883" s="7">
        <v>-200000</v>
      </c>
      <c r="J883" s="7">
        <v>-200000</v>
      </c>
      <c r="K883" s="7">
        <v>-200000</v>
      </c>
      <c r="L883" s="7">
        <v>-200000</v>
      </c>
      <c r="M883" s="7">
        <v>-200000</v>
      </c>
      <c r="N883" s="7">
        <v>-200000</v>
      </c>
    </row>
    <row r="884" spans="1:14" x14ac:dyDescent="0.2">
      <c r="A884" s="3">
        <v>262146</v>
      </c>
      <c r="B884" s="6" t="s">
        <v>769</v>
      </c>
      <c r="C884" s="7">
        <v>-9888016.9199999999</v>
      </c>
      <c r="D884" s="7">
        <v>-9888016.9199999999</v>
      </c>
      <c r="E884" s="7">
        <v>-9888016.9199999999</v>
      </c>
      <c r="F884" s="7">
        <v>-9888016.9199999999</v>
      </c>
      <c r="G884" s="7">
        <v>-9888016.9199999999</v>
      </c>
      <c r="H884" s="7">
        <v>-9888016.9199999999</v>
      </c>
      <c r="I884" s="7">
        <v>-9888016.9199999999</v>
      </c>
      <c r="J884" s="7">
        <v>-9888016.9199999999</v>
      </c>
      <c r="K884" s="7">
        <v>-9888016.9199999999</v>
      </c>
      <c r="L884" s="7">
        <v>-9888016.9199999999</v>
      </c>
      <c r="M884" s="7">
        <v>-9888016.9199999999</v>
      </c>
      <c r="N884" s="7">
        <v>-9888016.9199999999</v>
      </c>
    </row>
    <row r="885" spans="1:14" x14ac:dyDescent="0.2">
      <c r="A885" s="3">
        <v>262147</v>
      </c>
      <c r="B885" s="6" t="s">
        <v>770</v>
      </c>
      <c r="C885" s="7">
        <v>-549815.49</v>
      </c>
      <c r="D885" s="7">
        <v>-549815.49</v>
      </c>
      <c r="E885" s="7">
        <v>-549815.49</v>
      </c>
      <c r="F885" s="7">
        <v>-549815.49</v>
      </c>
      <c r="G885" s="7">
        <v>-549815.49</v>
      </c>
      <c r="H885" s="7">
        <v>-549815.49</v>
      </c>
      <c r="I885" s="7">
        <v>-601815.49</v>
      </c>
      <c r="J885" s="7">
        <v>-601815.49</v>
      </c>
      <c r="K885" s="7">
        <v>-601815.49</v>
      </c>
      <c r="L885" s="7">
        <v>-613645.49</v>
      </c>
      <c r="M885" s="7">
        <v>-613645.49</v>
      </c>
      <c r="N885" s="7">
        <v>-613645.49</v>
      </c>
    </row>
    <row r="886" spans="1:14" x14ac:dyDescent="0.2">
      <c r="A886" s="3">
        <v>262148</v>
      </c>
      <c r="B886" s="6" t="s">
        <v>771</v>
      </c>
      <c r="C886" s="7">
        <v>-1937539.04</v>
      </c>
      <c r="D886" s="7">
        <v>-1937539.04</v>
      </c>
      <c r="E886" s="7">
        <v>-1937539.04</v>
      </c>
      <c r="F886" s="7">
        <v>-1937539.04</v>
      </c>
      <c r="G886" s="7">
        <v>-1937539.04</v>
      </c>
      <c r="H886" s="7">
        <v>-1937539.04</v>
      </c>
      <c r="I886" s="7">
        <v>-1937539.04</v>
      </c>
      <c r="J886" s="7">
        <v>-1937539.04</v>
      </c>
      <c r="K886" s="7">
        <v>-1937539.04</v>
      </c>
      <c r="L886" s="7">
        <v>-2012539.04</v>
      </c>
      <c r="M886" s="7">
        <v>-2012539.04</v>
      </c>
      <c r="N886" s="7">
        <v>-2012539.04</v>
      </c>
    </row>
    <row r="887" spans="1:14" x14ac:dyDescent="0.2">
      <c r="A887" s="3">
        <v>262149</v>
      </c>
      <c r="B887" s="6" t="s">
        <v>772</v>
      </c>
      <c r="C887" s="7">
        <v>-138482.01999999999</v>
      </c>
      <c r="D887" s="7">
        <v>-138482.01999999999</v>
      </c>
      <c r="E887" s="7">
        <v>-138482.01999999999</v>
      </c>
      <c r="F887" s="7">
        <v>0</v>
      </c>
      <c r="G887" s="7">
        <v>0</v>
      </c>
      <c r="H887" s="7">
        <v>0</v>
      </c>
      <c r="I887" s="7">
        <v>-15000</v>
      </c>
      <c r="J887" s="7">
        <v>-15000</v>
      </c>
      <c r="K887" s="7">
        <v>-15000</v>
      </c>
      <c r="L887" s="7">
        <v>-15000</v>
      </c>
      <c r="M887" s="7">
        <v>-15000</v>
      </c>
      <c r="N887" s="7">
        <v>-15000</v>
      </c>
    </row>
    <row r="888" spans="1:14" x14ac:dyDescent="0.2">
      <c r="A888" s="3">
        <v>262150</v>
      </c>
      <c r="B888" s="6" t="s">
        <v>773</v>
      </c>
      <c r="C888" s="7">
        <v>22559804.09</v>
      </c>
      <c r="D888" s="7">
        <v>22559804.09</v>
      </c>
      <c r="E888" s="7">
        <v>22559804.09</v>
      </c>
      <c r="F888" s="7">
        <v>23852684.859999999</v>
      </c>
      <c r="G888" s="7">
        <v>23852684.859999999</v>
      </c>
      <c r="H888" s="7">
        <v>23852684.859999999</v>
      </c>
      <c r="I888" s="7">
        <v>24948287.399999999</v>
      </c>
      <c r="J888" s="7">
        <v>24948287.399999999</v>
      </c>
      <c r="K888" s="7">
        <v>24948287.399999999</v>
      </c>
      <c r="L888" s="7">
        <v>26505764.010000002</v>
      </c>
      <c r="M888" s="7">
        <v>26505764.010000002</v>
      </c>
      <c r="N888" s="7">
        <v>26505764.010000002</v>
      </c>
    </row>
    <row r="889" spans="1:14" x14ac:dyDescent="0.2">
      <c r="A889" s="3">
        <v>262151</v>
      </c>
      <c r="B889" s="6" t="s">
        <v>774</v>
      </c>
      <c r="C889" s="7">
        <v>1986346.63</v>
      </c>
      <c r="D889" s="7">
        <v>1986346.63</v>
      </c>
      <c r="E889" s="7">
        <v>1986346.63</v>
      </c>
      <c r="F889" s="7">
        <v>2086440.26</v>
      </c>
      <c r="G889" s="7">
        <v>2086440.26</v>
      </c>
      <c r="H889" s="7">
        <v>2086440.26</v>
      </c>
      <c r="I889" s="7">
        <v>2200854.14</v>
      </c>
      <c r="J889" s="7">
        <v>2200854.14</v>
      </c>
      <c r="K889" s="7">
        <v>2200854.14</v>
      </c>
      <c r="L889" s="7">
        <v>2273119.2000000002</v>
      </c>
      <c r="M889" s="7">
        <v>2273119.2000000002</v>
      </c>
      <c r="N889" s="7">
        <v>2273119.2000000002</v>
      </c>
    </row>
    <row r="890" spans="1:14" x14ac:dyDescent="0.2">
      <c r="A890" s="3">
        <v>262152</v>
      </c>
      <c r="B890" s="6" t="s">
        <v>775</v>
      </c>
      <c r="C890" s="7">
        <v>8949898.4299999997</v>
      </c>
      <c r="D890" s="7">
        <v>8949898.4299999997</v>
      </c>
      <c r="E890" s="7">
        <v>8949898.4299999997</v>
      </c>
      <c r="F890" s="7">
        <v>9152425.2400000002</v>
      </c>
      <c r="G890" s="7">
        <v>9152425.2400000002</v>
      </c>
      <c r="H890" s="7">
        <v>9152425.2400000002</v>
      </c>
      <c r="I890" s="7">
        <v>9612737.5800000001</v>
      </c>
      <c r="J890" s="7">
        <v>9612737.5800000001</v>
      </c>
      <c r="K890" s="7">
        <v>9612737.5800000001</v>
      </c>
      <c r="L890" s="7">
        <v>9903251.1699999999</v>
      </c>
      <c r="M890" s="7">
        <v>9903251.1699999999</v>
      </c>
      <c r="N890" s="7">
        <v>9903251.1699999999</v>
      </c>
    </row>
    <row r="891" spans="1:14" x14ac:dyDescent="0.2">
      <c r="A891" s="3">
        <v>262153</v>
      </c>
      <c r="B891" s="6" t="s">
        <v>776</v>
      </c>
      <c r="C891" s="7">
        <v>9594478.2899999991</v>
      </c>
      <c r="D891" s="7">
        <v>9594478.2899999991</v>
      </c>
      <c r="E891" s="7">
        <v>9594478.2899999991</v>
      </c>
      <c r="F891" s="7">
        <v>9597974.4800000004</v>
      </c>
      <c r="G891" s="7">
        <v>9597974.4800000004</v>
      </c>
      <c r="H891" s="7">
        <v>9597974.4800000004</v>
      </c>
      <c r="I891" s="7">
        <v>9597974.4800000004</v>
      </c>
      <c r="J891" s="7">
        <v>9597974.4800000004</v>
      </c>
      <c r="K891" s="7">
        <v>9597974.4800000004</v>
      </c>
      <c r="L891" s="7">
        <v>9597974.4800000004</v>
      </c>
      <c r="M891" s="7">
        <v>9597974.4800000004</v>
      </c>
      <c r="N891" s="7">
        <v>9597974.4800000004</v>
      </c>
    </row>
    <row r="892" spans="1:14" x14ac:dyDescent="0.2">
      <c r="A892" s="3">
        <v>262154</v>
      </c>
      <c r="B892" s="6" t="s">
        <v>777</v>
      </c>
      <c r="C892" s="7">
        <v>68493.19</v>
      </c>
      <c r="D892" s="7">
        <v>68493.19</v>
      </c>
      <c r="E892" s="7">
        <v>68493.19</v>
      </c>
      <c r="F892" s="7">
        <v>68493.19</v>
      </c>
      <c r="G892" s="7">
        <v>68493.19</v>
      </c>
      <c r="H892" s="7">
        <v>68493.19</v>
      </c>
      <c r="I892" s="7">
        <v>68493.19</v>
      </c>
      <c r="J892" s="7">
        <v>68493.19</v>
      </c>
      <c r="K892" s="7">
        <v>68493.19</v>
      </c>
      <c r="L892" s="7">
        <v>68493.19</v>
      </c>
      <c r="M892" s="7">
        <v>68493.19</v>
      </c>
      <c r="N892" s="7">
        <v>68493.19</v>
      </c>
    </row>
    <row r="893" spans="1:14" x14ac:dyDescent="0.2">
      <c r="A893" s="3">
        <v>262155</v>
      </c>
      <c r="B893" s="6" t="s">
        <v>778</v>
      </c>
      <c r="C893" s="7">
        <v>839715.45</v>
      </c>
      <c r="D893" s="7">
        <v>839715.45</v>
      </c>
      <c r="E893" s="7">
        <v>839715.45</v>
      </c>
      <c r="F893" s="7">
        <v>990506.19</v>
      </c>
      <c r="G893" s="7">
        <v>990506.19</v>
      </c>
      <c r="H893" s="7">
        <v>990506.19</v>
      </c>
      <c r="I893" s="7">
        <v>1114082.08</v>
      </c>
      <c r="J893" s="7">
        <v>1114082.08</v>
      </c>
      <c r="K893" s="7">
        <v>1114082.08</v>
      </c>
      <c r="L893" s="7">
        <v>1246597.71</v>
      </c>
      <c r="M893" s="7">
        <v>1246597.71</v>
      </c>
      <c r="N893" s="7">
        <v>1246597.71</v>
      </c>
    </row>
    <row r="894" spans="1:14" x14ac:dyDescent="0.2">
      <c r="A894" s="3">
        <v>262156</v>
      </c>
      <c r="B894" s="6" t="s">
        <v>779</v>
      </c>
      <c r="C894" s="7">
        <v>14982.33</v>
      </c>
      <c r="D894" s="7">
        <v>14982.33</v>
      </c>
      <c r="E894" s="7">
        <v>14982.33</v>
      </c>
      <c r="F894" s="7">
        <v>14982.33</v>
      </c>
      <c r="G894" s="7">
        <v>14982.33</v>
      </c>
      <c r="H894" s="7">
        <v>14982.33</v>
      </c>
      <c r="I894" s="7">
        <v>14982.33</v>
      </c>
      <c r="J894" s="7">
        <v>14982.33</v>
      </c>
      <c r="K894" s="7">
        <v>14982.33</v>
      </c>
      <c r="L894" s="7">
        <v>14982.33</v>
      </c>
      <c r="M894" s="7">
        <v>14982.33</v>
      </c>
      <c r="N894" s="7">
        <v>14982.33</v>
      </c>
    </row>
    <row r="895" spans="1:14" x14ac:dyDescent="0.2">
      <c r="A895" s="3">
        <v>262157</v>
      </c>
      <c r="B895" s="6" t="s">
        <v>780</v>
      </c>
      <c r="C895" s="7">
        <v>34869.699999999997</v>
      </c>
      <c r="D895" s="7">
        <v>34869.699999999997</v>
      </c>
      <c r="E895" s="7">
        <v>34869.699999999997</v>
      </c>
      <c r="F895" s="7">
        <v>44041.07</v>
      </c>
      <c r="G895" s="7">
        <v>44041.07</v>
      </c>
      <c r="H895" s="7">
        <v>44041.07</v>
      </c>
      <c r="I895" s="7">
        <v>53645.26</v>
      </c>
      <c r="J895" s="7">
        <v>53645.26</v>
      </c>
      <c r="K895" s="7">
        <v>53645.26</v>
      </c>
      <c r="L895" s="7">
        <v>78507.75</v>
      </c>
      <c r="M895" s="7">
        <v>78507.75</v>
      </c>
      <c r="N895" s="7">
        <v>78507.75</v>
      </c>
    </row>
    <row r="896" spans="1:14" x14ac:dyDescent="0.2">
      <c r="A896" s="3">
        <v>262159</v>
      </c>
      <c r="B896" s="6" t="s">
        <v>781</v>
      </c>
      <c r="C896" s="7">
        <v>147802.67000000001</v>
      </c>
      <c r="D896" s="7">
        <v>147802.67000000001</v>
      </c>
      <c r="E896" s="7">
        <v>147802.67000000001</v>
      </c>
      <c r="F896" s="7">
        <v>0</v>
      </c>
      <c r="G896" s="7">
        <v>0</v>
      </c>
      <c r="H896" s="7">
        <v>0</v>
      </c>
      <c r="I896" s="7">
        <v>0</v>
      </c>
      <c r="J896" s="7">
        <v>0</v>
      </c>
      <c r="K896" s="7">
        <v>0</v>
      </c>
      <c r="L896" s="7">
        <v>4958.3100000000004</v>
      </c>
      <c r="M896" s="7">
        <v>4958.3100000000004</v>
      </c>
      <c r="N896" s="7">
        <v>4958.3100000000004</v>
      </c>
    </row>
    <row r="897" spans="1:14" x14ac:dyDescent="0.2">
      <c r="A897" s="3">
        <v>262161</v>
      </c>
      <c r="B897" s="6" t="s">
        <v>782</v>
      </c>
      <c r="C897" s="7">
        <v>0</v>
      </c>
      <c r="D897" s="7">
        <v>0</v>
      </c>
      <c r="E897" s="7">
        <v>0</v>
      </c>
      <c r="F897" s="7">
        <v>0</v>
      </c>
      <c r="G897" s="7">
        <v>0</v>
      </c>
      <c r="H897" s="7">
        <v>0</v>
      </c>
      <c r="I897" s="7">
        <v>0</v>
      </c>
      <c r="J897" s="7">
        <v>0</v>
      </c>
      <c r="K897" s="7">
        <v>0</v>
      </c>
      <c r="L897" s="7">
        <v>0</v>
      </c>
      <c r="M897" s="7">
        <v>0</v>
      </c>
      <c r="N897" s="7">
        <v>0</v>
      </c>
    </row>
    <row r="898" spans="1:14" x14ac:dyDescent="0.2">
      <c r="A898" s="3">
        <v>263002</v>
      </c>
      <c r="B898" s="6" t="s">
        <v>783</v>
      </c>
      <c r="C898" s="7">
        <v>-3023333.29</v>
      </c>
      <c r="D898" s="7">
        <v>-3171086.97</v>
      </c>
      <c r="E898" s="7">
        <v>-3377266.42</v>
      </c>
      <c r="F898" s="7">
        <v>-3443912.05</v>
      </c>
      <c r="G898" s="7">
        <v>-3545160.85</v>
      </c>
      <c r="H898" s="7">
        <v>-3573394.87</v>
      </c>
      <c r="I898" s="7">
        <v>-3637477.78</v>
      </c>
      <c r="J898" s="7">
        <v>-3495727.03</v>
      </c>
      <c r="K898" s="7">
        <v>-3475031.96</v>
      </c>
      <c r="L898" s="7">
        <v>-3391118.25</v>
      </c>
      <c r="M898" s="7">
        <v>-3506940.72</v>
      </c>
      <c r="N898" s="7">
        <v>-3392798.22</v>
      </c>
    </row>
    <row r="899" spans="1:14" x14ac:dyDescent="0.2">
      <c r="A899" s="3">
        <v>263012</v>
      </c>
      <c r="B899" s="6" t="s">
        <v>783</v>
      </c>
      <c r="C899" s="7">
        <v>0</v>
      </c>
      <c r="D899" s="7">
        <v>0</v>
      </c>
      <c r="E899" s="7">
        <v>0</v>
      </c>
      <c r="F899" s="7">
        <v>0</v>
      </c>
      <c r="G899" s="7">
        <v>0</v>
      </c>
      <c r="H899" s="7">
        <v>0</v>
      </c>
      <c r="I899" s="7">
        <v>0</v>
      </c>
      <c r="J899" s="7">
        <v>0</v>
      </c>
      <c r="K899" s="7">
        <v>0</v>
      </c>
      <c r="L899" s="7">
        <v>0</v>
      </c>
      <c r="M899" s="7">
        <v>0</v>
      </c>
      <c r="N899" s="7">
        <v>0</v>
      </c>
    </row>
    <row r="900" spans="1:14" ht="13.5" thickBot="1" x14ac:dyDescent="0.25">
      <c r="C900" s="59">
        <f>SUM(C326:C899)</f>
        <v>-2529409619.4200015</v>
      </c>
      <c r="D900" s="59">
        <f t="shared" ref="D900:N900" si="2">SUM(D326:D899)</f>
        <v>-2482070183.8499994</v>
      </c>
      <c r="E900" s="59">
        <f t="shared" si="2"/>
        <v>-2477776265.5600009</v>
      </c>
      <c r="F900" s="59">
        <f t="shared" si="2"/>
        <v>-2505916859.1099987</v>
      </c>
      <c r="G900" s="59">
        <f t="shared" si="2"/>
        <v>-2500924493.1600008</v>
      </c>
      <c r="H900" s="59">
        <f t="shared" si="2"/>
        <v>-2430422377.2000008</v>
      </c>
      <c r="I900" s="59">
        <f t="shared" si="2"/>
        <v>-2456936135.6299996</v>
      </c>
      <c r="J900" s="59">
        <f t="shared" si="2"/>
        <v>-2423038917.4699993</v>
      </c>
      <c r="K900" s="59">
        <f t="shared" si="2"/>
        <v>-2430854120.7399979</v>
      </c>
      <c r="L900" s="59">
        <f t="shared" si="2"/>
        <v>-2526941398.9200006</v>
      </c>
      <c r="M900" s="59">
        <f t="shared" si="2"/>
        <v>-2546145162.0299983</v>
      </c>
      <c r="N900" s="59">
        <f t="shared" si="2"/>
        <v>-2522734889.099999</v>
      </c>
    </row>
    <row r="901" spans="1:14" ht="13.5" thickTop="1" x14ac:dyDescent="0.2">
      <c r="C901" s="1">
        <f>+C900+C323</f>
        <v>0</v>
      </c>
      <c r="D901" s="1">
        <f t="shared" ref="D901:N901" si="3">+D900+D323</f>
        <v>0</v>
      </c>
      <c r="E901" s="1">
        <f t="shared" si="3"/>
        <v>0</v>
      </c>
      <c r="F901" s="1">
        <f t="shared" si="3"/>
        <v>0</v>
      </c>
      <c r="G901" s="1">
        <f t="shared" si="3"/>
        <v>0</v>
      </c>
      <c r="H901" s="1">
        <f t="shared" si="3"/>
        <v>0</v>
      </c>
      <c r="I901" s="1">
        <f t="shared" si="3"/>
        <v>0</v>
      </c>
      <c r="J901" s="1">
        <f t="shared" si="3"/>
        <v>0</v>
      </c>
      <c r="K901" s="1">
        <f t="shared" si="3"/>
        <v>0</v>
      </c>
      <c r="L901" s="1">
        <f t="shared" si="3"/>
        <v>0</v>
      </c>
      <c r="M901" s="1">
        <f t="shared" si="3"/>
        <v>0</v>
      </c>
      <c r="N901" s="1">
        <f t="shared" si="3"/>
        <v>0</v>
      </c>
    </row>
  </sheetData>
  <pageMargins left="0.75" right="0.75" top="1" bottom="1" header="0.5" footer="0.5"/>
  <pageSetup scale="54" fitToHeight="1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05"/>
  <sheetViews>
    <sheetView topLeftCell="I1" zoomScale="90" zoomScaleNormal="90" workbookViewId="0">
      <selection activeCell="Q11" sqref="Q11"/>
    </sheetView>
  </sheetViews>
  <sheetFormatPr defaultRowHeight="12.75" x14ac:dyDescent="0.2"/>
  <cols>
    <col min="2" max="2" width="7.7109375" customWidth="1"/>
    <col min="3" max="3" width="15.7109375" customWidth="1"/>
    <col min="4" max="4" width="22.7109375" customWidth="1"/>
    <col min="5" max="20" width="15.7109375" customWidth="1"/>
  </cols>
  <sheetData>
    <row r="1" spans="1:22" x14ac:dyDescent="0.2">
      <c r="C1" s="8" t="s">
        <v>786</v>
      </c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U1" s="9"/>
      <c r="V1" s="9"/>
    </row>
    <row r="2" spans="1:22" x14ac:dyDescent="0.2">
      <c r="C2" s="8" t="s">
        <v>787</v>
      </c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U2" s="9"/>
      <c r="V2" s="9"/>
    </row>
    <row r="3" spans="1:22" x14ac:dyDescent="0.2">
      <c r="C3" s="10" t="s">
        <v>819</v>
      </c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U3" s="9"/>
      <c r="V3" s="9"/>
    </row>
    <row r="4" spans="1:22" x14ac:dyDescent="0.2">
      <c r="C4" s="8" t="s">
        <v>788</v>
      </c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U4" s="9"/>
      <c r="V4" s="9"/>
    </row>
    <row r="5" spans="1:22" x14ac:dyDescent="0.2">
      <c r="C5" s="11"/>
      <c r="D5" s="12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13"/>
      <c r="U5" s="9"/>
      <c r="V5" s="9"/>
    </row>
    <row r="6" spans="1:22" x14ac:dyDescent="0.2">
      <c r="E6" s="14">
        <v>2010</v>
      </c>
      <c r="F6" s="14">
        <f>+E6+1</f>
        <v>2011</v>
      </c>
      <c r="G6" s="14">
        <f>+F6</f>
        <v>2011</v>
      </c>
      <c r="H6" s="14">
        <f t="shared" ref="H6:Q6" si="0">+G6</f>
        <v>2011</v>
      </c>
      <c r="I6" s="14">
        <f t="shared" si="0"/>
        <v>2011</v>
      </c>
      <c r="J6" s="14">
        <f t="shared" si="0"/>
        <v>2011</v>
      </c>
      <c r="K6" s="14">
        <f t="shared" si="0"/>
        <v>2011</v>
      </c>
      <c r="L6" s="14">
        <f t="shared" si="0"/>
        <v>2011</v>
      </c>
      <c r="M6" s="14">
        <f t="shared" si="0"/>
        <v>2011</v>
      </c>
      <c r="N6" s="14">
        <f t="shared" si="0"/>
        <v>2011</v>
      </c>
      <c r="O6" s="14">
        <f t="shared" si="0"/>
        <v>2011</v>
      </c>
      <c r="P6" s="14">
        <f t="shared" si="0"/>
        <v>2011</v>
      </c>
      <c r="Q6" s="14">
        <f t="shared" si="0"/>
        <v>2011</v>
      </c>
      <c r="U6" s="9"/>
      <c r="V6" s="9"/>
    </row>
    <row r="7" spans="1:22" x14ac:dyDescent="0.2">
      <c r="A7" s="15" t="s">
        <v>789</v>
      </c>
      <c r="B7" s="15"/>
      <c r="E7" s="16" t="s">
        <v>790</v>
      </c>
      <c r="F7" s="16" t="s">
        <v>791</v>
      </c>
      <c r="G7" s="16" t="s">
        <v>792</v>
      </c>
      <c r="H7" s="16" t="s">
        <v>793</v>
      </c>
      <c r="I7" s="16" t="s">
        <v>794</v>
      </c>
      <c r="J7" s="16" t="s">
        <v>795</v>
      </c>
      <c r="K7" s="16" t="s">
        <v>796</v>
      </c>
      <c r="L7" s="16" t="s">
        <v>797</v>
      </c>
      <c r="M7" s="16" t="s">
        <v>798</v>
      </c>
      <c r="N7" s="16" t="s">
        <v>799</v>
      </c>
      <c r="O7" s="16" t="s">
        <v>800</v>
      </c>
      <c r="P7" s="16" t="s">
        <v>801</v>
      </c>
      <c r="Q7" s="16" t="s">
        <v>790</v>
      </c>
      <c r="R7" s="17" t="s">
        <v>802</v>
      </c>
      <c r="U7" s="9"/>
      <c r="V7" s="9"/>
    </row>
    <row r="8" spans="1:22" x14ac:dyDescent="0.2">
      <c r="A8" s="18">
        <v>1</v>
      </c>
      <c r="B8" s="18"/>
      <c r="C8" s="19" t="s">
        <v>803</v>
      </c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U8" s="9"/>
      <c r="V8" s="9"/>
    </row>
    <row r="9" spans="1:22" x14ac:dyDescent="0.2">
      <c r="A9" s="18">
        <f t="shared" ref="A9:A34" si="1">+A8+1</f>
        <v>2</v>
      </c>
      <c r="B9" s="18"/>
      <c r="C9" s="21" t="s">
        <v>804</v>
      </c>
      <c r="E9" s="45">
        <v>591700000</v>
      </c>
      <c r="F9" s="20">
        <f t="shared" ref="F9:Q9" si="2">-F50</f>
        <v>591700000</v>
      </c>
      <c r="G9" s="20">
        <f t="shared" si="2"/>
        <v>591700000</v>
      </c>
      <c r="H9" s="20">
        <f t="shared" si="2"/>
        <v>551700000</v>
      </c>
      <c r="I9" s="20">
        <f t="shared" si="2"/>
        <v>551700000</v>
      </c>
      <c r="J9" s="20">
        <f t="shared" si="2"/>
        <v>551700000</v>
      </c>
      <c r="K9" s="20">
        <f t="shared" si="2"/>
        <v>551700000</v>
      </c>
      <c r="L9" s="20">
        <f t="shared" si="2"/>
        <v>551700000</v>
      </c>
      <c r="M9" s="20">
        <f t="shared" si="2"/>
        <v>551700000</v>
      </c>
      <c r="N9" s="20">
        <f t="shared" si="2"/>
        <v>601700000</v>
      </c>
      <c r="O9" s="20">
        <f t="shared" si="2"/>
        <v>601700000</v>
      </c>
      <c r="P9" s="20">
        <f t="shared" si="2"/>
        <v>601700000</v>
      </c>
      <c r="Q9" s="20">
        <f t="shared" si="2"/>
        <v>601700000</v>
      </c>
      <c r="R9" s="56">
        <f>ROUND(((Q9+E9)/2+SUM(F9:P9))/12,0)</f>
        <v>574616667</v>
      </c>
      <c r="U9" s="9"/>
      <c r="V9" s="9"/>
    </row>
    <row r="10" spans="1:22" x14ac:dyDescent="0.2">
      <c r="A10" s="18">
        <f t="shared" si="1"/>
        <v>3</v>
      </c>
      <c r="B10" s="18"/>
      <c r="C10" t="s">
        <v>805</v>
      </c>
      <c r="E10" s="45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2"/>
      <c r="U10" s="9"/>
      <c r="V10" s="9"/>
    </row>
    <row r="11" spans="1:22" x14ac:dyDescent="0.2">
      <c r="A11" s="18">
        <f t="shared" si="1"/>
        <v>4</v>
      </c>
      <c r="B11" s="18"/>
      <c r="C11" s="21" t="s">
        <v>806</v>
      </c>
      <c r="E11" s="49">
        <v>477861908.20999992</v>
      </c>
      <c r="F11" s="23">
        <f t="shared" ref="F11:Q11" si="3">+F44</f>
        <v>545443114.8599999</v>
      </c>
      <c r="G11" s="23">
        <f t="shared" si="3"/>
        <v>549027056.82999992</v>
      </c>
      <c r="H11" s="23">
        <f t="shared" si="3"/>
        <v>558141500.92999983</v>
      </c>
      <c r="I11" s="23">
        <f t="shared" si="3"/>
        <v>550527412.13</v>
      </c>
      <c r="J11" s="23">
        <f t="shared" si="3"/>
        <v>548982599.72999978</v>
      </c>
      <c r="K11" s="23">
        <f t="shared" si="3"/>
        <v>546404954.47000003</v>
      </c>
      <c r="L11" s="23">
        <f t="shared" si="3"/>
        <v>531824615.25999987</v>
      </c>
      <c r="M11" s="23">
        <f t="shared" si="3"/>
        <v>530913511.89999986</v>
      </c>
      <c r="N11" s="23">
        <f t="shared" si="3"/>
        <v>528924471.50999999</v>
      </c>
      <c r="O11" s="23">
        <f t="shared" si="3"/>
        <v>519252663.00999993</v>
      </c>
      <c r="P11" s="23">
        <f t="shared" si="3"/>
        <v>527849672.08999991</v>
      </c>
      <c r="Q11" s="23">
        <f t="shared" si="3"/>
        <v>541111362.7099998</v>
      </c>
      <c r="R11" s="55">
        <f>ROUND(((Q11+E11)/2+SUM(F11:P11))/12,0)</f>
        <v>537231517</v>
      </c>
      <c r="U11" s="9"/>
      <c r="V11" s="9"/>
    </row>
    <row r="12" spans="1:22" x14ac:dyDescent="0.2">
      <c r="A12" s="18">
        <f t="shared" si="1"/>
        <v>5</v>
      </c>
      <c r="B12" s="18"/>
      <c r="E12" s="20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U12" s="9"/>
      <c r="V12" s="9"/>
    </row>
    <row r="13" spans="1:22" ht="13.5" thickBot="1" x14ac:dyDescent="0.25">
      <c r="A13" s="18">
        <f t="shared" si="1"/>
        <v>6</v>
      </c>
      <c r="B13" s="18"/>
      <c r="C13" t="s">
        <v>807</v>
      </c>
      <c r="E13" s="25">
        <f t="shared" ref="E13:R13" si="4">E9+E10+E11</f>
        <v>1069561908.2099999</v>
      </c>
      <c r="F13" s="25">
        <f t="shared" si="4"/>
        <v>1137143114.8599999</v>
      </c>
      <c r="G13" s="25">
        <f t="shared" si="4"/>
        <v>1140727056.8299999</v>
      </c>
      <c r="H13" s="25">
        <f t="shared" si="4"/>
        <v>1109841500.9299998</v>
      </c>
      <c r="I13" s="25">
        <f t="shared" si="4"/>
        <v>1102227412.1300001</v>
      </c>
      <c r="J13" s="25">
        <f t="shared" si="4"/>
        <v>1100682599.7299998</v>
      </c>
      <c r="K13" s="25">
        <f t="shared" si="4"/>
        <v>1098104954.47</v>
      </c>
      <c r="L13" s="25">
        <f t="shared" si="4"/>
        <v>1083524615.2599998</v>
      </c>
      <c r="M13" s="25">
        <f t="shared" si="4"/>
        <v>1082613511.8999999</v>
      </c>
      <c r="N13" s="25">
        <f t="shared" si="4"/>
        <v>1130624471.51</v>
      </c>
      <c r="O13" s="25">
        <f t="shared" si="4"/>
        <v>1120952663.01</v>
      </c>
      <c r="P13" s="25">
        <f t="shared" si="4"/>
        <v>1129549672.0899999</v>
      </c>
      <c r="Q13" s="25">
        <f t="shared" si="4"/>
        <v>1142811362.7099998</v>
      </c>
      <c r="R13" s="26">
        <f t="shared" si="4"/>
        <v>1111848184</v>
      </c>
      <c r="U13" s="9"/>
      <c r="V13" s="9"/>
    </row>
    <row r="14" spans="1:22" ht="13.5" thickTop="1" x14ac:dyDescent="0.2">
      <c r="A14" s="18">
        <f t="shared" si="1"/>
        <v>7</v>
      </c>
      <c r="B14" s="18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9"/>
      <c r="U14" s="9"/>
      <c r="V14" s="9"/>
    </row>
    <row r="15" spans="1:22" x14ac:dyDescent="0.2">
      <c r="A15" s="18">
        <f t="shared" si="1"/>
        <v>8</v>
      </c>
      <c r="B15" s="18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U15" s="9"/>
      <c r="V15" s="9"/>
    </row>
    <row r="16" spans="1:22" x14ac:dyDescent="0.2">
      <c r="A16" s="18">
        <f t="shared" si="1"/>
        <v>9</v>
      </c>
      <c r="B16" s="18"/>
      <c r="C16" s="19" t="s">
        <v>808</v>
      </c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U16" s="9"/>
      <c r="V16" s="9"/>
    </row>
    <row r="17" spans="1:22" x14ac:dyDescent="0.2">
      <c r="A17" s="18">
        <f t="shared" si="1"/>
        <v>10</v>
      </c>
      <c r="B17" s="18"/>
      <c r="C17" t="s">
        <v>809</v>
      </c>
      <c r="E17" s="29">
        <f t="shared" ref="E17:R17" si="5">+E9/E13</f>
        <v>0.55321715878069999</v>
      </c>
      <c r="F17" s="29">
        <f t="shared" si="5"/>
        <v>0.52033907805249957</v>
      </c>
      <c r="G17" s="29">
        <f t="shared" si="5"/>
        <v>0.51870427413573639</v>
      </c>
      <c r="H17" s="29">
        <f t="shared" si="5"/>
        <v>0.49709800862348269</v>
      </c>
      <c r="I17" s="29">
        <f t="shared" si="5"/>
        <v>0.5005319173961269</v>
      </c>
      <c r="J17" s="29">
        <f t="shared" si="5"/>
        <v>0.50123441593001783</v>
      </c>
      <c r="K17" s="29">
        <f t="shared" si="5"/>
        <v>0.50241099245953025</v>
      </c>
      <c r="L17" s="29">
        <f t="shared" si="5"/>
        <v>0.50917163507874297</v>
      </c>
      <c r="M17" s="29">
        <f t="shared" si="5"/>
        <v>0.50960014255850161</v>
      </c>
      <c r="N17" s="29">
        <f t="shared" si="5"/>
        <v>0.53218377556997554</v>
      </c>
      <c r="O17" s="29">
        <f t="shared" si="5"/>
        <v>0.53677556586939679</v>
      </c>
      <c r="P17" s="29">
        <f t="shared" si="5"/>
        <v>0.53269016393646296</v>
      </c>
      <c r="Q17" s="29">
        <f t="shared" si="5"/>
        <v>0.52650859068565947</v>
      </c>
      <c r="R17" s="29">
        <f t="shared" si="5"/>
        <v>0.51681216488815163</v>
      </c>
      <c r="U17" s="9"/>
      <c r="V17" s="9"/>
    </row>
    <row r="18" spans="1:22" x14ac:dyDescent="0.2">
      <c r="A18" s="18">
        <f t="shared" si="1"/>
        <v>11</v>
      </c>
      <c r="B18" s="18"/>
      <c r="C18" t="s">
        <v>805</v>
      </c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>
        <v>0</v>
      </c>
      <c r="U18" s="9"/>
      <c r="V18" s="9"/>
    </row>
    <row r="19" spans="1:22" x14ac:dyDescent="0.2">
      <c r="A19" s="18">
        <f t="shared" si="1"/>
        <v>12</v>
      </c>
      <c r="B19" s="18"/>
      <c r="C19" t="s">
        <v>810</v>
      </c>
      <c r="E19" s="29">
        <f t="shared" ref="E19:Q19" si="6">+E11/E13</f>
        <v>0.44678284121930001</v>
      </c>
      <c r="F19" s="29">
        <f t="shared" si="6"/>
        <v>0.47966092194750043</v>
      </c>
      <c r="G19" s="29">
        <f t="shared" si="6"/>
        <v>0.48129572586426361</v>
      </c>
      <c r="H19" s="29">
        <f t="shared" si="6"/>
        <v>0.50290199137651737</v>
      </c>
      <c r="I19" s="29">
        <f t="shared" si="6"/>
        <v>0.49946808260387293</v>
      </c>
      <c r="J19" s="29">
        <f t="shared" si="6"/>
        <v>0.49876558406998223</v>
      </c>
      <c r="K19" s="29">
        <f t="shared" si="6"/>
        <v>0.49758900754046975</v>
      </c>
      <c r="L19" s="29">
        <f t="shared" si="6"/>
        <v>0.49082836492125709</v>
      </c>
      <c r="M19" s="29">
        <f t="shared" si="6"/>
        <v>0.49039985744149839</v>
      </c>
      <c r="N19" s="29">
        <f t="shared" si="6"/>
        <v>0.46781622443002452</v>
      </c>
      <c r="O19" s="29">
        <f t="shared" si="6"/>
        <v>0.46322443413060316</v>
      </c>
      <c r="P19" s="29">
        <f t="shared" si="6"/>
        <v>0.46730983606353704</v>
      </c>
      <c r="Q19" s="29">
        <f t="shared" si="6"/>
        <v>0.47349140931434053</v>
      </c>
      <c r="R19" s="29">
        <f>+R11/R13</f>
        <v>0.48318783511184832</v>
      </c>
      <c r="U19" s="9"/>
      <c r="V19" s="9"/>
    </row>
    <row r="20" spans="1:22" ht="13.5" thickBot="1" x14ac:dyDescent="0.25">
      <c r="A20" s="18">
        <f t="shared" si="1"/>
        <v>13</v>
      </c>
      <c r="B20" s="18"/>
      <c r="E20" s="31">
        <f t="shared" ref="E20:R20" si="7">SUM(E17:E19)</f>
        <v>1</v>
      </c>
      <c r="F20" s="31">
        <f t="shared" si="7"/>
        <v>1</v>
      </c>
      <c r="G20" s="31">
        <f t="shared" si="7"/>
        <v>1</v>
      </c>
      <c r="H20" s="31">
        <f t="shared" si="7"/>
        <v>1</v>
      </c>
      <c r="I20" s="31">
        <f t="shared" si="7"/>
        <v>0.99999999999999978</v>
      </c>
      <c r="J20" s="31">
        <f t="shared" si="7"/>
        <v>1</v>
      </c>
      <c r="K20" s="31">
        <f t="shared" si="7"/>
        <v>1</v>
      </c>
      <c r="L20" s="31">
        <f t="shared" si="7"/>
        <v>1</v>
      </c>
      <c r="M20" s="31">
        <f t="shared" si="7"/>
        <v>1</v>
      </c>
      <c r="N20" s="31">
        <f t="shared" si="7"/>
        <v>1</v>
      </c>
      <c r="O20" s="31">
        <f t="shared" si="7"/>
        <v>1</v>
      </c>
      <c r="P20" s="31">
        <f t="shared" si="7"/>
        <v>1</v>
      </c>
      <c r="Q20" s="31">
        <f t="shared" si="7"/>
        <v>1</v>
      </c>
      <c r="R20" s="31">
        <f t="shared" si="7"/>
        <v>1</v>
      </c>
      <c r="U20" s="9"/>
      <c r="V20" s="9"/>
    </row>
    <row r="21" spans="1:22" ht="13.5" thickTop="1" x14ac:dyDescent="0.2">
      <c r="A21" s="18">
        <f t="shared" si="1"/>
        <v>14</v>
      </c>
      <c r="B21" s="18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32"/>
      <c r="U21" s="9"/>
      <c r="V21" s="9"/>
    </row>
    <row r="22" spans="1:22" x14ac:dyDescent="0.2">
      <c r="A22" s="18">
        <f t="shared" si="1"/>
        <v>15</v>
      </c>
      <c r="B22" s="18"/>
      <c r="C22" s="19" t="s">
        <v>811</v>
      </c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32"/>
      <c r="U22" s="9"/>
      <c r="V22" s="9"/>
    </row>
    <row r="23" spans="1:22" x14ac:dyDescent="0.2">
      <c r="A23" s="18">
        <f t="shared" si="1"/>
        <v>16</v>
      </c>
      <c r="B23" s="18"/>
      <c r="C23" t="s">
        <v>809</v>
      </c>
      <c r="E23" s="46">
        <v>6.6329900282532828E-2</v>
      </c>
      <c r="F23" s="46">
        <v>6.63304462111797E-2</v>
      </c>
      <c r="G23" s="46">
        <v>6.63304462111797E-2</v>
      </c>
      <c r="H23" s="46">
        <v>6.63304462111797E-2</v>
      </c>
      <c r="I23" s="46">
        <v>6.63304462111797E-2</v>
      </c>
      <c r="J23" s="46">
        <v>6.63304462111797E-2</v>
      </c>
      <c r="K23" s="46">
        <v>6.6309999999999994E-2</v>
      </c>
      <c r="L23" s="46">
        <v>6.6309999999999994E-2</v>
      </c>
      <c r="M23" s="46">
        <v>6.6309999999999994E-2</v>
      </c>
      <c r="N23" s="46">
        <v>6.3719999999999999E-2</v>
      </c>
      <c r="O23" s="46">
        <v>6.3839999999999994E-2</v>
      </c>
      <c r="P23" s="46">
        <f>+O23</f>
        <v>6.3839999999999994E-2</v>
      </c>
      <c r="Q23" s="47">
        <f>+P23</f>
        <v>6.3839999999999994E-2</v>
      </c>
      <c r="R23" s="57">
        <f>ROUND(((Q23+E23)/2+SUM(F23:P23))/12,4)</f>
        <v>6.5600000000000006E-2</v>
      </c>
      <c r="S23" s="51"/>
      <c r="U23" s="9"/>
      <c r="V23" s="9"/>
    </row>
    <row r="24" spans="1:22" x14ac:dyDescent="0.2">
      <c r="A24" s="18">
        <f t="shared" si="1"/>
        <v>17</v>
      </c>
      <c r="B24" s="18"/>
      <c r="C24" t="s">
        <v>805</v>
      </c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33"/>
      <c r="U24" s="9"/>
      <c r="V24" s="9"/>
    </row>
    <row r="25" spans="1:22" x14ac:dyDescent="0.2">
      <c r="A25" s="18">
        <f t="shared" si="1"/>
        <v>18</v>
      </c>
      <c r="B25" s="18"/>
      <c r="C25" t="s">
        <v>810</v>
      </c>
      <c r="E25" s="48">
        <v>0.10199999999999999</v>
      </c>
      <c r="F25" s="48">
        <v>0.10199999999999999</v>
      </c>
      <c r="G25" s="48">
        <v>0.10199999999999999</v>
      </c>
      <c r="H25" s="48">
        <v>0.10199999999999999</v>
      </c>
      <c r="I25" s="48">
        <v>0.10199999999999999</v>
      </c>
      <c r="J25" s="48">
        <v>0.10199999999999999</v>
      </c>
      <c r="K25" s="48">
        <v>0.10199999999999999</v>
      </c>
      <c r="L25" s="48">
        <v>0.10199999999999999</v>
      </c>
      <c r="M25" s="48">
        <v>0.10199999999999999</v>
      </c>
      <c r="N25" s="48">
        <v>0.10199999999999999</v>
      </c>
      <c r="O25" s="48">
        <v>0.10199999999999999</v>
      </c>
      <c r="P25" s="48">
        <v>0.10199999999999999</v>
      </c>
      <c r="Q25" s="48">
        <v>0.10199999999999999</v>
      </c>
      <c r="R25" s="33">
        <f>AVERAGE(E25:Q25)</f>
        <v>0.10200000000000002</v>
      </c>
      <c r="S25" s="51"/>
      <c r="U25" s="9"/>
      <c r="V25" s="9"/>
    </row>
    <row r="26" spans="1:22" x14ac:dyDescent="0.2">
      <c r="A26" s="18">
        <f t="shared" si="1"/>
        <v>19</v>
      </c>
      <c r="B26" s="18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U26" s="9"/>
      <c r="V26" s="9"/>
    </row>
    <row r="27" spans="1:22" x14ac:dyDescent="0.2">
      <c r="A27" s="18">
        <f t="shared" si="1"/>
        <v>20</v>
      </c>
      <c r="B27" s="18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U27" s="9"/>
      <c r="V27" s="9"/>
    </row>
    <row r="28" spans="1:22" x14ac:dyDescent="0.2">
      <c r="A28" s="18">
        <f t="shared" si="1"/>
        <v>21</v>
      </c>
      <c r="B28" s="18"/>
      <c r="C28" s="19" t="s">
        <v>812</v>
      </c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U28" s="9"/>
      <c r="V28" s="9"/>
    </row>
    <row r="29" spans="1:22" x14ac:dyDescent="0.2">
      <c r="A29" s="18">
        <f t="shared" si="1"/>
        <v>22</v>
      </c>
      <c r="B29" s="18"/>
      <c r="C29" t="s">
        <v>809</v>
      </c>
      <c r="E29" s="34">
        <f t="shared" ref="E29:Q29" si="8">ROUND((+E23*E17),4)</f>
        <v>3.6700000000000003E-2</v>
      </c>
      <c r="F29" s="33">
        <f t="shared" si="8"/>
        <v>3.4500000000000003E-2</v>
      </c>
      <c r="G29" s="33">
        <f t="shared" si="8"/>
        <v>3.44E-2</v>
      </c>
      <c r="H29" s="33">
        <f t="shared" si="8"/>
        <v>3.3000000000000002E-2</v>
      </c>
      <c r="I29" s="33">
        <f t="shared" si="8"/>
        <v>3.32E-2</v>
      </c>
      <c r="J29" s="33">
        <f t="shared" si="8"/>
        <v>3.32E-2</v>
      </c>
      <c r="K29" s="33">
        <f t="shared" si="8"/>
        <v>3.3300000000000003E-2</v>
      </c>
      <c r="L29" s="33">
        <f t="shared" si="8"/>
        <v>3.3799999999999997E-2</v>
      </c>
      <c r="M29" s="33">
        <f t="shared" si="8"/>
        <v>3.3799999999999997E-2</v>
      </c>
      <c r="N29" s="33">
        <f t="shared" si="8"/>
        <v>3.39E-2</v>
      </c>
      <c r="O29" s="33">
        <f t="shared" si="8"/>
        <v>3.4299999999999997E-2</v>
      </c>
      <c r="P29" s="33">
        <f t="shared" si="8"/>
        <v>3.4000000000000002E-2</v>
      </c>
      <c r="Q29" s="33">
        <f t="shared" si="8"/>
        <v>3.3599999999999998E-2</v>
      </c>
      <c r="R29" s="33">
        <f>ROUND((+R23*R17),4)</f>
        <v>3.39E-2</v>
      </c>
      <c r="U29" s="9"/>
      <c r="V29" s="9"/>
    </row>
    <row r="30" spans="1:22" x14ac:dyDescent="0.2">
      <c r="A30" s="18">
        <f t="shared" si="1"/>
        <v>23</v>
      </c>
      <c r="B30" s="18"/>
      <c r="C30" t="s">
        <v>805</v>
      </c>
      <c r="E30" s="34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>
        <f>ROUND((+R24*R18),4)</f>
        <v>0</v>
      </c>
      <c r="U30" s="9"/>
      <c r="V30" s="9"/>
    </row>
    <row r="31" spans="1:22" x14ac:dyDescent="0.2">
      <c r="A31" s="18">
        <f t="shared" si="1"/>
        <v>24</v>
      </c>
      <c r="B31" s="18"/>
      <c r="C31" t="s">
        <v>810</v>
      </c>
      <c r="E31" s="35">
        <f t="shared" ref="E31:Q31" si="9">ROUND((+E25*E19),4)</f>
        <v>4.5600000000000002E-2</v>
      </c>
      <c r="F31" s="35">
        <f t="shared" si="9"/>
        <v>4.8899999999999999E-2</v>
      </c>
      <c r="G31" s="35">
        <f t="shared" si="9"/>
        <v>4.9099999999999998E-2</v>
      </c>
      <c r="H31" s="35">
        <f t="shared" si="9"/>
        <v>5.1299999999999998E-2</v>
      </c>
      <c r="I31" s="35">
        <f t="shared" si="9"/>
        <v>5.0900000000000001E-2</v>
      </c>
      <c r="J31" s="35">
        <f t="shared" si="9"/>
        <v>5.0900000000000001E-2</v>
      </c>
      <c r="K31" s="35">
        <f t="shared" si="9"/>
        <v>5.0799999999999998E-2</v>
      </c>
      <c r="L31" s="35">
        <f t="shared" si="9"/>
        <v>5.0099999999999999E-2</v>
      </c>
      <c r="M31" s="35">
        <f t="shared" si="9"/>
        <v>0.05</v>
      </c>
      <c r="N31" s="35">
        <f t="shared" si="9"/>
        <v>4.7699999999999999E-2</v>
      </c>
      <c r="O31" s="35">
        <f t="shared" si="9"/>
        <v>4.7199999999999999E-2</v>
      </c>
      <c r="P31" s="35">
        <f t="shared" si="9"/>
        <v>4.7699999999999999E-2</v>
      </c>
      <c r="Q31" s="35">
        <f t="shared" si="9"/>
        <v>4.8300000000000003E-2</v>
      </c>
      <c r="R31" s="35">
        <f>ROUND((+R25*R19),4)</f>
        <v>4.9299999999999997E-2</v>
      </c>
      <c r="U31" s="9"/>
      <c r="V31" s="9"/>
    </row>
    <row r="32" spans="1:22" x14ac:dyDescent="0.2">
      <c r="A32" s="18">
        <f t="shared" si="1"/>
        <v>25</v>
      </c>
      <c r="B32" s="18"/>
      <c r="E32" s="32">
        <f t="shared" ref="E32:R32" si="10">SUM(E29:E31)</f>
        <v>8.2300000000000012E-2</v>
      </c>
      <c r="F32" s="32">
        <f t="shared" si="10"/>
        <v>8.3400000000000002E-2</v>
      </c>
      <c r="G32" s="32">
        <f t="shared" si="10"/>
        <v>8.3499999999999991E-2</v>
      </c>
      <c r="H32" s="32">
        <f t="shared" si="10"/>
        <v>8.43E-2</v>
      </c>
      <c r="I32" s="32">
        <f t="shared" si="10"/>
        <v>8.4100000000000008E-2</v>
      </c>
      <c r="J32" s="32">
        <f t="shared" si="10"/>
        <v>8.4100000000000008E-2</v>
      </c>
      <c r="K32" s="32">
        <f t="shared" si="10"/>
        <v>8.4100000000000008E-2</v>
      </c>
      <c r="L32" s="32">
        <f t="shared" si="10"/>
        <v>8.3900000000000002E-2</v>
      </c>
      <c r="M32" s="32">
        <f t="shared" si="10"/>
        <v>8.3799999999999999E-2</v>
      </c>
      <c r="N32" s="32">
        <f t="shared" si="10"/>
        <v>8.1600000000000006E-2</v>
      </c>
      <c r="O32" s="32">
        <f t="shared" si="10"/>
        <v>8.1499999999999989E-2</v>
      </c>
      <c r="P32" s="32">
        <f t="shared" si="10"/>
        <v>8.1699999999999995E-2</v>
      </c>
      <c r="Q32" s="32">
        <f t="shared" si="10"/>
        <v>8.1900000000000001E-2</v>
      </c>
      <c r="R32" s="32">
        <f t="shared" si="10"/>
        <v>8.3199999999999996E-2</v>
      </c>
      <c r="U32" s="9"/>
      <c r="V32" s="9"/>
    </row>
    <row r="33" spans="1:22" x14ac:dyDescent="0.2">
      <c r="A33" s="18">
        <f t="shared" si="1"/>
        <v>26</v>
      </c>
      <c r="B33" s="18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U33" s="9"/>
      <c r="V33" s="9"/>
    </row>
    <row r="34" spans="1:22" x14ac:dyDescent="0.2">
      <c r="A34" s="18">
        <f t="shared" si="1"/>
        <v>27</v>
      </c>
      <c r="B34" s="18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U34" s="9"/>
      <c r="V34" s="9"/>
    </row>
    <row r="35" spans="1:22" x14ac:dyDescent="0.2">
      <c r="A35" s="18">
        <f>+A34+1</f>
        <v>28</v>
      </c>
      <c r="B35" s="18"/>
      <c r="C35" s="36" t="s">
        <v>813</v>
      </c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U35" s="9"/>
      <c r="V35" s="9"/>
    </row>
    <row r="36" spans="1:22" x14ac:dyDescent="0.2">
      <c r="A36" s="18">
        <f t="shared" ref="A36:A100" si="11">+A35+1</f>
        <v>29</v>
      </c>
      <c r="B36" s="18"/>
      <c r="C36" s="21" t="s">
        <v>814</v>
      </c>
      <c r="E36" s="9">
        <f t="shared" ref="E36:Q36" si="12">-E49</f>
        <v>693101620.54999995</v>
      </c>
      <c r="F36" s="9">
        <f t="shared" si="12"/>
        <v>699708601.52999985</v>
      </c>
      <c r="G36" s="9">
        <f t="shared" si="12"/>
        <v>713981457.57999992</v>
      </c>
      <c r="H36" s="9">
        <f t="shared" si="12"/>
        <v>723227806.36999989</v>
      </c>
      <c r="I36" s="9">
        <f t="shared" si="12"/>
        <v>717975288.15999997</v>
      </c>
      <c r="J36" s="9">
        <f t="shared" si="12"/>
        <v>716231732.09999979</v>
      </c>
      <c r="K36" s="9">
        <f t="shared" si="12"/>
        <v>714628010.97000003</v>
      </c>
      <c r="L36" s="9">
        <f t="shared" si="12"/>
        <v>699909051.01999986</v>
      </c>
      <c r="M36" s="9">
        <f t="shared" si="12"/>
        <v>697817804.73999989</v>
      </c>
      <c r="N36" s="9">
        <f t="shared" si="12"/>
        <v>696605052.98000002</v>
      </c>
      <c r="O36" s="9">
        <f t="shared" si="12"/>
        <v>686328890.30999994</v>
      </c>
      <c r="P36" s="9">
        <f t="shared" si="12"/>
        <v>699036166.3599999</v>
      </c>
      <c r="Q36" s="9">
        <f t="shared" si="12"/>
        <v>714487446.25999987</v>
      </c>
      <c r="U36" s="9"/>
      <c r="V36" s="9"/>
    </row>
    <row r="37" spans="1:22" x14ac:dyDescent="0.2">
      <c r="A37" s="18">
        <f t="shared" si="11"/>
        <v>30</v>
      </c>
      <c r="B37" s="53" t="s">
        <v>820</v>
      </c>
      <c r="C37" s="53">
        <v>123016</v>
      </c>
      <c r="D37" s="54" t="s">
        <v>170</v>
      </c>
      <c r="E37" s="9">
        <f>+E100</f>
        <v>894629.99</v>
      </c>
      <c r="F37" s="9">
        <f t="shared" ref="F37:P37" si="13">+F100</f>
        <v>894629.99</v>
      </c>
      <c r="G37" s="9">
        <f t="shared" si="13"/>
        <v>894629.99</v>
      </c>
      <c r="H37" s="9">
        <f t="shared" si="13"/>
        <v>892452.99</v>
      </c>
      <c r="I37" s="9">
        <f t="shared" si="13"/>
        <v>892452.99</v>
      </c>
      <c r="J37" s="9">
        <f t="shared" si="13"/>
        <v>892452.99</v>
      </c>
      <c r="K37" s="9">
        <f t="shared" si="13"/>
        <v>859154.71</v>
      </c>
      <c r="L37" s="9">
        <f t="shared" si="13"/>
        <v>859154.71</v>
      </c>
      <c r="M37" s="9">
        <f t="shared" si="13"/>
        <v>859154.71</v>
      </c>
      <c r="N37" s="9">
        <f t="shared" si="13"/>
        <v>856049.71</v>
      </c>
      <c r="O37" s="9">
        <f t="shared" si="13"/>
        <v>856049.71</v>
      </c>
      <c r="P37" s="9">
        <f t="shared" si="13"/>
        <v>856049.71</v>
      </c>
      <c r="Q37" s="9">
        <v>870105.99</v>
      </c>
      <c r="R37" s="9"/>
      <c r="U37" s="9"/>
      <c r="V37" s="9"/>
    </row>
    <row r="38" spans="1:22" x14ac:dyDescent="0.2">
      <c r="A38" s="18"/>
      <c r="B38" s="53" t="s">
        <v>820</v>
      </c>
      <c r="C38" s="53">
        <v>123020</v>
      </c>
      <c r="D38" s="54" t="s">
        <v>252</v>
      </c>
      <c r="E38" s="9">
        <f>+E105</f>
        <v>389142.02</v>
      </c>
      <c r="F38" s="9">
        <f t="shared" ref="F38:P38" si="14">+F105</f>
        <v>389142.02</v>
      </c>
      <c r="G38" s="9">
        <f t="shared" si="14"/>
        <v>389142.02</v>
      </c>
      <c r="H38" s="9">
        <f t="shared" si="14"/>
        <v>368624.85</v>
      </c>
      <c r="I38" s="9">
        <f t="shared" si="14"/>
        <v>368624.85</v>
      </c>
      <c r="J38" s="9">
        <f t="shared" si="14"/>
        <v>368624.85</v>
      </c>
      <c r="K38" s="9">
        <f t="shared" si="14"/>
        <v>348203.39</v>
      </c>
      <c r="L38" s="9">
        <f t="shared" si="14"/>
        <v>348203.39</v>
      </c>
      <c r="M38" s="9">
        <f t="shared" si="14"/>
        <v>348203.39</v>
      </c>
      <c r="N38" s="9">
        <f t="shared" si="14"/>
        <v>477006.26</v>
      </c>
      <c r="O38" s="9">
        <f t="shared" si="14"/>
        <v>326727.26</v>
      </c>
      <c r="P38" s="9">
        <f t="shared" si="14"/>
        <v>326727.26</v>
      </c>
      <c r="Q38" s="9">
        <v>150000</v>
      </c>
      <c r="R38" s="9"/>
      <c r="U38" s="9"/>
      <c r="V38" s="9"/>
    </row>
    <row r="39" spans="1:22" x14ac:dyDescent="0.2">
      <c r="A39" s="18">
        <f>+A37+1</f>
        <v>31</v>
      </c>
      <c r="B39" s="53" t="s">
        <v>820</v>
      </c>
      <c r="C39" s="53">
        <v>123401</v>
      </c>
      <c r="D39" s="54" t="s">
        <v>171</v>
      </c>
      <c r="E39" s="9">
        <f>+E101</f>
        <v>174821723.80000001</v>
      </c>
      <c r="F39" s="9">
        <f t="shared" ref="F39:P40" si="15">+F101</f>
        <v>177325028.91</v>
      </c>
      <c r="G39" s="9">
        <f t="shared" si="15"/>
        <v>186794619.84</v>
      </c>
      <c r="H39" s="9">
        <f t="shared" si="15"/>
        <v>0</v>
      </c>
      <c r="I39" s="9">
        <f t="shared" si="15"/>
        <v>0</v>
      </c>
      <c r="J39" s="9">
        <f t="shared" si="15"/>
        <v>0</v>
      </c>
      <c r="K39" s="9">
        <f t="shared" si="15"/>
        <v>0</v>
      </c>
      <c r="L39" s="9">
        <f t="shared" si="15"/>
        <v>0</v>
      </c>
      <c r="M39" s="9">
        <f t="shared" si="15"/>
        <v>0</v>
      </c>
      <c r="N39" s="9">
        <f t="shared" si="15"/>
        <v>0</v>
      </c>
      <c r="O39" s="9">
        <f t="shared" si="15"/>
        <v>0</v>
      </c>
      <c r="P39" s="9">
        <f t="shared" si="15"/>
        <v>0</v>
      </c>
      <c r="Q39" s="9">
        <v>0</v>
      </c>
      <c r="R39" s="9"/>
      <c r="U39" s="9"/>
      <c r="V39" s="9"/>
    </row>
    <row r="40" spans="1:22" x14ac:dyDescent="0.2">
      <c r="A40" s="18">
        <f t="shared" si="11"/>
        <v>32</v>
      </c>
      <c r="B40" s="53" t="s">
        <v>820</v>
      </c>
      <c r="C40" s="53">
        <v>123410</v>
      </c>
      <c r="D40" s="54" t="s">
        <v>172</v>
      </c>
      <c r="E40" s="63">
        <f>+E102</f>
        <v>15597006.810000001</v>
      </c>
      <c r="F40" s="63">
        <f t="shared" si="15"/>
        <v>15644685.75</v>
      </c>
      <c r="G40" s="63">
        <f t="shared" si="15"/>
        <v>16864008.899999999</v>
      </c>
      <c r="H40" s="63">
        <f t="shared" si="15"/>
        <v>203813227.59999999</v>
      </c>
      <c r="I40" s="63">
        <f t="shared" si="15"/>
        <v>206174798.19</v>
      </c>
      <c r="J40" s="63">
        <f t="shared" si="15"/>
        <v>205976054.53</v>
      </c>
      <c r="K40" s="63">
        <f t="shared" si="15"/>
        <v>207003698.40000001</v>
      </c>
      <c r="L40" s="63">
        <f t="shared" si="15"/>
        <v>206865077.66</v>
      </c>
      <c r="M40" s="63">
        <f t="shared" si="15"/>
        <v>205684934.74000001</v>
      </c>
      <c r="N40" s="63">
        <f t="shared" si="15"/>
        <v>206335525.5</v>
      </c>
      <c r="O40" s="63">
        <f t="shared" si="15"/>
        <v>205881450.33000001</v>
      </c>
      <c r="P40" s="64">
        <f>+P102</f>
        <v>169991717.30000001</v>
      </c>
      <c r="Q40" s="63">
        <v>172355977.56</v>
      </c>
      <c r="R40" s="9"/>
      <c r="U40" s="9"/>
      <c r="V40" s="9"/>
    </row>
    <row r="41" spans="1:22" x14ac:dyDescent="0.2">
      <c r="A41" s="18"/>
      <c r="B41" s="53"/>
      <c r="C41" s="53">
        <v>124005</v>
      </c>
      <c r="D41" s="54" t="s">
        <v>253</v>
      </c>
      <c r="E41" s="63">
        <v>2000</v>
      </c>
      <c r="F41" s="63">
        <v>2000</v>
      </c>
      <c r="G41" s="63">
        <v>2000</v>
      </c>
      <c r="H41" s="63">
        <v>2000</v>
      </c>
      <c r="I41" s="63">
        <v>2000</v>
      </c>
      <c r="J41" s="63">
        <v>2000</v>
      </c>
      <c r="K41" s="63">
        <v>2000</v>
      </c>
      <c r="L41" s="63">
        <v>2000</v>
      </c>
      <c r="M41" s="63">
        <v>2000</v>
      </c>
      <c r="N41" s="63">
        <v>2000</v>
      </c>
      <c r="O41" s="63">
        <v>2000</v>
      </c>
      <c r="P41" s="63">
        <v>2000</v>
      </c>
      <c r="Q41" s="63">
        <v>0</v>
      </c>
      <c r="R41" s="9"/>
      <c r="S41" s="9"/>
      <c r="U41" s="9"/>
      <c r="V41" s="9"/>
    </row>
    <row r="42" spans="1:22" x14ac:dyDescent="0.2">
      <c r="A42" s="18"/>
      <c r="B42" s="53"/>
      <c r="C42" s="53">
        <v>124050</v>
      </c>
      <c r="D42" s="54" t="s">
        <v>255</v>
      </c>
      <c r="E42" s="63">
        <v>10000</v>
      </c>
      <c r="F42" s="63">
        <v>10000</v>
      </c>
      <c r="G42" s="63">
        <v>10000</v>
      </c>
      <c r="H42" s="63">
        <v>10000</v>
      </c>
      <c r="I42" s="63">
        <v>10000</v>
      </c>
      <c r="J42" s="63">
        <v>10000</v>
      </c>
      <c r="K42" s="63">
        <v>10000</v>
      </c>
      <c r="L42" s="63">
        <v>10000</v>
      </c>
      <c r="M42" s="63">
        <v>10000</v>
      </c>
      <c r="N42" s="63">
        <v>10000</v>
      </c>
      <c r="O42" s="63">
        <v>10000</v>
      </c>
      <c r="P42" s="63">
        <v>10000</v>
      </c>
      <c r="Q42" s="63">
        <v>0</v>
      </c>
      <c r="S42" s="9"/>
      <c r="U42" s="9"/>
      <c r="V42" s="9"/>
    </row>
    <row r="43" spans="1:22" x14ac:dyDescent="0.2">
      <c r="A43" s="18"/>
      <c r="B43" s="53"/>
      <c r="C43" s="53"/>
      <c r="D43" s="54" t="s">
        <v>1739</v>
      </c>
      <c r="E43" s="50">
        <v>-40000000</v>
      </c>
      <c r="F43" s="50">
        <v>-40000000</v>
      </c>
      <c r="G43" s="50">
        <v>-40000000</v>
      </c>
      <c r="H43" s="50">
        <v>-40000000</v>
      </c>
      <c r="I43" s="50">
        <v>-40000000</v>
      </c>
      <c r="J43" s="50">
        <v>-40000000</v>
      </c>
      <c r="K43" s="50">
        <v>-40000000</v>
      </c>
      <c r="L43" s="50">
        <v>-40000000</v>
      </c>
      <c r="M43" s="50">
        <v>-40000000</v>
      </c>
      <c r="N43" s="50">
        <v>-40000000</v>
      </c>
      <c r="O43" s="50">
        <v>-40000000</v>
      </c>
      <c r="P43" s="50"/>
      <c r="Q43" s="50"/>
      <c r="S43" s="9"/>
      <c r="U43" s="9"/>
      <c r="V43" s="9"/>
    </row>
    <row r="44" spans="1:22" x14ac:dyDescent="0.2">
      <c r="A44" s="18">
        <f>+A40+1</f>
        <v>33</v>
      </c>
      <c r="B44" s="18"/>
      <c r="C44" s="21" t="s">
        <v>815</v>
      </c>
      <c r="E44" s="9">
        <f>+E36-SUM(E37:E43)</f>
        <v>541387117.92999995</v>
      </c>
      <c r="F44" s="9">
        <f t="shared" ref="F44:O44" si="16">+F36-SUM(F37:F43)</f>
        <v>545443114.8599999</v>
      </c>
      <c r="G44" s="9">
        <f t="shared" si="16"/>
        <v>549027056.82999992</v>
      </c>
      <c r="H44" s="9">
        <f t="shared" si="16"/>
        <v>558141500.92999983</v>
      </c>
      <c r="I44" s="9">
        <f t="shared" si="16"/>
        <v>550527412.13</v>
      </c>
      <c r="J44" s="9">
        <f t="shared" si="16"/>
        <v>548982599.72999978</v>
      </c>
      <c r="K44" s="9">
        <f t="shared" si="16"/>
        <v>546404954.47000003</v>
      </c>
      <c r="L44" s="9">
        <f t="shared" si="16"/>
        <v>531824615.25999987</v>
      </c>
      <c r="M44" s="9">
        <f t="shared" si="16"/>
        <v>530913511.89999986</v>
      </c>
      <c r="N44" s="9">
        <f t="shared" si="16"/>
        <v>528924471.50999999</v>
      </c>
      <c r="O44" s="9">
        <f t="shared" si="16"/>
        <v>519252663.00999993</v>
      </c>
      <c r="P44" s="9">
        <f t="shared" ref="P44" si="17">+P36-SUM(P37:P43)</f>
        <v>527849672.08999991</v>
      </c>
      <c r="Q44" s="9">
        <f t="shared" ref="Q44" si="18">+Q36-SUM(Q37:Q43)</f>
        <v>541111362.7099998</v>
      </c>
      <c r="U44" s="9"/>
      <c r="V44" s="9"/>
    </row>
    <row r="45" spans="1:22" ht="13.5" thickBot="1" x14ac:dyDescent="0.25">
      <c r="A45" s="18">
        <f t="shared" si="11"/>
        <v>34</v>
      </c>
      <c r="B45" s="18"/>
      <c r="C45" s="18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U45" s="9"/>
      <c r="V45" s="9"/>
    </row>
    <row r="46" spans="1:22" ht="13.5" thickBot="1" x14ac:dyDescent="0.25">
      <c r="A46" s="18">
        <f t="shared" si="11"/>
        <v>35</v>
      </c>
      <c r="B46" s="18"/>
      <c r="C46" s="37" t="s">
        <v>816</v>
      </c>
      <c r="D46" s="38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40"/>
      <c r="U46" s="9"/>
      <c r="V46" s="9"/>
    </row>
    <row r="47" spans="1:22" x14ac:dyDescent="0.2">
      <c r="A47" s="18">
        <f t="shared" si="11"/>
        <v>36</v>
      </c>
      <c r="B47" s="18"/>
      <c r="C47" s="18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U47" s="9"/>
      <c r="V47" s="9"/>
    </row>
    <row r="48" spans="1:22" x14ac:dyDescent="0.2">
      <c r="A48" s="18">
        <f t="shared" si="11"/>
        <v>37</v>
      </c>
      <c r="B48" s="18"/>
      <c r="C48" s="21" t="s">
        <v>817</v>
      </c>
      <c r="E48" s="9">
        <f>+E49+E50-SUM(E53:E96)</f>
        <v>0</v>
      </c>
      <c r="F48" s="9">
        <f t="shared" ref="F48:Q48" si="19">+F49+F50-SUM(F53:F96)</f>
        <v>0</v>
      </c>
      <c r="G48" s="9">
        <f t="shared" si="19"/>
        <v>0</v>
      </c>
      <c r="H48" s="9">
        <f t="shared" si="19"/>
        <v>0</v>
      </c>
      <c r="I48" s="9">
        <f t="shared" si="19"/>
        <v>0</v>
      </c>
      <c r="J48" s="9">
        <f t="shared" si="19"/>
        <v>0</v>
      </c>
      <c r="K48" s="9">
        <f t="shared" si="19"/>
        <v>0</v>
      </c>
      <c r="L48" s="9">
        <f t="shared" si="19"/>
        <v>0</v>
      </c>
      <c r="M48" s="9">
        <f t="shared" si="19"/>
        <v>0</v>
      </c>
      <c r="N48" s="9">
        <f t="shared" si="19"/>
        <v>0</v>
      </c>
      <c r="O48" s="9">
        <f t="shared" si="19"/>
        <v>0</v>
      </c>
      <c r="P48" s="9">
        <f t="shared" si="19"/>
        <v>0</v>
      </c>
      <c r="Q48" s="9">
        <f t="shared" si="19"/>
        <v>0</v>
      </c>
      <c r="R48" s="41"/>
      <c r="S48" s="41"/>
      <c r="U48" s="9"/>
      <c r="V48" s="9"/>
    </row>
    <row r="49" spans="1:22" x14ac:dyDescent="0.2">
      <c r="A49" s="18">
        <f t="shared" si="11"/>
        <v>38</v>
      </c>
      <c r="B49" s="18"/>
      <c r="C49" s="21" t="s">
        <v>821</v>
      </c>
      <c r="E49" s="9">
        <f>SUM(E53:E68)</f>
        <v>-693101620.54999995</v>
      </c>
      <c r="F49" s="9">
        <f t="shared" ref="F49:O49" si="20">SUM(F53:F68)</f>
        <v>-699708601.52999985</v>
      </c>
      <c r="G49" s="9">
        <f t="shared" si="20"/>
        <v>-713981457.57999992</v>
      </c>
      <c r="H49" s="9">
        <f t="shared" si="20"/>
        <v>-723227806.36999989</v>
      </c>
      <c r="I49" s="9">
        <f t="shared" si="20"/>
        <v>-717975288.15999997</v>
      </c>
      <c r="J49" s="9">
        <f t="shared" si="20"/>
        <v>-716231732.09999979</v>
      </c>
      <c r="K49" s="9">
        <f t="shared" si="20"/>
        <v>-714628010.97000003</v>
      </c>
      <c r="L49" s="9">
        <f t="shared" si="20"/>
        <v>-699909051.01999986</v>
      </c>
      <c r="M49" s="9">
        <f t="shared" si="20"/>
        <v>-697817804.73999989</v>
      </c>
      <c r="N49" s="9">
        <f t="shared" si="20"/>
        <v>-696605052.98000002</v>
      </c>
      <c r="O49" s="9">
        <f t="shared" si="20"/>
        <v>-686328890.30999994</v>
      </c>
      <c r="P49" s="9">
        <f>SUM(P53:P68)</f>
        <v>-699036166.3599999</v>
      </c>
      <c r="Q49" s="9">
        <f>SUM(Q53:Q68)</f>
        <v>-714487446.25999987</v>
      </c>
      <c r="R49" s="42"/>
      <c r="S49" s="41"/>
      <c r="U49" s="9"/>
      <c r="V49" s="9"/>
    </row>
    <row r="50" spans="1:22" x14ac:dyDescent="0.2">
      <c r="A50" s="18">
        <f t="shared" si="11"/>
        <v>39</v>
      </c>
      <c r="B50" s="18"/>
      <c r="C50" s="21" t="s">
        <v>822</v>
      </c>
      <c r="E50" s="9">
        <f>SUM(E69:E96)</f>
        <v>-591700000</v>
      </c>
      <c r="F50" s="9">
        <f t="shared" ref="F50:Q50" si="21">SUM(F69:F96)</f>
        <v>-591700000</v>
      </c>
      <c r="G50" s="9">
        <f t="shared" si="21"/>
        <v>-591700000</v>
      </c>
      <c r="H50" s="9">
        <f t="shared" si="21"/>
        <v>-551700000</v>
      </c>
      <c r="I50" s="9">
        <f t="shared" si="21"/>
        <v>-551700000</v>
      </c>
      <c r="J50" s="9">
        <f t="shared" si="21"/>
        <v>-551700000</v>
      </c>
      <c r="K50" s="9">
        <f t="shared" si="21"/>
        <v>-551700000</v>
      </c>
      <c r="L50" s="9">
        <f t="shared" si="21"/>
        <v>-551700000</v>
      </c>
      <c r="M50" s="9">
        <f t="shared" si="21"/>
        <v>-551700000</v>
      </c>
      <c r="N50" s="9">
        <f t="shared" si="21"/>
        <v>-601700000</v>
      </c>
      <c r="O50" s="9">
        <f t="shared" si="21"/>
        <v>-601700000</v>
      </c>
      <c r="P50" s="9">
        <f t="shared" si="21"/>
        <v>-601700000</v>
      </c>
      <c r="Q50" s="9">
        <f t="shared" si="21"/>
        <v>-601700000</v>
      </c>
      <c r="R50" s="20"/>
      <c r="S50" s="20"/>
      <c r="U50" s="9"/>
      <c r="V50" s="9"/>
    </row>
    <row r="51" spans="1:22" x14ac:dyDescent="0.2">
      <c r="A51" s="18">
        <f t="shared" si="11"/>
        <v>40</v>
      </c>
      <c r="B51" s="62" t="s">
        <v>1737</v>
      </c>
      <c r="D51" s="21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41"/>
      <c r="S51" s="43"/>
      <c r="U51" s="9"/>
      <c r="V51" s="9"/>
    </row>
    <row r="52" spans="1:22" x14ac:dyDescent="0.2">
      <c r="A52" s="18">
        <f t="shared" si="11"/>
        <v>41</v>
      </c>
      <c r="B52" s="18"/>
      <c r="C52" s="19" t="s">
        <v>818</v>
      </c>
      <c r="D52" s="1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41"/>
      <c r="S52" s="41"/>
      <c r="U52" s="9"/>
      <c r="V52" s="9"/>
    </row>
    <row r="53" spans="1:22" x14ac:dyDescent="0.2">
      <c r="A53" s="18">
        <f t="shared" si="11"/>
        <v>42</v>
      </c>
      <c r="B53" s="18"/>
      <c r="C53">
        <v>201000</v>
      </c>
      <c r="D53" s="44" t="s">
        <v>320</v>
      </c>
      <c r="E53" s="45">
        <v>0</v>
      </c>
      <c r="F53" s="9">
        <v>0</v>
      </c>
      <c r="G53" s="9">
        <v>0</v>
      </c>
      <c r="H53" s="9">
        <v>0</v>
      </c>
      <c r="I53" s="9">
        <v>0</v>
      </c>
      <c r="J53" s="9">
        <v>0</v>
      </c>
      <c r="K53" s="9">
        <v>0</v>
      </c>
      <c r="L53" s="9">
        <v>0</v>
      </c>
      <c r="M53" s="9">
        <v>0</v>
      </c>
      <c r="N53" s="9">
        <v>0</v>
      </c>
      <c r="O53" s="9">
        <v>0</v>
      </c>
      <c r="P53" s="9">
        <v>0</v>
      </c>
      <c r="Q53" s="9">
        <v>0</v>
      </c>
      <c r="R53" s="42"/>
      <c r="S53" s="9"/>
      <c r="T53" s="9"/>
      <c r="U53" s="9"/>
      <c r="V53" s="9"/>
    </row>
    <row r="54" spans="1:22" x14ac:dyDescent="0.2">
      <c r="A54" s="18">
        <f t="shared" si="11"/>
        <v>43</v>
      </c>
      <c r="B54" s="18"/>
      <c r="C54">
        <v>201100</v>
      </c>
      <c r="D54" s="44" t="s">
        <v>321</v>
      </c>
      <c r="E54" s="45">
        <v>-338042932.44999999</v>
      </c>
      <c r="F54" s="9">
        <v>-338056082.44999999</v>
      </c>
      <c r="G54" s="9">
        <v>-338056082.44999999</v>
      </c>
      <c r="H54" s="9">
        <v>-338797982.56999999</v>
      </c>
      <c r="I54" s="9">
        <v>-338797982.56999999</v>
      </c>
      <c r="J54" s="9">
        <v>-338797982.56999999</v>
      </c>
      <c r="K54" s="9">
        <v>-338797982.56999999</v>
      </c>
      <c r="L54" s="9">
        <v>-338843259.51999998</v>
      </c>
      <c r="M54" s="9">
        <v>-339762591.18000001</v>
      </c>
      <c r="N54" s="9">
        <v>-340084657.5</v>
      </c>
      <c r="O54" s="9">
        <v>-340145314.91000003</v>
      </c>
      <c r="P54" s="9">
        <v>-341251727.04000002</v>
      </c>
      <c r="Q54" s="9">
        <v>-342396248.58999997</v>
      </c>
      <c r="R54" s="41"/>
      <c r="S54" s="9"/>
      <c r="T54" s="9"/>
      <c r="U54" s="9"/>
      <c r="V54" s="9"/>
    </row>
    <row r="55" spans="1:22" x14ac:dyDescent="0.2">
      <c r="A55" s="18">
        <f t="shared" si="11"/>
        <v>44</v>
      </c>
      <c r="B55" s="18"/>
      <c r="C55">
        <v>214001</v>
      </c>
      <c r="D55" s="44" t="s">
        <v>322</v>
      </c>
      <c r="E55" s="45">
        <v>30369.93</v>
      </c>
      <c r="F55" s="9">
        <v>30369.93</v>
      </c>
      <c r="G55" s="9">
        <v>30369.93</v>
      </c>
      <c r="H55" s="9">
        <v>30369.93</v>
      </c>
      <c r="I55" s="9">
        <v>30369.93</v>
      </c>
      <c r="J55" s="9">
        <v>30369.93</v>
      </c>
      <c r="K55" s="9">
        <v>30369.93</v>
      </c>
      <c r="L55" s="9">
        <v>30369.93</v>
      </c>
      <c r="M55" s="9">
        <v>30369.93</v>
      </c>
      <c r="N55" s="9">
        <v>30369.93</v>
      </c>
      <c r="O55" s="9">
        <v>30369.93</v>
      </c>
      <c r="P55" s="9">
        <v>30369.93</v>
      </c>
      <c r="Q55" s="9">
        <v>0</v>
      </c>
      <c r="R55" s="41"/>
      <c r="S55" s="9"/>
      <c r="T55" s="9"/>
      <c r="U55" s="9"/>
      <c r="V55" s="9"/>
    </row>
    <row r="56" spans="1:22" x14ac:dyDescent="0.2">
      <c r="A56" s="18">
        <f t="shared" si="11"/>
        <v>45</v>
      </c>
      <c r="B56" s="18"/>
      <c r="C56">
        <v>207001</v>
      </c>
      <c r="D56" s="44" t="s">
        <v>323</v>
      </c>
      <c r="E56" s="45">
        <v>-293561404.88999999</v>
      </c>
      <c r="F56" s="9">
        <v>-293561404.88999999</v>
      </c>
      <c r="G56" s="9">
        <v>-293561404.88999999</v>
      </c>
      <c r="H56" s="9">
        <v>-293561404.88999999</v>
      </c>
      <c r="I56" s="9">
        <v>-293561404.88999999</v>
      </c>
      <c r="J56" s="9">
        <v>-293561404.88999999</v>
      </c>
      <c r="K56" s="9">
        <v>-293561404.88999999</v>
      </c>
      <c r="L56" s="9">
        <v>-293561404.88999999</v>
      </c>
      <c r="M56" s="9">
        <v>-293561404.88999999</v>
      </c>
      <c r="N56" s="9">
        <v>-293561404.88999999</v>
      </c>
      <c r="O56" s="9">
        <v>-293561404.88999999</v>
      </c>
      <c r="P56" s="9">
        <v>-293561404.88999999</v>
      </c>
      <c r="Q56" s="9">
        <v>-293561404.88999999</v>
      </c>
      <c r="R56" s="41"/>
      <c r="S56" s="9"/>
      <c r="T56" s="9"/>
      <c r="U56" s="9"/>
      <c r="V56" s="9"/>
    </row>
    <row r="57" spans="1:22" x14ac:dyDescent="0.2">
      <c r="A57" s="18">
        <f t="shared" si="11"/>
        <v>46</v>
      </c>
      <c r="B57" s="18"/>
      <c r="C57">
        <v>207003</v>
      </c>
      <c r="D57" s="44" t="s">
        <v>324</v>
      </c>
      <c r="E57" s="45">
        <v>-2037265.34</v>
      </c>
      <c r="F57" s="9">
        <v>-2078328.34</v>
      </c>
      <c r="G57" s="9">
        <v>-2119391.34</v>
      </c>
      <c r="H57" s="9">
        <v>-2302078.2400000002</v>
      </c>
      <c r="I57" s="9">
        <v>-2355230.2400000002</v>
      </c>
      <c r="J57" s="9">
        <v>-2408382.2400000002</v>
      </c>
      <c r="K57" s="9">
        <v>-2461534.2400000002</v>
      </c>
      <c r="L57" s="9">
        <v>-2511329.04</v>
      </c>
      <c r="M57" s="9">
        <v>-2563507.04</v>
      </c>
      <c r="N57" s="9">
        <v>-2604201.2200000002</v>
      </c>
      <c r="O57" s="9">
        <v>-2654112.6800000002</v>
      </c>
      <c r="P57" s="9">
        <v>-2692042.57</v>
      </c>
      <c r="Q57" s="9">
        <v>-2702604.43</v>
      </c>
      <c r="R57" s="41"/>
      <c r="S57" s="9"/>
      <c r="T57" s="9"/>
      <c r="U57" s="9"/>
      <c r="V57" s="9"/>
    </row>
    <row r="58" spans="1:22" x14ac:dyDescent="0.2">
      <c r="A58" s="18">
        <f t="shared" si="11"/>
        <v>47</v>
      </c>
      <c r="B58" s="18"/>
      <c r="C58">
        <v>207004</v>
      </c>
      <c r="D58" s="44" t="s">
        <v>325</v>
      </c>
      <c r="E58" s="45">
        <v>-1254801</v>
      </c>
      <c r="F58" s="9">
        <v>-1254801</v>
      </c>
      <c r="G58" s="9">
        <v>-1254801</v>
      </c>
      <c r="H58" s="9">
        <v>-848398</v>
      </c>
      <c r="I58" s="9">
        <v>-848398</v>
      </c>
      <c r="J58" s="9">
        <v>-848398</v>
      </c>
      <c r="K58" s="9">
        <v>-1179569</v>
      </c>
      <c r="L58" s="9">
        <v>-1179569</v>
      </c>
      <c r="M58" s="9">
        <v>-1179569</v>
      </c>
      <c r="N58" s="9">
        <v>-1364653</v>
      </c>
      <c r="O58" s="9">
        <v>-1364653</v>
      </c>
      <c r="P58" s="9">
        <v>-1364653</v>
      </c>
      <c r="Q58" s="9">
        <v>-1609420</v>
      </c>
      <c r="R58" s="41"/>
      <c r="S58" s="9"/>
      <c r="T58" s="9"/>
      <c r="U58" s="9"/>
      <c r="V58" s="9"/>
    </row>
    <row r="59" spans="1:22" x14ac:dyDescent="0.2">
      <c r="A59" s="18">
        <f t="shared" si="11"/>
        <v>48</v>
      </c>
      <c r="B59" s="18"/>
      <c r="C59">
        <v>209000</v>
      </c>
      <c r="D59" s="44" t="s">
        <v>326</v>
      </c>
      <c r="E59" s="45">
        <v>293561404.88999999</v>
      </c>
      <c r="F59" s="9">
        <v>293561404.88999999</v>
      </c>
      <c r="G59" s="9">
        <v>293561404.88999999</v>
      </c>
      <c r="H59" s="9">
        <v>293561404.88999999</v>
      </c>
      <c r="I59" s="9">
        <v>293561404.88999999</v>
      </c>
      <c r="J59" s="9">
        <v>293561404.88999999</v>
      </c>
      <c r="K59" s="9">
        <v>293561404.88999999</v>
      </c>
      <c r="L59" s="9">
        <v>293561404.88999999</v>
      </c>
      <c r="M59" s="9">
        <v>293561404.88999999</v>
      </c>
      <c r="N59" s="9">
        <v>293561404.88999999</v>
      </c>
      <c r="O59" s="9">
        <v>293561404.88999999</v>
      </c>
      <c r="P59" s="9">
        <v>293561404.88999999</v>
      </c>
      <c r="Q59" s="9">
        <v>293561404.88999999</v>
      </c>
      <c r="R59" s="41"/>
      <c r="S59" s="9"/>
      <c r="T59" s="9"/>
      <c r="U59" s="9"/>
      <c r="V59" s="9"/>
    </row>
    <row r="60" spans="1:22" x14ac:dyDescent="0.2">
      <c r="A60" s="18">
        <f t="shared" si="11"/>
        <v>49</v>
      </c>
      <c r="B60" s="18"/>
      <c r="C60">
        <v>210000</v>
      </c>
      <c r="D60" s="44" t="s">
        <v>327</v>
      </c>
      <c r="E60" s="45">
        <v>-1649863.59</v>
      </c>
      <c r="F60" s="9">
        <v>-1649863.59</v>
      </c>
      <c r="G60" s="9">
        <v>-1649863.59</v>
      </c>
      <c r="H60" s="9">
        <v>-1649863.59</v>
      </c>
      <c r="I60" s="9">
        <v>-1649863.59</v>
      </c>
      <c r="J60" s="9">
        <v>-1649863.59</v>
      </c>
      <c r="K60" s="9">
        <v>-1649863.59</v>
      </c>
      <c r="L60" s="9">
        <v>-1649863.59</v>
      </c>
      <c r="M60" s="9">
        <v>-1649863.59</v>
      </c>
      <c r="N60" s="9">
        <v>-1649863.59</v>
      </c>
      <c r="O60" s="9">
        <v>-1649863.59</v>
      </c>
      <c r="P60" s="9">
        <v>-1649863.59</v>
      </c>
      <c r="Q60" s="9">
        <v>-1649863.59</v>
      </c>
      <c r="R60" s="41"/>
      <c r="S60" s="9"/>
      <c r="T60" s="9"/>
      <c r="U60" s="9"/>
      <c r="V60" s="9"/>
    </row>
    <row r="61" spans="1:22" x14ac:dyDescent="0.2">
      <c r="A61" s="18">
        <f t="shared" si="11"/>
        <v>50</v>
      </c>
      <c r="B61" s="18"/>
      <c r="C61">
        <v>212001</v>
      </c>
      <c r="D61" s="44" t="s">
        <v>328</v>
      </c>
      <c r="E61" s="45">
        <v>-23992.54</v>
      </c>
      <c r="F61" s="9">
        <v>-81445.75</v>
      </c>
      <c r="G61" s="9">
        <v>-160618.21</v>
      </c>
      <c r="H61" s="9">
        <v>-219118.16</v>
      </c>
      <c r="I61" s="9">
        <v>-274945.62</v>
      </c>
      <c r="J61" s="9">
        <v>-339069.78</v>
      </c>
      <c r="K61" s="9">
        <v>-392518.1</v>
      </c>
      <c r="L61" s="9">
        <v>-440370.69</v>
      </c>
      <c r="M61" s="9">
        <v>-487209.09</v>
      </c>
      <c r="N61" s="9">
        <v>-524250.54</v>
      </c>
      <c r="O61" s="9">
        <v>-579872.13</v>
      </c>
      <c r="P61" s="9">
        <v>-622620.15</v>
      </c>
      <c r="Q61" s="9">
        <v>-24454.6</v>
      </c>
      <c r="R61" s="41"/>
      <c r="S61" s="9"/>
      <c r="T61" s="9"/>
      <c r="U61" s="9"/>
      <c r="V61" s="9"/>
    </row>
    <row r="62" spans="1:22" x14ac:dyDescent="0.2">
      <c r="A62" s="18">
        <f t="shared" si="11"/>
        <v>51</v>
      </c>
      <c r="B62" s="18"/>
      <c r="C62">
        <v>218000</v>
      </c>
      <c r="D62" s="44" t="s">
        <v>329</v>
      </c>
      <c r="E62" s="45">
        <v>6603900.9299999997</v>
      </c>
      <c r="F62" s="9">
        <v>6555261.6799999997</v>
      </c>
      <c r="G62" s="9">
        <v>6506622.4299999997</v>
      </c>
      <c r="H62" s="9">
        <v>6457983.1799999997</v>
      </c>
      <c r="I62" s="9">
        <v>6409343.9299999997</v>
      </c>
      <c r="J62" s="9">
        <v>6360704.6799999997</v>
      </c>
      <c r="K62" s="9">
        <v>6312065.4299999997</v>
      </c>
      <c r="L62" s="9">
        <v>6263426.1799999997</v>
      </c>
      <c r="M62" s="9">
        <v>6214786.9299999997</v>
      </c>
      <c r="N62" s="9">
        <v>6166147.6799999997</v>
      </c>
      <c r="O62" s="9">
        <v>6117508.4299999997</v>
      </c>
      <c r="P62" s="9">
        <v>6068869.1799999997</v>
      </c>
      <c r="Q62" s="9">
        <v>7799650.2800000003</v>
      </c>
      <c r="R62" s="9"/>
      <c r="S62" s="9"/>
      <c r="T62" s="9"/>
      <c r="U62" s="9"/>
      <c r="V62" s="9"/>
    </row>
    <row r="63" spans="1:22" x14ac:dyDescent="0.2">
      <c r="A63" s="18">
        <f t="shared" si="11"/>
        <v>52</v>
      </c>
      <c r="B63" s="18"/>
      <c r="C63">
        <v>216000</v>
      </c>
      <c r="D63" s="44" t="s">
        <v>330</v>
      </c>
      <c r="E63" s="45">
        <v>-304295156.19</v>
      </c>
      <c r="F63" s="9">
        <v>-332309428.31999999</v>
      </c>
      <c r="G63" s="9">
        <v>-332309428.31999999</v>
      </c>
      <c r="H63" s="9">
        <v>-332309428.31999999</v>
      </c>
      <c r="I63" s="9">
        <v>-332309428.31999999</v>
      </c>
      <c r="J63" s="9">
        <v>-332309428.31999999</v>
      </c>
      <c r="K63" s="9">
        <v>-332309428.31999999</v>
      </c>
      <c r="L63" s="9">
        <v>-332309428.31999999</v>
      </c>
      <c r="M63" s="9">
        <v>-332309428.31999999</v>
      </c>
      <c r="N63" s="9">
        <v>-332309428.31999999</v>
      </c>
      <c r="O63" s="9">
        <v>-332309428.31999999</v>
      </c>
      <c r="P63" s="9">
        <v>-332309428.31999999</v>
      </c>
      <c r="Q63" s="9">
        <v>-332279058.38999999</v>
      </c>
      <c r="R63" s="41"/>
      <c r="S63" s="9"/>
      <c r="T63" s="9"/>
      <c r="U63" s="9"/>
      <c r="V63" s="9"/>
    </row>
    <row r="64" spans="1:22" x14ac:dyDescent="0.2">
      <c r="A64" s="18">
        <f t="shared" si="11"/>
        <v>53</v>
      </c>
      <c r="B64" s="18"/>
      <c r="C64">
        <v>216016</v>
      </c>
      <c r="D64" s="44" t="s">
        <v>331</v>
      </c>
      <c r="E64" s="45">
        <v>2562211.71</v>
      </c>
      <c r="F64" s="9">
        <v>2562211.71</v>
      </c>
      <c r="G64" s="9">
        <v>2562211.71</v>
      </c>
      <c r="H64" s="9">
        <v>2562211.71</v>
      </c>
      <c r="I64" s="9">
        <v>2562211.71</v>
      </c>
      <c r="J64" s="9">
        <v>2562211.71</v>
      </c>
      <c r="K64" s="9">
        <v>2562211.71</v>
      </c>
      <c r="L64" s="9">
        <v>2562211.71</v>
      </c>
      <c r="M64" s="9">
        <v>2562211.71</v>
      </c>
      <c r="N64" s="9">
        <v>2562211.71</v>
      </c>
      <c r="O64" s="9">
        <v>2562211.71</v>
      </c>
      <c r="P64" s="9">
        <v>2562211.71</v>
      </c>
      <c r="Q64" s="9">
        <v>2562211.71</v>
      </c>
      <c r="R64" s="41"/>
      <c r="S64" s="9"/>
      <c r="T64" s="9"/>
      <c r="U64" s="9"/>
      <c r="V64" s="9"/>
    </row>
    <row r="65" spans="1:22" x14ac:dyDescent="0.2">
      <c r="A65" s="18">
        <f t="shared" si="11"/>
        <v>54</v>
      </c>
      <c r="B65" s="18"/>
      <c r="C65">
        <v>216018</v>
      </c>
      <c r="D65" s="44" t="s">
        <v>332</v>
      </c>
      <c r="E65" s="45">
        <v>8436924.7599999998</v>
      </c>
      <c r="F65" s="9">
        <v>8436924.7599999998</v>
      </c>
      <c r="G65" s="9">
        <v>8436924.7599999998</v>
      </c>
      <c r="H65" s="9">
        <v>8436924.7599999998</v>
      </c>
      <c r="I65" s="9">
        <v>8436924.7599999998</v>
      </c>
      <c r="J65" s="9">
        <v>8436924.7599999998</v>
      </c>
      <c r="K65" s="9">
        <v>8436924.7599999998</v>
      </c>
      <c r="L65" s="9">
        <v>8436924.7599999998</v>
      </c>
      <c r="M65" s="9">
        <v>8436924.7599999998</v>
      </c>
      <c r="N65" s="9">
        <v>8436924.7599999998</v>
      </c>
      <c r="O65" s="9">
        <v>8436924.7599999998</v>
      </c>
      <c r="P65" s="9">
        <v>8436924.7599999998</v>
      </c>
      <c r="Q65" s="9">
        <v>8436924.7599999998</v>
      </c>
      <c r="R65" s="41"/>
      <c r="S65" s="9"/>
      <c r="T65" s="9"/>
      <c r="U65" s="42"/>
      <c r="V65" s="42"/>
    </row>
    <row r="66" spans="1:22" x14ac:dyDescent="0.2">
      <c r="A66" s="18">
        <f t="shared" si="11"/>
        <v>55</v>
      </c>
      <c r="B66" s="18"/>
      <c r="C66">
        <v>216100</v>
      </c>
      <c r="D66" s="44" t="s">
        <v>333</v>
      </c>
      <c r="E66" s="45">
        <v>933350.75</v>
      </c>
      <c r="F66" s="9">
        <v>933350.75</v>
      </c>
      <c r="G66" s="9">
        <v>933350.75</v>
      </c>
      <c r="H66" s="9">
        <v>933350.75</v>
      </c>
      <c r="I66" s="9">
        <v>933350.75</v>
      </c>
      <c r="J66" s="9">
        <v>933350.75</v>
      </c>
      <c r="K66" s="9">
        <v>933350.75</v>
      </c>
      <c r="L66" s="9">
        <v>933350.75</v>
      </c>
      <c r="M66" s="9">
        <v>933350.75</v>
      </c>
      <c r="N66" s="9">
        <v>933350.75</v>
      </c>
      <c r="O66" s="9">
        <v>933350.75</v>
      </c>
      <c r="P66" s="9">
        <v>933350.75</v>
      </c>
      <c r="Q66" s="9">
        <v>933350.75</v>
      </c>
      <c r="R66" s="41"/>
      <c r="S66" s="9"/>
      <c r="T66" s="9"/>
      <c r="U66" s="9"/>
      <c r="V66" s="9"/>
    </row>
    <row r="67" spans="1:22" x14ac:dyDescent="0.2">
      <c r="A67" s="18">
        <f t="shared" si="11"/>
        <v>56</v>
      </c>
      <c r="B67" s="18"/>
      <c r="C67">
        <v>216999</v>
      </c>
      <c r="D67" s="44" t="s">
        <v>334</v>
      </c>
      <c r="E67" s="45">
        <v>-36350095.390000001</v>
      </c>
      <c r="F67" s="9">
        <v>-36350095.390000001</v>
      </c>
      <c r="G67" s="9">
        <v>-36350095.390000001</v>
      </c>
      <c r="H67" s="9">
        <v>-36350095.390000001</v>
      </c>
      <c r="I67" s="9">
        <v>-36350095.390000001</v>
      </c>
      <c r="J67" s="9">
        <v>-36350095.390000001</v>
      </c>
      <c r="K67" s="9">
        <v>-36350095.390000001</v>
      </c>
      <c r="L67" s="9">
        <v>-36350095.390000001</v>
      </c>
      <c r="M67" s="9">
        <v>-36350095.390000001</v>
      </c>
      <c r="N67" s="9">
        <v>-36350095.390000001</v>
      </c>
      <c r="O67" s="9">
        <v>-36350095.390000001</v>
      </c>
      <c r="P67" s="9">
        <v>-36350095.390000001</v>
      </c>
      <c r="Q67" s="9">
        <v>-36350095.390000001</v>
      </c>
      <c r="R67" s="41"/>
      <c r="S67" s="9"/>
      <c r="T67" s="9"/>
      <c r="U67" s="9"/>
      <c r="V67" s="9"/>
    </row>
    <row r="68" spans="1:22" x14ac:dyDescent="0.2">
      <c r="A68" s="18">
        <f t="shared" si="11"/>
        <v>57</v>
      </c>
      <c r="B68" s="18"/>
      <c r="C68" s="52" t="s">
        <v>785</v>
      </c>
      <c r="D68" s="44" t="s">
        <v>335</v>
      </c>
      <c r="E68" s="45">
        <v>-28014272.129999999</v>
      </c>
      <c r="F68" s="9">
        <v>-6446675.5199999996</v>
      </c>
      <c r="G68" s="9">
        <v>-20550656.859999999</v>
      </c>
      <c r="H68" s="9">
        <v>-29171682.43</v>
      </c>
      <c r="I68" s="9">
        <v>-23761545.510000002</v>
      </c>
      <c r="J68" s="9">
        <v>-21852074.039999999</v>
      </c>
      <c r="K68" s="9">
        <v>-19761942.34</v>
      </c>
      <c r="L68" s="9">
        <v>-4851418.8</v>
      </c>
      <c r="M68" s="9">
        <v>-1693185.21</v>
      </c>
      <c r="N68" s="9">
        <v>153091.75</v>
      </c>
      <c r="O68" s="9">
        <v>10644084.130000001</v>
      </c>
      <c r="P68" s="9">
        <v>-827462.63</v>
      </c>
      <c r="Q68" s="60">
        <v>-17207838.77</v>
      </c>
      <c r="R68" s="41"/>
      <c r="S68" s="9"/>
      <c r="U68" s="9"/>
      <c r="V68" s="9"/>
    </row>
    <row r="69" spans="1:22" x14ac:dyDescent="0.2">
      <c r="A69" s="18">
        <f t="shared" si="11"/>
        <v>58</v>
      </c>
      <c r="B69" s="18"/>
      <c r="C69">
        <v>221001</v>
      </c>
      <c r="D69" s="44" t="s">
        <v>336</v>
      </c>
      <c r="E69" s="45">
        <v>10000000</v>
      </c>
      <c r="F69" s="9">
        <v>10000000</v>
      </c>
      <c r="G69" s="9">
        <v>10000000</v>
      </c>
      <c r="H69" s="9">
        <v>50000000</v>
      </c>
      <c r="I69" s="9">
        <v>50000000</v>
      </c>
      <c r="J69" s="9">
        <v>50000000</v>
      </c>
      <c r="K69" s="9">
        <v>40000000</v>
      </c>
      <c r="L69" s="9">
        <v>40000000</v>
      </c>
      <c r="M69" s="9">
        <v>40000000</v>
      </c>
      <c r="N69" s="9">
        <v>40000000</v>
      </c>
      <c r="O69" s="9">
        <v>40000000</v>
      </c>
      <c r="P69" s="9">
        <v>40000000</v>
      </c>
      <c r="Q69" s="9">
        <v>40000000</v>
      </c>
      <c r="R69" s="41"/>
      <c r="S69" s="9"/>
      <c r="T69" s="9"/>
      <c r="U69" s="9"/>
      <c r="V69" s="9"/>
    </row>
    <row r="70" spans="1:22" x14ac:dyDescent="0.2">
      <c r="A70" s="18">
        <f t="shared" si="11"/>
        <v>59</v>
      </c>
      <c r="B70" s="18"/>
      <c r="C70">
        <v>221026</v>
      </c>
      <c r="D70" s="44" t="s">
        <v>337</v>
      </c>
      <c r="E70" s="45">
        <v>-10000000</v>
      </c>
      <c r="F70" s="9">
        <v>-10000000</v>
      </c>
      <c r="G70" s="9">
        <v>-10000000</v>
      </c>
      <c r="H70" s="9">
        <v>-10000000</v>
      </c>
      <c r="I70" s="9">
        <v>-10000000</v>
      </c>
      <c r="J70" s="9">
        <v>-10000000</v>
      </c>
      <c r="K70" s="9">
        <v>-10000000</v>
      </c>
      <c r="L70" s="9">
        <v>-10000000</v>
      </c>
      <c r="M70" s="9">
        <v>-10000000</v>
      </c>
      <c r="N70" s="9">
        <v>-10000000</v>
      </c>
      <c r="O70" s="9">
        <v>-10000000</v>
      </c>
      <c r="P70" s="9">
        <v>-10000000</v>
      </c>
      <c r="Q70" s="9">
        <v>-10000000</v>
      </c>
      <c r="R70" s="41"/>
      <c r="S70" s="9"/>
      <c r="T70" s="9"/>
      <c r="U70" s="9"/>
      <c r="V70" s="9"/>
    </row>
    <row r="71" spans="1:22" x14ac:dyDescent="0.2">
      <c r="A71" s="18">
        <f t="shared" si="11"/>
        <v>60</v>
      </c>
      <c r="B71" s="18"/>
      <c r="C71">
        <v>221072</v>
      </c>
      <c r="D71" s="44" t="s">
        <v>338</v>
      </c>
      <c r="E71" s="45">
        <v>-10000000</v>
      </c>
      <c r="F71" s="9">
        <v>-10000000</v>
      </c>
      <c r="G71" s="9">
        <v>-10000000</v>
      </c>
      <c r="H71" s="9">
        <v>-10000000</v>
      </c>
      <c r="I71" s="9">
        <v>-10000000</v>
      </c>
      <c r="J71" s="9">
        <v>-10000000</v>
      </c>
      <c r="K71" s="9">
        <v>-10000000</v>
      </c>
      <c r="L71" s="9">
        <v>-10000000</v>
      </c>
      <c r="M71" s="9">
        <v>-10000000</v>
      </c>
      <c r="N71" s="9">
        <v>-10000000</v>
      </c>
      <c r="O71" s="9">
        <v>-10000000</v>
      </c>
      <c r="P71" s="9">
        <v>-10000000</v>
      </c>
      <c r="Q71" s="9">
        <v>-10000000</v>
      </c>
      <c r="R71" s="41"/>
      <c r="S71" s="9"/>
      <c r="T71" s="9"/>
      <c r="U71" s="9"/>
      <c r="V71" s="9"/>
    </row>
    <row r="72" spans="1:22" x14ac:dyDescent="0.2">
      <c r="A72" s="18">
        <f t="shared" si="11"/>
        <v>61</v>
      </c>
      <c r="B72" s="18"/>
      <c r="C72">
        <v>221073</v>
      </c>
      <c r="D72" s="44" t="s">
        <v>339</v>
      </c>
      <c r="E72" s="45">
        <v>-10000000</v>
      </c>
      <c r="F72" s="9">
        <v>-10000000</v>
      </c>
      <c r="G72" s="9">
        <v>-10000000</v>
      </c>
      <c r="H72" s="9">
        <v>-10000000</v>
      </c>
      <c r="I72" s="9">
        <v>-10000000</v>
      </c>
      <c r="J72" s="9">
        <v>-10000000</v>
      </c>
      <c r="K72" s="9">
        <v>-10000000</v>
      </c>
      <c r="L72" s="9">
        <v>-10000000</v>
      </c>
      <c r="M72" s="9">
        <v>-10000000</v>
      </c>
      <c r="N72" s="9">
        <v>-10000000</v>
      </c>
      <c r="O72" s="9">
        <v>-10000000</v>
      </c>
      <c r="P72" s="9">
        <v>-10000000</v>
      </c>
      <c r="Q72" s="9">
        <v>-10000000</v>
      </c>
      <c r="R72" s="41"/>
      <c r="S72" s="9"/>
      <c r="T72" s="9"/>
      <c r="U72" s="9"/>
      <c r="V72" s="9"/>
    </row>
    <row r="73" spans="1:22" x14ac:dyDescent="0.2">
      <c r="A73" s="18">
        <f t="shared" si="11"/>
        <v>62</v>
      </c>
      <c r="B73" s="18"/>
      <c r="C73">
        <v>221074</v>
      </c>
      <c r="D73" s="44" t="s">
        <v>340</v>
      </c>
      <c r="E73" s="45">
        <v>-10000000</v>
      </c>
      <c r="F73" s="9">
        <v>-10000000</v>
      </c>
      <c r="G73" s="9">
        <v>-10000000</v>
      </c>
      <c r="H73" s="9">
        <v>-10000000</v>
      </c>
      <c r="I73" s="9">
        <v>-10000000</v>
      </c>
      <c r="J73" s="9">
        <v>-10000000</v>
      </c>
      <c r="K73" s="9">
        <v>-10000000</v>
      </c>
      <c r="L73" s="9">
        <v>-10000000</v>
      </c>
      <c r="M73" s="9">
        <v>-10000000</v>
      </c>
      <c r="N73" s="9">
        <v>-10000000</v>
      </c>
      <c r="O73" s="9">
        <v>-10000000</v>
      </c>
      <c r="P73" s="9">
        <v>-10000000</v>
      </c>
      <c r="Q73" s="9">
        <v>-10000000</v>
      </c>
      <c r="R73" s="41"/>
      <c r="S73" s="9"/>
      <c r="T73" s="9"/>
      <c r="U73" s="9"/>
      <c r="V73" s="9"/>
    </row>
    <row r="74" spans="1:22" x14ac:dyDescent="0.2">
      <c r="A74" s="18">
        <f t="shared" si="11"/>
        <v>63</v>
      </c>
      <c r="B74" s="18"/>
      <c r="C74">
        <v>221075</v>
      </c>
      <c r="D74" s="44" t="s">
        <v>341</v>
      </c>
      <c r="E74" s="45">
        <v>-20000000</v>
      </c>
      <c r="F74" s="9">
        <v>-20000000</v>
      </c>
      <c r="G74" s="9">
        <v>-20000000</v>
      </c>
      <c r="H74" s="9">
        <v>-20000000</v>
      </c>
      <c r="I74" s="9">
        <v>-20000000</v>
      </c>
      <c r="J74" s="9">
        <v>-20000000</v>
      </c>
      <c r="K74" s="9">
        <v>-20000000</v>
      </c>
      <c r="L74" s="9">
        <v>-20000000</v>
      </c>
      <c r="M74" s="9">
        <v>-20000000</v>
      </c>
      <c r="N74" s="9">
        <v>-20000000</v>
      </c>
      <c r="O74" s="9">
        <v>-20000000</v>
      </c>
      <c r="P74" s="9">
        <v>-20000000</v>
      </c>
      <c r="Q74" s="9">
        <v>-20000000</v>
      </c>
      <c r="R74" s="41"/>
      <c r="S74" s="9"/>
      <c r="T74" s="9"/>
      <c r="U74" s="9"/>
      <c r="V74" s="9"/>
    </row>
    <row r="75" spans="1:22" x14ac:dyDescent="0.2">
      <c r="A75" s="18">
        <f t="shared" si="11"/>
        <v>64</v>
      </c>
      <c r="B75" s="18"/>
      <c r="C75">
        <v>221076</v>
      </c>
      <c r="D75" s="44" t="s">
        <v>342</v>
      </c>
      <c r="E75" s="45">
        <v>-20000000</v>
      </c>
      <c r="F75" s="9">
        <v>-20000000</v>
      </c>
      <c r="G75" s="9">
        <v>-20000000</v>
      </c>
      <c r="H75" s="9">
        <v>-20000000</v>
      </c>
      <c r="I75" s="9">
        <v>-20000000</v>
      </c>
      <c r="J75" s="9">
        <v>-20000000</v>
      </c>
      <c r="K75" s="9">
        <v>-20000000</v>
      </c>
      <c r="L75" s="9">
        <v>-20000000</v>
      </c>
      <c r="M75" s="9">
        <v>-20000000</v>
      </c>
      <c r="N75" s="9">
        <v>-20000000</v>
      </c>
      <c r="O75" s="9">
        <v>-20000000</v>
      </c>
      <c r="P75" s="9">
        <v>-20000000</v>
      </c>
      <c r="Q75" s="9">
        <v>-20000000</v>
      </c>
      <c r="R75" s="41"/>
      <c r="S75" s="9"/>
      <c r="T75" s="9"/>
      <c r="U75" s="9"/>
      <c r="V75" s="9"/>
    </row>
    <row r="76" spans="1:22" x14ac:dyDescent="0.2">
      <c r="A76" s="18">
        <f t="shared" si="11"/>
        <v>65</v>
      </c>
      <c r="B76" s="18"/>
      <c r="C76">
        <v>221078</v>
      </c>
      <c r="D76" s="44" t="s">
        <v>343</v>
      </c>
      <c r="E76" s="45">
        <v>-40000000</v>
      </c>
      <c r="F76" s="9">
        <v>-40000000</v>
      </c>
      <c r="G76" s="9">
        <v>-40000000</v>
      </c>
      <c r="H76" s="9">
        <v>-40000000</v>
      </c>
      <c r="I76" s="9">
        <v>-40000000</v>
      </c>
      <c r="J76" s="9">
        <v>-40000000</v>
      </c>
      <c r="K76" s="9">
        <v>-40000000</v>
      </c>
      <c r="L76" s="9">
        <v>-40000000</v>
      </c>
      <c r="M76" s="9">
        <v>-40000000</v>
      </c>
      <c r="N76" s="9">
        <v>-40000000</v>
      </c>
      <c r="O76" s="9">
        <v>-40000000</v>
      </c>
      <c r="P76" s="9">
        <v>-40000000</v>
      </c>
      <c r="Q76" s="9">
        <v>-40000000</v>
      </c>
      <c r="R76" s="41"/>
      <c r="S76" s="9"/>
      <c r="T76" s="9"/>
      <c r="U76" s="9"/>
      <c r="V76" s="9"/>
    </row>
    <row r="77" spans="1:22" x14ac:dyDescent="0.2">
      <c r="A77" s="18">
        <f t="shared" si="11"/>
        <v>66</v>
      </c>
      <c r="B77" s="18"/>
      <c r="C77">
        <v>221079</v>
      </c>
      <c r="D77" s="44" t="s">
        <v>344</v>
      </c>
      <c r="E77" s="45">
        <v>-19700000</v>
      </c>
      <c r="F77" s="9">
        <v>-19700000</v>
      </c>
      <c r="G77" s="9">
        <v>-19700000</v>
      </c>
      <c r="H77" s="9">
        <v>-19700000</v>
      </c>
      <c r="I77" s="9">
        <v>-19700000</v>
      </c>
      <c r="J77" s="9">
        <v>-19700000</v>
      </c>
      <c r="K77" s="9">
        <v>-19700000</v>
      </c>
      <c r="L77" s="9">
        <v>-19700000</v>
      </c>
      <c r="M77" s="9">
        <v>-19700000</v>
      </c>
      <c r="N77" s="9">
        <v>-19700000</v>
      </c>
      <c r="O77" s="9">
        <v>-19700000</v>
      </c>
      <c r="P77" s="9">
        <v>-19700000</v>
      </c>
      <c r="Q77" s="9">
        <v>-19700000</v>
      </c>
      <c r="R77" s="41"/>
      <c r="S77" s="9"/>
      <c r="T77" s="9"/>
      <c r="U77" s="9"/>
      <c r="V77" s="9"/>
    </row>
    <row r="78" spans="1:22" x14ac:dyDescent="0.2">
      <c r="A78" s="18">
        <f t="shared" si="11"/>
        <v>67</v>
      </c>
      <c r="B78" s="18"/>
      <c r="C78">
        <v>221080</v>
      </c>
      <c r="D78" s="44" t="s">
        <v>345</v>
      </c>
      <c r="E78" s="45">
        <v>-22000000</v>
      </c>
      <c r="F78" s="9">
        <v>-22000000</v>
      </c>
      <c r="G78" s="9">
        <v>-22000000</v>
      </c>
      <c r="H78" s="9">
        <v>-22000000</v>
      </c>
      <c r="I78" s="9">
        <v>-22000000</v>
      </c>
      <c r="J78" s="9">
        <v>-22000000</v>
      </c>
      <c r="K78" s="9">
        <v>-22000000</v>
      </c>
      <c r="L78" s="9">
        <v>-22000000</v>
      </c>
      <c r="M78" s="9">
        <v>-22000000</v>
      </c>
      <c r="N78" s="9">
        <v>-22000000</v>
      </c>
      <c r="O78" s="9">
        <v>-22000000</v>
      </c>
      <c r="P78" s="9">
        <v>-22000000</v>
      </c>
      <c r="Q78" s="9">
        <v>-22000000</v>
      </c>
      <c r="R78" s="41"/>
      <c r="S78" s="9"/>
      <c r="T78" s="9"/>
      <c r="U78" s="9"/>
      <c r="V78" s="9"/>
    </row>
    <row r="79" spans="1:22" x14ac:dyDescent="0.2">
      <c r="A79" s="18">
        <f t="shared" si="11"/>
        <v>68</v>
      </c>
      <c r="B79" s="18"/>
      <c r="C79">
        <v>221081</v>
      </c>
      <c r="D79" s="44" t="s">
        <v>346</v>
      </c>
      <c r="E79" s="45">
        <v>-10000000</v>
      </c>
      <c r="F79" s="9">
        <v>-10000000</v>
      </c>
      <c r="G79" s="9">
        <v>-10000000</v>
      </c>
      <c r="H79" s="9">
        <v>-10000000</v>
      </c>
      <c r="I79" s="9">
        <v>-10000000</v>
      </c>
      <c r="J79" s="9">
        <v>-10000000</v>
      </c>
      <c r="K79" s="9">
        <v>-10000000</v>
      </c>
      <c r="L79" s="9">
        <v>-10000000</v>
      </c>
      <c r="M79" s="9">
        <v>-10000000</v>
      </c>
      <c r="N79" s="9">
        <v>-10000000</v>
      </c>
      <c r="O79" s="9">
        <v>-10000000</v>
      </c>
      <c r="P79" s="9">
        <v>-10000000</v>
      </c>
      <c r="Q79" s="9">
        <v>-10000000</v>
      </c>
      <c r="R79" s="41"/>
      <c r="S79" s="9"/>
      <c r="T79" s="9"/>
      <c r="U79" s="9"/>
      <c r="V79" s="9"/>
    </row>
    <row r="80" spans="1:22" x14ac:dyDescent="0.2">
      <c r="A80" s="18">
        <f t="shared" si="11"/>
        <v>69</v>
      </c>
      <c r="B80" s="18"/>
      <c r="C80">
        <v>221085</v>
      </c>
      <c r="D80" s="44" t="s">
        <v>347</v>
      </c>
      <c r="E80" s="45">
        <v>-20000000</v>
      </c>
      <c r="F80" s="9">
        <v>-20000000</v>
      </c>
      <c r="G80" s="9">
        <v>-20000000</v>
      </c>
      <c r="H80" s="9">
        <v>-20000000</v>
      </c>
      <c r="I80" s="9">
        <v>-20000000</v>
      </c>
      <c r="J80" s="9">
        <v>-20000000</v>
      </c>
      <c r="K80" s="9">
        <v>-20000000</v>
      </c>
      <c r="L80" s="9">
        <v>-20000000</v>
      </c>
      <c r="M80" s="9">
        <v>-20000000</v>
      </c>
      <c r="N80" s="9">
        <v>-20000000</v>
      </c>
      <c r="O80" s="9">
        <v>-20000000</v>
      </c>
      <c r="P80" s="9">
        <v>-20000000</v>
      </c>
      <c r="Q80" s="9">
        <v>-20000000</v>
      </c>
      <c r="R80" s="41"/>
      <c r="S80" s="9"/>
      <c r="T80" s="9"/>
      <c r="U80" s="9"/>
      <c r="V80" s="9"/>
    </row>
    <row r="81" spans="1:22" x14ac:dyDescent="0.2">
      <c r="A81" s="18">
        <f t="shared" si="11"/>
        <v>70</v>
      </c>
      <c r="B81" s="18"/>
      <c r="C81">
        <v>221086</v>
      </c>
      <c r="D81" s="44" t="s">
        <v>348</v>
      </c>
      <c r="E81" s="45">
        <v>-20000000</v>
      </c>
      <c r="F81" s="9">
        <v>-20000000</v>
      </c>
      <c r="G81" s="9">
        <v>-20000000</v>
      </c>
      <c r="H81" s="9">
        <v>-20000000</v>
      </c>
      <c r="I81" s="9">
        <v>-20000000</v>
      </c>
      <c r="J81" s="9">
        <v>-20000000</v>
      </c>
      <c r="K81" s="9">
        <v>-20000000</v>
      </c>
      <c r="L81" s="9">
        <v>-20000000</v>
      </c>
      <c r="M81" s="9">
        <v>-20000000</v>
      </c>
      <c r="N81" s="9">
        <v>-20000000</v>
      </c>
      <c r="O81" s="9">
        <v>-20000000</v>
      </c>
      <c r="P81" s="9">
        <v>-20000000</v>
      </c>
      <c r="Q81" s="9">
        <v>-20000000</v>
      </c>
      <c r="R81" s="41"/>
      <c r="S81" s="9"/>
      <c r="T81" s="9"/>
      <c r="U81" s="9"/>
      <c r="V81" s="9"/>
    </row>
    <row r="82" spans="1:22" x14ac:dyDescent="0.2">
      <c r="A82" s="18">
        <f t="shared" si="11"/>
        <v>71</v>
      </c>
      <c r="B82" s="18"/>
      <c r="C82">
        <v>221087</v>
      </c>
      <c r="D82" s="44" t="s">
        <v>349</v>
      </c>
      <c r="E82" s="45">
        <v>-10000000</v>
      </c>
      <c r="F82" s="9">
        <v>-10000000</v>
      </c>
      <c r="G82" s="9">
        <v>-10000000</v>
      </c>
      <c r="H82" s="9">
        <v>-10000000</v>
      </c>
      <c r="I82" s="9">
        <v>-10000000</v>
      </c>
      <c r="J82" s="9">
        <v>-10000000</v>
      </c>
      <c r="K82" s="9">
        <v>-10000000</v>
      </c>
      <c r="L82" s="9">
        <v>-10000000</v>
      </c>
      <c r="M82" s="9">
        <v>-10000000</v>
      </c>
      <c r="N82" s="9">
        <v>-10000000</v>
      </c>
      <c r="O82" s="9">
        <v>-10000000</v>
      </c>
      <c r="P82" s="9">
        <v>-10000000</v>
      </c>
      <c r="Q82" s="9">
        <v>-10000000</v>
      </c>
      <c r="R82" s="41"/>
      <c r="S82" s="9"/>
      <c r="T82" s="9"/>
      <c r="U82" s="9"/>
      <c r="V82" s="9"/>
    </row>
    <row r="83" spans="1:22" x14ac:dyDescent="0.2">
      <c r="A83" s="18">
        <f t="shared" si="11"/>
        <v>72</v>
      </c>
      <c r="B83" s="18"/>
      <c r="C83">
        <v>221088</v>
      </c>
      <c r="D83" s="44" t="s">
        <v>350</v>
      </c>
      <c r="E83" s="45">
        <v>-20000000</v>
      </c>
      <c r="F83" s="9">
        <v>-20000000</v>
      </c>
      <c r="G83" s="9">
        <v>-20000000</v>
      </c>
      <c r="H83" s="9">
        <v>-20000000</v>
      </c>
      <c r="I83" s="9">
        <v>-20000000</v>
      </c>
      <c r="J83" s="9">
        <v>-20000000</v>
      </c>
      <c r="K83" s="9">
        <v>-20000000</v>
      </c>
      <c r="L83" s="9">
        <v>-20000000</v>
      </c>
      <c r="M83" s="9">
        <v>-20000000</v>
      </c>
      <c r="N83" s="9">
        <v>-20000000</v>
      </c>
      <c r="O83" s="9">
        <v>-20000000</v>
      </c>
      <c r="P83" s="9">
        <v>-20000000</v>
      </c>
      <c r="Q83" s="9">
        <v>-20000000</v>
      </c>
      <c r="R83" s="41"/>
      <c r="S83" s="9"/>
      <c r="T83" s="9"/>
      <c r="U83" s="9"/>
      <c r="V83" s="9"/>
    </row>
    <row r="84" spans="1:22" x14ac:dyDescent="0.2">
      <c r="A84" s="18">
        <f t="shared" si="11"/>
        <v>73</v>
      </c>
      <c r="B84" s="18"/>
      <c r="C84">
        <v>221089</v>
      </c>
      <c r="D84" s="44" t="s">
        <v>351</v>
      </c>
      <c r="E84" s="45">
        <v>0</v>
      </c>
      <c r="F84" s="9">
        <v>0</v>
      </c>
      <c r="G84" s="9">
        <v>0</v>
      </c>
      <c r="H84" s="9">
        <v>0</v>
      </c>
      <c r="I84" s="9">
        <v>0</v>
      </c>
      <c r="J84" s="9">
        <v>0</v>
      </c>
      <c r="K84" s="9">
        <v>0</v>
      </c>
      <c r="L84" s="9">
        <v>0</v>
      </c>
      <c r="M84" s="9">
        <v>0</v>
      </c>
      <c r="N84" s="9">
        <v>0</v>
      </c>
      <c r="O84" s="9">
        <v>0</v>
      </c>
      <c r="P84" s="9">
        <v>0</v>
      </c>
      <c r="Q84" s="9">
        <v>0</v>
      </c>
      <c r="R84" s="41"/>
      <c r="S84" s="9"/>
      <c r="T84" s="9"/>
      <c r="U84" s="9"/>
      <c r="V84" s="9"/>
    </row>
    <row r="85" spans="1:22" x14ac:dyDescent="0.2">
      <c r="A85" s="18">
        <f t="shared" si="11"/>
        <v>74</v>
      </c>
      <c r="B85" s="18"/>
      <c r="C85">
        <v>221091</v>
      </c>
      <c r="D85" s="44" t="s">
        <v>352</v>
      </c>
      <c r="E85" s="45">
        <v>-10000000</v>
      </c>
      <c r="F85" s="9">
        <v>-10000000</v>
      </c>
      <c r="G85" s="9">
        <v>-10000000</v>
      </c>
      <c r="H85" s="9">
        <v>-10000000</v>
      </c>
      <c r="I85" s="9">
        <v>-10000000</v>
      </c>
      <c r="J85" s="9">
        <v>-10000000</v>
      </c>
      <c r="K85" s="9">
        <v>0</v>
      </c>
      <c r="L85" s="9">
        <v>0</v>
      </c>
      <c r="M85" s="9">
        <v>0</v>
      </c>
      <c r="N85" s="9">
        <v>0</v>
      </c>
      <c r="O85" s="9">
        <v>0</v>
      </c>
      <c r="P85" s="9">
        <v>0</v>
      </c>
      <c r="Q85" s="9">
        <v>0</v>
      </c>
      <c r="R85" s="41"/>
      <c r="S85" s="9"/>
      <c r="T85" s="9"/>
      <c r="U85" s="9"/>
      <c r="V85" s="9"/>
    </row>
    <row r="86" spans="1:22" x14ac:dyDescent="0.2">
      <c r="A86" s="18">
        <f t="shared" si="11"/>
        <v>75</v>
      </c>
      <c r="B86" s="18"/>
      <c r="C86">
        <v>221093</v>
      </c>
      <c r="D86" s="44" t="s">
        <v>353</v>
      </c>
      <c r="E86" s="45">
        <v>-40000000</v>
      </c>
      <c r="F86" s="9">
        <v>-40000000</v>
      </c>
      <c r="G86" s="9">
        <v>-40000000</v>
      </c>
      <c r="H86" s="9">
        <v>-40000000</v>
      </c>
      <c r="I86" s="9">
        <v>-40000000</v>
      </c>
      <c r="J86" s="9">
        <v>-40000000</v>
      </c>
      <c r="K86" s="9">
        <v>-40000000</v>
      </c>
      <c r="L86" s="9">
        <v>-40000000</v>
      </c>
      <c r="M86" s="9">
        <v>-40000000</v>
      </c>
      <c r="N86" s="9">
        <v>-40000000</v>
      </c>
      <c r="O86" s="9">
        <v>-40000000</v>
      </c>
      <c r="P86" s="9">
        <v>-40000000</v>
      </c>
      <c r="Q86" s="9">
        <v>-40000000</v>
      </c>
      <c r="R86" s="41"/>
      <c r="S86" s="9"/>
      <c r="T86" s="9"/>
      <c r="U86" s="9"/>
      <c r="V86" s="9"/>
    </row>
    <row r="87" spans="1:22" x14ac:dyDescent="0.2">
      <c r="A87" s="18">
        <f t="shared" si="11"/>
        <v>76</v>
      </c>
      <c r="B87" s="18"/>
      <c r="C87">
        <v>221094</v>
      </c>
      <c r="D87" s="44" t="s">
        <v>354</v>
      </c>
      <c r="E87" s="45">
        <v>-30000000</v>
      </c>
      <c r="F87" s="9">
        <v>-30000000</v>
      </c>
      <c r="G87" s="9">
        <v>-30000000</v>
      </c>
      <c r="H87" s="9">
        <v>-30000000</v>
      </c>
      <c r="I87" s="9">
        <v>-30000000</v>
      </c>
      <c r="J87" s="9">
        <v>-30000000</v>
      </c>
      <c r="K87" s="9">
        <v>-30000000</v>
      </c>
      <c r="L87" s="9">
        <v>-30000000</v>
      </c>
      <c r="M87" s="9">
        <v>-30000000</v>
      </c>
      <c r="N87" s="9">
        <v>-30000000</v>
      </c>
      <c r="O87" s="9">
        <v>-30000000</v>
      </c>
      <c r="P87" s="9">
        <v>-30000000</v>
      </c>
      <c r="Q87" s="9">
        <v>-30000000</v>
      </c>
      <c r="R87" s="41"/>
      <c r="S87" s="9"/>
      <c r="T87" s="9"/>
      <c r="U87" s="9"/>
      <c r="V87" s="9"/>
    </row>
    <row r="88" spans="1:22" x14ac:dyDescent="0.2">
      <c r="A88" s="18">
        <f t="shared" si="11"/>
        <v>77</v>
      </c>
      <c r="B88" s="18"/>
      <c r="C88">
        <v>221095</v>
      </c>
      <c r="D88" s="44" t="s">
        <v>355</v>
      </c>
      <c r="E88" s="45">
        <v>-40000000</v>
      </c>
      <c r="F88" s="9">
        <v>-40000000</v>
      </c>
      <c r="G88" s="9">
        <v>-40000000</v>
      </c>
      <c r="H88" s="9">
        <v>-40000000</v>
      </c>
      <c r="I88" s="9">
        <v>-40000000</v>
      </c>
      <c r="J88" s="9">
        <v>-40000000</v>
      </c>
      <c r="K88" s="9">
        <v>-40000000</v>
      </c>
      <c r="L88" s="9">
        <v>-40000000</v>
      </c>
      <c r="M88" s="9">
        <v>-40000000</v>
      </c>
      <c r="N88" s="9">
        <v>-40000000</v>
      </c>
      <c r="O88" s="9">
        <v>-40000000</v>
      </c>
      <c r="P88" s="9">
        <v>-40000000</v>
      </c>
      <c r="Q88" s="9">
        <v>-40000000</v>
      </c>
      <c r="R88" s="41"/>
      <c r="S88" s="9"/>
      <c r="T88" s="9"/>
      <c r="U88" s="9"/>
      <c r="V88" s="9"/>
    </row>
    <row r="89" spans="1:22" x14ac:dyDescent="0.2">
      <c r="A89" s="18">
        <f t="shared" si="11"/>
        <v>78</v>
      </c>
      <c r="B89" s="18"/>
      <c r="C89">
        <v>221097</v>
      </c>
      <c r="D89" s="44" t="s">
        <v>356</v>
      </c>
      <c r="E89" s="45">
        <v>-40000000</v>
      </c>
      <c r="F89" s="9">
        <v>-40000000</v>
      </c>
      <c r="G89" s="9">
        <v>-40000000</v>
      </c>
      <c r="H89" s="9">
        <v>-40000000</v>
      </c>
      <c r="I89" s="9">
        <v>-40000000</v>
      </c>
      <c r="J89" s="9">
        <v>-40000000</v>
      </c>
      <c r="K89" s="9">
        <v>-40000000</v>
      </c>
      <c r="L89" s="9">
        <v>-40000000</v>
      </c>
      <c r="M89" s="9">
        <v>-40000000</v>
      </c>
      <c r="N89" s="9">
        <v>-40000000</v>
      </c>
      <c r="O89" s="9">
        <v>-40000000</v>
      </c>
      <c r="P89" s="9">
        <v>-40000000</v>
      </c>
      <c r="Q89" s="9">
        <v>-40000000</v>
      </c>
      <c r="R89" s="41"/>
      <c r="S89" s="9"/>
      <c r="T89" s="9"/>
      <c r="U89" s="9"/>
      <c r="V89" s="9"/>
    </row>
    <row r="90" spans="1:22" x14ac:dyDescent="0.2">
      <c r="A90" s="18">
        <f t="shared" si="11"/>
        <v>79</v>
      </c>
      <c r="B90" s="18"/>
      <c r="C90">
        <v>221098</v>
      </c>
      <c r="D90" s="44" t="s">
        <v>357</v>
      </c>
      <c r="E90" s="45">
        <v>0</v>
      </c>
      <c r="F90" s="9">
        <v>0</v>
      </c>
      <c r="G90" s="9">
        <v>0</v>
      </c>
      <c r="H90" s="9">
        <v>0</v>
      </c>
      <c r="I90" s="9">
        <v>0</v>
      </c>
      <c r="J90" s="9">
        <v>0</v>
      </c>
      <c r="K90" s="9">
        <v>0</v>
      </c>
      <c r="L90" s="9">
        <v>0</v>
      </c>
      <c r="M90" s="9">
        <v>0</v>
      </c>
      <c r="N90" s="9">
        <v>0</v>
      </c>
      <c r="O90" s="9">
        <v>0</v>
      </c>
      <c r="P90" s="9">
        <v>0</v>
      </c>
      <c r="Q90" s="9">
        <v>0</v>
      </c>
      <c r="R90" s="41"/>
      <c r="S90" s="9"/>
      <c r="T90" s="9"/>
      <c r="U90" s="9"/>
      <c r="V90" s="9"/>
    </row>
    <row r="91" spans="1:22" x14ac:dyDescent="0.2">
      <c r="A91" s="18">
        <f t="shared" si="11"/>
        <v>80</v>
      </c>
      <c r="B91" s="18"/>
      <c r="C91">
        <v>221099</v>
      </c>
      <c r="D91" s="44" t="s">
        <v>358</v>
      </c>
      <c r="E91" s="45">
        <v>-40000000</v>
      </c>
      <c r="F91" s="9">
        <v>-40000000</v>
      </c>
      <c r="G91" s="9">
        <v>-40000000</v>
      </c>
      <c r="H91" s="9">
        <v>-40000000</v>
      </c>
      <c r="I91" s="9">
        <v>-40000000</v>
      </c>
      <c r="J91" s="9">
        <v>-40000000</v>
      </c>
      <c r="K91" s="9">
        <v>-40000000</v>
      </c>
      <c r="L91" s="9">
        <v>-40000000</v>
      </c>
      <c r="M91" s="9">
        <v>-40000000</v>
      </c>
      <c r="N91" s="9">
        <v>-40000000</v>
      </c>
      <c r="O91" s="9">
        <v>-40000000</v>
      </c>
      <c r="P91" s="9">
        <v>-40000000</v>
      </c>
      <c r="Q91" s="9">
        <v>-40000000</v>
      </c>
      <c r="R91" s="41"/>
      <c r="S91" s="9"/>
      <c r="T91" s="9"/>
      <c r="U91" s="9"/>
      <c r="V91" s="9"/>
    </row>
    <row r="92" spans="1:22" x14ac:dyDescent="0.2">
      <c r="A92" s="18">
        <f t="shared" si="11"/>
        <v>81</v>
      </c>
      <c r="B92" s="18"/>
      <c r="C92">
        <v>221100</v>
      </c>
      <c r="D92" s="44" t="s">
        <v>359</v>
      </c>
      <c r="E92" s="45">
        <v>-10000000</v>
      </c>
      <c r="F92" s="9">
        <v>-10000000</v>
      </c>
      <c r="G92" s="9">
        <v>-10000000</v>
      </c>
      <c r="H92" s="9">
        <v>-10000000</v>
      </c>
      <c r="I92" s="9">
        <v>-10000000</v>
      </c>
      <c r="J92" s="9">
        <v>-10000000</v>
      </c>
      <c r="K92" s="9">
        <v>-10000000</v>
      </c>
      <c r="L92" s="9">
        <v>-10000000</v>
      </c>
      <c r="M92" s="9">
        <v>-10000000</v>
      </c>
      <c r="N92" s="9">
        <v>-10000000</v>
      </c>
      <c r="O92" s="9">
        <v>-10000000</v>
      </c>
      <c r="P92" s="9">
        <v>-10000000</v>
      </c>
      <c r="Q92" s="9">
        <v>-10000000</v>
      </c>
      <c r="R92" s="41"/>
      <c r="S92" s="9"/>
      <c r="T92" s="9"/>
      <c r="U92" s="9"/>
      <c r="V92" s="9"/>
    </row>
    <row r="93" spans="1:22" x14ac:dyDescent="0.2">
      <c r="A93" s="18">
        <f t="shared" si="11"/>
        <v>82</v>
      </c>
      <c r="B93" s="18"/>
      <c r="C93">
        <v>221101</v>
      </c>
      <c r="D93" s="44" t="s">
        <v>360</v>
      </c>
      <c r="E93" s="45">
        <v>-25000000</v>
      </c>
      <c r="F93" s="9">
        <v>-25000000</v>
      </c>
      <c r="G93" s="9">
        <v>-25000000</v>
      </c>
      <c r="H93" s="9">
        <v>-25000000</v>
      </c>
      <c r="I93" s="9">
        <v>-25000000</v>
      </c>
      <c r="J93" s="9">
        <v>-25000000</v>
      </c>
      <c r="K93" s="9">
        <v>-25000000</v>
      </c>
      <c r="L93" s="9">
        <v>-25000000</v>
      </c>
      <c r="M93" s="9">
        <v>-25000000</v>
      </c>
      <c r="N93" s="9">
        <v>-25000000</v>
      </c>
      <c r="O93" s="9">
        <v>-25000000</v>
      </c>
      <c r="P93" s="9">
        <v>-25000000</v>
      </c>
      <c r="Q93" s="9">
        <v>-25000000</v>
      </c>
      <c r="R93" s="41"/>
      <c r="S93" s="9"/>
      <c r="T93" s="9"/>
      <c r="U93" s="9"/>
      <c r="V93" s="9"/>
    </row>
    <row r="94" spans="1:22" x14ac:dyDescent="0.2">
      <c r="A94" s="18">
        <f t="shared" si="11"/>
        <v>83</v>
      </c>
      <c r="B94" s="18"/>
      <c r="C94">
        <v>221102</v>
      </c>
      <c r="D94" s="44" t="s">
        <v>361</v>
      </c>
      <c r="E94" s="45">
        <v>-75000000</v>
      </c>
      <c r="F94" s="9">
        <v>-75000000</v>
      </c>
      <c r="G94" s="9">
        <v>-75000000</v>
      </c>
      <c r="H94" s="9">
        <v>-75000000</v>
      </c>
      <c r="I94" s="9">
        <v>-75000000</v>
      </c>
      <c r="J94" s="9">
        <v>-75000000</v>
      </c>
      <c r="K94" s="9">
        <v>-75000000</v>
      </c>
      <c r="L94" s="9">
        <v>-75000000</v>
      </c>
      <c r="M94" s="9">
        <v>-75000000</v>
      </c>
      <c r="N94" s="9">
        <v>-75000000</v>
      </c>
      <c r="O94" s="9">
        <v>-75000000</v>
      </c>
      <c r="P94" s="9">
        <v>-75000000</v>
      </c>
      <c r="Q94" s="9">
        <v>-75000000</v>
      </c>
      <c r="R94" s="41"/>
      <c r="S94" s="9"/>
      <c r="T94" s="9"/>
      <c r="U94" s="9"/>
      <c r="V94" s="9"/>
    </row>
    <row r="95" spans="1:22" x14ac:dyDescent="0.2">
      <c r="A95" s="18">
        <f t="shared" si="11"/>
        <v>84</v>
      </c>
      <c r="B95" s="18"/>
      <c r="C95">
        <v>221103</v>
      </c>
      <c r="D95" s="44" t="s">
        <v>362</v>
      </c>
      <c r="E95" s="45">
        <v>-50000000</v>
      </c>
      <c r="F95" s="9">
        <v>-50000000</v>
      </c>
      <c r="G95" s="9">
        <v>-50000000</v>
      </c>
      <c r="H95" s="9">
        <v>-50000000</v>
      </c>
      <c r="I95" s="9">
        <v>-50000000</v>
      </c>
      <c r="J95" s="9">
        <v>-50000000</v>
      </c>
      <c r="K95" s="9">
        <v>-50000000</v>
      </c>
      <c r="L95" s="9">
        <v>-50000000</v>
      </c>
      <c r="M95" s="9">
        <v>-50000000</v>
      </c>
      <c r="N95" s="9">
        <v>-50000000</v>
      </c>
      <c r="O95" s="9">
        <v>-50000000</v>
      </c>
      <c r="P95" s="9">
        <v>-50000000</v>
      </c>
      <c r="Q95" s="9">
        <v>-50000000</v>
      </c>
      <c r="R95" s="41"/>
      <c r="S95" s="9"/>
      <c r="T95" s="9"/>
      <c r="U95" s="9"/>
      <c r="V95" s="9"/>
    </row>
    <row r="96" spans="1:22" x14ac:dyDescent="0.2">
      <c r="A96" s="18">
        <f t="shared" si="11"/>
        <v>85</v>
      </c>
      <c r="B96" s="18"/>
      <c r="C96">
        <v>221104</v>
      </c>
      <c r="D96" s="44" t="s">
        <v>363</v>
      </c>
      <c r="E96" s="45">
        <v>0</v>
      </c>
      <c r="F96" s="9">
        <v>0</v>
      </c>
      <c r="G96" s="9">
        <v>0</v>
      </c>
      <c r="H96" s="9">
        <v>0</v>
      </c>
      <c r="I96" s="9">
        <v>0</v>
      </c>
      <c r="J96" s="9">
        <v>0</v>
      </c>
      <c r="K96" s="9">
        <v>0</v>
      </c>
      <c r="L96" s="9">
        <v>0</v>
      </c>
      <c r="M96" s="9">
        <v>0</v>
      </c>
      <c r="N96" s="9">
        <v>-50000000</v>
      </c>
      <c r="O96" s="9">
        <v>-50000000</v>
      </c>
      <c r="P96" s="9">
        <v>-50000000</v>
      </c>
      <c r="Q96" s="9">
        <v>-50000000</v>
      </c>
      <c r="R96" s="41"/>
      <c r="S96" s="9"/>
      <c r="T96" s="9"/>
      <c r="U96" s="9"/>
      <c r="V96" s="9"/>
    </row>
    <row r="97" spans="1:22" x14ac:dyDescent="0.2">
      <c r="A97" s="18">
        <f t="shared" si="11"/>
        <v>86</v>
      </c>
      <c r="B97" s="18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41"/>
      <c r="S97" s="41"/>
      <c r="T97" s="9"/>
      <c r="U97" s="9"/>
      <c r="V97" s="9"/>
    </row>
    <row r="98" spans="1:22" x14ac:dyDescent="0.2">
      <c r="A98" s="18">
        <f t="shared" si="11"/>
        <v>87</v>
      </c>
      <c r="B98" s="18"/>
      <c r="C98" s="3">
        <v>239001</v>
      </c>
      <c r="D98" s="6" t="s">
        <v>336</v>
      </c>
      <c r="E98" s="7">
        <v>-10000000</v>
      </c>
      <c r="F98" s="7">
        <v>-10000000</v>
      </c>
      <c r="G98" s="7">
        <v>-10000000</v>
      </c>
      <c r="H98" s="7">
        <v>-50000000</v>
      </c>
      <c r="I98" s="7">
        <v>-50000000</v>
      </c>
      <c r="J98" s="7">
        <v>-50000000</v>
      </c>
      <c r="K98" s="7">
        <v>-40000000</v>
      </c>
      <c r="L98" s="7">
        <v>-40000000</v>
      </c>
      <c r="M98" s="7">
        <v>-40000000</v>
      </c>
      <c r="N98" s="7">
        <v>-40000000</v>
      </c>
      <c r="O98" s="7">
        <v>-40000000</v>
      </c>
      <c r="P98" s="7">
        <v>-40000000</v>
      </c>
      <c r="Q98" s="7">
        <v>-40000000</v>
      </c>
      <c r="R98" s="41"/>
      <c r="S98" s="9"/>
      <c r="T98" s="9"/>
      <c r="U98" s="9"/>
      <c r="V98" s="9"/>
    </row>
    <row r="99" spans="1:22" x14ac:dyDescent="0.2">
      <c r="A99" s="18">
        <f t="shared" si="11"/>
        <v>88</v>
      </c>
      <c r="B99" s="18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41"/>
      <c r="S99" s="41"/>
      <c r="T99" s="9"/>
      <c r="U99" s="9"/>
      <c r="V99" s="9"/>
    </row>
    <row r="100" spans="1:22" x14ac:dyDescent="0.2">
      <c r="A100" s="18">
        <f t="shared" si="11"/>
        <v>89</v>
      </c>
      <c r="B100" s="18"/>
      <c r="C100" s="3">
        <v>123016</v>
      </c>
      <c r="D100" s="6" t="s">
        <v>170</v>
      </c>
      <c r="E100" s="7">
        <v>894629.99</v>
      </c>
      <c r="F100" s="7">
        <v>894629.99</v>
      </c>
      <c r="G100" s="7">
        <v>894629.99</v>
      </c>
      <c r="H100" s="7">
        <v>892452.99</v>
      </c>
      <c r="I100" s="7">
        <v>892452.99</v>
      </c>
      <c r="J100" s="7">
        <v>892452.99</v>
      </c>
      <c r="K100" s="7">
        <v>859154.71</v>
      </c>
      <c r="L100" s="7">
        <v>859154.71</v>
      </c>
      <c r="M100" s="7">
        <v>859154.71</v>
      </c>
      <c r="N100" s="7">
        <v>856049.71</v>
      </c>
      <c r="O100" s="7">
        <v>856049.71</v>
      </c>
      <c r="P100" s="7">
        <v>856049.71</v>
      </c>
      <c r="Q100" s="7">
        <v>870105.99</v>
      </c>
      <c r="R100" s="9"/>
      <c r="S100" s="9"/>
      <c r="T100" s="9"/>
      <c r="U100" s="9"/>
      <c r="V100" s="9"/>
    </row>
    <row r="101" spans="1:22" x14ac:dyDescent="0.2">
      <c r="A101" s="18">
        <f t="shared" ref="A101:A105" si="22">+A100+1</f>
        <v>90</v>
      </c>
      <c r="B101" s="18"/>
      <c r="C101" s="3">
        <v>123401</v>
      </c>
      <c r="D101" s="6" t="s">
        <v>171</v>
      </c>
      <c r="E101" s="7">
        <v>174821723.80000001</v>
      </c>
      <c r="F101" s="7">
        <v>177325028.91</v>
      </c>
      <c r="G101" s="7">
        <v>186794619.84</v>
      </c>
      <c r="H101" s="7">
        <v>0</v>
      </c>
      <c r="I101" s="7">
        <v>0</v>
      </c>
      <c r="J101" s="7">
        <v>0</v>
      </c>
      <c r="K101" s="7">
        <v>0</v>
      </c>
      <c r="L101" s="7">
        <v>0</v>
      </c>
      <c r="M101" s="7">
        <v>0</v>
      </c>
      <c r="N101" s="7">
        <v>0</v>
      </c>
      <c r="O101" s="7">
        <v>0</v>
      </c>
      <c r="P101" s="7">
        <v>0</v>
      </c>
      <c r="Q101" s="7">
        <v>0</v>
      </c>
      <c r="R101" s="7"/>
      <c r="S101" s="9"/>
      <c r="T101" s="9"/>
      <c r="U101" s="9"/>
      <c r="V101" s="9"/>
    </row>
    <row r="102" spans="1:22" x14ac:dyDescent="0.2">
      <c r="A102" s="18">
        <f t="shared" si="22"/>
        <v>91</v>
      </c>
      <c r="B102" s="18"/>
      <c r="C102" s="3">
        <v>123410</v>
      </c>
      <c r="D102" s="6" t="s">
        <v>172</v>
      </c>
      <c r="E102" s="7">
        <v>15597006.810000001</v>
      </c>
      <c r="F102" s="7">
        <v>15644685.75</v>
      </c>
      <c r="G102" s="7">
        <v>16864008.899999999</v>
      </c>
      <c r="H102" s="7">
        <v>203813227.59999999</v>
      </c>
      <c r="I102" s="7">
        <v>206174798.19</v>
      </c>
      <c r="J102" s="7">
        <v>205976054.53</v>
      </c>
      <c r="K102" s="7">
        <v>207003698.40000001</v>
      </c>
      <c r="L102" s="7">
        <v>206865077.66</v>
      </c>
      <c r="M102" s="7">
        <v>205684934.74000001</v>
      </c>
      <c r="N102" s="7">
        <v>206335525.5</v>
      </c>
      <c r="O102" s="7">
        <v>205881450.33000001</v>
      </c>
      <c r="P102" s="60">
        <f>205991717.3-36000000</f>
        <v>169991717.30000001</v>
      </c>
      <c r="Q102" s="7">
        <v>172355977.56</v>
      </c>
      <c r="R102" s="7"/>
      <c r="S102" s="9"/>
      <c r="U102" s="9"/>
      <c r="V102" s="9"/>
    </row>
    <row r="103" spans="1:22" x14ac:dyDescent="0.2">
      <c r="A103" s="18">
        <f t="shared" si="22"/>
        <v>92</v>
      </c>
      <c r="B103" s="18"/>
      <c r="C103" s="3">
        <v>123420</v>
      </c>
      <c r="D103" s="6" t="s">
        <v>173</v>
      </c>
      <c r="E103" s="7">
        <v>0</v>
      </c>
      <c r="F103" s="7">
        <v>0</v>
      </c>
      <c r="G103" s="7">
        <v>0</v>
      </c>
      <c r="H103" s="7">
        <v>0</v>
      </c>
      <c r="I103" s="7">
        <v>0</v>
      </c>
      <c r="J103" s="7">
        <v>0</v>
      </c>
      <c r="K103" s="7">
        <v>0</v>
      </c>
      <c r="L103" s="7">
        <v>0</v>
      </c>
      <c r="M103" s="7">
        <v>0</v>
      </c>
      <c r="N103" s="7">
        <v>0</v>
      </c>
      <c r="O103" s="7">
        <v>0</v>
      </c>
      <c r="P103" s="7">
        <v>0</v>
      </c>
      <c r="Q103" s="7">
        <v>0</v>
      </c>
      <c r="R103" s="7"/>
      <c r="S103" s="9"/>
      <c r="T103" s="9"/>
      <c r="U103" s="9"/>
      <c r="V103" s="9"/>
    </row>
    <row r="104" spans="1:22" x14ac:dyDescent="0.2">
      <c r="A104" s="18">
        <f t="shared" si="22"/>
        <v>93</v>
      </c>
      <c r="B104" s="18"/>
      <c r="C104" s="3">
        <v>124062</v>
      </c>
      <c r="D104" s="6" t="s">
        <v>174</v>
      </c>
      <c r="E104" s="7">
        <v>0</v>
      </c>
      <c r="F104" s="7">
        <v>0</v>
      </c>
      <c r="G104" s="7">
        <v>0</v>
      </c>
      <c r="H104" s="7">
        <v>0</v>
      </c>
      <c r="I104" s="7">
        <v>0</v>
      </c>
      <c r="J104" s="7">
        <v>0</v>
      </c>
      <c r="K104" s="7">
        <v>0</v>
      </c>
      <c r="L104" s="7">
        <v>0</v>
      </c>
      <c r="M104" s="7">
        <v>0</v>
      </c>
      <c r="N104" s="7">
        <v>0</v>
      </c>
      <c r="O104" s="7">
        <v>0</v>
      </c>
      <c r="P104" s="7">
        <v>0</v>
      </c>
      <c r="Q104" s="7">
        <v>0</v>
      </c>
      <c r="R104" s="7"/>
      <c r="S104" s="9"/>
      <c r="T104" s="9"/>
      <c r="U104" s="9"/>
      <c r="V104" s="9"/>
    </row>
    <row r="105" spans="1:22" x14ac:dyDescent="0.2">
      <c r="A105" s="18">
        <f t="shared" si="22"/>
        <v>94</v>
      </c>
      <c r="B105" s="18"/>
      <c r="C105" s="3">
        <v>123020</v>
      </c>
      <c r="D105" s="6" t="s">
        <v>252</v>
      </c>
      <c r="E105" s="7">
        <v>389142.02</v>
      </c>
      <c r="F105" s="7">
        <v>389142.02</v>
      </c>
      <c r="G105" s="7">
        <v>389142.02</v>
      </c>
      <c r="H105" s="7">
        <v>368624.85</v>
      </c>
      <c r="I105" s="7">
        <v>368624.85</v>
      </c>
      <c r="J105" s="7">
        <v>368624.85</v>
      </c>
      <c r="K105" s="7">
        <v>348203.39</v>
      </c>
      <c r="L105" s="7">
        <v>348203.39</v>
      </c>
      <c r="M105" s="7">
        <v>348203.39</v>
      </c>
      <c r="N105" s="7">
        <v>477006.26</v>
      </c>
      <c r="O105" s="7">
        <v>326727.26</v>
      </c>
      <c r="P105" s="7">
        <v>326727.26</v>
      </c>
      <c r="Q105" s="7">
        <v>150000</v>
      </c>
      <c r="R105" s="41"/>
      <c r="S105" s="9"/>
      <c r="T105" s="9"/>
      <c r="U105" s="9"/>
      <c r="V105" s="9"/>
    </row>
  </sheetData>
  <printOptions horizontalCentered="1"/>
  <pageMargins left="0.5" right="0.5" top="0.5" bottom="0.5" header="0.25" footer="0.25"/>
  <pageSetup scale="4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F101"/>
  <sheetViews>
    <sheetView showGridLines="0" zoomScale="85" zoomScaleNormal="85" zoomScaleSheetLayoutView="85" workbookViewId="0">
      <selection activeCell="H55" sqref="H55"/>
    </sheetView>
  </sheetViews>
  <sheetFormatPr defaultRowHeight="12.75" outlineLevelRow="1" x14ac:dyDescent="0.2"/>
  <cols>
    <col min="1" max="1" width="7.140625" style="339" customWidth="1"/>
    <col min="2" max="2" width="13.5703125" style="339" customWidth="1"/>
    <col min="3" max="3" width="22.7109375" style="339" customWidth="1"/>
    <col min="4" max="16" width="15.7109375" style="339" customWidth="1"/>
    <col min="17" max="17" width="14.42578125" style="339" customWidth="1"/>
    <col min="18" max="31" width="10.28515625" style="339" bestFit="1" customWidth="1"/>
    <col min="32" max="16384" width="9.140625" style="339"/>
  </cols>
  <sheetData>
    <row r="1" spans="1:17" x14ac:dyDescent="0.2">
      <c r="A1" s="11" t="s">
        <v>786</v>
      </c>
    </row>
    <row r="2" spans="1:17" x14ac:dyDescent="0.2">
      <c r="A2" s="11" t="s">
        <v>787</v>
      </c>
    </row>
    <row r="3" spans="1:17" x14ac:dyDescent="0.2">
      <c r="A3" s="11" t="s">
        <v>1858</v>
      </c>
    </row>
    <row r="4" spans="1:17" x14ac:dyDescent="0.2">
      <c r="A4" s="11" t="s">
        <v>788</v>
      </c>
    </row>
    <row r="5" spans="1:17" x14ac:dyDescent="0.2">
      <c r="B5" s="11"/>
    </row>
    <row r="6" spans="1:17" x14ac:dyDescent="0.2">
      <c r="D6" s="352">
        <v>2015</v>
      </c>
      <c r="E6" s="352">
        <v>2016</v>
      </c>
      <c r="F6" s="352">
        <v>2016</v>
      </c>
      <c r="G6" s="352">
        <v>2016</v>
      </c>
      <c r="H6" s="352">
        <v>2016</v>
      </c>
      <c r="I6" s="352">
        <v>2016</v>
      </c>
      <c r="J6" s="352">
        <v>2016</v>
      </c>
      <c r="K6" s="352">
        <v>2016</v>
      </c>
      <c r="L6" s="352">
        <v>2016</v>
      </c>
      <c r="M6" s="352">
        <v>2016</v>
      </c>
      <c r="N6" s="352">
        <v>2016</v>
      </c>
      <c r="O6" s="352">
        <v>2016</v>
      </c>
      <c r="P6" s="352">
        <v>2016</v>
      </c>
      <c r="Q6" s="353" t="s">
        <v>1845</v>
      </c>
    </row>
    <row r="7" spans="1:17" x14ac:dyDescent="0.2">
      <c r="A7" s="354" t="s">
        <v>789</v>
      </c>
      <c r="D7" s="355" t="s">
        <v>790</v>
      </c>
      <c r="E7" s="355" t="s">
        <v>791</v>
      </c>
      <c r="F7" s="355" t="s">
        <v>792</v>
      </c>
      <c r="G7" s="355" t="s">
        <v>793</v>
      </c>
      <c r="H7" s="355" t="s">
        <v>794</v>
      </c>
      <c r="I7" s="355" t="s">
        <v>795</v>
      </c>
      <c r="J7" s="355" t="s">
        <v>796</v>
      </c>
      <c r="K7" s="355" t="s">
        <v>797</v>
      </c>
      <c r="L7" s="355" t="s">
        <v>798</v>
      </c>
      <c r="M7" s="355" t="s">
        <v>799</v>
      </c>
      <c r="N7" s="355" t="s">
        <v>800</v>
      </c>
      <c r="O7" s="355" t="s">
        <v>801</v>
      </c>
      <c r="P7" s="355" t="s">
        <v>790</v>
      </c>
      <c r="Q7" s="17" t="s">
        <v>1846</v>
      </c>
    </row>
    <row r="8" spans="1:17" x14ac:dyDescent="0.2">
      <c r="A8" s="335">
        <v>1</v>
      </c>
      <c r="B8" s="356" t="s">
        <v>803</v>
      </c>
      <c r="D8" s="347"/>
      <c r="E8" s="347"/>
      <c r="F8" s="347"/>
      <c r="G8" s="347"/>
      <c r="H8" s="347"/>
      <c r="I8" s="347"/>
      <c r="J8" s="347"/>
      <c r="K8" s="347"/>
      <c r="L8" s="347"/>
      <c r="M8" s="347"/>
      <c r="N8" s="347"/>
      <c r="O8" s="347"/>
      <c r="P8" s="347"/>
    </row>
    <row r="9" spans="1:17" x14ac:dyDescent="0.2">
      <c r="A9" s="335">
        <f t="shared" ref="A9:A77" si="0">+A8+1</f>
        <v>2</v>
      </c>
      <c r="B9" s="339" t="s">
        <v>804</v>
      </c>
      <c r="D9" s="347">
        <f t="shared" ref="D9" si="1">-D42</f>
        <v>601700000</v>
      </c>
      <c r="E9" s="347">
        <f t="shared" ref="E9:P9" si="2">-E42</f>
        <v>601700000</v>
      </c>
      <c r="F9" s="347">
        <f t="shared" si="2"/>
        <v>601700000</v>
      </c>
      <c r="G9" s="347">
        <f t="shared" si="2"/>
        <v>601700000</v>
      </c>
      <c r="H9" s="347">
        <f t="shared" si="2"/>
        <v>601700000</v>
      </c>
      <c r="I9" s="347">
        <f t="shared" si="2"/>
        <v>601700000</v>
      </c>
      <c r="J9" s="347">
        <f t="shared" si="2"/>
        <v>601700000</v>
      </c>
      <c r="K9" s="347">
        <f t="shared" si="2"/>
        <v>601700000</v>
      </c>
      <c r="L9" s="347">
        <f t="shared" si="2"/>
        <v>601700000</v>
      </c>
      <c r="M9" s="347">
        <f t="shared" si="2"/>
        <v>601700000</v>
      </c>
      <c r="N9" s="347">
        <f t="shared" si="2"/>
        <v>601700000</v>
      </c>
      <c r="O9" s="347">
        <f t="shared" si="2"/>
        <v>601700000</v>
      </c>
      <c r="P9" s="347">
        <f t="shared" si="2"/>
        <v>726700000</v>
      </c>
      <c r="Q9" s="347">
        <f>ROUND(((P9+D9)/2+SUM(E9:O9))/12,0)</f>
        <v>606908333</v>
      </c>
    </row>
    <row r="10" spans="1:17" x14ac:dyDescent="0.2">
      <c r="A10" s="335">
        <f t="shared" si="0"/>
        <v>3</v>
      </c>
      <c r="B10" s="339" t="s">
        <v>805</v>
      </c>
      <c r="D10" s="347"/>
      <c r="E10" s="347"/>
      <c r="F10" s="347"/>
      <c r="G10" s="347"/>
      <c r="H10" s="347"/>
      <c r="I10" s="347"/>
      <c r="J10" s="347"/>
      <c r="K10" s="347"/>
      <c r="L10" s="347"/>
      <c r="M10" s="347"/>
      <c r="N10" s="347"/>
      <c r="O10" s="347"/>
      <c r="P10" s="347"/>
      <c r="Q10" s="347"/>
    </row>
    <row r="11" spans="1:17" x14ac:dyDescent="0.2">
      <c r="A11" s="335">
        <f t="shared" si="0"/>
        <v>4</v>
      </c>
      <c r="B11" s="339" t="s">
        <v>806</v>
      </c>
      <c r="D11" s="23">
        <f t="shared" ref="D11" si="3">+D37</f>
        <v>614798710.91479588</v>
      </c>
      <c r="E11" s="23">
        <f t="shared" ref="E11:P11" si="4">+E37</f>
        <v>622367837.95238209</v>
      </c>
      <c r="F11" s="23">
        <f t="shared" si="4"/>
        <v>633710713.82429588</v>
      </c>
      <c r="G11" s="23">
        <f t="shared" si="4"/>
        <v>643958225.1143899</v>
      </c>
      <c r="H11" s="23">
        <f t="shared" si="4"/>
        <v>635454240.29780412</v>
      </c>
      <c r="I11" s="23">
        <f t="shared" si="4"/>
        <v>636856983.78687</v>
      </c>
      <c r="J11" s="23">
        <f t="shared" si="4"/>
        <v>638346717.45547402</v>
      </c>
      <c r="K11" s="23">
        <f t="shared" si="4"/>
        <v>623170809.84777796</v>
      </c>
      <c r="L11" s="23">
        <f t="shared" si="4"/>
        <v>621133694.34965003</v>
      </c>
      <c r="M11" s="23">
        <f t="shared" si="4"/>
        <v>618754932.97332191</v>
      </c>
      <c r="N11" s="23">
        <f t="shared" si="4"/>
        <v>608564788.48446393</v>
      </c>
      <c r="O11" s="23">
        <f t="shared" si="4"/>
        <v>677122864.24556601</v>
      </c>
      <c r="P11" s="23">
        <f t="shared" si="4"/>
        <v>696353713.25920975</v>
      </c>
      <c r="Q11" s="23">
        <f t="shared" ref="Q11" si="5">ROUND(((P11+D11)/2+SUM(E11:O11))/12,0)</f>
        <v>634584835</v>
      </c>
    </row>
    <row r="12" spans="1:17" x14ac:dyDescent="0.2">
      <c r="A12" s="335">
        <f t="shared" si="0"/>
        <v>5</v>
      </c>
      <c r="D12" s="347"/>
      <c r="E12" s="347"/>
      <c r="F12" s="347"/>
      <c r="G12" s="347"/>
      <c r="H12" s="347"/>
      <c r="I12" s="347"/>
      <c r="J12" s="347"/>
      <c r="K12" s="347"/>
      <c r="L12" s="347"/>
      <c r="M12" s="347"/>
      <c r="N12" s="347"/>
      <c r="O12" s="347"/>
      <c r="P12" s="347"/>
      <c r="Q12" s="347"/>
    </row>
    <row r="13" spans="1:17" ht="13.5" thickBot="1" x14ac:dyDescent="0.25">
      <c r="A13" s="335">
        <f t="shared" si="0"/>
        <v>6</v>
      </c>
      <c r="B13" s="339" t="s">
        <v>807</v>
      </c>
      <c r="D13" s="357">
        <f t="shared" ref="D13" si="6">D9+D10+D11</f>
        <v>1216498710.9147959</v>
      </c>
      <c r="E13" s="357">
        <f t="shared" ref="E13:P13" si="7">E9+E10+E11</f>
        <v>1224067837.9523821</v>
      </c>
      <c r="F13" s="357">
        <f t="shared" si="7"/>
        <v>1235410713.824296</v>
      </c>
      <c r="G13" s="357">
        <f t="shared" si="7"/>
        <v>1245658225.1143899</v>
      </c>
      <c r="H13" s="357">
        <f t="shared" si="7"/>
        <v>1237154240.2978041</v>
      </c>
      <c r="I13" s="357">
        <f t="shared" si="7"/>
        <v>1238556983.78687</v>
      </c>
      <c r="J13" s="357">
        <f t="shared" si="7"/>
        <v>1240046717.4554739</v>
      </c>
      <c r="K13" s="357">
        <f t="shared" si="7"/>
        <v>1224870809.8477778</v>
      </c>
      <c r="L13" s="357">
        <f t="shared" si="7"/>
        <v>1222833694.3496499</v>
      </c>
      <c r="M13" s="357">
        <f t="shared" si="7"/>
        <v>1220454932.9733219</v>
      </c>
      <c r="N13" s="357">
        <f t="shared" si="7"/>
        <v>1210264788.4844639</v>
      </c>
      <c r="O13" s="357">
        <f t="shared" si="7"/>
        <v>1278822864.2455659</v>
      </c>
      <c r="P13" s="357">
        <f t="shared" si="7"/>
        <v>1423053713.2592096</v>
      </c>
      <c r="Q13" s="357">
        <f t="shared" ref="Q13" si="8">Q9+Q10+Q11</f>
        <v>1241493168</v>
      </c>
    </row>
    <row r="14" spans="1:17" ht="13.5" thickTop="1" x14ac:dyDescent="0.2">
      <c r="A14" s="335">
        <f t="shared" si="0"/>
        <v>7</v>
      </c>
      <c r="D14" s="358"/>
      <c r="E14" s="358"/>
      <c r="F14" s="358"/>
      <c r="G14" s="358"/>
      <c r="H14" s="358"/>
      <c r="I14" s="358"/>
      <c r="J14" s="358"/>
      <c r="K14" s="358"/>
      <c r="L14" s="358"/>
      <c r="M14" s="358"/>
      <c r="N14" s="358"/>
      <c r="O14" s="358"/>
      <c r="P14" s="358"/>
      <c r="Q14" s="358"/>
    </row>
    <row r="15" spans="1:17" x14ac:dyDescent="0.2">
      <c r="A15" s="335">
        <f t="shared" si="0"/>
        <v>8</v>
      </c>
      <c r="B15" s="356" t="s">
        <v>808</v>
      </c>
      <c r="D15" s="359"/>
      <c r="E15" s="359"/>
      <c r="F15" s="359"/>
      <c r="G15" s="359"/>
      <c r="H15" s="359"/>
      <c r="I15" s="359"/>
      <c r="J15" s="359"/>
      <c r="K15" s="359"/>
      <c r="L15" s="359"/>
      <c r="M15" s="359"/>
      <c r="N15" s="359"/>
      <c r="O15" s="359"/>
      <c r="P15" s="359"/>
      <c r="Q15" s="359"/>
    </row>
    <row r="16" spans="1:17" x14ac:dyDescent="0.2">
      <c r="A16" s="335">
        <f t="shared" si="0"/>
        <v>9</v>
      </c>
      <c r="B16" s="339" t="s">
        <v>809</v>
      </c>
      <c r="D16" s="29">
        <f t="shared" ref="D16" si="9">+D9/D13</f>
        <v>0.49461622490954149</v>
      </c>
      <c r="E16" s="29">
        <f t="shared" ref="E16:O16" si="10">+E9/E13</f>
        <v>0.49155772363607103</v>
      </c>
      <c r="F16" s="29">
        <f t="shared" si="10"/>
        <v>0.48704450533490812</v>
      </c>
      <c r="G16" s="29">
        <f t="shared" si="10"/>
        <v>0.48303779308706074</v>
      </c>
      <c r="H16" s="29">
        <f t="shared" si="10"/>
        <v>0.48635811154408731</v>
      </c>
      <c r="I16" s="29">
        <f t="shared" si="10"/>
        <v>0.48580728046949523</v>
      </c>
      <c r="J16" s="29">
        <f t="shared" si="10"/>
        <v>0.48522365450445631</v>
      </c>
      <c r="K16" s="29">
        <f t="shared" si="10"/>
        <v>0.49123547982564536</v>
      </c>
      <c r="L16" s="29">
        <f t="shared" si="10"/>
        <v>0.49205382774475087</v>
      </c>
      <c r="M16" s="29">
        <f t="shared" si="10"/>
        <v>0.49301287884028133</v>
      </c>
      <c r="N16" s="29">
        <f t="shared" si="10"/>
        <v>0.49716393117035973</v>
      </c>
      <c r="O16" s="29">
        <f t="shared" si="10"/>
        <v>0.47051082430792274</v>
      </c>
      <c r="P16" s="29">
        <f t="shared" ref="P16" si="11">+P9/P13</f>
        <v>0.51066238275408748</v>
      </c>
      <c r="Q16" s="29">
        <f t="shared" ref="Q16" si="12">+Q9/Q13</f>
        <v>0.48885354236601003</v>
      </c>
    </row>
    <row r="17" spans="1:18" x14ac:dyDescent="0.2">
      <c r="A17" s="335">
        <f t="shared" si="0"/>
        <v>10</v>
      </c>
      <c r="B17" s="339" t="s">
        <v>805</v>
      </c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</row>
    <row r="18" spans="1:18" x14ac:dyDescent="0.2">
      <c r="A18" s="335">
        <f t="shared" si="0"/>
        <v>11</v>
      </c>
      <c r="B18" s="339" t="s">
        <v>810</v>
      </c>
      <c r="D18" s="29">
        <f t="shared" ref="D18" si="13">+D11/D13</f>
        <v>0.50538377509045851</v>
      </c>
      <c r="E18" s="29">
        <f t="shared" ref="E18:O18" si="14">+E11/E13</f>
        <v>0.50844227636392902</v>
      </c>
      <c r="F18" s="29">
        <f t="shared" si="14"/>
        <v>0.51295549466509172</v>
      </c>
      <c r="G18" s="29">
        <f t="shared" si="14"/>
        <v>0.51696220691293926</v>
      </c>
      <c r="H18" s="29">
        <f t="shared" si="14"/>
        <v>0.51364188845591274</v>
      </c>
      <c r="I18" s="29">
        <f t="shared" si="14"/>
        <v>0.51419271953050483</v>
      </c>
      <c r="J18" s="29">
        <f t="shared" si="14"/>
        <v>0.51477634549554385</v>
      </c>
      <c r="K18" s="29">
        <f t="shared" si="14"/>
        <v>0.5087645201743547</v>
      </c>
      <c r="L18" s="29">
        <f t="shared" si="14"/>
        <v>0.50794617225524918</v>
      </c>
      <c r="M18" s="29">
        <f t="shared" si="14"/>
        <v>0.50698712115971867</v>
      </c>
      <c r="N18" s="29">
        <f t="shared" si="14"/>
        <v>0.50283606882964027</v>
      </c>
      <c r="O18" s="29">
        <f t="shared" si="14"/>
        <v>0.52948917569207732</v>
      </c>
      <c r="P18" s="29">
        <f t="shared" ref="P18" si="15">+P11/P13</f>
        <v>0.48933761724591257</v>
      </c>
      <c r="Q18" s="29">
        <f t="shared" ref="Q18" si="16">+Q11/Q13</f>
        <v>0.51114645763399003</v>
      </c>
    </row>
    <row r="19" spans="1:18" ht="13.5" thickBot="1" x14ac:dyDescent="0.25">
      <c r="A19" s="335">
        <f t="shared" si="0"/>
        <v>12</v>
      </c>
      <c r="D19" s="31">
        <f t="shared" ref="D19" si="17">SUM(D16:D18)</f>
        <v>1</v>
      </c>
      <c r="E19" s="31">
        <f t="shared" ref="E19:P19" si="18">SUM(E16:E18)</f>
        <v>1</v>
      </c>
      <c r="F19" s="31">
        <f t="shared" si="18"/>
        <v>0.99999999999999978</v>
      </c>
      <c r="G19" s="31">
        <f t="shared" si="18"/>
        <v>1</v>
      </c>
      <c r="H19" s="31">
        <f t="shared" si="18"/>
        <v>1</v>
      </c>
      <c r="I19" s="31">
        <f t="shared" si="18"/>
        <v>1</v>
      </c>
      <c r="J19" s="31">
        <f t="shared" si="18"/>
        <v>1.0000000000000002</v>
      </c>
      <c r="K19" s="31">
        <f t="shared" si="18"/>
        <v>1</v>
      </c>
      <c r="L19" s="31">
        <f t="shared" si="18"/>
        <v>1</v>
      </c>
      <c r="M19" s="31">
        <f t="shared" si="18"/>
        <v>1</v>
      </c>
      <c r="N19" s="31">
        <f t="shared" si="18"/>
        <v>1</v>
      </c>
      <c r="O19" s="31">
        <f t="shared" si="18"/>
        <v>1</v>
      </c>
      <c r="P19" s="31">
        <f t="shared" si="18"/>
        <v>1</v>
      </c>
      <c r="Q19" s="31">
        <f t="shared" ref="Q19" si="19">SUM(Q16:Q18)</f>
        <v>1</v>
      </c>
    </row>
    <row r="20" spans="1:18" ht="13.5" thickTop="1" x14ac:dyDescent="0.2">
      <c r="A20" s="335">
        <f t="shared" si="0"/>
        <v>13</v>
      </c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</row>
    <row r="21" spans="1:18" x14ac:dyDescent="0.2">
      <c r="A21" s="335">
        <f t="shared" si="0"/>
        <v>14</v>
      </c>
      <c r="B21" s="356" t="s">
        <v>811</v>
      </c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</row>
    <row r="22" spans="1:18" x14ac:dyDescent="0.2">
      <c r="A22" s="335">
        <f t="shared" si="0"/>
        <v>15</v>
      </c>
      <c r="B22" s="339" t="s">
        <v>809</v>
      </c>
      <c r="D22" s="336">
        <v>6.1519999999999998E-2</v>
      </c>
      <c r="E22" s="336">
        <v>6.1519999999999998E-2</v>
      </c>
      <c r="F22" s="336">
        <v>6.1519999999999998E-2</v>
      </c>
      <c r="G22" s="336">
        <v>6.1519999999999998E-2</v>
      </c>
      <c r="H22" s="336">
        <v>6.1519999999999998E-2</v>
      </c>
      <c r="I22" s="336">
        <v>6.1519999999999998E-2</v>
      </c>
      <c r="J22" s="336">
        <v>6.1519999999999998E-2</v>
      </c>
      <c r="K22" s="336">
        <v>6.1519999999999998E-2</v>
      </c>
      <c r="L22" s="336">
        <v>6.1519999999999998E-2</v>
      </c>
      <c r="M22" s="336">
        <v>6.1519999999999998E-2</v>
      </c>
      <c r="N22" s="336">
        <v>6.1519999999999998E-2</v>
      </c>
      <c r="O22" s="336">
        <v>6.1519999999999998E-2</v>
      </c>
      <c r="P22" s="336">
        <v>5.5109999999999999E-2</v>
      </c>
      <c r="Q22" s="336">
        <f>ROUND(((P22+D22)/2+SUM(E22:O22))/12,4)</f>
        <v>6.13E-2</v>
      </c>
    </row>
    <row r="23" spans="1:18" x14ac:dyDescent="0.2">
      <c r="A23" s="335">
        <f t="shared" si="0"/>
        <v>16</v>
      </c>
      <c r="B23" s="339" t="s">
        <v>805</v>
      </c>
      <c r="D23" s="340"/>
      <c r="E23" s="340"/>
      <c r="F23" s="340"/>
      <c r="G23" s="340"/>
      <c r="H23" s="340"/>
      <c r="I23" s="340"/>
      <c r="J23" s="340"/>
      <c r="K23" s="340"/>
      <c r="L23" s="340"/>
      <c r="M23" s="340"/>
      <c r="N23" s="340"/>
      <c r="O23" s="340"/>
      <c r="P23" s="340"/>
      <c r="Q23" s="340"/>
    </row>
    <row r="24" spans="1:18" x14ac:dyDescent="0.2">
      <c r="A24" s="335">
        <f t="shared" si="0"/>
        <v>17</v>
      </c>
      <c r="B24" s="339" t="s">
        <v>810</v>
      </c>
      <c r="D24" s="340">
        <v>9.5000000000000001E-2</v>
      </c>
      <c r="E24" s="340">
        <v>9.5000000000000001E-2</v>
      </c>
      <c r="F24" s="340">
        <v>9.5000000000000001E-2</v>
      </c>
      <c r="G24" s="340">
        <v>9.5000000000000001E-2</v>
      </c>
      <c r="H24" s="340">
        <v>9.5000000000000001E-2</v>
      </c>
      <c r="I24" s="340">
        <v>9.5000000000000001E-2</v>
      </c>
      <c r="J24" s="340">
        <v>9.5000000000000001E-2</v>
      </c>
      <c r="K24" s="340">
        <v>9.5000000000000001E-2</v>
      </c>
      <c r="L24" s="340">
        <v>9.5000000000000001E-2</v>
      </c>
      <c r="M24" s="340">
        <v>9.5000000000000001E-2</v>
      </c>
      <c r="N24" s="340">
        <v>9.5000000000000001E-2</v>
      </c>
      <c r="O24" s="340">
        <v>9.5000000000000001E-2</v>
      </c>
      <c r="P24" s="340">
        <v>9.5000000000000001E-2</v>
      </c>
      <c r="Q24" s="340">
        <f>ROUND(((P24+D24)/2+SUM(E24:O24))/12,4)</f>
        <v>9.5000000000000001E-2</v>
      </c>
    </row>
    <row r="25" spans="1:18" x14ac:dyDescent="0.2">
      <c r="A25" s="335">
        <f t="shared" si="0"/>
        <v>18</v>
      </c>
      <c r="D25" s="341"/>
      <c r="E25" s="341"/>
      <c r="F25" s="341"/>
      <c r="G25" s="341"/>
      <c r="H25" s="341"/>
      <c r="I25" s="341"/>
      <c r="J25" s="341"/>
      <c r="K25" s="341"/>
      <c r="L25" s="341"/>
      <c r="M25" s="341"/>
      <c r="N25" s="341"/>
      <c r="O25" s="341"/>
      <c r="P25" s="341"/>
      <c r="Q25" s="341"/>
    </row>
    <row r="26" spans="1:18" x14ac:dyDescent="0.2">
      <c r="A26" s="335">
        <f t="shared" si="0"/>
        <v>19</v>
      </c>
      <c r="B26" s="356" t="s">
        <v>812</v>
      </c>
      <c r="D26" s="341"/>
      <c r="E26" s="341"/>
      <c r="F26" s="341"/>
      <c r="G26" s="341"/>
      <c r="H26" s="341"/>
      <c r="I26" s="341"/>
      <c r="J26" s="341"/>
      <c r="K26" s="341"/>
      <c r="L26" s="341"/>
      <c r="M26" s="341"/>
      <c r="N26" s="341"/>
      <c r="O26" s="341"/>
      <c r="P26" s="341"/>
      <c r="Q26" s="341"/>
    </row>
    <row r="27" spans="1:18" x14ac:dyDescent="0.2">
      <c r="A27" s="335">
        <f t="shared" si="0"/>
        <v>20</v>
      </c>
      <c r="B27" s="339" t="s">
        <v>809</v>
      </c>
      <c r="D27" s="340">
        <f t="shared" ref="D27" si="20">ROUND((+D22*D16),4)</f>
        <v>3.04E-2</v>
      </c>
      <c r="E27" s="340">
        <f t="shared" ref="E27:P27" si="21">ROUND((+E22*E16),4)</f>
        <v>3.0200000000000001E-2</v>
      </c>
      <c r="F27" s="340">
        <f t="shared" si="21"/>
        <v>0.03</v>
      </c>
      <c r="G27" s="340">
        <f t="shared" si="21"/>
        <v>2.9700000000000001E-2</v>
      </c>
      <c r="H27" s="340">
        <f t="shared" si="21"/>
        <v>2.9899999999999999E-2</v>
      </c>
      <c r="I27" s="340">
        <f t="shared" si="21"/>
        <v>2.9899999999999999E-2</v>
      </c>
      <c r="J27" s="340">
        <f t="shared" si="21"/>
        <v>2.9899999999999999E-2</v>
      </c>
      <c r="K27" s="340">
        <f t="shared" si="21"/>
        <v>3.0200000000000001E-2</v>
      </c>
      <c r="L27" s="340">
        <f t="shared" si="21"/>
        <v>3.0300000000000001E-2</v>
      </c>
      <c r="M27" s="340">
        <f t="shared" si="21"/>
        <v>3.0300000000000001E-2</v>
      </c>
      <c r="N27" s="340">
        <f t="shared" si="21"/>
        <v>3.0599999999999999E-2</v>
      </c>
      <c r="O27" s="340">
        <f t="shared" si="21"/>
        <v>2.8899999999999999E-2</v>
      </c>
      <c r="P27" s="340">
        <f t="shared" si="21"/>
        <v>2.81E-2</v>
      </c>
      <c r="Q27" s="340">
        <f t="shared" ref="Q27" si="22">ROUND((+Q22*Q16),4)</f>
        <v>0.03</v>
      </c>
    </row>
    <row r="28" spans="1:18" x14ac:dyDescent="0.2">
      <c r="A28" s="335">
        <f t="shared" si="0"/>
        <v>21</v>
      </c>
      <c r="B28" s="339" t="s">
        <v>805</v>
      </c>
      <c r="D28" s="340"/>
      <c r="E28" s="340"/>
      <c r="F28" s="340"/>
      <c r="G28" s="340"/>
      <c r="H28" s="340"/>
      <c r="I28" s="340"/>
      <c r="J28" s="340"/>
      <c r="K28" s="340"/>
      <c r="L28" s="340"/>
      <c r="M28" s="340"/>
      <c r="N28" s="340"/>
      <c r="O28" s="340"/>
      <c r="P28" s="340"/>
      <c r="Q28" s="340"/>
    </row>
    <row r="29" spans="1:18" x14ac:dyDescent="0.2">
      <c r="A29" s="335">
        <f t="shared" si="0"/>
        <v>22</v>
      </c>
      <c r="B29" s="339" t="s">
        <v>810</v>
      </c>
      <c r="D29" s="360">
        <f t="shared" ref="D29" si="23">ROUND((+D24*D18),4)</f>
        <v>4.8000000000000001E-2</v>
      </c>
      <c r="E29" s="360">
        <f t="shared" ref="E29:P29" si="24">ROUND((+E24*E18),4)</f>
        <v>4.8300000000000003E-2</v>
      </c>
      <c r="F29" s="360">
        <f t="shared" si="24"/>
        <v>4.87E-2</v>
      </c>
      <c r="G29" s="360">
        <f t="shared" si="24"/>
        <v>4.9099999999999998E-2</v>
      </c>
      <c r="H29" s="360">
        <f t="shared" si="24"/>
        <v>4.8800000000000003E-2</v>
      </c>
      <c r="I29" s="360">
        <f t="shared" si="24"/>
        <v>4.8800000000000003E-2</v>
      </c>
      <c r="J29" s="360">
        <f t="shared" si="24"/>
        <v>4.8899999999999999E-2</v>
      </c>
      <c r="K29" s="360">
        <f t="shared" si="24"/>
        <v>4.8300000000000003E-2</v>
      </c>
      <c r="L29" s="360">
        <f t="shared" si="24"/>
        <v>4.8300000000000003E-2</v>
      </c>
      <c r="M29" s="360">
        <f t="shared" si="24"/>
        <v>4.82E-2</v>
      </c>
      <c r="N29" s="360">
        <f t="shared" si="24"/>
        <v>4.7800000000000002E-2</v>
      </c>
      <c r="O29" s="360">
        <f t="shared" si="24"/>
        <v>5.0299999999999997E-2</v>
      </c>
      <c r="P29" s="360">
        <f t="shared" si="24"/>
        <v>4.65E-2</v>
      </c>
      <c r="Q29" s="360">
        <f>ROUND((+Q24*Q18),4)</f>
        <v>4.8599999999999997E-2</v>
      </c>
      <c r="R29" s="86"/>
    </row>
    <row r="30" spans="1:18" x14ac:dyDescent="0.2">
      <c r="A30" s="335">
        <f t="shared" si="0"/>
        <v>23</v>
      </c>
      <c r="D30" s="341">
        <f t="shared" ref="D30" si="25">SUM(D27:D29)</f>
        <v>7.8399999999999997E-2</v>
      </c>
      <c r="E30" s="341">
        <f t="shared" ref="E30:P30" si="26">SUM(E27:E29)</f>
        <v>7.85E-2</v>
      </c>
      <c r="F30" s="341">
        <f t="shared" si="26"/>
        <v>7.8699999999999992E-2</v>
      </c>
      <c r="G30" s="341">
        <f t="shared" si="26"/>
        <v>7.8799999999999995E-2</v>
      </c>
      <c r="H30" s="341">
        <f t="shared" si="26"/>
        <v>7.8700000000000006E-2</v>
      </c>
      <c r="I30" s="341">
        <f t="shared" si="26"/>
        <v>7.8700000000000006E-2</v>
      </c>
      <c r="J30" s="341">
        <f t="shared" si="26"/>
        <v>7.8799999999999995E-2</v>
      </c>
      <c r="K30" s="341">
        <f t="shared" si="26"/>
        <v>7.85E-2</v>
      </c>
      <c r="L30" s="341">
        <f t="shared" si="26"/>
        <v>7.8600000000000003E-2</v>
      </c>
      <c r="M30" s="341">
        <f t="shared" si="26"/>
        <v>7.85E-2</v>
      </c>
      <c r="N30" s="341">
        <f t="shared" si="26"/>
        <v>7.8399999999999997E-2</v>
      </c>
      <c r="O30" s="341">
        <f t="shared" si="26"/>
        <v>7.9199999999999993E-2</v>
      </c>
      <c r="P30" s="341">
        <f t="shared" si="26"/>
        <v>7.46E-2</v>
      </c>
      <c r="Q30" s="341">
        <f t="shared" ref="Q30" si="27">SUM(Q27:Q29)</f>
        <v>7.8600000000000003E-2</v>
      </c>
    </row>
    <row r="31" spans="1:18" x14ac:dyDescent="0.2">
      <c r="A31" s="335">
        <f t="shared" si="0"/>
        <v>24</v>
      </c>
      <c r="D31" s="341"/>
      <c r="E31" s="341"/>
      <c r="F31" s="341"/>
      <c r="G31" s="341"/>
      <c r="H31" s="341"/>
      <c r="I31" s="341"/>
      <c r="J31" s="341"/>
      <c r="K31" s="341"/>
      <c r="L31" s="341"/>
      <c r="M31" s="341"/>
      <c r="N31" s="341"/>
      <c r="O31" s="341"/>
      <c r="P31" s="341"/>
      <c r="Q31" s="341"/>
    </row>
    <row r="32" spans="1:18" outlineLevel="1" x14ac:dyDescent="0.2">
      <c r="A32" s="335">
        <f t="shared" si="0"/>
        <v>25</v>
      </c>
      <c r="B32" s="361" t="s">
        <v>813</v>
      </c>
      <c r="D32" s="347"/>
      <c r="E32" s="347"/>
      <c r="F32" s="347"/>
      <c r="G32" s="347"/>
      <c r="H32" s="347"/>
      <c r="I32" s="347"/>
      <c r="J32" s="347"/>
      <c r="K32" s="347"/>
      <c r="L32" s="347"/>
      <c r="M32" s="347"/>
      <c r="N32" s="347"/>
      <c r="O32" s="347"/>
      <c r="P32" s="347"/>
      <c r="Q32" s="347"/>
    </row>
    <row r="33" spans="1:18" outlineLevel="1" x14ac:dyDescent="0.2">
      <c r="A33" s="335">
        <f t="shared" si="0"/>
        <v>26</v>
      </c>
      <c r="B33" s="339" t="s">
        <v>814</v>
      </c>
      <c r="D33" s="347">
        <f t="shared" ref="D33" si="28">-D41</f>
        <v>780832633.25479591</v>
      </c>
      <c r="E33" s="347">
        <f t="shared" ref="E33:O33" si="29">-E41</f>
        <v>788353568.29238212</v>
      </c>
      <c r="F33" s="347">
        <f t="shared" si="29"/>
        <v>799413868.16429591</v>
      </c>
      <c r="G33" s="347">
        <f t="shared" si="29"/>
        <v>808394658.56438982</v>
      </c>
      <c r="H33" s="347">
        <f t="shared" si="29"/>
        <v>799175640.74780405</v>
      </c>
      <c r="I33" s="347">
        <f t="shared" si="29"/>
        <v>800385497.67686999</v>
      </c>
      <c r="J33" s="347">
        <f t="shared" si="29"/>
        <v>801562902.345474</v>
      </c>
      <c r="K33" s="347">
        <f t="shared" si="29"/>
        <v>786235006.73777795</v>
      </c>
      <c r="L33" s="347">
        <f t="shared" si="29"/>
        <v>783801514.23965001</v>
      </c>
      <c r="M33" s="347">
        <f t="shared" si="29"/>
        <v>780927565.8633219</v>
      </c>
      <c r="N33" s="347">
        <f t="shared" si="29"/>
        <v>770179494.37446392</v>
      </c>
      <c r="O33" s="347">
        <f t="shared" si="29"/>
        <v>838510930.135566</v>
      </c>
      <c r="P33" s="347">
        <f t="shared" ref="P33" si="30">-P41</f>
        <v>856501382.41920972</v>
      </c>
      <c r="Q33" s="347">
        <f t="shared" ref="Q33:Q37" si="31">ROUND(((P33+D33)/2+SUM(E33:O33))/12,0)</f>
        <v>797967305</v>
      </c>
    </row>
    <row r="34" spans="1:18" outlineLevel="1" x14ac:dyDescent="0.2">
      <c r="A34" s="335">
        <f t="shared" si="0"/>
        <v>27</v>
      </c>
      <c r="B34" s="342">
        <v>123016</v>
      </c>
      <c r="C34" s="343" t="s">
        <v>170</v>
      </c>
      <c r="D34" s="347">
        <f t="shared" ref="D34" si="32">D97</f>
        <v>368659.99</v>
      </c>
      <c r="E34" s="347">
        <f t="shared" ref="E34:O34" si="33">E97</f>
        <v>368659.99</v>
      </c>
      <c r="F34" s="347">
        <f t="shared" si="33"/>
        <v>367764.99</v>
      </c>
      <c r="G34" s="347">
        <f t="shared" si="33"/>
        <v>361427.99</v>
      </c>
      <c r="H34" s="347">
        <f t="shared" si="33"/>
        <v>361288.99</v>
      </c>
      <c r="I34" s="347">
        <f t="shared" si="33"/>
        <v>361138.99</v>
      </c>
      <c r="J34" s="347">
        <f t="shared" si="33"/>
        <v>354652.99</v>
      </c>
      <c r="K34" s="347">
        <f t="shared" si="33"/>
        <v>354652.99</v>
      </c>
      <c r="L34" s="347">
        <f t="shared" si="33"/>
        <v>354577.99</v>
      </c>
      <c r="M34" s="347">
        <f t="shared" si="33"/>
        <v>348241.99</v>
      </c>
      <c r="N34" s="347">
        <f t="shared" si="33"/>
        <v>348241.99</v>
      </c>
      <c r="O34" s="347">
        <f t="shared" si="33"/>
        <v>348165.99</v>
      </c>
      <c r="P34" s="347">
        <f t="shared" ref="P34" si="34">P97</f>
        <v>172076.99</v>
      </c>
      <c r="Q34" s="347">
        <f t="shared" si="31"/>
        <v>349932</v>
      </c>
      <c r="R34" s="347"/>
    </row>
    <row r="35" spans="1:18" outlineLevel="1" x14ac:dyDescent="0.2">
      <c r="A35" s="335">
        <f t="shared" si="0"/>
        <v>28</v>
      </c>
      <c r="B35" s="342">
        <v>123020</v>
      </c>
      <c r="C35" s="343" t="s">
        <v>252</v>
      </c>
      <c r="D35" s="347">
        <f t="shared" ref="D35" si="35">+D99</f>
        <v>30400.639999999999</v>
      </c>
      <c r="E35" s="347">
        <f t="shared" ref="E35:O35" si="36">+E99</f>
        <v>30400.639999999999</v>
      </c>
      <c r="F35" s="347">
        <f t="shared" si="36"/>
        <v>30400.639999999999</v>
      </c>
      <c r="G35" s="347">
        <f t="shared" si="36"/>
        <v>30400.639999999999</v>
      </c>
      <c r="H35" s="347">
        <f t="shared" si="36"/>
        <v>30400.639999999999</v>
      </c>
      <c r="I35" s="347">
        <f t="shared" si="36"/>
        <v>28868.080000000002</v>
      </c>
      <c r="J35" s="347">
        <f t="shared" si="36"/>
        <v>28868.080000000002</v>
      </c>
      <c r="K35" s="347">
        <f t="shared" si="36"/>
        <v>28868.080000000002</v>
      </c>
      <c r="L35" s="347">
        <f t="shared" si="36"/>
        <v>28868.080000000002</v>
      </c>
      <c r="M35" s="347">
        <f t="shared" si="36"/>
        <v>28868.080000000002</v>
      </c>
      <c r="N35" s="347">
        <f t="shared" si="36"/>
        <v>28868.080000000002</v>
      </c>
      <c r="O35" s="347">
        <f t="shared" si="36"/>
        <v>28868.080000000002</v>
      </c>
      <c r="P35" s="347">
        <f t="shared" ref="P35" si="37">+P99</f>
        <v>27222.36</v>
      </c>
      <c r="Q35" s="347">
        <f t="shared" si="31"/>
        <v>29374</v>
      </c>
      <c r="R35" s="347"/>
    </row>
    <row r="36" spans="1:18" outlineLevel="1" x14ac:dyDescent="0.2">
      <c r="A36" s="335">
        <f t="shared" si="0"/>
        <v>29</v>
      </c>
      <c r="B36" s="342">
        <v>123410</v>
      </c>
      <c r="C36" s="343" t="s">
        <v>172</v>
      </c>
      <c r="D36" s="358">
        <f t="shared" ref="D36" si="38">+D98</f>
        <v>165634861.71000001</v>
      </c>
      <c r="E36" s="358">
        <f t="shared" ref="E36:O36" si="39">+E98</f>
        <v>165586669.71000001</v>
      </c>
      <c r="F36" s="358">
        <f t="shared" si="39"/>
        <v>165304988.71000001</v>
      </c>
      <c r="G36" s="358">
        <f t="shared" si="39"/>
        <v>164044604.81999999</v>
      </c>
      <c r="H36" s="358">
        <f t="shared" si="39"/>
        <v>163329710.81999999</v>
      </c>
      <c r="I36" s="358">
        <f t="shared" si="39"/>
        <v>163138506.81999999</v>
      </c>
      <c r="J36" s="358">
        <f t="shared" si="39"/>
        <v>162832663.81999999</v>
      </c>
      <c r="K36" s="358">
        <f t="shared" si="39"/>
        <v>162680675.81999999</v>
      </c>
      <c r="L36" s="358">
        <f t="shared" si="39"/>
        <v>162284373.81999999</v>
      </c>
      <c r="M36" s="358">
        <f t="shared" si="39"/>
        <v>161795522.81999999</v>
      </c>
      <c r="N36" s="358">
        <f t="shared" si="39"/>
        <v>161237595.81999999</v>
      </c>
      <c r="O36" s="358">
        <f t="shared" si="39"/>
        <v>161011031.81999999</v>
      </c>
      <c r="P36" s="358">
        <f t="shared" ref="P36" si="40">+P98</f>
        <v>159948369.81</v>
      </c>
      <c r="Q36" s="358">
        <f t="shared" si="31"/>
        <v>163003163</v>
      </c>
      <c r="R36" s="347"/>
    </row>
    <row r="37" spans="1:18" outlineLevel="1" x14ac:dyDescent="0.2">
      <c r="A37" s="335">
        <f t="shared" si="0"/>
        <v>30</v>
      </c>
      <c r="B37" s="339" t="s">
        <v>815</v>
      </c>
      <c r="D37" s="23">
        <f t="shared" ref="D37" si="41">+D33-SUM(D34:D36)</f>
        <v>614798710.91479588</v>
      </c>
      <c r="E37" s="23">
        <f t="shared" ref="E37:O37" si="42">+E33-SUM(E34:E36)</f>
        <v>622367837.95238209</v>
      </c>
      <c r="F37" s="23">
        <f t="shared" si="42"/>
        <v>633710713.82429588</v>
      </c>
      <c r="G37" s="23">
        <f t="shared" si="42"/>
        <v>643958225.1143899</v>
      </c>
      <c r="H37" s="23">
        <f t="shared" si="42"/>
        <v>635454240.29780412</v>
      </c>
      <c r="I37" s="23">
        <f t="shared" si="42"/>
        <v>636856983.78687</v>
      </c>
      <c r="J37" s="23">
        <f t="shared" si="42"/>
        <v>638346717.45547402</v>
      </c>
      <c r="K37" s="23">
        <f t="shared" si="42"/>
        <v>623170809.84777796</v>
      </c>
      <c r="L37" s="23">
        <f t="shared" si="42"/>
        <v>621133694.34965003</v>
      </c>
      <c r="M37" s="23">
        <f t="shared" si="42"/>
        <v>618754932.97332191</v>
      </c>
      <c r="N37" s="23">
        <f t="shared" si="42"/>
        <v>608564788.48446393</v>
      </c>
      <c r="O37" s="23">
        <f t="shared" si="42"/>
        <v>677122864.24556601</v>
      </c>
      <c r="P37" s="23">
        <f t="shared" ref="P37" si="43">+P33-SUM(P34:P36)</f>
        <v>696353713.25920975</v>
      </c>
      <c r="Q37" s="23">
        <f t="shared" si="31"/>
        <v>634584835</v>
      </c>
    </row>
    <row r="38" spans="1:18" ht="13.5" outlineLevel="1" thickBot="1" x14ac:dyDescent="0.25">
      <c r="A38" s="335">
        <f t="shared" si="0"/>
        <v>31</v>
      </c>
      <c r="B38" s="335"/>
      <c r="D38" s="347"/>
      <c r="E38" s="347"/>
      <c r="F38" s="347"/>
      <c r="G38" s="347"/>
      <c r="H38" s="347"/>
      <c r="I38" s="347"/>
      <c r="J38" s="347"/>
      <c r="K38" s="347"/>
      <c r="L38" s="347"/>
      <c r="M38" s="347"/>
      <c r="N38" s="347"/>
      <c r="O38" s="347"/>
      <c r="P38" s="347"/>
    </row>
    <row r="39" spans="1:18" ht="13.5" outlineLevel="1" thickBot="1" x14ac:dyDescent="0.25">
      <c r="A39" s="335">
        <f t="shared" si="0"/>
        <v>32</v>
      </c>
      <c r="B39" s="362" t="s">
        <v>816</v>
      </c>
      <c r="C39" s="363"/>
      <c r="D39" s="363"/>
      <c r="E39" s="363"/>
      <c r="F39" s="363"/>
      <c r="G39" s="363"/>
      <c r="H39" s="363"/>
      <c r="I39" s="363"/>
      <c r="J39" s="363"/>
      <c r="K39" s="363"/>
      <c r="L39" s="363"/>
      <c r="M39" s="363"/>
      <c r="N39" s="363"/>
      <c r="O39" s="363"/>
      <c r="P39" s="366"/>
    </row>
    <row r="40" spans="1:18" outlineLevel="1" x14ac:dyDescent="0.2">
      <c r="A40" s="335">
        <f t="shared" si="0"/>
        <v>33</v>
      </c>
      <c r="B40" s="339" t="s">
        <v>817</v>
      </c>
      <c r="D40" s="347">
        <f t="shared" ref="D40:P40" si="44">+D41+D42-SUM(D45:D95)</f>
        <v>922520.00520372391</v>
      </c>
      <c r="E40" s="347">
        <f t="shared" si="44"/>
        <v>932772.32761788368</v>
      </c>
      <c r="F40" s="347">
        <f t="shared" si="44"/>
        <v>947495.48570394516</v>
      </c>
      <c r="G40" s="347">
        <f t="shared" si="44"/>
        <v>957098.45561027527</v>
      </c>
      <c r="H40" s="347">
        <f t="shared" si="44"/>
        <v>979331.33219575882</v>
      </c>
      <c r="I40" s="347">
        <f t="shared" si="44"/>
        <v>1007570.9531302452</v>
      </c>
      <c r="J40" s="347">
        <f t="shared" si="44"/>
        <v>1040091.8345258236</v>
      </c>
      <c r="K40" s="347">
        <f t="shared" si="44"/>
        <v>1074725.3422219753</v>
      </c>
      <c r="L40" s="347">
        <f t="shared" si="44"/>
        <v>1110884.2703499794</v>
      </c>
      <c r="M40" s="347">
        <f t="shared" si="44"/>
        <v>1147783.2866780758</v>
      </c>
      <c r="N40" s="347">
        <f t="shared" si="44"/>
        <v>1192176.0255358219</v>
      </c>
      <c r="O40" s="347">
        <f t="shared" si="44"/>
        <v>1216485.574434042</v>
      </c>
      <c r="P40" s="347">
        <f t="shared" si="44"/>
        <v>1257596.9107899666</v>
      </c>
      <c r="Q40" s="344"/>
    </row>
    <row r="41" spans="1:18" outlineLevel="1" x14ac:dyDescent="0.2">
      <c r="A41" s="335">
        <f t="shared" si="0"/>
        <v>34</v>
      </c>
      <c r="B41" s="339" t="s">
        <v>821</v>
      </c>
      <c r="D41" s="347">
        <f>SUM(D45:D66)-((SUM(D61:D66)*0.076)+((SUM(D61:D66)-(SUM(D61:D66)*0.076))*0.35))</f>
        <v>-780832633.25479591</v>
      </c>
      <c r="E41" s="347">
        <f>SUM(E45:E66)-((SUM(E61:E66)*0.076)+((SUM(E61:E66)-(SUM(E61:E66)*0.076))*0.35))</f>
        <v>-788353568.29238212</v>
      </c>
      <c r="F41" s="347">
        <f t="shared" ref="F41:P41" si="45">SUM(F45:F66)-((SUM(F61:F66)*0.076)+((SUM(F61:F66)-(SUM(F61:F66)*0.076))*0.35))</f>
        <v>-799413868.16429591</v>
      </c>
      <c r="G41" s="347">
        <f t="shared" si="45"/>
        <v>-808394658.56438982</v>
      </c>
      <c r="H41" s="347">
        <f t="shared" si="45"/>
        <v>-799175640.74780405</v>
      </c>
      <c r="I41" s="347">
        <f t="shared" si="45"/>
        <v>-800385497.67686999</v>
      </c>
      <c r="J41" s="347">
        <f t="shared" si="45"/>
        <v>-801562902.345474</v>
      </c>
      <c r="K41" s="347">
        <f t="shared" si="45"/>
        <v>-786235006.73777795</v>
      </c>
      <c r="L41" s="347">
        <f t="shared" si="45"/>
        <v>-783801514.23965001</v>
      </c>
      <c r="M41" s="347">
        <f t="shared" si="45"/>
        <v>-780927565.8633219</v>
      </c>
      <c r="N41" s="347">
        <f t="shared" si="45"/>
        <v>-770179494.37446392</v>
      </c>
      <c r="O41" s="347">
        <f t="shared" si="45"/>
        <v>-838510930.135566</v>
      </c>
      <c r="P41" s="347">
        <f t="shared" si="45"/>
        <v>-856501382.41920972</v>
      </c>
      <c r="Q41" s="344"/>
    </row>
    <row r="42" spans="1:18" outlineLevel="1" x14ac:dyDescent="0.2">
      <c r="A42" s="335">
        <f t="shared" si="0"/>
        <v>35</v>
      </c>
      <c r="B42" s="339" t="s">
        <v>1844</v>
      </c>
      <c r="D42" s="347">
        <f t="shared" ref="D42:P42" si="46">SUM(D67:D95)</f>
        <v>-601700000</v>
      </c>
      <c r="E42" s="347">
        <f t="shared" si="46"/>
        <v>-601700000</v>
      </c>
      <c r="F42" s="347">
        <f t="shared" si="46"/>
        <v>-601700000</v>
      </c>
      <c r="G42" s="347">
        <f t="shared" si="46"/>
        <v>-601700000</v>
      </c>
      <c r="H42" s="347">
        <f t="shared" si="46"/>
        <v>-601700000</v>
      </c>
      <c r="I42" s="347">
        <f t="shared" si="46"/>
        <v>-601700000</v>
      </c>
      <c r="J42" s="347">
        <f t="shared" si="46"/>
        <v>-601700000</v>
      </c>
      <c r="K42" s="347">
        <f t="shared" si="46"/>
        <v>-601700000</v>
      </c>
      <c r="L42" s="347">
        <f t="shared" si="46"/>
        <v>-601700000</v>
      </c>
      <c r="M42" s="347">
        <f t="shared" si="46"/>
        <v>-601700000</v>
      </c>
      <c r="N42" s="347">
        <f t="shared" si="46"/>
        <v>-601700000</v>
      </c>
      <c r="O42" s="347">
        <f t="shared" si="46"/>
        <v>-601700000</v>
      </c>
      <c r="P42" s="347">
        <f t="shared" si="46"/>
        <v>-726700000</v>
      </c>
      <c r="Q42" s="344"/>
    </row>
    <row r="43" spans="1:18" outlineLevel="1" x14ac:dyDescent="0.2">
      <c r="A43" s="335">
        <f t="shared" si="0"/>
        <v>36</v>
      </c>
      <c r="D43" s="344"/>
      <c r="E43" s="344"/>
      <c r="F43" s="344"/>
      <c r="G43" s="344"/>
      <c r="H43" s="344"/>
      <c r="I43" s="344"/>
      <c r="J43" s="344"/>
      <c r="K43" s="344"/>
      <c r="L43" s="344"/>
      <c r="M43" s="344"/>
      <c r="N43" s="344"/>
      <c r="O43" s="344"/>
      <c r="P43" s="344"/>
      <c r="Q43" s="344"/>
    </row>
    <row r="44" spans="1:18" outlineLevel="1" x14ac:dyDescent="0.2">
      <c r="A44" s="335">
        <f t="shared" si="0"/>
        <v>37</v>
      </c>
      <c r="B44" s="356" t="s">
        <v>818</v>
      </c>
      <c r="C44" s="356"/>
      <c r="D44" s="344"/>
      <c r="E44" s="344"/>
      <c r="F44" s="344"/>
      <c r="G44" s="344"/>
      <c r="H44" s="344"/>
      <c r="I44" s="344"/>
      <c r="J44" s="344"/>
      <c r="K44" s="344"/>
      <c r="L44" s="344"/>
      <c r="M44" s="344"/>
      <c r="N44" s="344"/>
      <c r="O44" s="344"/>
      <c r="P44" s="344"/>
      <c r="Q44" s="344"/>
    </row>
    <row r="45" spans="1:18" outlineLevel="1" x14ac:dyDescent="0.2">
      <c r="A45" s="335">
        <f t="shared" si="0"/>
        <v>38</v>
      </c>
      <c r="B45" s="345">
        <v>201000</v>
      </c>
      <c r="C45" s="346" t="s">
        <v>320</v>
      </c>
      <c r="D45" s="344">
        <v>0</v>
      </c>
      <c r="E45" s="344">
        <v>0</v>
      </c>
      <c r="F45" s="344">
        <v>0</v>
      </c>
      <c r="G45" s="344">
        <v>0</v>
      </c>
      <c r="H45" s="344">
        <v>0</v>
      </c>
      <c r="I45" s="344">
        <v>0</v>
      </c>
      <c r="J45" s="344">
        <v>0</v>
      </c>
      <c r="K45" s="344">
        <v>0</v>
      </c>
      <c r="L45" s="344">
        <v>0</v>
      </c>
      <c r="M45" s="344">
        <v>0</v>
      </c>
      <c r="N45" s="344">
        <v>0</v>
      </c>
      <c r="O45" s="344">
        <v>0</v>
      </c>
      <c r="P45" s="344">
        <v>0</v>
      </c>
      <c r="Q45" s="347"/>
      <c r="R45" s="347"/>
    </row>
    <row r="46" spans="1:18" outlineLevel="1" x14ac:dyDescent="0.2">
      <c r="A46" s="335">
        <f t="shared" si="0"/>
        <v>39</v>
      </c>
      <c r="B46" s="345">
        <v>201100</v>
      </c>
      <c r="C46" s="346" t="s">
        <v>321</v>
      </c>
      <c r="D46" s="344">
        <v>-373776500.93000001</v>
      </c>
      <c r="E46" s="344">
        <v>-373892093.82999998</v>
      </c>
      <c r="F46" s="344">
        <v>-374196144.77999997</v>
      </c>
      <c r="G46" s="344">
        <v>-376662796.31999999</v>
      </c>
      <c r="H46" s="344">
        <v>-376660814.31</v>
      </c>
      <c r="I46" s="344">
        <v>-377618630.16000003</v>
      </c>
      <c r="J46" s="344">
        <v>-379778420.52999997</v>
      </c>
      <c r="K46" s="344">
        <v>-379778420.52999997</v>
      </c>
      <c r="L46" s="344">
        <v>-380150691.11000001</v>
      </c>
      <c r="M46" s="344">
        <v>-380195256.69</v>
      </c>
      <c r="N46" s="344">
        <v>-380195256.69</v>
      </c>
      <c r="O46" s="344">
        <v>-438976889.49000001</v>
      </c>
      <c r="P46" s="344">
        <v>-439891750.02999997</v>
      </c>
      <c r="Q46" s="347"/>
      <c r="R46" s="347"/>
    </row>
    <row r="47" spans="1:18" outlineLevel="1" x14ac:dyDescent="0.2">
      <c r="A47" s="335">
        <f t="shared" si="0"/>
        <v>40</v>
      </c>
      <c r="B47" s="345">
        <v>214001</v>
      </c>
      <c r="C47" s="346" t="s">
        <v>322</v>
      </c>
      <c r="D47" s="344">
        <v>0</v>
      </c>
      <c r="E47" s="344">
        <v>0</v>
      </c>
      <c r="F47" s="344">
        <v>0</v>
      </c>
      <c r="G47" s="344">
        <v>0</v>
      </c>
      <c r="H47" s="344">
        <v>0</v>
      </c>
      <c r="I47" s="344">
        <v>0</v>
      </c>
      <c r="J47" s="344">
        <v>0</v>
      </c>
      <c r="K47" s="344">
        <v>0</v>
      </c>
      <c r="L47" s="344">
        <v>0</v>
      </c>
      <c r="M47" s="344">
        <v>0</v>
      </c>
      <c r="N47" s="344">
        <v>4922.16</v>
      </c>
      <c r="O47" s="344">
        <v>6880.06</v>
      </c>
      <c r="P47" s="344">
        <v>6880.06</v>
      </c>
      <c r="Q47" s="347"/>
      <c r="R47" s="347"/>
    </row>
    <row r="48" spans="1:18" outlineLevel="1" x14ac:dyDescent="0.2">
      <c r="A48" s="335">
        <f t="shared" si="0"/>
        <v>41</v>
      </c>
      <c r="B48" s="345">
        <v>207001</v>
      </c>
      <c r="C48" s="346" t="s">
        <v>323</v>
      </c>
      <c r="D48" s="344">
        <v>-293561404.88999999</v>
      </c>
      <c r="E48" s="344">
        <v>-293561404.88999999</v>
      </c>
      <c r="F48" s="344">
        <v>-293561404.88999999</v>
      </c>
      <c r="G48" s="344">
        <v>-293561404.88999999</v>
      </c>
      <c r="H48" s="344">
        <v>-293561404.88999999</v>
      </c>
      <c r="I48" s="344">
        <v>-293561404.88999999</v>
      </c>
      <c r="J48" s="344">
        <v>-293561404.88999999</v>
      </c>
      <c r="K48" s="344">
        <v>-293561404.88999999</v>
      </c>
      <c r="L48" s="344">
        <v>-293561404.88999999</v>
      </c>
      <c r="M48" s="344">
        <v>-293561404.88999999</v>
      </c>
      <c r="N48" s="344">
        <v>-293561404.88999999</v>
      </c>
      <c r="O48" s="344">
        <v>-293561404.88999999</v>
      </c>
      <c r="P48" s="344">
        <v>-293561404.88999999</v>
      </c>
      <c r="Q48" s="347"/>
      <c r="R48" s="347"/>
    </row>
    <row r="49" spans="1:32" outlineLevel="1" x14ac:dyDescent="0.2">
      <c r="A49" s="335">
        <f t="shared" si="0"/>
        <v>42</v>
      </c>
      <c r="B49" s="345">
        <v>207003</v>
      </c>
      <c r="C49" s="346" t="s">
        <v>324</v>
      </c>
      <c r="D49" s="344">
        <v>-4404304.72</v>
      </c>
      <c r="E49" s="344">
        <v>-4506998.82</v>
      </c>
      <c r="F49" s="344">
        <v>-4592463.87</v>
      </c>
      <c r="G49" s="344">
        <v>-3645253.77</v>
      </c>
      <c r="H49" s="344">
        <v>-3727731.25</v>
      </c>
      <c r="I49" s="344">
        <v>-3589561.28</v>
      </c>
      <c r="J49" s="344">
        <v>-3462351.41</v>
      </c>
      <c r="K49" s="344">
        <v>-3547858.41</v>
      </c>
      <c r="L49" s="344">
        <v>-3586508.83</v>
      </c>
      <c r="M49" s="344">
        <v>-3601078.75</v>
      </c>
      <c r="N49" s="344">
        <v>-3674256.75</v>
      </c>
      <c r="O49" s="344">
        <v>-3515632.95</v>
      </c>
      <c r="P49" s="344">
        <v>-3564230.87</v>
      </c>
      <c r="Q49" s="347"/>
      <c r="R49" s="347"/>
    </row>
    <row r="50" spans="1:32" outlineLevel="1" x14ac:dyDescent="0.2">
      <c r="A50" s="335">
        <f t="shared" si="0"/>
        <v>43</v>
      </c>
      <c r="B50" s="345">
        <v>207004</v>
      </c>
      <c r="C50" s="346" t="s">
        <v>325</v>
      </c>
      <c r="D50" s="344">
        <v>-3293000</v>
      </c>
      <c r="E50" s="344">
        <v>-3293000</v>
      </c>
      <c r="F50" s="344">
        <v>-3293000</v>
      </c>
      <c r="G50" s="344">
        <v>-3024382.12</v>
      </c>
      <c r="H50" s="344">
        <v>-3024382.12</v>
      </c>
      <c r="I50" s="344">
        <v>-3024382.12</v>
      </c>
      <c r="J50" s="344">
        <v>-3655868.78</v>
      </c>
      <c r="K50" s="344">
        <v>-3655868.78</v>
      </c>
      <c r="L50" s="344">
        <v>-3655868.78</v>
      </c>
      <c r="M50" s="344">
        <v>-3797368.78</v>
      </c>
      <c r="N50" s="344">
        <v>-3797368.78</v>
      </c>
      <c r="O50" s="344">
        <v>-3797368.78</v>
      </c>
      <c r="P50" s="344">
        <v>-4177122.78</v>
      </c>
      <c r="Q50" s="347"/>
      <c r="R50" s="347"/>
    </row>
    <row r="51" spans="1:32" outlineLevel="1" x14ac:dyDescent="0.2">
      <c r="A51" s="335">
        <f t="shared" si="0"/>
        <v>44</v>
      </c>
      <c r="B51" s="345">
        <v>209000</v>
      </c>
      <c r="C51" s="346" t="s">
        <v>326</v>
      </c>
      <c r="D51" s="344">
        <v>293561404.88999999</v>
      </c>
      <c r="E51" s="344">
        <v>293561404.88999999</v>
      </c>
      <c r="F51" s="344">
        <v>293561404.88999999</v>
      </c>
      <c r="G51" s="344">
        <v>293561404.88999999</v>
      </c>
      <c r="H51" s="344">
        <v>293561404.88999999</v>
      </c>
      <c r="I51" s="344">
        <v>293561404.88999999</v>
      </c>
      <c r="J51" s="344">
        <v>293561404.88999999</v>
      </c>
      <c r="K51" s="344">
        <v>293561404.88999999</v>
      </c>
      <c r="L51" s="344">
        <v>293561404.88999999</v>
      </c>
      <c r="M51" s="344">
        <v>293561404.88999999</v>
      </c>
      <c r="N51" s="344">
        <v>293561404.88999999</v>
      </c>
      <c r="O51" s="344">
        <v>293561404.88999999</v>
      </c>
      <c r="P51" s="344">
        <v>293561404.88999999</v>
      </c>
      <c r="Q51" s="347"/>
      <c r="R51" s="347"/>
    </row>
    <row r="52" spans="1:32" outlineLevel="1" x14ac:dyDescent="0.2">
      <c r="A52" s="335">
        <f t="shared" si="0"/>
        <v>45</v>
      </c>
      <c r="B52" s="345">
        <v>210000</v>
      </c>
      <c r="C52" s="346" t="s">
        <v>327</v>
      </c>
      <c r="D52" s="344">
        <v>-1649863.59</v>
      </c>
      <c r="E52" s="344">
        <v>-1649863.59</v>
      </c>
      <c r="F52" s="344">
        <v>-1649863.59</v>
      </c>
      <c r="G52" s="344">
        <v>-1649863.59</v>
      </c>
      <c r="H52" s="344">
        <v>-1649863.59</v>
      </c>
      <c r="I52" s="344">
        <v>-1649863.59</v>
      </c>
      <c r="J52" s="344">
        <v>-1649863.59</v>
      </c>
      <c r="K52" s="344">
        <v>-1649863.59</v>
      </c>
      <c r="L52" s="344">
        <v>-1649863.59</v>
      </c>
      <c r="M52" s="344">
        <v>-1649863.59</v>
      </c>
      <c r="N52" s="344">
        <v>-1649863.59</v>
      </c>
      <c r="O52" s="344">
        <v>-1649863.59</v>
      </c>
      <c r="P52" s="344">
        <v>-1649863.59</v>
      </c>
      <c r="Q52" s="347"/>
      <c r="R52" s="347"/>
    </row>
    <row r="53" spans="1:32" outlineLevel="1" x14ac:dyDescent="0.2">
      <c r="A53" s="335">
        <f t="shared" si="0"/>
        <v>46</v>
      </c>
      <c r="B53" s="345">
        <v>212001</v>
      </c>
      <c r="C53" s="346" t="s">
        <v>328</v>
      </c>
      <c r="D53" s="344">
        <v>-20657.45</v>
      </c>
      <c r="E53" s="344">
        <v>-96040.58</v>
      </c>
      <c r="F53" s="344">
        <v>-190754.63</v>
      </c>
      <c r="G53" s="344">
        <v>-249661.53</v>
      </c>
      <c r="H53" s="344">
        <v>-298018.86</v>
      </c>
      <c r="I53" s="344">
        <v>-358330.04</v>
      </c>
      <c r="J53" s="344">
        <v>-420624.54</v>
      </c>
      <c r="K53" s="344">
        <v>-492586.96</v>
      </c>
      <c r="L53" s="344">
        <v>-542530</v>
      </c>
      <c r="M53" s="344">
        <v>-590250.79</v>
      </c>
      <c r="N53" s="344">
        <v>-643444.71</v>
      </c>
      <c r="O53" s="344">
        <v>-700975.8</v>
      </c>
      <c r="P53" s="344">
        <v>-24333.06</v>
      </c>
      <c r="Q53" s="347"/>
      <c r="R53" s="347"/>
    </row>
    <row r="54" spans="1:32" outlineLevel="1" x14ac:dyDescent="0.2">
      <c r="A54" s="335">
        <f t="shared" si="0"/>
        <v>47</v>
      </c>
      <c r="B54" s="345">
        <v>218000</v>
      </c>
      <c r="C54" s="346" t="s">
        <v>329</v>
      </c>
      <c r="D54" s="344">
        <v>8689349.1199999992</v>
      </c>
      <c r="E54" s="344">
        <v>7097463.8899999997</v>
      </c>
      <c r="F54" s="344">
        <v>7032725.4699999997</v>
      </c>
      <c r="G54" s="344">
        <v>6967987.0499999998</v>
      </c>
      <c r="H54" s="344">
        <v>6954903.5099999998</v>
      </c>
      <c r="I54" s="344">
        <v>6890165.0899999999</v>
      </c>
      <c r="J54" s="344">
        <v>6825426.6699999999</v>
      </c>
      <c r="K54" s="344">
        <v>6760688.25</v>
      </c>
      <c r="L54" s="344">
        <v>6695949.8300000001</v>
      </c>
      <c r="M54" s="344">
        <v>7569756.7999999998</v>
      </c>
      <c r="N54" s="344">
        <v>7505018.3799999999</v>
      </c>
      <c r="O54" s="344">
        <v>7409219.96</v>
      </c>
      <c r="P54" s="344">
        <v>6950692.9100000001</v>
      </c>
      <c r="Q54" s="347"/>
    </row>
    <row r="55" spans="1:32" outlineLevel="1" x14ac:dyDescent="0.2">
      <c r="A55" s="335">
        <f t="shared" si="0"/>
        <v>48</v>
      </c>
      <c r="B55" s="345">
        <v>216000</v>
      </c>
      <c r="C55" s="346" t="s">
        <v>330</v>
      </c>
      <c r="D55" s="344">
        <v>-377862064.44999999</v>
      </c>
      <c r="E55" s="344">
        <v>-380572802.86000001</v>
      </c>
      <c r="F55" s="344">
        <v>-380572802.86000001</v>
      </c>
      <c r="G55" s="344">
        <v>-380572802.86000001</v>
      </c>
      <c r="H55" s="344">
        <v>-380572802.86000001</v>
      </c>
      <c r="I55" s="344">
        <v>-380572802.86000001</v>
      </c>
      <c r="J55" s="344">
        <v>-380572802.86000001</v>
      </c>
      <c r="K55" s="344">
        <v>-380572802.86000001</v>
      </c>
      <c r="L55" s="344">
        <v>-380572802.86000001</v>
      </c>
      <c r="M55" s="344">
        <v>-380572802.86000001</v>
      </c>
      <c r="N55" s="344">
        <v>-380572802.86000001</v>
      </c>
      <c r="O55" s="344">
        <v>-380572802.86000001</v>
      </c>
      <c r="P55" s="344">
        <v>-380572802.86000001</v>
      </c>
      <c r="Q55" s="347"/>
    </row>
    <row r="56" spans="1:32" outlineLevel="1" x14ac:dyDescent="0.2">
      <c r="A56" s="335">
        <f t="shared" si="0"/>
        <v>49</v>
      </c>
      <c r="B56" s="345">
        <v>216016</v>
      </c>
      <c r="C56" s="346" t="s">
        <v>331</v>
      </c>
      <c r="D56" s="344">
        <v>2562211.71</v>
      </c>
      <c r="E56" s="344">
        <v>2562211.71</v>
      </c>
      <c r="F56" s="344">
        <v>2562211.71</v>
      </c>
      <c r="G56" s="344">
        <v>2562211.71</v>
      </c>
      <c r="H56" s="344">
        <v>2562211.71</v>
      </c>
      <c r="I56" s="344">
        <v>2562211.71</v>
      </c>
      <c r="J56" s="344">
        <v>2562211.71</v>
      </c>
      <c r="K56" s="344">
        <v>2562211.71</v>
      </c>
      <c r="L56" s="344">
        <v>2562211.71</v>
      </c>
      <c r="M56" s="344">
        <v>2562211.71</v>
      </c>
      <c r="N56" s="344">
        <v>2562211.71</v>
      </c>
      <c r="O56" s="344">
        <v>2562211.71</v>
      </c>
      <c r="P56" s="344">
        <v>2562211.71</v>
      </c>
      <c r="Q56" s="347"/>
    </row>
    <row r="57" spans="1:32" outlineLevel="1" x14ac:dyDescent="0.2">
      <c r="A57" s="335">
        <f t="shared" si="0"/>
        <v>50</v>
      </c>
      <c r="B57" s="345">
        <v>216018</v>
      </c>
      <c r="C57" s="346" t="s">
        <v>332</v>
      </c>
      <c r="D57" s="344">
        <v>8436924.7599999998</v>
      </c>
      <c r="E57" s="344">
        <v>8436924.7599999998</v>
      </c>
      <c r="F57" s="344">
        <v>8436924.7599999998</v>
      </c>
      <c r="G57" s="344">
        <v>8436924.7599999998</v>
      </c>
      <c r="H57" s="344">
        <v>8436924.7599999998</v>
      </c>
      <c r="I57" s="344">
        <v>8436924.7599999998</v>
      </c>
      <c r="J57" s="344">
        <v>8436924.7599999998</v>
      </c>
      <c r="K57" s="344">
        <v>8436924.7599999998</v>
      </c>
      <c r="L57" s="344">
        <v>8436924.7599999998</v>
      </c>
      <c r="M57" s="344">
        <v>8436924.7599999998</v>
      </c>
      <c r="N57" s="344">
        <v>8436924.7599999998</v>
      </c>
      <c r="O57" s="344">
        <v>8436924.7599999998</v>
      </c>
      <c r="P57" s="344">
        <v>8436924.7599999998</v>
      </c>
      <c r="Q57" s="347"/>
    </row>
    <row r="58" spans="1:32" outlineLevel="1" x14ac:dyDescent="0.2">
      <c r="A58" s="335">
        <f t="shared" si="0"/>
        <v>51</v>
      </c>
      <c r="B58" s="345">
        <v>216100</v>
      </c>
      <c r="C58" s="346" t="s">
        <v>333</v>
      </c>
      <c r="D58" s="344">
        <v>933350.75</v>
      </c>
      <c r="E58" s="344">
        <v>933350.75</v>
      </c>
      <c r="F58" s="344">
        <v>933350.75</v>
      </c>
      <c r="G58" s="344">
        <v>933350.75</v>
      </c>
      <c r="H58" s="344">
        <v>933350.75</v>
      </c>
      <c r="I58" s="344">
        <v>933350.75</v>
      </c>
      <c r="J58" s="344">
        <v>933350.75</v>
      </c>
      <c r="K58" s="344">
        <v>933350.75</v>
      </c>
      <c r="L58" s="344">
        <v>933350.75</v>
      </c>
      <c r="M58" s="344">
        <v>933350.75</v>
      </c>
      <c r="N58" s="344">
        <v>933350.75</v>
      </c>
      <c r="O58" s="344">
        <v>933350.75</v>
      </c>
      <c r="P58" s="344">
        <v>933350.75</v>
      </c>
      <c r="Q58" s="347"/>
      <c r="R58" s="364"/>
      <c r="S58" s="364"/>
      <c r="T58" s="364"/>
      <c r="U58" s="364"/>
      <c r="V58" s="364"/>
      <c r="W58" s="364"/>
      <c r="X58" s="364"/>
      <c r="Y58" s="364"/>
      <c r="Z58" s="364"/>
      <c r="AA58" s="364"/>
      <c r="AB58" s="364"/>
      <c r="AC58" s="364"/>
      <c r="AD58" s="364"/>
      <c r="AE58" s="364"/>
      <c r="AF58" s="364"/>
    </row>
    <row r="59" spans="1:32" outlineLevel="1" x14ac:dyDescent="0.2">
      <c r="A59" s="335">
        <f t="shared" si="0"/>
        <v>52</v>
      </c>
      <c r="B59" s="345">
        <v>216999</v>
      </c>
      <c r="C59" s="346" t="s">
        <v>334</v>
      </c>
      <c r="D59" s="344">
        <v>-36350095.390000001</v>
      </c>
      <c r="E59" s="344">
        <v>-36350095.390000001</v>
      </c>
      <c r="F59" s="344">
        <v>-36350095.390000001</v>
      </c>
      <c r="G59" s="344">
        <v>-36350095.390000001</v>
      </c>
      <c r="H59" s="344">
        <v>-36350095.390000001</v>
      </c>
      <c r="I59" s="344">
        <v>-36350095.390000001</v>
      </c>
      <c r="J59" s="344">
        <v>-36350095.390000001</v>
      </c>
      <c r="K59" s="344">
        <v>-36350095.390000001</v>
      </c>
      <c r="L59" s="344">
        <v>-36350095.390000001</v>
      </c>
      <c r="M59" s="344">
        <v>-36350095.390000001</v>
      </c>
      <c r="N59" s="344">
        <v>-36350095.390000001</v>
      </c>
      <c r="O59" s="344">
        <v>-36350095.390000001</v>
      </c>
      <c r="P59" s="344">
        <v>-36350095.390000001</v>
      </c>
      <c r="Q59" s="347"/>
      <c r="R59" s="358"/>
      <c r="S59" s="364"/>
      <c r="T59" s="364"/>
      <c r="U59" s="364"/>
      <c r="V59" s="364"/>
      <c r="W59" s="364"/>
      <c r="X59" s="364"/>
      <c r="Y59" s="364"/>
      <c r="Z59" s="364"/>
      <c r="AA59" s="364"/>
      <c r="AB59" s="364"/>
      <c r="AC59" s="364"/>
      <c r="AD59" s="364"/>
      <c r="AE59" s="364"/>
      <c r="AF59" s="364"/>
    </row>
    <row r="60" spans="1:32" outlineLevel="1" x14ac:dyDescent="0.2">
      <c r="A60" s="335">
        <f t="shared" si="0"/>
        <v>53</v>
      </c>
      <c r="B60" s="348" t="s">
        <v>785</v>
      </c>
      <c r="C60" s="346" t="s">
        <v>335</v>
      </c>
      <c r="D60" s="344">
        <v>-2710738.41</v>
      </c>
      <c r="E60" s="344">
        <v>-5619962.6900000004</v>
      </c>
      <c r="F60" s="344">
        <v>-16109154.060000001</v>
      </c>
      <c r="G60" s="344">
        <v>-23701035.059999999</v>
      </c>
      <c r="H60" s="344">
        <v>-14306648.09</v>
      </c>
      <c r="I60" s="344">
        <v>-14529344.050000001</v>
      </c>
      <c r="J60" s="344">
        <v>-12866745.18</v>
      </c>
      <c r="K60" s="344">
        <v>2735438.6</v>
      </c>
      <c r="L60" s="344">
        <v>5748907.75</v>
      </c>
      <c r="M60" s="344">
        <v>8052892.5499999998</v>
      </c>
      <c r="N60" s="344">
        <v>19053908.050000001</v>
      </c>
      <c r="O60" s="344">
        <v>9533408.5199999996</v>
      </c>
      <c r="P60" s="344">
        <v>-7270125.5899999999</v>
      </c>
      <c r="R60" s="393"/>
      <c r="S60" s="393"/>
      <c r="T60" s="393"/>
      <c r="U60" s="393"/>
      <c r="V60" s="393"/>
      <c r="W60" s="393"/>
      <c r="X60" s="393"/>
      <c r="Y60" s="393"/>
      <c r="Z60" s="393"/>
      <c r="AA60" s="393"/>
      <c r="AB60" s="393"/>
      <c r="AC60" s="393"/>
      <c r="AD60" s="393"/>
      <c r="AE60" s="393"/>
      <c r="AF60" s="364"/>
    </row>
    <row r="61" spans="1:32" outlineLevel="1" x14ac:dyDescent="0.2">
      <c r="A61" s="335">
        <f t="shared" si="0"/>
        <v>54</v>
      </c>
      <c r="B61" s="345">
        <v>191452</v>
      </c>
      <c r="C61" s="339" t="s">
        <v>1848</v>
      </c>
      <c r="D61" s="394">
        <v>-3658.92</v>
      </c>
      <c r="E61" s="344">
        <v>-7029.48</v>
      </c>
      <c r="F61" s="344">
        <v>-11942.81</v>
      </c>
      <c r="G61" s="344">
        <v>-18591.8</v>
      </c>
      <c r="H61" s="344">
        <v>-27112.53</v>
      </c>
      <c r="I61" s="344">
        <v>-37625.370000000003</v>
      </c>
      <c r="J61" s="344">
        <v>-48837.45</v>
      </c>
      <c r="K61" s="344">
        <v>-60110.69</v>
      </c>
      <c r="L61" s="344">
        <v>-71440.929999999993</v>
      </c>
      <c r="M61" s="344">
        <v>-82632.14</v>
      </c>
      <c r="N61" s="344">
        <v>-93793.3</v>
      </c>
      <c r="O61" s="344">
        <v>-830.42</v>
      </c>
      <c r="P61" s="344">
        <v>0</v>
      </c>
      <c r="R61" s="358"/>
      <c r="S61" s="358"/>
      <c r="T61" s="358"/>
      <c r="U61" s="358"/>
      <c r="V61" s="358"/>
      <c r="W61" s="358"/>
      <c r="X61" s="358"/>
      <c r="Y61" s="358"/>
      <c r="Z61" s="358"/>
      <c r="AA61" s="358"/>
      <c r="AB61" s="358"/>
      <c r="AC61" s="358"/>
      <c r="AD61" s="358"/>
      <c r="AE61" s="358"/>
      <c r="AF61" s="364"/>
    </row>
    <row r="62" spans="1:32" outlineLevel="1" x14ac:dyDescent="0.2">
      <c r="A62" s="335">
        <f t="shared" si="0"/>
        <v>55</v>
      </c>
      <c r="B62" s="345">
        <v>186231</v>
      </c>
      <c r="C62" s="339" t="s">
        <v>1849</v>
      </c>
      <c r="D62" s="394">
        <v>-8524.84</v>
      </c>
      <c r="E62" s="344">
        <v>-12871.45</v>
      </c>
      <c r="F62" s="344">
        <v>-17217.689999999999</v>
      </c>
      <c r="G62" s="344">
        <v>-17217.689999999999</v>
      </c>
      <c r="H62" s="344">
        <v>-17902.14</v>
      </c>
      <c r="I62" s="344">
        <v>-19275.48</v>
      </c>
      <c r="J62" s="344">
        <v>-20657.72</v>
      </c>
      <c r="K62" s="344">
        <v>-22733.37</v>
      </c>
      <c r="L62" s="344">
        <v>-25506.93</v>
      </c>
      <c r="M62" s="344">
        <v>-28298.47</v>
      </c>
      <c r="N62" s="344">
        <v>-31792.560000000001</v>
      </c>
      <c r="O62" s="344">
        <v>-4201.1899999999996</v>
      </c>
      <c r="P62" s="344">
        <v>-10562.77</v>
      </c>
      <c r="R62" s="364"/>
      <c r="S62" s="358"/>
      <c r="T62" s="358"/>
      <c r="U62" s="358"/>
      <c r="V62" s="358"/>
      <c r="W62" s="358"/>
      <c r="X62" s="358"/>
      <c r="Y62" s="358"/>
      <c r="Z62" s="358"/>
      <c r="AA62" s="358"/>
      <c r="AB62" s="358"/>
      <c r="AC62" s="358"/>
      <c r="AD62" s="358"/>
      <c r="AE62" s="358"/>
      <c r="AF62" s="364"/>
    </row>
    <row r="63" spans="1:32" outlineLevel="1" x14ac:dyDescent="0.2">
      <c r="A63" s="335">
        <f t="shared" si="0"/>
        <v>56</v>
      </c>
      <c r="B63" s="345">
        <v>186272</v>
      </c>
      <c r="C63" s="339" t="s">
        <v>1850</v>
      </c>
      <c r="D63" s="394">
        <v>-11548.41</v>
      </c>
      <c r="E63" s="344">
        <v>-19292.43</v>
      </c>
      <c r="F63" s="344">
        <v>-27885.040000000001</v>
      </c>
      <c r="G63" s="344">
        <v>-37080.51</v>
      </c>
      <c r="H63" s="344">
        <v>-47051.76</v>
      </c>
      <c r="I63" s="344">
        <v>-58098.36</v>
      </c>
      <c r="J63" s="344">
        <v>-70479.73</v>
      </c>
      <c r="K63" s="344">
        <v>-83936.54</v>
      </c>
      <c r="L63" s="344">
        <v>-98516.21</v>
      </c>
      <c r="M63" s="344">
        <v>-113951.02</v>
      </c>
      <c r="N63" s="344">
        <v>-130103.52</v>
      </c>
      <c r="O63" s="344">
        <v>-4411.8599999999997</v>
      </c>
      <c r="P63" s="344">
        <v>-13586.4</v>
      </c>
      <c r="R63" s="364"/>
      <c r="S63" s="358"/>
      <c r="T63" s="358"/>
      <c r="U63" s="358"/>
      <c r="V63" s="358"/>
      <c r="W63" s="358"/>
      <c r="X63" s="358"/>
      <c r="Y63" s="358"/>
      <c r="Z63" s="358"/>
      <c r="AA63" s="358"/>
      <c r="AB63" s="358"/>
      <c r="AC63" s="358"/>
      <c r="AD63" s="358"/>
      <c r="AE63" s="358"/>
      <c r="AF63" s="364"/>
    </row>
    <row r="64" spans="1:32" outlineLevel="1" x14ac:dyDescent="0.2">
      <c r="A64" s="335">
        <f t="shared" si="0"/>
        <v>57</v>
      </c>
      <c r="B64" s="345">
        <v>186273</v>
      </c>
      <c r="C64" s="339" t="s">
        <v>1851</v>
      </c>
      <c r="D64" s="394">
        <v>-11345.75</v>
      </c>
      <c r="E64" s="344">
        <v>-15038.24</v>
      </c>
      <c r="F64" s="344">
        <v>-16611.419999999998</v>
      </c>
      <c r="G64" s="344">
        <v>0</v>
      </c>
      <c r="H64" s="344">
        <v>0</v>
      </c>
      <c r="I64" s="344">
        <v>0</v>
      </c>
      <c r="J64" s="344">
        <v>-1186.06</v>
      </c>
      <c r="K64" s="344">
        <v>-2746.83</v>
      </c>
      <c r="L64" s="344">
        <v>-4991.1000000000004</v>
      </c>
      <c r="M64" s="344">
        <v>-7594.99</v>
      </c>
      <c r="N64" s="344">
        <v>-10135.969999999999</v>
      </c>
      <c r="O64" s="344">
        <v>-2571.6799999999998</v>
      </c>
      <c r="P64" s="344">
        <v>-7619.92</v>
      </c>
      <c r="R64" s="364"/>
      <c r="S64" s="358"/>
      <c r="T64" s="358"/>
      <c r="U64" s="358"/>
      <c r="V64" s="358"/>
      <c r="W64" s="358"/>
      <c r="X64" s="358"/>
      <c r="Y64" s="358"/>
      <c r="Z64" s="358"/>
      <c r="AA64" s="358"/>
      <c r="AB64" s="358"/>
      <c r="AC64" s="358"/>
      <c r="AD64" s="358"/>
      <c r="AE64" s="358"/>
      <c r="AF64" s="364"/>
    </row>
    <row r="65" spans="1:32" outlineLevel="1" x14ac:dyDescent="0.2">
      <c r="A65" s="335">
        <f t="shared" si="0"/>
        <v>58</v>
      </c>
      <c r="B65" s="345">
        <v>186274</v>
      </c>
      <c r="C65" s="339" t="s">
        <v>1852</v>
      </c>
      <c r="D65" s="394">
        <v>-320116.65000000002</v>
      </c>
      <c r="E65" s="344">
        <v>-256931.28</v>
      </c>
      <c r="F65" s="344">
        <v>-203210.11</v>
      </c>
      <c r="G65" s="344">
        <v>-155377.56</v>
      </c>
      <c r="H65" s="344">
        <v>-117724.82</v>
      </c>
      <c r="I65" s="344">
        <v>-89842.15</v>
      </c>
      <c r="J65" s="344">
        <v>-67928.740000000005</v>
      </c>
      <c r="K65" s="344">
        <v>-47579.11</v>
      </c>
      <c r="L65" s="344">
        <v>-26958.49</v>
      </c>
      <c r="M65" s="344">
        <v>-5550.16</v>
      </c>
      <c r="N65" s="344">
        <v>0</v>
      </c>
      <c r="O65" s="344">
        <v>-229777.37</v>
      </c>
      <c r="P65" s="344">
        <v>-199648.17</v>
      </c>
      <c r="R65" s="364"/>
      <c r="S65" s="358"/>
      <c r="T65" s="358"/>
      <c r="U65" s="358"/>
      <c r="V65" s="358"/>
      <c r="W65" s="358"/>
      <c r="X65" s="358"/>
      <c r="Y65" s="358"/>
      <c r="Z65" s="358"/>
      <c r="AA65" s="358"/>
      <c r="AB65" s="358"/>
      <c r="AC65" s="358"/>
      <c r="AD65" s="358"/>
      <c r="AE65" s="358"/>
      <c r="AF65" s="364"/>
    </row>
    <row r="66" spans="1:32" outlineLevel="1" x14ac:dyDescent="0.2">
      <c r="A66" s="335">
        <f t="shared" si="0"/>
        <v>59</v>
      </c>
      <c r="B66" s="345">
        <v>186375</v>
      </c>
      <c r="C66" s="339" t="s">
        <v>1853</v>
      </c>
      <c r="D66" s="394">
        <v>-1954570.09</v>
      </c>
      <c r="E66" s="344">
        <v>-2024271.09</v>
      </c>
      <c r="F66" s="344">
        <v>-2095430.09</v>
      </c>
      <c r="G66" s="344">
        <v>-2168073.09</v>
      </c>
      <c r="H66" s="344">
        <v>-2242215.09</v>
      </c>
      <c r="I66" s="344">
        <v>-2317870.09</v>
      </c>
      <c r="J66" s="344">
        <v>-2395046.09</v>
      </c>
      <c r="K66" s="344">
        <v>-2473743.09</v>
      </c>
      <c r="L66" s="344">
        <v>-2553969.09</v>
      </c>
      <c r="M66" s="344">
        <v>-2635742.09</v>
      </c>
      <c r="N66" s="344">
        <v>-2719092.09</v>
      </c>
      <c r="O66" s="344">
        <v>-2803990.09</v>
      </c>
      <c r="P66" s="344">
        <v>-2917298.09</v>
      </c>
      <c r="Q66" s="347"/>
      <c r="R66" s="364"/>
      <c r="S66" s="358"/>
      <c r="T66" s="358"/>
      <c r="U66" s="358"/>
      <c r="V66" s="358"/>
      <c r="W66" s="358"/>
      <c r="X66" s="358"/>
      <c r="Y66" s="358"/>
      <c r="Z66" s="358"/>
      <c r="AA66" s="358"/>
      <c r="AB66" s="358"/>
      <c r="AC66" s="358"/>
      <c r="AD66" s="358"/>
      <c r="AE66" s="358"/>
      <c r="AF66" s="364"/>
    </row>
    <row r="67" spans="1:32" outlineLevel="1" x14ac:dyDescent="0.2">
      <c r="A67" s="335">
        <f t="shared" si="0"/>
        <v>60</v>
      </c>
      <c r="B67" s="345">
        <v>221001</v>
      </c>
      <c r="C67" s="346" t="s">
        <v>336</v>
      </c>
      <c r="D67" s="344">
        <v>25000000</v>
      </c>
      <c r="E67" s="344">
        <v>25000000</v>
      </c>
      <c r="F67" s="344">
        <v>25000000</v>
      </c>
      <c r="G67" s="344">
        <v>25000000</v>
      </c>
      <c r="H67" s="344">
        <v>25000000</v>
      </c>
      <c r="I67" s="344">
        <v>25000000</v>
      </c>
      <c r="J67" s="344">
        <v>25000000</v>
      </c>
      <c r="K67" s="344">
        <v>25000000</v>
      </c>
      <c r="L67" s="344">
        <v>65000000</v>
      </c>
      <c r="M67" s="344">
        <v>65000000</v>
      </c>
      <c r="N67" s="344">
        <v>65000000</v>
      </c>
      <c r="O67" s="344">
        <v>65000000</v>
      </c>
      <c r="P67" s="344">
        <v>40000000</v>
      </c>
      <c r="Q67" s="347"/>
      <c r="R67" s="358"/>
      <c r="S67" s="364"/>
      <c r="T67" s="364"/>
      <c r="U67" s="364"/>
      <c r="V67" s="364"/>
      <c r="W67" s="364"/>
      <c r="X67" s="364"/>
      <c r="Y67" s="364"/>
      <c r="Z67" s="364"/>
      <c r="AA67" s="364"/>
      <c r="AB67" s="364"/>
      <c r="AC67" s="364"/>
      <c r="AD67" s="364"/>
      <c r="AE67" s="364"/>
      <c r="AF67" s="364"/>
    </row>
    <row r="68" spans="1:32" outlineLevel="1" x14ac:dyDescent="0.2">
      <c r="A68" s="335">
        <f t="shared" si="0"/>
        <v>61</v>
      </c>
      <c r="B68" s="345">
        <v>221026</v>
      </c>
      <c r="C68" s="346" t="s">
        <v>337</v>
      </c>
      <c r="D68" s="344">
        <v>-10000000</v>
      </c>
      <c r="E68" s="344">
        <v>-10000000</v>
      </c>
      <c r="F68" s="344">
        <v>-10000000</v>
      </c>
      <c r="G68" s="344">
        <v>-10000000</v>
      </c>
      <c r="H68" s="344">
        <v>-10000000</v>
      </c>
      <c r="I68" s="344">
        <v>-10000000</v>
      </c>
      <c r="J68" s="344">
        <v>-10000000</v>
      </c>
      <c r="K68" s="344">
        <v>-10000000</v>
      </c>
      <c r="L68" s="344">
        <v>-10000000</v>
      </c>
      <c r="M68" s="344">
        <v>-10000000</v>
      </c>
      <c r="N68" s="344">
        <v>-10000000</v>
      </c>
      <c r="O68" s="344">
        <v>-10000000</v>
      </c>
      <c r="P68" s="344">
        <v>-10000000</v>
      </c>
      <c r="Q68" s="347"/>
      <c r="R68" s="358"/>
      <c r="S68" s="358"/>
      <c r="T68" s="358"/>
      <c r="U68" s="358"/>
      <c r="V68" s="358"/>
      <c r="W68" s="358"/>
      <c r="X68" s="358"/>
      <c r="Y68" s="358"/>
      <c r="Z68" s="358"/>
      <c r="AA68" s="358"/>
      <c r="AB68" s="358"/>
      <c r="AC68" s="358"/>
      <c r="AD68" s="358"/>
      <c r="AE68" s="358"/>
      <c r="AF68" s="364"/>
    </row>
    <row r="69" spans="1:32" outlineLevel="1" x14ac:dyDescent="0.2">
      <c r="A69" s="335">
        <f t="shared" si="0"/>
        <v>62</v>
      </c>
      <c r="B69" s="345">
        <v>221072</v>
      </c>
      <c r="C69" s="346" t="s">
        <v>338</v>
      </c>
      <c r="D69" s="344">
        <v>0</v>
      </c>
      <c r="E69" s="344">
        <v>0</v>
      </c>
      <c r="F69" s="344">
        <v>0</v>
      </c>
      <c r="G69" s="344">
        <v>0</v>
      </c>
      <c r="H69" s="344">
        <v>0</v>
      </c>
      <c r="I69" s="344">
        <v>0</v>
      </c>
      <c r="J69" s="344">
        <v>0</v>
      </c>
      <c r="K69" s="344">
        <v>0</v>
      </c>
      <c r="L69" s="344">
        <v>0</v>
      </c>
      <c r="M69" s="344">
        <v>0</v>
      </c>
      <c r="N69" s="344">
        <v>0</v>
      </c>
      <c r="O69" s="344">
        <v>0</v>
      </c>
      <c r="P69" s="344">
        <v>0</v>
      </c>
      <c r="Q69" s="347"/>
      <c r="R69" s="358"/>
      <c r="S69" s="364"/>
      <c r="T69" s="364"/>
      <c r="U69" s="364"/>
      <c r="V69" s="364"/>
      <c r="W69" s="364"/>
      <c r="X69" s="364"/>
      <c r="Y69" s="364"/>
      <c r="Z69" s="364"/>
      <c r="AA69" s="364"/>
      <c r="AB69" s="364"/>
      <c r="AC69" s="364"/>
      <c r="AD69" s="364"/>
      <c r="AE69" s="364"/>
      <c r="AF69" s="364"/>
    </row>
    <row r="70" spans="1:32" outlineLevel="1" x14ac:dyDescent="0.2">
      <c r="A70" s="335">
        <f t="shared" si="0"/>
        <v>63</v>
      </c>
      <c r="B70" s="345">
        <v>221073</v>
      </c>
      <c r="C70" s="346" t="s">
        <v>339</v>
      </c>
      <c r="D70" s="344">
        <v>-10000000</v>
      </c>
      <c r="E70" s="344">
        <v>-10000000</v>
      </c>
      <c r="F70" s="344">
        <v>-10000000</v>
      </c>
      <c r="G70" s="344">
        <v>-10000000</v>
      </c>
      <c r="H70" s="344">
        <v>-10000000</v>
      </c>
      <c r="I70" s="344">
        <v>-10000000</v>
      </c>
      <c r="J70" s="344">
        <v>-10000000</v>
      </c>
      <c r="K70" s="344">
        <v>-10000000</v>
      </c>
      <c r="L70" s="344">
        <v>-10000000</v>
      </c>
      <c r="M70" s="344">
        <v>-10000000</v>
      </c>
      <c r="N70" s="344">
        <v>-10000000</v>
      </c>
      <c r="O70" s="344">
        <v>-10000000</v>
      </c>
      <c r="P70" s="344">
        <v>-10000000</v>
      </c>
      <c r="Q70" s="347"/>
      <c r="R70" s="358"/>
      <c r="S70" s="364"/>
      <c r="T70" s="364"/>
      <c r="U70" s="364"/>
      <c r="V70" s="364"/>
      <c r="W70" s="364"/>
      <c r="X70" s="364"/>
      <c r="Y70" s="364"/>
      <c r="Z70" s="364"/>
      <c r="AA70" s="364"/>
      <c r="AB70" s="364"/>
      <c r="AC70" s="364"/>
      <c r="AD70" s="364"/>
      <c r="AE70" s="364"/>
      <c r="AF70" s="364"/>
    </row>
    <row r="71" spans="1:32" outlineLevel="1" x14ac:dyDescent="0.2">
      <c r="A71" s="335">
        <f t="shared" si="0"/>
        <v>64</v>
      </c>
      <c r="B71" s="345">
        <v>221074</v>
      </c>
      <c r="C71" s="346" t="s">
        <v>340</v>
      </c>
      <c r="D71" s="344">
        <v>-10000000</v>
      </c>
      <c r="E71" s="344">
        <v>-10000000</v>
      </c>
      <c r="F71" s="344">
        <v>-10000000</v>
      </c>
      <c r="G71" s="344">
        <v>-10000000</v>
      </c>
      <c r="H71" s="344">
        <v>-10000000</v>
      </c>
      <c r="I71" s="344">
        <v>-10000000</v>
      </c>
      <c r="J71" s="344">
        <v>-10000000</v>
      </c>
      <c r="K71" s="344">
        <v>-10000000</v>
      </c>
      <c r="L71" s="344">
        <v>-10000000</v>
      </c>
      <c r="M71" s="344">
        <v>-10000000</v>
      </c>
      <c r="N71" s="344">
        <v>-10000000</v>
      </c>
      <c r="O71" s="344">
        <v>-10000000</v>
      </c>
      <c r="P71" s="344">
        <v>-10000000</v>
      </c>
      <c r="Q71" s="347"/>
      <c r="R71" s="358"/>
      <c r="S71" s="392"/>
      <c r="T71" s="392"/>
      <c r="U71" s="392"/>
      <c r="V71" s="364"/>
      <c r="W71" s="364"/>
      <c r="X71" s="364"/>
      <c r="Y71" s="364"/>
      <c r="Z71" s="364"/>
      <c r="AA71" s="364"/>
      <c r="AB71" s="364"/>
      <c r="AC71" s="364"/>
      <c r="AD71" s="364"/>
      <c r="AE71" s="364"/>
      <c r="AF71" s="364"/>
    </row>
    <row r="72" spans="1:32" outlineLevel="1" x14ac:dyDescent="0.2">
      <c r="A72" s="335">
        <f t="shared" si="0"/>
        <v>65</v>
      </c>
      <c r="B72" s="345">
        <v>221075</v>
      </c>
      <c r="C72" s="346" t="s">
        <v>341</v>
      </c>
      <c r="D72" s="344">
        <v>-20000000</v>
      </c>
      <c r="E72" s="344">
        <v>-20000000</v>
      </c>
      <c r="F72" s="344">
        <v>-20000000</v>
      </c>
      <c r="G72" s="344">
        <v>-20000000</v>
      </c>
      <c r="H72" s="344">
        <v>-20000000</v>
      </c>
      <c r="I72" s="344">
        <v>-20000000</v>
      </c>
      <c r="J72" s="344">
        <v>-20000000</v>
      </c>
      <c r="K72" s="344">
        <v>-20000000</v>
      </c>
      <c r="L72" s="344">
        <v>-20000000</v>
      </c>
      <c r="M72" s="344">
        <v>-20000000</v>
      </c>
      <c r="N72" s="344">
        <v>-20000000</v>
      </c>
      <c r="O72" s="344">
        <v>-20000000</v>
      </c>
      <c r="P72" s="344">
        <v>-20000000</v>
      </c>
      <c r="Q72" s="347"/>
      <c r="R72" s="347"/>
      <c r="S72" s="365"/>
      <c r="T72" s="365"/>
      <c r="U72" s="365"/>
    </row>
    <row r="73" spans="1:32" outlineLevel="1" x14ac:dyDescent="0.2">
      <c r="A73" s="335">
        <f t="shared" si="0"/>
        <v>66</v>
      </c>
      <c r="B73" s="345">
        <v>221076</v>
      </c>
      <c r="C73" s="346" t="s">
        <v>342</v>
      </c>
      <c r="D73" s="344">
        <v>-20000000</v>
      </c>
      <c r="E73" s="344">
        <v>-20000000</v>
      </c>
      <c r="F73" s="344">
        <v>-20000000</v>
      </c>
      <c r="G73" s="344">
        <v>-20000000</v>
      </c>
      <c r="H73" s="344">
        <v>-20000000</v>
      </c>
      <c r="I73" s="344">
        <v>-20000000</v>
      </c>
      <c r="J73" s="344">
        <v>-20000000</v>
      </c>
      <c r="K73" s="344">
        <v>-20000000</v>
      </c>
      <c r="L73" s="344">
        <v>-20000000</v>
      </c>
      <c r="M73" s="344">
        <v>-20000000</v>
      </c>
      <c r="N73" s="344">
        <v>-20000000</v>
      </c>
      <c r="O73" s="344">
        <v>-20000000</v>
      </c>
      <c r="P73" s="344">
        <v>-20000000</v>
      </c>
      <c r="Q73" s="347"/>
      <c r="R73" s="347"/>
      <c r="S73" s="347"/>
      <c r="T73" s="347"/>
      <c r="U73" s="347"/>
    </row>
    <row r="74" spans="1:32" outlineLevel="1" x14ac:dyDescent="0.2">
      <c r="A74" s="335">
        <f t="shared" si="0"/>
        <v>67</v>
      </c>
      <c r="B74" s="345">
        <v>221078</v>
      </c>
      <c r="C74" s="346" t="s">
        <v>343</v>
      </c>
      <c r="D74" s="344">
        <v>-40000000</v>
      </c>
      <c r="E74" s="344">
        <v>-40000000</v>
      </c>
      <c r="F74" s="344">
        <v>-40000000</v>
      </c>
      <c r="G74" s="344">
        <v>-40000000</v>
      </c>
      <c r="H74" s="344">
        <v>-40000000</v>
      </c>
      <c r="I74" s="344">
        <v>-40000000</v>
      </c>
      <c r="J74" s="344">
        <v>-40000000</v>
      </c>
      <c r="K74" s="344">
        <v>-40000000</v>
      </c>
      <c r="L74" s="344">
        <v>-40000000</v>
      </c>
      <c r="M74" s="344">
        <v>-40000000</v>
      </c>
      <c r="N74" s="344">
        <v>-40000000</v>
      </c>
      <c r="O74" s="344">
        <v>-40000000</v>
      </c>
      <c r="P74" s="344">
        <v>-40000000</v>
      </c>
      <c r="Q74" s="347"/>
      <c r="R74" s="347"/>
    </row>
    <row r="75" spans="1:32" outlineLevel="1" x14ac:dyDescent="0.2">
      <c r="A75" s="335">
        <f t="shared" si="0"/>
        <v>68</v>
      </c>
      <c r="B75" s="345">
        <v>221079</v>
      </c>
      <c r="C75" s="346" t="s">
        <v>344</v>
      </c>
      <c r="D75" s="344">
        <v>-19700000</v>
      </c>
      <c r="E75" s="344">
        <v>-19700000</v>
      </c>
      <c r="F75" s="344">
        <v>-19700000</v>
      </c>
      <c r="G75" s="344">
        <v>-19700000</v>
      </c>
      <c r="H75" s="344">
        <v>-19700000</v>
      </c>
      <c r="I75" s="344">
        <v>-19700000</v>
      </c>
      <c r="J75" s="344">
        <v>-19700000</v>
      </c>
      <c r="K75" s="344">
        <v>-19700000</v>
      </c>
      <c r="L75" s="344">
        <v>-19700000</v>
      </c>
      <c r="M75" s="344">
        <v>-19700000</v>
      </c>
      <c r="N75" s="344">
        <v>-19700000</v>
      </c>
      <c r="O75" s="344">
        <v>-19700000</v>
      </c>
      <c r="P75" s="344">
        <v>-19700000</v>
      </c>
      <c r="Q75" s="347"/>
      <c r="R75" s="347"/>
    </row>
    <row r="76" spans="1:32" outlineLevel="1" x14ac:dyDescent="0.2">
      <c r="A76" s="335">
        <f t="shared" si="0"/>
        <v>69</v>
      </c>
      <c r="B76" s="345">
        <v>221080</v>
      </c>
      <c r="C76" s="346" t="s">
        <v>345</v>
      </c>
      <c r="D76" s="344">
        <v>-22000000</v>
      </c>
      <c r="E76" s="344">
        <v>-22000000</v>
      </c>
      <c r="F76" s="344">
        <v>-22000000</v>
      </c>
      <c r="G76" s="344">
        <v>-22000000</v>
      </c>
      <c r="H76" s="344">
        <v>-22000000</v>
      </c>
      <c r="I76" s="344">
        <v>-22000000</v>
      </c>
      <c r="J76" s="344">
        <v>-22000000</v>
      </c>
      <c r="K76" s="344">
        <v>-22000000</v>
      </c>
      <c r="L76" s="344">
        <v>-22000000</v>
      </c>
      <c r="M76" s="344">
        <v>-22000000</v>
      </c>
      <c r="N76" s="344">
        <v>-22000000</v>
      </c>
      <c r="O76" s="344">
        <v>-22000000</v>
      </c>
      <c r="P76" s="344">
        <v>-22000000</v>
      </c>
      <c r="Q76" s="347"/>
      <c r="R76" s="347"/>
    </row>
    <row r="77" spans="1:32" outlineLevel="1" x14ac:dyDescent="0.2">
      <c r="A77" s="335">
        <f t="shared" si="0"/>
        <v>70</v>
      </c>
      <c r="B77" s="345">
        <v>221081</v>
      </c>
      <c r="C77" s="346" t="s">
        <v>346</v>
      </c>
      <c r="D77" s="344">
        <v>-10000000</v>
      </c>
      <c r="E77" s="344">
        <v>-10000000</v>
      </c>
      <c r="F77" s="344">
        <v>-10000000</v>
      </c>
      <c r="G77" s="344">
        <v>-10000000</v>
      </c>
      <c r="H77" s="344">
        <v>-10000000</v>
      </c>
      <c r="I77" s="344">
        <v>-10000000</v>
      </c>
      <c r="J77" s="344">
        <v>-10000000</v>
      </c>
      <c r="K77" s="344">
        <v>-10000000</v>
      </c>
      <c r="L77" s="344">
        <v>-10000000</v>
      </c>
      <c r="M77" s="344">
        <v>-10000000</v>
      </c>
      <c r="N77" s="344">
        <v>-10000000</v>
      </c>
      <c r="O77" s="344">
        <v>-10000000</v>
      </c>
      <c r="P77" s="344">
        <v>-10000000</v>
      </c>
      <c r="Q77" s="347"/>
      <c r="R77" s="347"/>
    </row>
    <row r="78" spans="1:32" outlineLevel="1" x14ac:dyDescent="0.2">
      <c r="A78" s="335">
        <f t="shared" ref="A78:A100" si="47">+A77+1</f>
        <v>71</v>
      </c>
      <c r="B78" s="345">
        <v>221085</v>
      </c>
      <c r="C78" s="346" t="s">
        <v>347</v>
      </c>
      <c r="D78" s="344">
        <v>-20000000</v>
      </c>
      <c r="E78" s="344">
        <v>-20000000</v>
      </c>
      <c r="F78" s="344">
        <v>-20000000</v>
      </c>
      <c r="G78" s="344">
        <v>-20000000</v>
      </c>
      <c r="H78" s="344">
        <v>-20000000</v>
      </c>
      <c r="I78" s="344">
        <v>-20000000</v>
      </c>
      <c r="J78" s="344">
        <v>-20000000</v>
      </c>
      <c r="K78" s="344">
        <v>-20000000</v>
      </c>
      <c r="L78" s="344">
        <v>-20000000</v>
      </c>
      <c r="M78" s="344">
        <v>-20000000</v>
      </c>
      <c r="N78" s="344">
        <v>-20000000</v>
      </c>
      <c r="O78" s="344">
        <v>-20000000</v>
      </c>
      <c r="P78" s="344">
        <v>-20000000</v>
      </c>
      <c r="Q78" s="347"/>
      <c r="R78" s="347"/>
    </row>
    <row r="79" spans="1:32" outlineLevel="1" x14ac:dyDescent="0.2">
      <c r="A79" s="335">
        <f t="shared" si="47"/>
        <v>72</v>
      </c>
      <c r="B79" s="345">
        <v>221086</v>
      </c>
      <c r="C79" s="346" t="s">
        <v>348</v>
      </c>
      <c r="D79" s="344">
        <v>-20000000</v>
      </c>
      <c r="E79" s="344">
        <v>-20000000</v>
      </c>
      <c r="F79" s="344">
        <v>-20000000</v>
      </c>
      <c r="G79" s="344">
        <v>-20000000</v>
      </c>
      <c r="H79" s="344">
        <v>-20000000</v>
      </c>
      <c r="I79" s="344">
        <v>-20000000</v>
      </c>
      <c r="J79" s="344">
        <v>-20000000</v>
      </c>
      <c r="K79" s="344">
        <v>-20000000</v>
      </c>
      <c r="L79" s="344">
        <v>-20000000</v>
      </c>
      <c r="M79" s="344">
        <v>-20000000</v>
      </c>
      <c r="N79" s="344">
        <v>-20000000</v>
      </c>
      <c r="O79" s="344">
        <v>-20000000</v>
      </c>
      <c r="P79" s="344">
        <v>-20000000</v>
      </c>
      <c r="Q79" s="347"/>
      <c r="R79" s="347"/>
    </row>
    <row r="80" spans="1:32" outlineLevel="1" x14ac:dyDescent="0.2">
      <c r="A80" s="335">
        <f t="shared" si="47"/>
        <v>73</v>
      </c>
      <c r="B80" s="345">
        <v>221087</v>
      </c>
      <c r="C80" s="346" t="s">
        <v>349</v>
      </c>
      <c r="D80" s="344">
        <v>-10000000</v>
      </c>
      <c r="E80" s="344">
        <v>-10000000</v>
      </c>
      <c r="F80" s="344">
        <v>-10000000</v>
      </c>
      <c r="G80" s="344">
        <v>-10000000</v>
      </c>
      <c r="H80" s="344">
        <v>-10000000</v>
      </c>
      <c r="I80" s="344">
        <v>-10000000</v>
      </c>
      <c r="J80" s="344">
        <v>-10000000</v>
      </c>
      <c r="K80" s="344">
        <v>-10000000</v>
      </c>
      <c r="L80" s="344">
        <v>-10000000</v>
      </c>
      <c r="M80" s="344">
        <v>-10000000</v>
      </c>
      <c r="N80" s="344">
        <v>-10000000</v>
      </c>
      <c r="O80" s="344">
        <v>-10000000</v>
      </c>
      <c r="P80" s="344">
        <v>-10000000</v>
      </c>
      <c r="Q80" s="347"/>
      <c r="R80" s="347"/>
    </row>
    <row r="81" spans="1:18" outlineLevel="1" x14ac:dyDescent="0.2">
      <c r="A81" s="335">
        <f t="shared" si="47"/>
        <v>74</v>
      </c>
      <c r="B81" s="345">
        <v>221088</v>
      </c>
      <c r="C81" s="346" t="s">
        <v>350</v>
      </c>
      <c r="D81" s="344">
        <v>-20000000</v>
      </c>
      <c r="E81" s="344">
        <v>-20000000</v>
      </c>
      <c r="F81" s="344">
        <v>-20000000</v>
      </c>
      <c r="G81" s="344">
        <v>-20000000</v>
      </c>
      <c r="H81" s="344">
        <v>-20000000</v>
      </c>
      <c r="I81" s="344">
        <v>-20000000</v>
      </c>
      <c r="J81" s="344">
        <v>-20000000</v>
      </c>
      <c r="K81" s="344">
        <v>-20000000</v>
      </c>
      <c r="L81" s="344">
        <v>-20000000</v>
      </c>
      <c r="M81" s="344">
        <v>-20000000</v>
      </c>
      <c r="N81" s="344">
        <v>-20000000</v>
      </c>
      <c r="O81" s="344">
        <v>-20000000</v>
      </c>
      <c r="P81" s="344">
        <v>-20000000</v>
      </c>
      <c r="Q81" s="347"/>
      <c r="R81" s="347"/>
    </row>
    <row r="82" spans="1:18" outlineLevel="1" x14ac:dyDescent="0.2">
      <c r="A82" s="335">
        <f t="shared" si="47"/>
        <v>75</v>
      </c>
      <c r="B82" s="345">
        <v>221094</v>
      </c>
      <c r="C82" s="346" t="s">
        <v>354</v>
      </c>
      <c r="D82" s="344">
        <v>-30000000</v>
      </c>
      <c r="E82" s="344">
        <v>-30000000</v>
      </c>
      <c r="F82" s="344">
        <v>-30000000</v>
      </c>
      <c r="G82" s="344">
        <v>-30000000</v>
      </c>
      <c r="H82" s="344">
        <v>-30000000</v>
      </c>
      <c r="I82" s="344">
        <v>-30000000</v>
      </c>
      <c r="J82" s="344">
        <v>-30000000</v>
      </c>
      <c r="K82" s="344">
        <v>-30000000</v>
      </c>
      <c r="L82" s="344">
        <v>-30000000</v>
      </c>
      <c r="M82" s="344">
        <v>-30000000</v>
      </c>
      <c r="N82" s="344">
        <v>-30000000</v>
      </c>
      <c r="O82" s="344">
        <v>-30000000</v>
      </c>
      <c r="P82" s="344">
        <v>-30000000</v>
      </c>
      <c r="Q82" s="347"/>
      <c r="R82" s="347"/>
    </row>
    <row r="83" spans="1:18" outlineLevel="1" x14ac:dyDescent="0.2">
      <c r="A83" s="335">
        <f t="shared" si="47"/>
        <v>76</v>
      </c>
      <c r="B83" s="345">
        <v>221095</v>
      </c>
      <c r="C83" s="346" t="s">
        <v>355</v>
      </c>
      <c r="D83" s="344">
        <v>-40000000</v>
      </c>
      <c r="E83" s="344">
        <v>-40000000</v>
      </c>
      <c r="F83" s="344">
        <v>-40000000</v>
      </c>
      <c r="G83" s="344">
        <v>-40000000</v>
      </c>
      <c r="H83" s="344">
        <v>-40000000</v>
      </c>
      <c r="I83" s="344">
        <v>-40000000</v>
      </c>
      <c r="J83" s="344">
        <v>-40000000</v>
      </c>
      <c r="K83" s="344">
        <v>-40000000</v>
      </c>
      <c r="L83" s="344">
        <v>-40000000</v>
      </c>
      <c r="M83" s="344">
        <v>-40000000</v>
      </c>
      <c r="N83" s="344">
        <v>-40000000</v>
      </c>
      <c r="O83" s="344">
        <v>-40000000</v>
      </c>
      <c r="P83" s="344">
        <v>-40000000</v>
      </c>
      <c r="Q83" s="347"/>
      <c r="R83" s="347"/>
    </row>
    <row r="84" spans="1:18" outlineLevel="1" x14ac:dyDescent="0.2">
      <c r="A84" s="335">
        <f t="shared" si="47"/>
        <v>77</v>
      </c>
      <c r="B84" s="345">
        <v>221097</v>
      </c>
      <c r="C84" s="346" t="s">
        <v>356</v>
      </c>
      <c r="D84" s="344">
        <v>-40000000</v>
      </c>
      <c r="E84" s="344">
        <v>-40000000</v>
      </c>
      <c r="F84" s="344">
        <v>-40000000</v>
      </c>
      <c r="G84" s="344">
        <v>-40000000</v>
      </c>
      <c r="H84" s="344">
        <v>-40000000</v>
      </c>
      <c r="I84" s="344">
        <v>-40000000</v>
      </c>
      <c r="J84" s="344">
        <v>-40000000</v>
      </c>
      <c r="K84" s="344">
        <v>-40000000</v>
      </c>
      <c r="L84" s="344">
        <v>-40000000</v>
      </c>
      <c r="M84" s="344">
        <v>-40000000</v>
      </c>
      <c r="N84" s="344">
        <v>-40000000</v>
      </c>
      <c r="O84" s="344">
        <v>-40000000</v>
      </c>
      <c r="P84" s="344">
        <v>-40000000</v>
      </c>
      <c r="Q84" s="347"/>
      <c r="R84" s="347"/>
    </row>
    <row r="85" spans="1:18" outlineLevel="1" x14ac:dyDescent="0.2">
      <c r="A85" s="335">
        <f t="shared" si="47"/>
        <v>78</v>
      </c>
      <c r="B85" s="345">
        <v>221099</v>
      </c>
      <c r="C85" s="346" t="s">
        <v>358</v>
      </c>
      <c r="D85" s="344">
        <v>0</v>
      </c>
      <c r="E85" s="344">
        <v>0</v>
      </c>
      <c r="F85" s="344">
        <v>0</v>
      </c>
      <c r="G85" s="344">
        <v>0</v>
      </c>
      <c r="H85" s="344">
        <v>0</v>
      </c>
      <c r="I85" s="344">
        <v>0</v>
      </c>
      <c r="J85" s="344">
        <v>0</v>
      </c>
      <c r="K85" s="344">
        <v>0</v>
      </c>
      <c r="L85" s="344">
        <v>0</v>
      </c>
      <c r="M85" s="344">
        <v>0</v>
      </c>
      <c r="N85" s="344">
        <v>0</v>
      </c>
      <c r="O85" s="344">
        <v>0</v>
      </c>
      <c r="P85" s="344">
        <v>0</v>
      </c>
      <c r="Q85" s="347"/>
      <c r="R85" s="347"/>
    </row>
    <row r="86" spans="1:18" outlineLevel="1" x14ac:dyDescent="0.2">
      <c r="A86" s="335">
        <f t="shared" si="47"/>
        <v>79</v>
      </c>
      <c r="B86" s="345">
        <v>221100</v>
      </c>
      <c r="C86" s="346" t="s">
        <v>359</v>
      </c>
      <c r="D86" s="344">
        <v>-10000000</v>
      </c>
      <c r="E86" s="344">
        <v>-10000000</v>
      </c>
      <c r="F86" s="344">
        <v>-10000000</v>
      </c>
      <c r="G86" s="344">
        <v>-10000000</v>
      </c>
      <c r="H86" s="344">
        <v>-10000000</v>
      </c>
      <c r="I86" s="344">
        <v>-10000000</v>
      </c>
      <c r="J86" s="344">
        <v>-10000000</v>
      </c>
      <c r="K86" s="344">
        <v>-10000000</v>
      </c>
      <c r="L86" s="344">
        <v>-10000000</v>
      </c>
      <c r="M86" s="344">
        <v>-10000000</v>
      </c>
      <c r="N86" s="344">
        <v>-10000000</v>
      </c>
      <c r="O86" s="344">
        <v>-10000000</v>
      </c>
      <c r="P86" s="344">
        <v>-10000000</v>
      </c>
      <c r="Q86" s="347"/>
      <c r="R86" s="347"/>
    </row>
    <row r="87" spans="1:18" outlineLevel="1" x14ac:dyDescent="0.2">
      <c r="A87" s="335">
        <f t="shared" si="47"/>
        <v>80</v>
      </c>
      <c r="B87" s="345">
        <v>221101</v>
      </c>
      <c r="C87" s="346" t="s">
        <v>360</v>
      </c>
      <c r="D87" s="344">
        <v>-25000000</v>
      </c>
      <c r="E87" s="344">
        <v>-25000000</v>
      </c>
      <c r="F87" s="344">
        <v>-25000000</v>
      </c>
      <c r="G87" s="344">
        <v>-25000000</v>
      </c>
      <c r="H87" s="344">
        <v>-25000000</v>
      </c>
      <c r="I87" s="344">
        <v>-25000000</v>
      </c>
      <c r="J87" s="344">
        <v>-25000000</v>
      </c>
      <c r="K87" s="344">
        <v>-25000000</v>
      </c>
      <c r="L87" s="344">
        <v>-25000000</v>
      </c>
      <c r="M87" s="344">
        <v>-25000000</v>
      </c>
      <c r="N87" s="344">
        <v>-25000000</v>
      </c>
      <c r="O87" s="344">
        <v>-25000000</v>
      </c>
      <c r="P87" s="344">
        <v>0</v>
      </c>
      <c r="Q87" s="347"/>
      <c r="R87" s="347"/>
    </row>
    <row r="88" spans="1:18" outlineLevel="1" x14ac:dyDescent="0.2">
      <c r="A88" s="335">
        <f t="shared" si="47"/>
        <v>81</v>
      </c>
      <c r="B88" s="345">
        <v>221102</v>
      </c>
      <c r="C88" s="346" t="s">
        <v>361</v>
      </c>
      <c r="D88" s="344">
        <v>-75000000</v>
      </c>
      <c r="E88" s="344">
        <v>-75000000</v>
      </c>
      <c r="F88" s="344">
        <v>-75000000</v>
      </c>
      <c r="G88" s="344">
        <v>-75000000</v>
      </c>
      <c r="H88" s="344">
        <v>-75000000</v>
      </c>
      <c r="I88" s="344">
        <v>-75000000</v>
      </c>
      <c r="J88" s="344">
        <v>-75000000</v>
      </c>
      <c r="K88" s="344">
        <v>-75000000</v>
      </c>
      <c r="L88" s="344">
        <v>-75000000</v>
      </c>
      <c r="M88" s="344">
        <v>-75000000</v>
      </c>
      <c r="N88" s="344">
        <v>-75000000</v>
      </c>
      <c r="O88" s="344">
        <v>-75000000</v>
      </c>
      <c r="P88" s="344">
        <v>-75000000</v>
      </c>
      <c r="Q88" s="347"/>
      <c r="R88" s="347"/>
    </row>
    <row r="89" spans="1:18" outlineLevel="1" x14ac:dyDescent="0.2">
      <c r="A89" s="335">
        <f t="shared" si="47"/>
        <v>82</v>
      </c>
      <c r="B89" s="345">
        <v>221104</v>
      </c>
      <c r="C89" s="346" t="s">
        <v>363</v>
      </c>
      <c r="D89" s="344">
        <v>-50000000</v>
      </c>
      <c r="E89" s="344">
        <v>-50000000</v>
      </c>
      <c r="F89" s="344">
        <v>-50000000</v>
      </c>
      <c r="G89" s="344">
        <v>-50000000</v>
      </c>
      <c r="H89" s="344">
        <v>-50000000</v>
      </c>
      <c r="I89" s="344">
        <v>-50000000</v>
      </c>
      <c r="J89" s="344">
        <v>-50000000</v>
      </c>
      <c r="K89" s="344">
        <v>-50000000</v>
      </c>
      <c r="L89" s="344">
        <v>-50000000</v>
      </c>
      <c r="M89" s="344">
        <v>-50000000</v>
      </c>
      <c r="N89" s="344">
        <v>-50000000</v>
      </c>
      <c r="O89" s="344">
        <v>-50000000</v>
      </c>
      <c r="P89" s="344">
        <v>-50000000</v>
      </c>
      <c r="Q89" s="347"/>
      <c r="R89" s="347"/>
    </row>
    <row r="90" spans="1:18" outlineLevel="1" x14ac:dyDescent="0.2">
      <c r="A90" s="335">
        <f t="shared" si="47"/>
        <v>83</v>
      </c>
      <c r="B90" s="345">
        <v>221105</v>
      </c>
      <c r="C90" s="339" t="s">
        <v>1741</v>
      </c>
      <c r="D90" s="344">
        <v>-50000000</v>
      </c>
      <c r="E90" s="344">
        <v>-50000000</v>
      </c>
      <c r="F90" s="344">
        <v>-50000000</v>
      </c>
      <c r="G90" s="344">
        <v>-50000000</v>
      </c>
      <c r="H90" s="344">
        <v>-50000000</v>
      </c>
      <c r="I90" s="344">
        <v>-50000000</v>
      </c>
      <c r="J90" s="344">
        <v>-50000000</v>
      </c>
      <c r="K90" s="344">
        <v>-50000000</v>
      </c>
      <c r="L90" s="344">
        <v>-50000000</v>
      </c>
      <c r="M90" s="344">
        <v>-50000000</v>
      </c>
      <c r="N90" s="344">
        <v>-50000000</v>
      </c>
      <c r="O90" s="344">
        <v>-50000000</v>
      </c>
      <c r="P90" s="344">
        <v>-50000000</v>
      </c>
      <c r="Q90" s="347"/>
      <c r="R90" s="347"/>
    </row>
    <row r="91" spans="1:18" outlineLevel="1" x14ac:dyDescent="0.2">
      <c r="A91" s="335">
        <f t="shared" si="47"/>
        <v>84</v>
      </c>
      <c r="B91" s="345">
        <v>221106</v>
      </c>
      <c r="C91" s="339" t="s">
        <v>1841</v>
      </c>
      <c r="D91" s="344">
        <v>-50000000</v>
      </c>
      <c r="E91" s="344">
        <v>-50000000</v>
      </c>
      <c r="F91" s="344">
        <v>-50000000</v>
      </c>
      <c r="G91" s="344">
        <v>-50000000</v>
      </c>
      <c r="H91" s="344">
        <v>-50000000</v>
      </c>
      <c r="I91" s="344">
        <v>-50000000</v>
      </c>
      <c r="J91" s="344">
        <v>-50000000</v>
      </c>
      <c r="K91" s="344">
        <v>-50000000</v>
      </c>
      <c r="L91" s="344">
        <v>-50000000</v>
      </c>
      <c r="M91" s="344">
        <v>-50000000</v>
      </c>
      <c r="N91" s="344">
        <v>-50000000</v>
      </c>
      <c r="O91" s="344">
        <v>-50000000</v>
      </c>
      <c r="P91" s="344">
        <v>-50000000</v>
      </c>
      <c r="Q91" s="347"/>
      <c r="R91" s="347"/>
    </row>
    <row r="92" spans="1:18" outlineLevel="1" x14ac:dyDescent="0.2">
      <c r="A92" s="335">
        <f t="shared" si="47"/>
        <v>85</v>
      </c>
      <c r="B92" s="345">
        <v>221107</v>
      </c>
      <c r="C92" s="339" t="s">
        <v>1854</v>
      </c>
      <c r="D92" s="344">
        <v>0</v>
      </c>
      <c r="E92" s="344">
        <v>0</v>
      </c>
      <c r="F92" s="344">
        <v>0</v>
      </c>
      <c r="G92" s="344">
        <v>0</v>
      </c>
      <c r="H92" s="344">
        <v>0</v>
      </c>
      <c r="I92" s="344">
        <v>0</v>
      </c>
      <c r="J92" s="344">
        <v>0</v>
      </c>
      <c r="K92" s="344">
        <v>0</v>
      </c>
      <c r="L92" s="344">
        <v>0</v>
      </c>
      <c r="M92" s="344">
        <v>0</v>
      </c>
      <c r="N92" s="344">
        <v>0</v>
      </c>
      <c r="O92" s="344">
        <v>0</v>
      </c>
      <c r="P92" s="344">
        <v>-75000000</v>
      </c>
      <c r="Q92" s="347"/>
      <c r="R92" s="347"/>
    </row>
    <row r="93" spans="1:18" outlineLevel="1" x14ac:dyDescent="0.2">
      <c r="A93" s="335">
        <f t="shared" si="47"/>
        <v>86</v>
      </c>
      <c r="B93" s="345">
        <v>221108</v>
      </c>
      <c r="C93" s="339" t="s">
        <v>1855</v>
      </c>
      <c r="D93" s="344">
        <v>0</v>
      </c>
      <c r="E93" s="344">
        <v>0</v>
      </c>
      <c r="F93" s="344">
        <v>0</v>
      </c>
      <c r="G93" s="344">
        <v>0</v>
      </c>
      <c r="H93" s="344">
        <v>0</v>
      </c>
      <c r="I93" s="344">
        <v>0</v>
      </c>
      <c r="J93" s="344">
        <v>0</v>
      </c>
      <c r="K93" s="344">
        <v>0</v>
      </c>
      <c r="L93" s="344">
        <v>0</v>
      </c>
      <c r="M93" s="344">
        <v>0</v>
      </c>
      <c r="N93" s="344">
        <v>0</v>
      </c>
      <c r="O93" s="344">
        <v>0</v>
      </c>
      <c r="P93" s="344">
        <v>-35000000</v>
      </c>
      <c r="Q93" s="347"/>
      <c r="R93" s="347"/>
    </row>
    <row r="94" spans="1:18" outlineLevel="1" x14ac:dyDescent="0.2">
      <c r="A94" s="335">
        <f t="shared" si="47"/>
        <v>87</v>
      </c>
      <c r="B94" s="345">
        <v>221109</v>
      </c>
      <c r="C94" s="339" t="s">
        <v>1856</v>
      </c>
      <c r="D94" s="344">
        <v>0</v>
      </c>
      <c r="E94" s="344">
        <v>0</v>
      </c>
      <c r="F94" s="344">
        <v>0</v>
      </c>
      <c r="G94" s="344">
        <v>0</v>
      </c>
      <c r="H94" s="344">
        <v>0</v>
      </c>
      <c r="I94" s="344">
        <v>0</v>
      </c>
      <c r="J94" s="344">
        <v>0</v>
      </c>
      <c r="K94" s="344">
        <v>0</v>
      </c>
      <c r="L94" s="344">
        <v>0</v>
      </c>
      <c r="M94" s="344">
        <v>0</v>
      </c>
      <c r="N94" s="344">
        <v>0</v>
      </c>
      <c r="O94" s="344">
        <v>0</v>
      </c>
      <c r="P94" s="344">
        <v>-40000000</v>
      </c>
      <c r="Q94" s="347"/>
      <c r="R94" s="347"/>
    </row>
    <row r="95" spans="1:18" outlineLevel="1" x14ac:dyDescent="0.2">
      <c r="A95" s="335">
        <f t="shared" si="47"/>
        <v>88</v>
      </c>
      <c r="B95" s="349">
        <v>239001</v>
      </c>
      <c r="C95" s="350" t="s">
        <v>336</v>
      </c>
      <c r="D95" s="344">
        <v>-25000000</v>
      </c>
      <c r="E95" s="344">
        <v>-25000000</v>
      </c>
      <c r="F95" s="344">
        <v>-25000000</v>
      </c>
      <c r="G95" s="344">
        <v>-25000000</v>
      </c>
      <c r="H95" s="344">
        <v>-25000000</v>
      </c>
      <c r="I95" s="344">
        <v>-25000000</v>
      </c>
      <c r="J95" s="344">
        <v>-25000000</v>
      </c>
      <c r="K95" s="344">
        <v>-25000000</v>
      </c>
      <c r="L95" s="344">
        <v>-65000000</v>
      </c>
      <c r="M95" s="344">
        <v>-65000000</v>
      </c>
      <c r="N95" s="344">
        <v>-65000000</v>
      </c>
      <c r="O95" s="344">
        <v>-65000000</v>
      </c>
      <c r="P95" s="344">
        <v>-40000000</v>
      </c>
      <c r="Q95" s="347"/>
      <c r="R95" s="347"/>
    </row>
    <row r="96" spans="1:18" outlineLevel="1" x14ac:dyDescent="0.2">
      <c r="A96" s="335">
        <f t="shared" si="47"/>
        <v>89</v>
      </c>
      <c r="B96" s="345"/>
      <c r="D96" s="347"/>
      <c r="E96" s="344"/>
      <c r="F96" s="344"/>
      <c r="G96" s="344"/>
      <c r="H96" s="344"/>
      <c r="I96" s="344"/>
      <c r="J96" s="344"/>
      <c r="K96" s="344"/>
      <c r="L96" s="344"/>
      <c r="M96" s="344"/>
      <c r="N96" s="344"/>
      <c r="O96" s="344"/>
      <c r="P96" s="344"/>
      <c r="Q96" s="347"/>
    </row>
    <row r="97" spans="1:18" outlineLevel="1" x14ac:dyDescent="0.2">
      <c r="A97" s="335">
        <f t="shared" si="47"/>
        <v>90</v>
      </c>
      <c r="B97" s="349">
        <v>123016</v>
      </c>
      <c r="C97" s="350" t="s">
        <v>170</v>
      </c>
      <c r="D97" s="344">
        <v>368659.99</v>
      </c>
      <c r="E97" s="344">
        <v>368659.99</v>
      </c>
      <c r="F97" s="344">
        <v>367764.99</v>
      </c>
      <c r="G97" s="344">
        <v>361427.99</v>
      </c>
      <c r="H97" s="344">
        <v>361288.99</v>
      </c>
      <c r="I97" s="344">
        <v>361138.99</v>
      </c>
      <c r="J97" s="344">
        <v>354652.99</v>
      </c>
      <c r="K97" s="344">
        <v>354652.99</v>
      </c>
      <c r="L97" s="344">
        <v>354577.99</v>
      </c>
      <c r="M97" s="344">
        <v>348241.99</v>
      </c>
      <c r="N97" s="344">
        <v>348241.99</v>
      </c>
      <c r="O97" s="344">
        <v>348165.99</v>
      </c>
      <c r="P97" s="344">
        <v>172076.99</v>
      </c>
      <c r="Q97" s="347"/>
      <c r="R97" s="347"/>
    </row>
    <row r="98" spans="1:18" outlineLevel="1" x14ac:dyDescent="0.2">
      <c r="A98" s="335">
        <f t="shared" si="47"/>
        <v>91</v>
      </c>
      <c r="B98" s="349">
        <v>123410</v>
      </c>
      <c r="C98" s="350" t="s">
        <v>172</v>
      </c>
      <c r="D98" s="344">
        <v>165634861.71000001</v>
      </c>
      <c r="E98" s="344">
        <v>165586669.71000001</v>
      </c>
      <c r="F98" s="344">
        <v>165304988.71000001</v>
      </c>
      <c r="G98" s="344">
        <v>164044604.81999999</v>
      </c>
      <c r="H98" s="344">
        <v>163329710.81999999</v>
      </c>
      <c r="I98" s="344">
        <v>163138506.81999999</v>
      </c>
      <c r="J98" s="344">
        <v>162832663.81999999</v>
      </c>
      <c r="K98" s="344">
        <v>162680675.81999999</v>
      </c>
      <c r="L98" s="344">
        <v>162284373.81999999</v>
      </c>
      <c r="M98" s="344">
        <v>161795522.81999999</v>
      </c>
      <c r="N98" s="344">
        <v>161237595.81999999</v>
      </c>
      <c r="O98" s="344">
        <v>161011031.81999999</v>
      </c>
      <c r="P98" s="344">
        <v>159948369.81</v>
      </c>
      <c r="Q98" s="347"/>
      <c r="R98" s="347"/>
    </row>
    <row r="99" spans="1:18" outlineLevel="1" x14ac:dyDescent="0.2">
      <c r="A99" s="335">
        <f t="shared" si="47"/>
        <v>92</v>
      </c>
      <c r="B99" s="349">
        <v>123020</v>
      </c>
      <c r="C99" s="350" t="s">
        <v>252</v>
      </c>
      <c r="D99" s="344">
        <v>30400.639999999999</v>
      </c>
      <c r="E99" s="344">
        <v>30400.639999999999</v>
      </c>
      <c r="F99" s="344">
        <v>30400.639999999999</v>
      </c>
      <c r="G99" s="344">
        <v>30400.639999999999</v>
      </c>
      <c r="H99" s="344">
        <v>30400.639999999999</v>
      </c>
      <c r="I99" s="344">
        <v>28868.080000000002</v>
      </c>
      <c r="J99" s="344">
        <v>28868.080000000002</v>
      </c>
      <c r="K99" s="344">
        <v>28868.080000000002</v>
      </c>
      <c r="L99" s="344">
        <v>28868.080000000002</v>
      </c>
      <c r="M99" s="344">
        <v>28868.080000000002</v>
      </c>
      <c r="N99" s="344">
        <v>28868.080000000002</v>
      </c>
      <c r="O99" s="344">
        <v>28868.080000000002</v>
      </c>
      <c r="P99" s="344">
        <v>27222.36</v>
      </c>
      <c r="Q99" s="347"/>
      <c r="R99" s="347"/>
    </row>
    <row r="100" spans="1:18" outlineLevel="1" x14ac:dyDescent="0.2">
      <c r="A100" s="335">
        <f t="shared" si="47"/>
        <v>93</v>
      </c>
      <c r="B100" s="349">
        <v>123030</v>
      </c>
      <c r="C100" s="351" t="s">
        <v>1742</v>
      </c>
      <c r="D100" s="344">
        <v>140167402.38999999</v>
      </c>
      <c r="E100" s="344">
        <v>140468659.38999999</v>
      </c>
      <c r="F100" s="344">
        <v>139619100.38999999</v>
      </c>
      <c r="G100" s="344">
        <v>138339025.38999999</v>
      </c>
      <c r="H100" s="344">
        <v>137297668.38999999</v>
      </c>
      <c r="I100" s="344">
        <v>136499634.38999999</v>
      </c>
      <c r="J100" s="344">
        <v>135707349.38999999</v>
      </c>
      <c r="K100" s="344">
        <v>135192128.38999999</v>
      </c>
      <c r="L100" s="344">
        <v>134180672.39</v>
      </c>
      <c r="M100" s="344">
        <v>133157808.39</v>
      </c>
      <c r="N100" s="344">
        <v>132159772.39</v>
      </c>
      <c r="O100" s="344">
        <v>131224008.39</v>
      </c>
      <c r="P100" s="344">
        <v>130370462.39</v>
      </c>
      <c r="Q100" s="347"/>
      <c r="R100" s="347"/>
    </row>
    <row r="101" spans="1:18" x14ac:dyDescent="0.2">
      <c r="D101" s="344"/>
      <c r="E101" s="344"/>
      <c r="F101" s="344"/>
      <c r="G101" s="344"/>
      <c r="H101" s="344"/>
      <c r="I101" s="344"/>
      <c r="J101" s="344"/>
      <c r="K101" s="344"/>
      <c r="L101" s="344"/>
      <c r="M101" s="344"/>
      <c r="N101" s="344"/>
      <c r="O101" s="344"/>
      <c r="P101" s="344"/>
    </row>
  </sheetData>
  <printOptions horizontalCentered="1"/>
  <pageMargins left="0.25" right="0.25" top="0.5" bottom="0.5" header="0.25" footer="0.25"/>
  <pageSetup scale="51" orientation="landscape" r:id="rId1"/>
  <headerFooter>
    <oddFooter>&amp;C&amp;F &amp;D &amp;T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9"/>
  <sheetViews>
    <sheetView showGridLines="0" tabSelected="1" zoomScale="85" zoomScaleNormal="85" zoomScaleSheetLayoutView="90" workbookViewId="0">
      <selection activeCell="D51" sqref="D51"/>
    </sheetView>
  </sheetViews>
  <sheetFormatPr defaultColWidth="15.7109375" defaultRowHeight="12.75" x14ac:dyDescent="0.2"/>
  <cols>
    <col min="1" max="1" width="5.7109375" style="72" customWidth="1"/>
    <col min="2" max="2" width="37.42578125" style="72" customWidth="1"/>
    <col min="3" max="6" width="18.7109375" style="72" bestFit="1" customWidth="1"/>
    <col min="7" max="13" width="17.7109375" style="72" bestFit="1" customWidth="1"/>
    <col min="14" max="15" width="18.7109375" style="72" bestFit="1" customWidth="1"/>
    <col min="16" max="16384" width="15.7109375" style="72"/>
  </cols>
  <sheetData>
    <row r="1" spans="1:16" x14ac:dyDescent="0.2">
      <c r="A1" s="66" t="s">
        <v>786</v>
      </c>
    </row>
    <row r="2" spans="1:16" x14ac:dyDescent="0.2">
      <c r="A2" s="66" t="s">
        <v>787</v>
      </c>
    </row>
    <row r="3" spans="1:16" x14ac:dyDescent="0.2">
      <c r="A3" s="66" t="s">
        <v>1859</v>
      </c>
    </row>
    <row r="4" spans="1:16" x14ac:dyDescent="0.2">
      <c r="A4" s="66" t="s">
        <v>788</v>
      </c>
    </row>
    <row r="6" spans="1:16" x14ac:dyDescent="0.2">
      <c r="C6" s="67">
        <v>2015</v>
      </c>
      <c r="D6" s="67">
        <v>2016</v>
      </c>
      <c r="E6" s="67">
        <v>2016</v>
      </c>
      <c r="F6" s="67">
        <v>2016</v>
      </c>
      <c r="G6" s="67">
        <v>2016</v>
      </c>
      <c r="H6" s="67">
        <v>2016</v>
      </c>
      <c r="I6" s="67">
        <v>2016</v>
      </c>
      <c r="J6" s="67">
        <v>2016</v>
      </c>
      <c r="K6" s="67">
        <v>2016</v>
      </c>
      <c r="L6" s="67">
        <v>2016</v>
      </c>
      <c r="M6" s="67">
        <v>2016</v>
      </c>
      <c r="N6" s="67">
        <v>2016</v>
      </c>
      <c r="O6" s="67">
        <v>2016</v>
      </c>
      <c r="P6" s="367" t="s">
        <v>1857</v>
      </c>
    </row>
    <row r="7" spans="1:16" x14ac:dyDescent="0.2">
      <c r="C7" s="68" t="s">
        <v>790</v>
      </c>
      <c r="D7" s="68" t="s">
        <v>791</v>
      </c>
      <c r="E7" s="68" t="s">
        <v>792</v>
      </c>
      <c r="F7" s="68" t="s">
        <v>793</v>
      </c>
      <c r="G7" s="68" t="s">
        <v>794</v>
      </c>
      <c r="H7" s="68" t="s">
        <v>795</v>
      </c>
      <c r="I7" s="68" t="s">
        <v>796</v>
      </c>
      <c r="J7" s="68" t="s">
        <v>797</v>
      </c>
      <c r="K7" s="68" t="s">
        <v>798</v>
      </c>
      <c r="L7" s="68" t="s">
        <v>799</v>
      </c>
      <c r="M7" s="68" t="s">
        <v>800</v>
      </c>
      <c r="N7" s="68" t="s">
        <v>801</v>
      </c>
      <c r="O7" s="68" t="s">
        <v>790</v>
      </c>
      <c r="P7" s="69" t="s">
        <v>802</v>
      </c>
    </row>
    <row r="8" spans="1:16" x14ac:dyDescent="0.2">
      <c r="A8" s="70">
        <v>1</v>
      </c>
      <c r="B8" s="71" t="s">
        <v>803</v>
      </c>
    </row>
    <row r="9" spans="1:16" x14ac:dyDescent="0.2">
      <c r="A9" s="70">
        <f t="shared" ref="A9:A39" si="0">+A8+1</f>
        <v>2</v>
      </c>
      <c r="B9" s="72" t="s">
        <v>809</v>
      </c>
      <c r="C9" s="83">
        <f>+'17 2016 OR Util Avg Cost of Cap'!D9</f>
        <v>601700000</v>
      </c>
      <c r="D9" s="83">
        <f>+'17 2016 OR Util Avg Cost of Cap'!E9</f>
        <v>601700000</v>
      </c>
      <c r="E9" s="83">
        <f>+'17 2016 OR Util Avg Cost of Cap'!F9</f>
        <v>601700000</v>
      </c>
      <c r="F9" s="83">
        <f>+'17 2016 OR Util Avg Cost of Cap'!G9</f>
        <v>601700000</v>
      </c>
      <c r="G9" s="83">
        <f>+'17 2016 OR Util Avg Cost of Cap'!H9</f>
        <v>601700000</v>
      </c>
      <c r="H9" s="83">
        <f>+'17 2016 OR Util Avg Cost of Cap'!I9</f>
        <v>601700000</v>
      </c>
      <c r="I9" s="83">
        <f>+'17 2016 OR Util Avg Cost of Cap'!J9</f>
        <v>601700000</v>
      </c>
      <c r="J9" s="83">
        <f>+'17 2016 OR Util Avg Cost of Cap'!K9</f>
        <v>601700000</v>
      </c>
      <c r="K9" s="83">
        <f>+'17 2016 OR Util Avg Cost of Cap'!L9</f>
        <v>601700000</v>
      </c>
      <c r="L9" s="83">
        <f>+'17 2016 OR Util Avg Cost of Cap'!M9</f>
        <v>601700000</v>
      </c>
      <c r="M9" s="83">
        <f>+'17 2016 OR Util Avg Cost of Cap'!N9</f>
        <v>601700000</v>
      </c>
      <c r="N9" s="83">
        <f>+'17 2016 OR Util Avg Cost of Cap'!O9</f>
        <v>601700000</v>
      </c>
      <c r="O9" s="83">
        <f>+'17 2016 OR Util Avg Cost of Cap'!P9</f>
        <v>726700000</v>
      </c>
      <c r="P9" s="83">
        <f>((C9/2)+SUM(D9:N9)+(O9/2))/12</f>
        <v>606908333.33333337</v>
      </c>
    </row>
    <row r="10" spans="1:16" ht="15" x14ac:dyDescent="0.25">
      <c r="A10" s="70">
        <f t="shared" si="0"/>
        <v>3</v>
      </c>
      <c r="B10" s="72" t="s">
        <v>1860</v>
      </c>
      <c r="C10" s="368">
        <v>142363995.75489998</v>
      </c>
      <c r="D10" s="369">
        <v>127197006.94409791</v>
      </c>
      <c r="E10" s="369">
        <v>125785292.16907519</v>
      </c>
      <c r="F10" s="369">
        <v>115104912.04346998</v>
      </c>
      <c r="G10" s="369">
        <v>88770103.780734003</v>
      </c>
      <c r="H10" s="369">
        <v>92482075.015638977</v>
      </c>
      <c r="I10" s="369">
        <v>91977193.046303973</v>
      </c>
      <c r="J10" s="369">
        <v>85729429.083763987</v>
      </c>
      <c r="K10" s="369">
        <v>96296199.367777988</v>
      </c>
      <c r="L10" s="369">
        <v>90650070.547830015</v>
      </c>
      <c r="M10" s="369">
        <v>91140672.200224012</v>
      </c>
      <c r="N10" s="369">
        <v>124326838.12285</v>
      </c>
      <c r="O10" s="369">
        <v>137181572.51784801</v>
      </c>
      <c r="P10" s="370">
        <f>((C10/2)+SUM(D10:N10)+(O10/2))/12</f>
        <v>105769381.37151165</v>
      </c>
    </row>
    <row r="11" spans="1:16" x14ac:dyDescent="0.2">
      <c r="A11" s="70">
        <f t="shared" si="0"/>
        <v>4</v>
      </c>
      <c r="B11" s="72" t="s">
        <v>805</v>
      </c>
      <c r="C11" s="83">
        <v>0</v>
      </c>
      <c r="D11" s="83">
        <v>0</v>
      </c>
      <c r="E11" s="83">
        <v>0</v>
      </c>
      <c r="F11" s="83">
        <v>0</v>
      </c>
      <c r="G11" s="83">
        <v>0</v>
      </c>
      <c r="H11" s="83">
        <v>0</v>
      </c>
      <c r="I11" s="83">
        <v>0</v>
      </c>
      <c r="J11" s="83">
        <v>0</v>
      </c>
      <c r="K11" s="83">
        <v>0</v>
      </c>
      <c r="L11" s="83">
        <v>0</v>
      </c>
      <c r="M11" s="83">
        <v>0</v>
      </c>
      <c r="N11" s="83">
        <v>0</v>
      </c>
      <c r="O11" s="83">
        <v>0</v>
      </c>
      <c r="P11" s="83">
        <f t="shared" ref="P11:P12" si="1">((C11/2)+SUM(D11:N11)+(O11/2))/12</f>
        <v>0</v>
      </c>
    </row>
    <row r="12" spans="1:16" x14ac:dyDescent="0.2">
      <c r="A12" s="70">
        <f t="shared" si="0"/>
        <v>5</v>
      </c>
      <c r="B12" s="72" t="s">
        <v>810</v>
      </c>
      <c r="C12" s="84">
        <f>+'17 2016 OR Util Avg Cost of Cap'!D11</f>
        <v>614798710.91479588</v>
      </c>
      <c r="D12" s="84">
        <f>+'17 2016 OR Util Avg Cost of Cap'!E11</f>
        <v>622367837.95238209</v>
      </c>
      <c r="E12" s="84">
        <f>+'17 2016 OR Util Avg Cost of Cap'!F11</f>
        <v>633710713.82429588</v>
      </c>
      <c r="F12" s="84">
        <f>+'17 2016 OR Util Avg Cost of Cap'!G11</f>
        <v>643958225.1143899</v>
      </c>
      <c r="G12" s="84">
        <f>+'17 2016 OR Util Avg Cost of Cap'!H11</f>
        <v>635454240.29780412</v>
      </c>
      <c r="H12" s="84">
        <f>+'17 2016 OR Util Avg Cost of Cap'!I11</f>
        <v>636856983.78687</v>
      </c>
      <c r="I12" s="84">
        <f>+'17 2016 OR Util Avg Cost of Cap'!J11</f>
        <v>638346717.45547402</v>
      </c>
      <c r="J12" s="84">
        <f>+'17 2016 OR Util Avg Cost of Cap'!K11</f>
        <v>623170809.84777796</v>
      </c>
      <c r="K12" s="84">
        <f>+'17 2016 OR Util Avg Cost of Cap'!L11</f>
        <v>621133694.34965003</v>
      </c>
      <c r="L12" s="84">
        <f>+'17 2016 OR Util Avg Cost of Cap'!M11</f>
        <v>618754932.97332191</v>
      </c>
      <c r="M12" s="84">
        <f>+'17 2016 OR Util Avg Cost of Cap'!N11</f>
        <v>608564788.48446393</v>
      </c>
      <c r="N12" s="84">
        <f>+'17 2016 OR Util Avg Cost of Cap'!O11</f>
        <v>677122864.24556601</v>
      </c>
      <c r="O12" s="84">
        <f>+'17 2016 OR Util Avg Cost of Cap'!P11</f>
        <v>696353713.25920975</v>
      </c>
      <c r="P12" s="84">
        <f t="shared" si="1"/>
        <v>634584835.03491664</v>
      </c>
    </row>
    <row r="13" spans="1:16" x14ac:dyDescent="0.2">
      <c r="A13" s="70">
        <f t="shared" si="0"/>
        <v>6</v>
      </c>
      <c r="C13" s="83"/>
      <c r="D13" s="83"/>
      <c r="E13" s="83"/>
      <c r="F13" s="83"/>
      <c r="G13" s="83"/>
      <c r="H13" s="83"/>
      <c r="I13" s="83"/>
      <c r="J13" s="83"/>
      <c r="K13" s="83"/>
      <c r="L13" s="83"/>
      <c r="M13" s="83"/>
      <c r="N13" s="83"/>
      <c r="O13" s="83"/>
      <c r="P13" s="83"/>
    </row>
    <row r="14" spans="1:16" ht="13.5" thickBot="1" x14ac:dyDescent="0.25">
      <c r="A14" s="70">
        <f t="shared" si="0"/>
        <v>7</v>
      </c>
      <c r="B14" s="72" t="s">
        <v>807</v>
      </c>
      <c r="C14" s="85">
        <f t="shared" ref="C14:P14" si="2">SUM(C9:C12)</f>
        <v>1358862706.6696959</v>
      </c>
      <c r="D14" s="85">
        <f t="shared" si="2"/>
        <v>1351264844.8964801</v>
      </c>
      <c r="E14" s="85">
        <f t="shared" si="2"/>
        <v>1361196005.993371</v>
      </c>
      <c r="F14" s="85">
        <f t="shared" si="2"/>
        <v>1360763137.1578598</v>
      </c>
      <c r="G14" s="85">
        <f t="shared" si="2"/>
        <v>1325924344.0785382</v>
      </c>
      <c r="H14" s="85">
        <f t="shared" si="2"/>
        <v>1331039058.8025088</v>
      </c>
      <c r="I14" s="85">
        <f t="shared" si="2"/>
        <v>1332023910.5017781</v>
      </c>
      <c r="J14" s="85">
        <f t="shared" si="2"/>
        <v>1310600238.9315419</v>
      </c>
      <c r="K14" s="85">
        <f t="shared" si="2"/>
        <v>1319129893.717428</v>
      </c>
      <c r="L14" s="85">
        <f t="shared" si="2"/>
        <v>1311105003.521152</v>
      </c>
      <c r="M14" s="85">
        <f t="shared" si="2"/>
        <v>1301405460.6846881</v>
      </c>
      <c r="N14" s="85">
        <f t="shared" si="2"/>
        <v>1403149702.3684158</v>
      </c>
      <c r="O14" s="85">
        <f t="shared" si="2"/>
        <v>1560235285.7770576</v>
      </c>
      <c r="P14" s="85">
        <f t="shared" si="2"/>
        <v>1347262549.7397618</v>
      </c>
    </row>
    <row r="15" spans="1:16" ht="13.5" thickTop="1" x14ac:dyDescent="0.2">
      <c r="A15" s="70">
        <f t="shared" si="0"/>
        <v>8</v>
      </c>
      <c r="C15" s="73"/>
      <c r="D15" s="73"/>
      <c r="E15" s="73"/>
      <c r="F15" s="73"/>
      <c r="G15" s="73"/>
      <c r="H15" s="73"/>
      <c r="I15" s="73"/>
      <c r="J15" s="73"/>
      <c r="K15" s="73"/>
      <c r="L15" s="73"/>
      <c r="M15" s="73"/>
      <c r="N15" s="73"/>
      <c r="O15" s="73"/>
    </row>
    <row r="16" spans="1:16" x14ac:dyDescent="0.2">
      <c r="A16" s="70">
        <f t="shared" si="0"/>
        <v>9</v>
      </c>
    </row>
    <row r="17" spans="1:16" x14ac:dyDescent="0.2">
      <c r="A17" s="70">
        <f t="shared" si="0"/>
        <v>10</v>
      </c>
      <c r="B17" s="71" t="s">
        <v>808</v>
      </c>
      <c r="C17" s="74"/>
      <c r="D17" s="74"/>
      <c r="E17" s="74"/>
      <c r="F17" s="74"/>
      <c r="G17" s="74"/>
      <c r="H17" s="74"/>
      <c r="I17" s="74"/>
      <c r="J17" s="74"/>
      <c r="K17" s="74"/>
      <c r="L17" s="74"/>
      <c r="M17" s="74"/>
      <c r="N17" s="74"/>
      <c r="O17" s="74"/>
    </row>
    <row r="18" spans="1:16" x14ac:dyDescent="0.2">
      <c r="A18" s="70">
        <f t="shared" si="0"/>
        <v>11</v>
      </c>
      <c r="B18" s="72" t="s">
        <v>809</v>
      </c>
      <c r="C18" s="75">
        <f t="shared" ref="C18:P18" si="3">+C9/C14</f>
        <v>0.44279675720488926</v>
      </c>
      <c r="D18" s="75">
        <f t="shared" ref="D18:O18" si="4">+D9/D14</f>
        <v>0.4452865049161373</v>
      </c>
      <c r="E18" s="75">
        <f t="shared" si="4"/>
        <v>0.44203773545522013</v>
      </c>
      <c r="F18" s="75">
        <f t="shared" si="4"/>
        <v>0.4421783509338244</v>
      </c>
      <c r="G18" s="75">
        <f t="shared" si="4"/>
        <v>0.45379663077093307</v>
      </c>
      <c r="H18" s="75">
        <f t="shared" si="4"/>
        <v>0.45205285000526529</v>
      </c>
      <c r="I18" s="75">
        <f t="shared" si="4"/>
        <v>0.45171861800388963</v>
      </c>
      <c r="J18" s="75">
        <f t="shared" si="4"/>
        <v>0.45910261735533631</v>
      </c>
      <c r="K18" s="75">
        <f t="shared" si="4"/>
        <v>0.45613400383517555</v>
      </c>
      <c r="L18" s="75">
        <f t="shared" si="4"/>
        <v>0.45892586664229962</v>
      </c>
      <c r="M18" s="75">
        <f t="shared" si="4"/>
        <v>0.46234630034780783</v>
      </c>
      <c r="N18" s="75">
        <f t="shared" si="4"/>
        <v>0.42882095829431005</v>
      </c>
      <c r="O18" s="75">
        <f t="shared" si="4"/>
        <v>0.46576308498117014</v>
      </c>
      <c r="P18" s="75">
        <f t="shared" si="3"/>
        <v>0.45047517534764414</v>
      </c>
    </row>
    <row r="19" spans="1:16" x14ac:dyDescent="0.2">
      <c r="A19" s="70">
        <f t="shared" si="0"/>
        <v>12</v>
      </c>
      <c r="B19" s="72" t="s">
        <v>1738</v>
      </c>
      <c r="C19" s="76">
        <f t="shared" ref="C19:P19" si="5">+C10/C14</f>
        <v>0.10476701954961</v>
      </c>
      <c r="D19" s="76">
        <f t="shared" ref="D19:O19" si="6">+D10/D14</f>
        <v>9.4131810965482801E-2</v>
      </c>
      <c r="E19" s="76">
        <f t="shared" si="6"/>
        <v>9.2407920398855301E-2</v>
      </c>
      <c r="F19" s="76">
        <f t="shared" si="6"/>
        <v>8.4588499570823442E-2</v>
      </c>
      <c r="G19" s="76">
        <f t="shared" si="6"/>
        <v>6.6949599482936939E-2</v>
      </c>
      <c r="H19" s="76">
        <f t="shared" si="6"/>
        <v>6.9481112822370517E-2</v>
      </c>
      <c r="I19" s="76">
        <f t="shared" si="6"/>
        <v>6.905070721414891E-2</v>
      </c>
      <c r="J19" s="76">
        <f t="shared" si="6"/>
        <v>6.541234049648452E-2</v>
      </c>
      <c r="K19" s="76">
        <f t="shared" si="6"/>
        <v>7.2999785560470126E-2</v>
      </c>
      <c r="L19" s="76">
        <f t="shared" si="6"/>
        <v>6.9140206394130779E-2</v>
      </c>
      <c r="M19" s="76">
        <f t="shared" si="6"/>
        <v>7.003249560077425E-2</v>
      </c>
      <c r="N19" s="76">
        <f t="shared" si="6"/>
        <v>8.8605540743796077E-2</v>
      </c>
      <c r="O19" s="76">
        <f t="shared" si="6"/>
        <v>8.7923644445412133E-2</v>
      </c>
      <c r="P19" s="76">
        <f t="shared" si="5"/>
        <v>7.8506881522047905E-2</v>
      </c>
    </row>
    <row r="20" spans="1:16" x14ac:dyDescent="0.2">
      <c r="A20" s="70">
        <f t="shared" si="0"/>
        <v>13</v>
      </c>
      <c r="B20" s="72" t="s">
        <v>805</v>
      </c>
      <c r="C20" s="76">
        <f t="shared" ref="C20:P20" si="7">+C11/C14</f>
        <v>0</v>
      </c>
      <c r="D20" s="76">
        <f t="shared" ref="D20:O20" si="8">+D11/D14</f>
        <v>0</v>
      </c>
      <c r="E20" s="76">
        <f t="shared" si="8"/>
        <v>0</v>
      </c>
      <c r="F20" s="76">
        <f t="shared" si="8"/>
        <v>0</v>
      </c>
      <c r="G20" s="76">
        <f t="shared" si="8"/>
        <v>0</v>
      </c>
      <c r="H20" s="76">
        <f t="shared" si="8"/>
        <v>0</v>
      </c>
      <c r="I20" s="76">
        <f t="shared" si="8"/>
        <v>0</v>
      </c>
      <c r="J20" s="76">
        <f t="shared" si="8"/>
        <v>0</v>
      </c>
      <c r="K20" s="76">
        <f t="shared" si="8"/>
        <v>0</v>
      </c>
      <c r="L20" s="76">
        <f t="shared" si="8"/>
        <v>0</v>
      </c>
      <c r="M20" s="76">
        <f t="shared" si="8"/>
        <v>0</v>
      </c>
      <c r="N20" s="76">
        <f t="shared" si="8"/>
        <v>0</v>
      </c>
      <c r="O20" s="76">
        <f t="shared" si="8"/>
        <v>0</v>
      </c>
      <c r="P20" s="76">
        <f t="shared" si="7"/>
        <v>0</v>
      </c>
    </row>
    <row r="21" spans="1:16" x14ac:dyDescent="0.2">
      <c r="A21" s="70">
        <f t="shared" si="0"/>
        <v>14</v>
      </c>
      <c r="B21" s="72" t="s">
        <v>810</v>
      </c>
      <c r="C21" s="75">
        <f t="shared" ref="C21:P21" si="9">+C12/C14</f>
        <v>0.4524362232455007</v>
      </c>
      <c r="D21" s="75">
        <f t="shared" ref="D21:O21" si="10">+D12/D14</f>
        <v>0.4605816841183798</v>
      </c>
      <c r="E21" s="75">
        <f t="shared" si="10"/>
        <v>0.46555434414592461</v>
      </c>
      <c r="F21" s="75">
        <f t="shared" si="10"/>
        <v>0.47323314949535217</v>
      </c>
      <c r="G21" s="75">
        <f t="shared" si="10"/>
        <v>0.47925376974612993</v>
      </c>
      <c r="H21" s="75">
        <f t="shared" si="10"/>
        <v>0.4784660371723643</v>
      </c>
      <c r="I21" s="75">
        <f t="shared" si="10"/>
        <v>0.47923067478196135</v>
      </c>
      <c r="J21" s="75">
        <f t="shared" si="10"/>
        <v>0.47548504214817922</v>
      </c>
      <c r="K21" s="75">
        <f t="shared" si="10"/>
        <v>0.47086621060435435</v>
      </c>
      <c r="L21" s="75">
        <f t="shared" si="10"/>
        <v>0.47193392696356951</v>
      </c>
      <c r="M21" s="75">
        <f t="shared" si="10"/>
        <v>0.46762120405141783</v>
      </c>
      <c r="N21" s="75">
        <f t="shared" si="10"/>
        <v>0.482573500961894</v>
      </c>
      <c r="O21" s="75">
        <f t="shared" si="10"/>
        <v>0.4463132705734178</v>
      </c>
      <c r="P21" s="75">
        <f t="shared" si="9"/>
        <v>0.47101794313030781</v>
      </c>
    </row>
    <row r="22" spans="1:16" ht="13.5" thickBot="1" x14ac:dyDescent="0.25">
      <c r="A22" s="70">
        <f t="shared" si="0"/>
        <v>15</v>
      </c>
      <c r="C22" s="77">
        <f t="shared" ref="C22:P22" si="11">SUM(C18:C21)</f>
        <v>1</v>
      </c>
      <c r="D22" s="77">
        <f t="shared" ref="D22:O22" si="12">SUM(D18:D21)</f>
        <v>1</v>
      </c>
      <c r="E22" s="77">
        <f t="shared" si="12"/>
        <v>1</v>
      </c>
      <c r="F22" s="77">
        <f t="shared" si="12"/>
        <v>1</v>
      </c>
      <c r="G22" s="77">
        <f t="shared" si="12"/>
        <v>1</v>
      </c>
      <c r="H22" s="77">
        <f t="shared" si="12"/>
        <v>1.0000000000000002</v>
      </c>
      <c r="I22" s="77">
        <f t="shared" si="12"/>
        <v>0.99999999999999989</v>
      </c>
      <c r="J22" s="77">
        <f t="shared" si="12"/>
        <v>1</v>
      </c>
      <c r="K22" s="77">
        <f t="shared" si="12"/>
        <v>1</v>
      </c>
      <c r="L22" s="77">
        <f t="shared" si="12"/>
        <v>0.99999999999999989</v>
      </c>
      <c r="M22" s="77">
        <f t="shared" si="12"/>
        <v>0.99999999999999989</v>
      </c>
      <c r="N22" s="77">
        <f t="shared" si="12"/>
        <v>1</v>
      </c>
      <c r="O22" s="77">
        <f t="shared" si="12"/>
        <v>1</v>
      </c>
      <c r="P22" s="77">
        <f t="shared" si="11"/>
        <v>0.99999999999999978</v>
      </c>
    </row>
    <row r="23" spans="1:16" ht="13.5" thickTop="1" x14ac:dyDescent="0.2">
      <c r="A23" s="70">
        <f t="shared" si="0"/>
        <v>16</v>
      </c>
      <c r="C23" s="75"/>
      <c r="D23" s="75"/>
      <c r="E23" s="75"/>
      <c r="F23" s="75"/>
      <c r="G23" s="75"/>
      <c r="H23" s="75"/>
      <c r="I23" s="75"/>
      <c r="J23" s="75"/>
      <c r="K23" s="75"/>
      <c r="L23" s="75"/>
      <c r="M23" s="75"/>
      <c r="N23" s="75"/>
      <c r="O23" s="75"/>
      <c r="P23" s="371"/>
    </row>
    <row r="24" spans="1:16" x14ac:dyDescent="0.2">
      <c r="A24" s="70">
        <f t="shared" si="0"/>
        <v>17</v>
      </c>
      <c r="B24" s="71" t="s">
        <v>811</v>
      </c>
      <c r="C24" s="75"/>
      <c r="D24" s="75"/>
      <c r="E24" s="75"/>
      <c r="F24" s="75"/>
      <c r="G24" s="75"/>
      <c r="H24" s="75"/>
      <c r="I24" s="75"/>
      <c r="J24" s="75"/>
      <c r="K24" s="75"/>
      <c r="L24" s="75"/>
      <c r="M24" s="75"/>
      <c r="N24" s="75"/>
      <c r="O24" s="75"/>
      <c r="P24" s="371"/>
    </row>
    <row r="25" spans="1:16" x14ac:dyDescent="0.2">
      <c r="A25" s="70">
        <f t="shared" si="0"/>
        <v>18</v>
      </c>
      <c r="B25" s="72" t="s">
        <v>809</v>
      </c>
      <c r="C25" s="78">
        <f>+'17 2016 OR Util Avg Cost of Cap'!D22</f>
        <v>6.1519999999999998E-2</v>
      </c>
      <c r="D25" s="78">
        <f>+'17 2016 OR Util Avg Cost of Cap'!E22</f>
        <v>6.1519999999999998E-2</v>
      </c>
      <c r="E25" s="78">
        <f>+'17 2016 OR Util Avg Cost of Cap'!F22</f>
        <v>6.1519999999999998E-2</v>
      </c>
      <c r="F25" s="78">
        <f>+'17 2016 OR Util Avg Cost of Cap'!G22</f>
        <v>6.1519999999999998E-2</v>
      </c>
      <c r="G25" s="78">
        <f>+'17 2016 OR Util Avg Cost of Cap'!H22</f>
        <v>6.1519999999999998E-2</v>
      </c>
      <c r="H25" s="78">
        <f>+'17 2016 OR Util Avg Cost of Cap'!I22</f>
        <v>6.1519999999999998E-2</v>
      </c>
      <c r="I25" s="78">
        <f>+'17 2016 OR Util Avg Cost of Cap'!J22</f>
        <v>6.1519999999999998E-2</v>
      </c>
      <c r="J25" s="78">
        <f>+'17 2016 OR Util Avg Cost of Cap'!K22</f>
        <v>6.1519999999999998E-2</v>
      </c>
      <c r="K25" s="78">
        <f>+'17 2016 OR Util Avg Cost of Cap'!L22</f>
        <v>6.1519999999999998E-2</v>
      </c>
      <c r="L25" s="78">
        <f>+'17 2016 OR Util Avg Cost of Cap'!M22</f>
        <v>6.1519999999999998E-2</v>
      </c>
      <c r="M25" s="78">
        <f>+'17 2016 OR Util Avg Cost of Cap'!N22</f>
        <v>6.1519999999999998E-2</v>
      </c>
      <c r="N25" s="78">
        <f>+'17 2016 OR Util Avg Cost of Cap'!O22</f>
        <v>6.1519999999999998E-2</v>
      </c>
      <c r="O25" s="337">
        <f>+'17 2016 OR Util Avg Cost of Cap'!P22</f>
        <v>5.5109999999999999E-2</v>
      </c>
      <c r="P25" s="338">
        <f>((C25/2)+SUM(D25:N25)+(O25/2))/12</f>
        <v>6.1252916666666678E-2</v>
      </c>
    </row>
    <row r="26" spans="1:16" x14ac:dyDescent="0.2">
      <c r="A26" s="70">
        <f t="shared" si="0"/>
        <v>19</v>
      </c>
      <c r="B26" s="72" t="s">
        <v>1738</v>
      </c>
      <c r="C26" s="337">
        <v>4.0099999999999997E-3</v>
      </c>
      <c r="D26" s="337">
        <v>4.2199999999999998E-3</v>
      </c>
      <c r="E26" s="337">
        <v>4.47E-3</v>
      </c>
      <c r="F26" s="337">
        <v>4.7400000000000003E-3</v>
      </c>
      <c r="G26" s="337">
        <v>4.9699999999999996E-3</v>
      </c>
      <c r="H26" s="337">
        <v>5.3200000000000001E-3</v>
      </c>
      <c r="I26" s="337">
        <v>5.4900000000000001E-3</v>
      </c>
      <c r="J26" s="337">
        <v>5.7299999999999999E-3</v>
      </c>
      <c r="K26" s="337">
        <v>6.0099999999999997E-3</v>
      </c>
      <c r="L26" s="337">
        <v>6.28E-3</v>
      </c>
      <c r="M26" s="337">
        <v>6.6400000000000001E-3</v>
      </c>
      <c r="N26" s="337">
        <v>6.9499999999999996E-3</v>
      </c>
      <c r="O26" s="337">
        <v>7.2199999999999999E-3</v>
      </c>
      <c r="P26" s="338">
        <f t="shared" ref="P26:P28" si="13">((C26/2)+SUM(D26:N26)+(O26/2))/12</f>
        <v>5.5362499999999995E-3</v>
      </c>
    </row>
    <row r="27" spans="1:16" x14ac:dyDescent="0.2">
      <c r="A27" s="70">
        <f t="shared" si="0"/>
        <v>20</v>
      </c>
      <c r="B27" s="72" t="s">
        <v>805</v>
      </c>
      <c r="C27" s="337">
        <v>0</v>
      </c>
      <c r="D27" s="337">
        <v>0</v>
      </c>
      <c r="E27" s="337">
        <v>0</v>
      </c>
      <c r="F27" s="337">
        <v>0</v>
      </c>
      <c r="G27" s="337">
        <v>0</v>
      </c>
      <c r="H27" s="337">
        <v>0</v>
      </c>
      <c r="I27" s="337">
        <v>0</v>
      </c>
      <c r="J27" s="337">
        <v>0</v>
      </c>
      <c r="K27" s="337">
        <v>0</v>
      </c>
      <c r="L27" s="337">
        <v>0</v>
      </c>
      <c r="M27" s="337">
        <v>0</v>
      </c>
      <c r="N27" s="337">
        <v>0</v>
      </c>
      <c r="O27" s="337">
        <v>0</v>
      </c>
      <c r="P27" s="338">
        <f t="shared" si="13"/>
        <v>0</v>
      </c>
    </row>
    <row r="28" spans="1:16" x14ac:dyDescent="0.2">
      <c r="A28" s="70">
        <f t="shared" si="0"/>
        <v>21</v>
      </c>
      <c r="B28" s="72" t="s">
        <v>810</v>
      </c>
      <c r="C28" s="337">
        <v>0.10100000000000001</v>
      </c>
      <c r="D28" s="337">
        <v>0.10100000000000001</v>
      </c>
      <c r="E28" s="337">
        <v>0.10100000000000001</v>
      </c>
      <c r="F28" s="337">
        <v>0.10100000000000001</v>
      </c>
      <c r="G28" s="337">
        <v>0.10100000000000001</v>
      </c>
      <c r="H28" s="337">
        <v>0.10100000000000001</v>
      </c>
      <c r="I28" s="337">
        <v>0.10100000000000001</v>
      </c>
      <c r="J28" s="337">
        <v>0.10100000000000001</v>
      </c>
      <c r="K28" s="337">
        <v>0.10100000000000001</v>
      </c>
      <c r="L28" s="337">
        <v>0.10100000000000001</v>
      </c>
      <c r="M28" s="337">
        <v>0.10100000000000001</v>
      </c>
      <c r="N28" s="337">
        <v>0.10100000000000001</v>
      </c>
      <c r="O28" s="337">
        <v>0.10100000000000001</v>
      </c>
      <c r="P28" s="338">
        <f t="shared" si="13"/>
        <v>0.10099999999999999</v>
      </c>
    </row>
    <row r="29" spans="1:16" x14ac:dyDescent="0.2">
      <c r="A29" s="70">
        <f t="shared" si="0"/>
        <v>22</v>
      </c>
    </row>
    <row r="30" spans="1:16" x14ac:dyDescent="0.2">
      <c r="A30" s="70">
        <f t="shared" si="0"/>
        <v>23</v>
      </c>
    </row>
    <row r="31" spans="1:16" x14ac:dyDescent="0.2">
      <c r="A31" s="70">
        <f t="shared" si="0"/>
        <v>24</v>
      </c>
      <c r="B31" s="71" t="s">
        <v>812</v>
      </c>
    </row>
    <row r="32" spans="1:16" x14ac:dyDescent="0.2">
      <c r="A32" s="70">
        <f t="shared" si="0"/>
        <v>25</v>
      </c>
      <c r="B32" s="72" t="s">
        <v>809</v>
      </c>
      <c r="C32" s="79">
        <f t="shared" ref="C32:C35" si="14">ROUND((+C25*C18),4)</f>
        <v>2.7199999999999998E-2</v>
      </c>
      <c r="D32" s="79">
        <f t="shared" ref="D32:O32" si="15">ROUND((+D25*D18),4)</f>
        <v>2.7400000000000001E-2</v>
      </c>
      <c r="E32" s="79">
        <f t="shared" si="15"/>
        <v>2.7199999999999998E-2</v>
      </c>
      <c r="F32" s="79">
        <f t="shared" si="15"/>
        <v>2.7199999999999998E-2</v>
      </c>
      <c r="G32" s="79">
        <f t="shared" si="15"/>
        <v>2.7900000000000001E-2</v>
      </c>
      <c r="H32" s="79">
        <f t="shared" si="15"/>
        <v>2.7799999999999998E-2</v>
      </c>
      <c r="I32" s="79">
        <f t="shared" si="15"/>
        <v>2.7799999999999998E-2</v>
      </c>
      <c r="J32" s="79">
        <f t="shared" si="15"/>
        <v>2.8199999999999999E-2</v>
      </c>
      <c r="K32" s="79">
        <f t="shared" si="15"/>
        <v>2.81E-2</v>
      </c>
      <c r="L32" s="79">
        <f t="shared" si="15"/>
        <v>2.8199999999999999E-2</v>
      </c>
      <c r="M32" s="79">
        <f t="shared" si="15"/>
        <v>2.8400000000000002E-2</v>
      </c>
      <c r="N32" s="79">
        <f t="shared" si="15"/>
        <v>2.64E-2</v>
      </c>
      <c r="O32" s="79">
        <f t="shared" si="15"/>
        <v>2.5700000000000001E-2</v>
      </c>
      <c r="P32" s="338">
        <f>((C32/2)+SUM(D32:N32)+(O32/2))/12</f>
        <v>2.7587499999999997E-2</v>
      </c>
    </row>
    <row r="33" spans="1:16" x14ac:dyDescent="0.2">
      <c r="A33" s="70">
        <f t="shared" si="0"/>
        <v>26</v>
      </c>
      <c r="B33" s="72" t="s">
        <v>1738</v>
      </c>
      <c r="C33" s="79">
        <f t="shared" si="14"/>
        <v>4.0000000000000002E-4</v>
      </c>
      <c r="D33" s="79">
        <f t="shared" ref="D33:O33" si="16">ROUND((+D26*D19),4)</f>
        <v>4.0000000000000002E-4</v>
      </c>
      <c r="E33" s="79">
        <f t="shared" si="16"/>
        <v>4.0000000000000002E-4</v>
      </c>
      <c r="F33" s="79">
        <f t="shared" si="16"/>
        <v>4.0000000000000002E-4</v>
      </c>
      <c r="G33" s="79">
        <f t="shared" si="16"/>
        <v>2.9999999999999997E-4</v>
      </c>
      <c r="H33" s="79">
        <f t="shared" si="16"/>
        <v>4.0000000000000002E-4</v>
      </c>
      <c r="I33" s="79">
        <f t="shared" si="16"/>
        <v>4.0000000000000002E-4</v>
      </c>
      <c r="J33" s="79">
        <f t="shared" si="16"/>
        <v>4.0000000000000002E-4</v>
      </c>
      <c r="K33" s="79">
        <f t="shared" si="16"/>
        <v>4.0000000000000002E-4</v>
      </c>
      <c r="L33" s="79">
        <f t="shared" si="16"/>
        <v>4.0000000000000002E-4</v>
      </c>
      <c r="M33" s="79">
        <f t="shared" si="16"/>
        <v>5.0000000000000001E-4</v>
      </c>
      <c r="N33" s="79">
        <f t="shared" si="16"/>
        <v>5.9999999999999995E-4</v>
      </c>
      <c r="O33" s="79">
        <f t="shared" si="16"/>
        <v>5.9999999999999995E-4</v>
      </c>
      <c r="P33" s="80">
        <f t="shared" ref="P33:P34" si="17">((C33/2)+SUM(D33:N33)+(O33/2))/12</f>
        <v>4.2499999999999998E-4</v>
      </c>
    </row>
    <row r="34" spans="1:16" x14ac:dyDescent="0.2">
      <c r="A34" s="70">
        <f t="shared" si="0"/>
        <v>27</v>
      </c>
      <c r="B34" s="72" t="s">
        <v>805</v>
      </c>
      <c r="C34" s="79">
        <f t="shared" si="14"/>
        <v>0</v>
      </c>
      <c r="D34" s="79">
        <f t="shared" ref="D34:O34" si="18">ROUND((+D27*D20),4)</f>
        <v>0</v>
      </c>
      <c r="E34" s="79">
        <f t="shared" si="18"/>
        <v>0</v>
      </c>
      <c r="F34" s="79">
        <f t="shared" si="18"/>
        <v>0</v>
      </c>
      <c r="G34" s="79">
        <f t="shared" si="18"/>
        <v>0</v>
      </c>
      <c r="H34" s="79">
        <f t="shared" si="18"/>
        <v>0</v>
      </c>
      <c r="I34" s="79">
        <f t="shared" si="18"/>
        <v>0</v>
      </c>
      <c r="J34" s="79">
        <f t="shared" si="18"/>
        <v>0</v>
      </c>
      <c r="K34" s="79">
        <f t="shared" si="18"/>
        <v>0</v>
      </c>
      <c r="L34" s="79">
        <f t="shared" si="18"/>
        <v>0</v>
      </c>
      <c r="M34" s="79">
        <f t="shared" si="18"/>
        <v>0</v>
      </c>
      <c r="N34" s="79">
        <f t="shared" si="18"/>
        <v>0</v>
      </c>
      <c r="O34" s="79">
        <f t="shared" si="18"/>
        <v>0</v>
      </c>
      <c r="P34" s="80">
        <f t="shared" si="17"/>
        <v>0</v>
      </c>
    </row>
    <row r="35" spans="1:16" x14ac:dyDescent="0.2">
      <c r="A35" s="70">
        <f t="shared" si="0"/>
        <v>28</v>
      </c>
      <c r="B35" s="72" t="s">
        <v>810</v>
      </c>
      <c r="C35" s="81">
        <f t="shared" si="14"/>
        <v>4.5699999999999998E-2</v>
      </c>
      <c r="D35" s="81">
        <f t="shared" ref="D35:O35" si="19">ROUND((+D28*D21),4)</f>
        <v>4.65E-2</v>
      </c>
      <c r="E35" s="81">
        <f t="shared" si="19"/>
        <v>4.7E-2</v>
      </c>
      <c r="F35" s="81">
        <f t="shared" si="19"/>
        <v>4.7800000000000002E-2</v>
      </c>
      <c r="G35" s="81">
        <f t="shared" si="19"/>
        <v>4.8399999999999999E-2</v>
      </c>
      <c r="H35" s="81">
        <f t="shared" si="19"/>
        <v>4.8300000000000003E-2</v>
      </c>
      <c r="I35" s="81">
        <f t="shared" si="19"/>
        <v>4.8399999999999999E-2</v>
      </c>
      <c r="J35" s="81">
        <f t="shared" si="19"/>
        <v>4.8000000000000001E-2</v>
      </c>
      <c r="K35" s="81">
        <f t="shared" si="19"/>
        <v>4.7600000000000003E-2</v>
      </c>
      <c r="L35" s="81">
        <f t="shared" si="19"/>
        <v>4.7699999999999999E-2</v>
      </c>
      <c r="M35" s="81">
        <f t="shared" si="19"/>
        <v>4.7199999999999999E-2</v>
      </c>
      <c r="N35" s="81">
        <f t="shared" si="19"/>
        <v>4.87E-2</v>
      </c>
      <c r="O35" s="81">
        <f t="shared" si="19"/>
        <v>4.5100000000000001E-2</v>
      </c>
      <c r="P35" s="82">
        <f>ROUND(((C35/2)+SUM(D35:N35)+(O35/2))/12,4)</f>
        <v>4.7600000000000003E-2</v>
      </c>
    </row>
    <row r="36" spans="1:16" x14ac:dyDescent="0.2">
      <c r="A36" s="70">
        <f t="shared" si="0"/>
        <v>29</v>
      </c>
      <c r="C36" s="371">
        <f t="shared" ref="C36:P36" si="20">SUM(C32:C35)</f>
        <v>7.3300000000000004E-2</v>
      </c>
      <c r="D36" s="371">
        <f t="shared" si="20"/>
        <v>7.4300000000000005E-2</v>
      </c>
      <c r="E36" s="371">
        <f t="shared" si="20"/>
        <v>7.46E-2</v>
      </c>
      <c r="F36" s="371">
        <f t="shared" si="20"/>
        <v>7.5399999999999995E-2</v>
      </c>
      <c r="G36" s="371">
        <f t="shared" si="20"/>
        <v>7.6600000000000001E-2</v>
      </c>
      <c r="H36" s="371">
        <f t="shared" si="20"/>
        <v>7.6499999999999999E-2</v>
      </c>
      <c r="I36" s="371">
        <f t="shared" si="20"/>
        <v>7.6600000000000001E-2</v>
      </c>
      <c r="J36" s="371">
        <f t="shared" si="20"/>
        <v>7.6600000000000001E-2</v>
      </c>
      <c r="K36" s="371">
        <f t="shared" si="20"/>
        <v>7.6100000000000001E-2</v>
      </c>
      <c r="L36" s="371">
        <f t="shared" si="20"/>
        <v>7.6300000000000007E-2</v>
      </c>
      <c r="M36" s="371">
        <f t="shared" si="20"/>
        <v>7.6100000000000001E-2</v>
      </c>
      <c r="N36" s="371">
        <f t="shared" si="20"/>
        <v>7.5700000000000003E-2</v>
      </c>
      <c r="O36" s="371">
        <f t="shared" si="20"/>
        <v>7.1400000000000005E-2</v>
      </c>
      <c r="P36" s="371">
        <f t="shared" si="20"/>
        <v>7.5612499999999999E-2</v>
      </c>
    </row>
    <row r="37" spans="1:16" x14ac:dyDescent="0.2">
      <c r="A37" s="70"/>
    </row>
    <row r="38" spans="1:16" x14ac:dyDescent="0.2">
      <c r="A38" s="70"/>
    </row>
    <row r="39" spans="1:16" x14ac:dyDescent="0.2">
      <c r="A39" s="70"/>
    </row>
  </sheetData>
  <printOptions horizontalCentered="1"/>
  <pageMargins left="0.5" right="0.5" top="0.5" bottom="0.5" header="0.25" footer="0.25"/>
  <pageSetup scale="45" orientation="landscape" r:id="rId1"/>
  <headerFooter alignWithMargins="0">
    <oddFooter>&amp;C&amp;Z&amp;F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>
    <tabColor theme="9" tint="0.39997558519241921"/>
    <pageSetUpPr fitToPage="1"/>
  </sheetPr>
  <dimension ref="A1:CN130"/>
  <sheetViews>
    <sheetView showGridLines="0" topLeftCell="A7" zoomScaleNormal="100" workbookViewId="0">
      <selection activeCell="G37" sqref="G37"/>
    </sheetView>
  </sheetViews>
  <sheetFormatPr defaultColWidth="11.5703125" defaultRowHeight="15" x14ac:dyDescent="0.2"/>
  <cols>
    <col min="1" max="1" width="4" style="91" customWidth="1"/>
    <col min="2" max="2" width="10.140625" style="91" customWidth="1"/>
    <col min="3" max="3" width="22" style="91" customWidth="1"/>
    <col min="4" max="4" width="10" style="215" bestFit="1" customWidth="1"/>
    <col min="5" max="5" width="11.5703125" style="215" bestFit="1" customWidth="1"/>
    <col min="6" max="6" width="11.5703125" style="215" customWidth="1"/>
    <col min="7" max="7" width="16" style="91" bestFit="1" customWidth="1"/>
    <col min="8" max="8" width="16.85546875" style="91" bestFit="1" customWidth="1"/>
    <col min="9" max="9" width="10.28515625" style="91" customWidth="1"/>
    <col min="10" max="10" width="11.28515625" style="91" bestFit="1" customWidth="1"/>
    <col min="11" max="11" width="18.140625" style="91" bestFit="1" customWidth="1"/>
    <col min="12" max="12" width="7.5703125" style="91" customWidth="1"/>
    <col min="13" max="13" width="21.140625" style="91" bestFit="1" customWidth="1"/>
    <col min="14" max="14" width="4" style="91" bestFit="1" customWidth="1"/>
    <col min="15" max="15" width="7.42578125" style="91" customWidth="1"/>
    <col min="16" max="16" width="16" style="91" customWidth="1"/>
    <col min="17" max="17" width="8.7109375" style="91" customWidth="1"/>
    <col min="18" max="18" width="9" style="91" bestFit="1" customWidth="1"/>
    <col min="19" max="19" width="9.5703125" style="91" bestFit="1" customWidth="1"/>
    <col min="20" max="20" width="14.42578125" style="91" customWidth="1"/>
    <col min="21" max="21" width="16.42578125" style="91" customWidth="1"/>
    <col min="22" max="22" width="7.85546875" style="91" bestFit="1" customWidth="1"/>
    <col min="23" max="23" width="14.5703125" style="91" bestFit="1" customWidth="1"/>
    <col min="24" max="24" width="12.140625" style="91" customWidth="1"/>
    <col min="25" max="25" width="11.28515625" style="91" customWidth="1"/>
    <col min="26" max="26" width="2.28515625" style="91" customWidth="1"/>
    <col min="27" max="27" width="15.140625" style="91" customWidth="1"/>
    <col min="28" max="28" width="11.5703125" style="91"/>
    <col min="29" max="29" width="16.5703125" style="91" customWidth="1"/>
    <col min="30" max="30" width="2.28515625" style="91" customWidth="1"/>
    <col min="31" max="31" width="8.7109375" style="91" customWidth="1"/>
    <col min="32" max="32" width="26.7109375" style="91" customWidth="1"/>
    <col min="33" max="33" width="3.5703125" style="91" customWidth="1"/>
    <col min="34" max="34" width="19" style="91" customWidth="1"/>
    <col min="35" max="35" width="2.28515625" style="91" customWidth="1"/>
    <col min="36" max="36" width="16.42578125" style="91" customWidth="1"/>
    <col min="37" max="37" width="7.42578125" style="91" customWidth="1"/>
    <col min="38" max="38" width="16.42578125" style="91" customWidth="1"/>
    <col min="39" max="39" width="11.5703125" style="91"/>
    <col min="40" max="40" width="19" style="91" customWidth="1"/>
    <col min="41" max="41" width="2.28515625" style="91" customWidth="1"/>
    <col min="42" max="42" width="12.5703125" style="91" customWidth="1"/>
    <col min="43" max="43" width="2.28515625" style="91" customWidth="1"/>
    <col min="44" max="44" width="12.5703125" style="91" customWidth="1"/>
    <col min="45" max="45" width="2.28515625" style="91" customWidth="1"/>
    <col min="46" max="46" width="19" style="91" customWidth="1"/>
    <col min="47" max="47" width="2.28515625" style="91" customWidth="1"/>
    <col min="48" max="48" width="19" style="91" customWidth="1"/>
    <col min="49" max="49" width="2.28515625" style="91" customWidth="1"/>
    <col min="50" max="50" width="19" style="91" customWidth="1"/>
    <col min="51" max="51" width="2.28515625" style="91" customWidth="1"/>
    <col min="52" max="52" width="13.85546875" style="91" customWidth="1"/>
    <col min="53" max="53" width="2.28515625" style="91" customWidth="1"/>
    <col min="54" max="54" width="19" style="91" customWidth="1"/>
    <col min="55" max="57" width="11.5703125" style="91"/>
    <col min="58" max="59" width="20.28515625" style="91" customWidth="1"/>
    <col min="60" max="16384" width="11.5703125" style="91"/>
  </cols>
  <sheetData>
    <row r="1" spans="1:92" s="90" customFormat="1" ht="15.75" x14ac:dyDescent="0.25">
      <c r="A1" s="87" t="s">
        <v>1743</v>
      </c>
      <c r="B1" s="87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9"/>
      <c r="V1" s="89"/>
      <c r="AE1" s="91"/>
      <c r="AF1" s="91"/>
      <c r="AG1" s="91"/>
      <c r="AH1" s="91"/>
      <c r="AI1" s="91"/>
      <c r="AJ1" s="91"/>
      <c r="AK1" s="91"/>
      <c r="AL1" s="91"/>
      <c r="AM1" s="92"/>
      <c r="BL1" s="93"/>
      <c r="BM1" s="93"/>
      <c r="BN1" s="93"/>
      <c r="BO1" s="93"/>
      <c r="BP1" s="93"/>
      <c r="BQ1" s="93"/>
      <c r="BR1" s="93"/>
      <c r="BS1" s="93"/>
      <c r="BT1" s="93"/>
    </row>
    <row r="2" spans="1:92" s="96" customFormat="1" ht="15.75" x14ac:dyDescent="0.25">
      <c r="A2" s="94" t="s">
        <v>1840</v>
      </c>
      <c r="B2" s="94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AD2" s="97"/>
      <c r="AM2" s="98"/>
      <c r="BL2" s="99"/>
      <c r="BM2" s="99"/>
      <c r="BN2" s="99"/>
      <c r="BO2" s="99"/>
      <c r="BP2" s="99"/>
      <c r="BQ2" s="99"/>
      <c r="BR2" s="99"/>
      <c r="BS2" s="99"/>
      <c r="BT2" s="99"/>
    </row>
    <row r="3" spans="1:92" s="96" customFormat="1" ht="15.75" x14ac:dyDescent="0.25">
      <c r="A3" s="94" t="s">
        <v>1839</v>
      </c>
      <c r="B3" s="94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  <c r="T3" s="95"/>
      <c r="AD3" s="97"/>
      <c r="AM3" s="98"/>
      <c r="BL3" s="99"/>
      <c r="BM3" s="99"/>
      <c r="BN3" s="99"/>
      <c r="BO3" s="99"/>
      <c r="BP3" s="99"/>
      <c r="BQ3" s="99"/>
      <c r="BR3" s="99"/>
      <c r="BS3" s="99"/>
      <c r="BT3" s="99"/>
    </row>
    <row r="4" spans="1:92" s="90" customFormat="1" ht="15.75" x14ac:dyDescent="0.25">
      <c r="A4" s="100"/>
      <c r="B4" s="101"/>
      <c r="C4" s="101"/>
      <c r="D4" s="102"/>
      <c r="E4" s="102"/>
      <c r="F4" s="102"/>
      <c r="G4" s="101"/>
      <c r="H4" s="101"/>
      <c r="I4" s="101"/>
      <c r="J4" s="101"/>
      <c r="K4" s="103" t="s">
        <v>1744</v>
      </c>
      <c r="L4" s="101"/>
      <c r="M4" s="103" t="s">
        <v>1745</v>
      </c>
      <c r="N4" s="103"/>
      <c r="O4" s="101"/>
      <c r="P4" s="101"/>
      <c r="Q4" s="101"/>
      <c r="R4" s="101"/>
      <c r="S4" s="101"/>
      <c r="T4" s="104"/>
      <c r="U4" s="89"/>
      <c r="V4" s="89"/>
      <c r="X4" s="105"/>
      <c r="AE4" s="91"/>
      <c r="AF4" s="91"/>
      <c r="AG4" s="91"/>
      <c r="AH4" s="91"/>
      <c r="AI4" s="91"/>
      <c r="AJ4" s="91"/>
      <c r="AK4" s="91"/>
      <c r="AL4" s="91"/>
      <c r="AM4" s="92"/>
      <c r="BL4" s="93"/>
      <c r="BM4" s="93"/>
      <c r="BN4" s="93"/>
      <c r="BO4" s="93"/>
      <c r="BP4" s="93"/>
      <c r="BQ4" s="93"/>
      <c r="BR4" s="93"/>
      <c r="BS4" s="93"/>
      <c r="BT4" s="93"/>
    </row>
    <row r="5" spans="1:92" s="93" customFormat="1" ht="15.75" x14ac:dyDescent="0.25">
      <c r="A5" s="106" t="s">
        <v>1746</v>
      </c>
      <c r="B5" s="107"/>
      <c r="C5" s="107"/>
      <c r="D5" s="108"/>
      <c r="E5" s="108"/>
      <c r="F5" s="108"/>
      <c r="G5" s="107"/>
      <c r="H5" s="107"/>
      <c r="I5" s="109" t="s">
        <v>1747</v>
      </c>
      <c r="J5" s="110"/>
      <c r="K5" s="109" t="s">
        <v>1748</v>
      </c>
      <c r="L5" s="110"/>
      <c r="M5" s="109" t="s">
        <v>1749</v>
      </c>
      <c r="N5" s="109"/>
      <c r="O5" s="110"/>
      <c r="P5" s="109" t="s">
        <v>1750</v>
      </c>
      <c r="Q5" s="110"/>
      <c r="R5" s="108" t="s">
        <v>1751</v>
      </c>
      <c r="S5" s="111" t="s">
        <v>1752</v>
      </c>
      <c r="T5" s="112" t="s">
        <v>1753</v>
      </c>
      <c r="AD5" s="90"/>
      <c r="AE5" s="91"/>
      <c r="AF5" s="91"/>
      <c r="AG5" s="91"/>
      <c r="AH5" s="91"/>
      <c r="AI5" s="91"/>
      <c r="AJ5" s="91"/>
      <c r="AK5" s="91"/>
      <c r="AL5" s="91"/>
      <c r="AM5" s="92"/>
    </row>
    <row r="6" spans="1:92" s="93" customFormat="1" ht="15.75" x14ac:dyDescent="0.25">
      <c r="A6" s="106"/>
      <c r="B6" s="107"/>
      <c r="C6" s="108" t="s">
        <v>1754</v>
      </c>
      <c r="D6" s="108"/>
      <c r="E6" s="108"/>
      <c r="F6" s="113">
        <v>41274</v>
      </c>
      <c r="G6" s="107"/>
      <c r="H6" s="107"/>
      <c r="I6" s="107"/>
      <c r="J6" s="114" t="s">
        <v>1755</v>
      </c>
      <c r="K6" s="107"/>
      <c r="L6" s="108" t="s">
        <v>1755</v>
      </c>
      <c r="M6" s="107"/>
      <c r="N6" s="107"/>
      <c r="O6" s="108" t="s">
        <v>1755</v>
      </c>
      <c r="P6" s="107"/>
      <c r="Q6" s="111" t="s">
        <v>1756</v>
      </c>
      <c r="R6" s="108" t="s">
        <v>1757</v>
      </c>
      <c r="S6" s="111" t="s">
        <v>1758</v>
      </c>
      <c r="T6" s="112" t="s">
        <v>1759</v>
      </c>
      <c r="AD6" s="90"/>
      <c r="AE6" s="91"/>
      <c r="AF6" s="91"/>
      <c r="AG6" s="91"/>
      <c r="AH6" s="91"/>
      <c r="AI6" s="91"/>
      <c r="AJ6" s="91"/>
      <c r="AK6" s="91"/>
      <c r="AL6" s="91"/>
      <c r="AM6" s="92"/>
    </row>
    <row r="7" spans="1:92" s="93" customFormat="1" ht="15.75" x14ac:dyDescent="0.25">
      <c r="A7" s="106" t="s">
        <v>1760</v>
      </c>
      <c r="B7" s="115" t="s">
        <v>1761</v>
      </c>
      <c r="C7" s="114" t="s">
        <v>1762</v>
      </c>
      <c r="D7" s="114" t="s">
        <v>1763</v>
      </c>
      <c r="E7" s="114" t="s">
        <v>1764</v>
      </c>
      <c r="F7" s="116" t="s">
        <v>1765</v>
      </c>
      <c r="G7" s="107"/>
      <c r="H7" s="107"/>
      <c r="I7" s="107"/>
      <c r="J7" s="114" t="s">
        <v>1766</v>
      </c>
      <c r="K7" s="107"/>
      <c r="L7" s="108" t="s">
        <v>1766</v>
      </c>
      <c r="M7" s="107"/>
      <c r="N7" s="107"/>
      <c r="O7" s="108" t="s">
        <v>1766</v>
      </c>
      <c r="P7" s="111"/>
      <c r="Q7" s="111" t="s">
        <v>1766</v>
      </c>
      <c r="R7" s="108" t="s">
        <v>1767</v>
      </c>
      <c r="S7" s="111" t="s">
        <v>1768</v>
      </c>
      <c r="T7" s="112" t="s">
        <v>1769</v>
      </c>
      <c r="AD7" s="90"/>
      <c r="AE7" s="91"/>
      <c r="AF7" s="91"/>
      <c r="AG7" s="91"/>
      <c r="AH7" s="91"/>
      <c r="AI7" s="91"/>
      <c r="AJ7" s="91"/>
      <c r="AK7" s="91"/>
      <c r="AL7" s="91"/>
      <c r="AM7" s="92"/>
    </row>
    <row r="8" spans="1:92" s="93" customFormat="1" ht="15.75" x14ac:dyDescent="0.25">
      <c r="A8" s="117" t="s">
        <v>1770</v>
      </c>
      <c r="B8" s="118" t="s">
        <v>1771</v>
      </c>
      <c r="C8" s="119" t="s">
        <v>1772</v>
      </c>
      <c r="D8" s="119" t="s">
        <v>1773</v>
      </c>
      <c r="E8" s="119" t="s">
        <v>1763</v>
      </c>
      <c r="F8" s="118" t="s">
        <v>1764</v>
      </c>
      <c r="G8" s="119" t="s">
        <v>1774</v>
      </c>
      <c r="H8" s="119" t="s">
        <v>1775</v>
      </c>
      <c r="I8" s="119" t="s">
        <v>1776</v>
      </c>
      <c r="J8" s="120" t="s">
        <v>1776</v>
      </c>
      <c r="K8" s="120" t="s">
        <v>1776</v>
      </c>
      <c r="L8" s="120" t="s">
        <v>1776</v>
      </c>
      <c r="M8" s="120" t="s">
        <v>1776</v>
      </c>
      <c r="N8" s="120"/>
      <c r="O8" s="120" t="s">
        <v>1776</v>
      </c>
      <c r="P8" s="120" t="s">
        <v>1776</v>
      </c>
      <c r="Q8" s="121" t="s">
        <v>1776</v>
      </c>
      <c r="R8" s="120" t="s">
        <v>1777</v>
      </c>
      <c r="S8" s="122" t="s">
        <v>1778</v>
      </c>
      <c r="T8" s="123" t="s">
        <v>1779</v>
      </c>
      <c r="W8" s="378" t="s">
        <v>1780</v>
      </c>
      <c r="X8" s="378"/>
      <c r="AD8" s="90"/>
      <c r="AE8" s="91"/>
      <c r="AF8" s="91"/>
      <c r="AG8" s="91"/>
      <c r="AH8" s="91"/>
      <c r="AI8" s="91"/>
      <c r="AJ8" s="91"/>
      <c r="AK8" s="91"/>
      <c r="AL8" s="91"/>
      <c r="AM8" s="92"/>
    </row>
    <row r="9" spans="1:92" s="90" customFormat="1" ht="15.75" x14ac:dyDescent="0.25">
      <c r="A9" s="124"/>
      <c r="B9" s="125"/>
      <c r="C9" s="126" t="s">
        <v>1781</v>
      </c>
      <c r="D9" s="126" t="s">
        <v>1782</v>
      </c>
      <c r="E9" s="126" t="s">
        <v>1783</v>
      </c>
      <c r="F9" s="127"/>
      <c r="G9" s="126" t="s">
        <v>1784</v>
      </c>
      <c r="H9" s="126" t="s">
        <v>1785</v>
      </c>
      <c r="I9" s="126" t="s">
        <v>1786</v>
      </c>
      <c r="J9" s="126" t="s">
        <v>1787</v>
      </c>
      <c r="K9" s="126" t="s">
        <v>1788</v>
      </c>
      <c r="L9" s="126" t="s">
        <v>1789</v>
      </c>
      <c r="M9" s="126" t="s">
        <v>1790</v>
      </c>
      <c r="N9" s="126"/>
      <c r="O9" s="126" t="s">
        <v>1791</v>
      </c>
      <c r="P9" s="126" t="s">
        <v>1792</v>
      </c>
      <c r="Q9" s="126" t="s">
        <v>1793</v>
      </c>
      <c r="R9" s="126" t="s">
        <v>1794</v>
      </c>
      <c r="S9" s="126" t="s">
        <v>1795</v>
      </c>
      <c r="T9" s="128" t="s">
        <v>1796</v>
      </c>
      <c r="U9" s="89"/>
      <c r="V9" s="89"/>
      <c r="W9" s="129"/>
      <c r="X9" s="129"/>
      <c r="AE9" s="91"/>
      <c r="AF9" s="91"/>
      <c r="AG9" s="91"/>
      <c r="AH9" s="91"/>
      <c r="AI9" s="91"/>
      <c r="AJ9" s="91"/>
      <c r="AK9" s="91"/>
      <c r="AL9" s="91"/>
      <c r="AM9" s="92"/>
      <c r="BL9" s="93"/>
      <c r="BM9" s="93"/>
      <c r="BN9" s="93"/>
      <c r="BO9" s="93"/>
      <c r="BP9" s="93"/>
      <c r="BQ9" s="93"/>
      <c r="BR9" s="93"/>
      <c r="BS9" s="93"/>
      <c r="BT9" s="93"/>
    </row>
    <row r="10" spans="1:92" s="93" customFormat="1" x14ac:dyDescent="0.2">
      <c r="A10" s="130"/>
      <c r="B10" s="131"/>
      <c r="C10" s="132" t="s">
        <v>1797</v>
      </c>
      <c r="D10" s="127"/>
      <c r="E10" s="133"/>
      <c r="F10" s="134"/>
      <c r="G10" s="131"/>
      <c r="H10" s="135"/>
      <c r="I10" s="131"/>
      <c r="J10" s="131"/>
      <c r="K10" s="131"/>
      <c r="L10" s="131"/>
      <c r="M10" s="136"/>
      <c r="N10" s="136"/>
      <c r="O10" s="131"/>
      <c r="P10" s="131"/>
      <c r="Q10" s="131"/>
      <c r="R10" s="131"/>
      <c r="S10" s="131"/>
      <c r="T10" s="137"/>
      <c r="U10" s="138"/>
      <c r="V10" s="138"/>
      <c r="W10" s="139"/>
      <c r="X10" s="139"/>
      <c r="AE10" s="91"/>
      <c r="AF10" s="91"/>
      <c r="AG10" s="91"/>
      <c r="AH10" s="91"/>
      <c r="AI10" s="91"/>
      <c r="AJ10" s="91"/>
      <c r="AK10" s="91"/>
      <c r="AL10" s="91"/>
      <c r="AM10" s="92"/>
    </row>
    <row r="11" spans="1:92" s="93" customFormat="1" x14ac:dyDescent="0.2">
      <c r="A11" s="140"/>
      <c r="B11" s="141"/>
      <c r="C11" s="142" t="s">
        <v>1798</v>
      </c>
      <c r="D11" s="133"/>
      <c r="E11" s="133"/>
      <c r="F11" s="134"/>
      <c r="G11" s="131"/>
      <c r="H11" s="135"/>
      <c r="I11" s="131"/>
      <c r="J11" s="131"/>
      <c r="K11" s="131"/>
      <c r="L11" s="131"/>
      <c r="M11" s="136"/>
      <c r="N11" s="136"/>
      <c r="O11" s="131"/>
      <c r="P11" s="131"/>
      <c r="Q11" s="131"/>
      <c r="R11" s="131"/>
      <c r="S11" s="131"/>
      <c r="T11" s="143"/>
      <c r="U11" s="138"/>
      <c r="V11" s="138"/>
      <c r="W11" s="139"/>
      <c r="X11" s="139"/>
      <c r="AE11" s="91"/>
      <c r="AF11" s="91"/>
      <c r="AG11" s="91"/>
      <c r="AH11" s="91"/>
      <c r="AI11" s="91"/>
      <c r="AJ11" s="91"/>
      <c r="AK11" s="91"/>
      <c r="AL11" s="91"/>
      <c r="AM11" s="92"/>
    </row>
    <row r="12" spans="1:92" s="93" customFormat="1" x14ac:dyDescent="0.2">
      <c r="A12" s="144">
        <v>1</v>
      </c>
      <c r="B12" s="145">
        <v>8.2600000000000007E-2</v>
      </c>
      <c r="C12" s="146" t="s">
        <v>1799</v>
      </c>
      <c r="D12" s="147">
        <v>34598</v>
      </c>
      <c r="E12" s="148">
        <v>41903</v>
      </c>
      <c r="F12" s="149">
        <f t="shared" ref="F12:F33" si="0">-($F$6-E12)/365</f>
        <v>1.7232876712328766</v>
      </c>
      <c r="G12" s="150">
        <v>10000000</v>
      </c>
      <c r="H12" s="135">
        <f t="shared" ref="H12:H27" si="1">G12</f>
        <v>10000000</v>
      </c>
      <c r="I12" s="150">
        <v>0</v>
      </c>
      <c r="J12" s="151">
        <f t="shared" ref="J12:J19" si="2">-I12/H12*100</f>
        <v>0</v>
      </c>
      <c r="K12" s="152">
        <v>40000</v>
      </c>
      <c r="L12" s="153">
        <f t="shared" ref="L12:L34" si="3">K12/H12*100</f>
        <v>0.4</v>
      </c>
      <c r="M12" s="154">
        <f>854390+8979</f>
        <v>863369</v>
      </c>
      <c r="N12" s="155" t="s">
        <v>1800</v>
      </c>
      <c r="O12" s="151">
        <f t="shared" ref="O12:O34" si="4">M12/H12*100</f>
        <v>8.6336899999999996</v>
      </c>
      <c r="P12" s="135">
        <f t="shared" ref="P12:P34" si="5">H12+I12-K12-M12</f>
        <v>9096631</v>
      </c>
      <c r="Q12" s="153">
        <f t="shared" ref="Q12:Q34" si="6">ROUND((P12/H12*100),3)</f>
        <v>90.965999999999994</v>
      </c>
      <c r="R12" s="156">
        <v>20</v>
      </c>
      <c r="S12" s="157">
        <v>9.2600000000000002E-2</v>
      </c>
      <c r="T12" s="137">
        <f t="shared" ref="T12:T36" si="7">ROUND((+S12*G12),0)</f>
        <v>926000</v>
      </c>
      <c r="V12" s="138"/>
      <c r="W12" s="158">
        <f t="shared" ref="W12:W32" si="8">ROUND(YIELD(D12,E12,B12,P12/H12*100,100,2),5)</f>
        <v>9.2600000000000002E-2</v>
      </c>
      <c r="X12" s="158">
        <f t="shared" ref="X12:X34" si="9">S12-W12</f>
        <v>0</v>
      </c>
      <c r="AE12" s="91"/>
      <c r="AF12" s="91"/>
      <c r="AG12" s="91"/>
      <c r="AH12" s="91"/>
      <c r="AI12" s="91"/>
      <c r="AJ12" s="91"/>
      <c r="AK12" s="91"/>
      <c r="AL12" s="91"/>
      <c r="AM12" s="159"/>
      <c r="BO12" s="91"/>
    </row>
    <row r="13" spans="1:92" s="170" customFormat="1" x14ac:dyDescent="0.2">
      <c r="A13" s="144">
        <f t="shared" ref="A13:A34" si="10">A12+1</f>
        <v>2</v>
      </c>
      <c r="B13" s="145">
        <v>3.95E-2</v>
      </c>
      <c r="C13" s="160" t="s">
        <v>1801</v>
      </c>
      <c r="D13" s="147">
        <v>40003</v>
      </c>
      <c r="E13" s="148">
        <v>41835</v>
      </c>
      <c r="F13" s="149">
        <f t="shared" si="0"/>
        <v>1.536986301369863</v>
      </c>
      <c r="G13" s="161">
        <v>50000000</v>
      </c>
      <c r="H13" s="162">
        <f t="shared" si="1"/>
        <v>50000000</v>
      </c>
      <c r="I13" s="161">
        <v>0</v>
      </c>
      <c r="J13" s="163">
        <f t="shared" si="2"/>
        <v>0</v>
      </c>
      <c r="K13" s="164">
        <v>250500</v>
      </c>
      <c r="L13" s="165">
        <f t="shared" si="3"/>
        <v>0.501</v>
      </c>
      <c r="M13" s="166">
        <v>191076</v>
      </c>
      <c r="N13" s="167"/>
      <c r="O13" s="163">
        <f t="shared" si="4"/>
        <v>0.38215199999999999</v>
      </c>
      <c r="P13" s="162">
        <f t="shared" si="5"/>
        <v>49558424</v>
      </c>
      <c r="Q13" s="165">
        <f t="shared" si="6"/>
        <v>99.117000000000004</v>
      </c>
      <c r="R13" s="168">
        <v>5</v>
      </c>
      <c r="S13" s="157">
        <v>4.147E-2</v>
      </c>
      <c r="T13" s="169">
        <f t="shared" si="7"/>
        <v>2073500</v>
      </c>
      <c r="V13" s="138"/>
      <c r="W13" s="158">
        <f t="shared" si="8"/>
        <v>4.147E-2</v>
      </c>
      <c r="X13" s="158">
        <f t="shared" si="9"/>
        <v>0</v>
      </c>
      <c r="AE13" s="171"/>
      <c r="AF13" s="171"/>
      <c r="AG13" s="171"/>
      <c r="AH13" s="171"/>
      <c r="AI13" s="171"/>
      <c r="AJ13" s="171"/>
      <c r="AK13" s="171"/>
      <c r="AL13" s="171"/>
      <c r="AM13" s="172"/>
      <c r="BO13" s="171"/>
    </row>
    <row r="14" spans="1:92" s="170" customFormat="1" ht="15.75" x14ac:dyDescent="0.25">
      <c r="A14" s="144">
        <f t="shared" si="10"/>
        <v>3</v>
      </c>
      <c r="B14" s="145">
        <v>4.7E-2</v>
      </c>
      <c r="C14" s="160" t="s">
        <v>1802</v>
      </c>
      <c r="D14" s="147">
        <v>38524</v>
      </c>
      <c r="E14" s="148">
        <v>42177</v>
      </c>
      <c r="F14" s="149">
        <f t="shared" si="0"/>
        <v>2.473972602739726</v>
      </c>
      <c r="G14" s="173">
        <v>40000000</v>
      </c>
      <c r="H14" s="162">
        <f t="shared" si="1"/>
        <v>40000000</v>
      </c>
      <c r="I14" s="174">
        <v>0</v>
      </c>
      <c r="J14" s="163">
        <f t="shared" si="2"/>
        <v>0</v>
      </c>
      <c r="K14" s="175">
        <v>250000</v>
      </c>
      <c r="L14" s="165">
        <f t="shared" si="3"/>
        <v>0.625</v>
      </c>
      <c r="M14" s="175">
        <v>91898</v>
      </c>
      <c r="N14" s="175"/>
      <c r="O14" s="163">
        <f t="shared" si="4"/>
        <v>0.229745</v>
      </c>
      <c r="P14" s="162">
        <f t="shared" si="5"/>
        <v>39658102</v>
      </c>
      <c r="Q14" s="165">
        <f t="shared" si="6"/>
        <v>99.144999999999996</v>
      </c>
      <c r="R14" s="168">
        <v>10</v>
      </c>
      <c r="S14" s="176">
        <v>4.8090000000000001E-2</v>
      </c>
      <c r="T14" s="169">
        <f t="shared" si="7"/>
        <v>1923600</v>
      </c>
      <c r="V14" s="138"/>
      <c r="W14" s="158">
        <f t="shared" si="8"/>
        <v>4.8090000000000001E-2</v>
      </c>
      <c r="X14" s="158">
        <f t="shared" si="9"/>
        <v>0</v>
      </c>
      <c r="AE14" s="171"/>
      <c r="AF14" s="171"/>
      <c r="AG14" s="171"/>
      <c r="AH14" s="171"/>
      <c r="AI14" s="171"/>
      <c r="AJ14" s="171"/>
      <c r="AK14" s="171"/>
      <c r="AL14" s="171"/>
      <c r="AM14" s="172"/>
      <c r="BO14" s="171"/>
      <c r="BU14" s="177"/>
      <c r="BV14" s="177"/>
      <c r="BW14" s="177"/>
      <c r="BX14" s="177"/>
      <c r="BY14" s="177"/>
      <c r="BZ14" s="177"/>
      <c r="CA14" s="177"/>
      <c r="CB14" s="177"/>
      <c r="CC14" s="177"/>
      <c r="CD14" s="177"/>
      <c r="CE14" s="177"/>
      <c r="CF14" s="177"/>
      <c r="CG14" s="177"/>
      <c r="CH14" s="177"/>
      <c r="CI14" s="177"/>
      <c r="CJ14" s="177"/>
      <c r="CK14" s="177"/>
      <c r="CL14" s="177"/>
      <c r="CM14" s="177"/>
      <c r="CN14" s="177"/>
    </row>
    <row r="15" spans="1:92" s="170" customFormat="1" ht="15.75" x14ac:dyDescent="0.25">
      <c r="A15" s="144">
        <f t="shared" si="10"/>
        <v>4</v>
      </c>
      <c r="B15" s="145">
        <v>5.1499999999999997E-2</v>
      </c>
      <c r="C15" s="160" t="s">
        <v>1803</v>
      </c>
      <c r="D15" s="147">
        <v>39066</v>
      </c>
      <c r="E15" s="148">
        <v>42719</v>
      </c>
      <c r="F15" s="149">
        <f t="shared" si="0"/>
        <v>3.9589041095890409</v>
      </c>
      <c r="G15" s="173">
        <v>25000000</v>
      </c>
      <c r="H15" s="162">
        <f t="shared" si="1"/>
        <v>25000000</v>
      </c>
      <c r="I15" s="174">
        <v>0</v>
      </c>
      <c r="J15" s="163">
        <f t="shared" si="2"/>
        <v>0</v>
      </c>
      <c r="K15" s="175">
        <v>156250</v>
      </c>
      <c r="L15" s="165">
        <f t="shared" si="3"/>
        <v>0.625</v>
      </c>
      <c r="M15" s="175">
        <v>121426.47</v>
      </c>
      <c r="N15" s="175"/>
      <c r="O15" s="163">
        <f t="shared" si="4"/>
        <v>0.48570588000000003</v>
      </c>
      <c r="P15" s="162">
        <f t="shared" si="5"/>
        <v>24722323.530000001</v>
      </c>
      <c r="Q15" s="165">
        <f t="shared" si="6"/>
        <v>98.888999999999996</v>
      </c>
      <c r="R15" s="168">
        <v>10</v>
      </c>
      <c r="S15" s="176">
        <v>5.2944866711552789E-2</v>
      </c>
      <c r="T15" s="169">
        <f t="shared" si="7"/>
        <v>1323622</v>
      </c>
      <c r="V15" s="138"/>
      <c r="W15" s="158">
        <f t="shared" si="8"/>
        <v>5.2940000000000001E-2</v>
      </c>
      <c r="X15" s="158">
        <f t="shared" si="9"/>
        <v>4.8667115527881166E-6</v>
      </c>
      <c r="AE15" s="171"/>
      <c r="AF15" s="171"/>
      <c r="AG15" s="171"/>
      <c r="AH15" s="171"/>
      <c r="AI15" s="171"/>
      <c r="AJ15" s="171"/>
      <c r="AK15" s="171"/>
      <c r="AL15" s="171"/>
      <c r="AM15" s="172"/>
      <c r="BO15" s="171"/>
      <c r="BU15" s="177"/>
      <c r="BV15" s="177"/>
      <c r="BW15" s="177"/>
      <c r="BX15" s="177"/>
      <c r="BY15" s="177"/>
      <c r="BZ15" s="177"/>
      <c r="CA15" s="177"/>
      <c r="CB15" s="177"/>
      <c r="CC15" s="177"/>
      <c r="CD15" s="177"/>
      <c r="CE15" s="177"/>
      <c r="CF15" s="177"/>
      <c r="CG15" s="177"/>
      <c r="CH15" s="177"/>
      <c r="CI15" s="177"/>
      <c r="CJ15" s="177"/>
      <c r="CK15" s="177"/>
      <c r="CL15" s="177"/>
      <c r="CM15" s="177"/>
      <c r="CN15" s="177"/>
    </row>
    <row r="16" spans="1:92" s="170" customFormat="1" x14ac:dyDescent="0.2">
      <c r="A16" s="144">
        <f t="shared" si="10"/>
        <v>5</v>
      </c>
      <c r="B16" s="145">
        <v>7.0000000000000007E-2</v>
      </c>
      <c r="C16" s="160" t="s">
        <v>1804</v>
      </c>
      <c r="D16" s="147">
        <v>35643</v>
      </c>
      <c r="E16" s="148">
        <v>42948</v>
      </c>
      <c r="F16" s="149">
        <f t="shared" si="0"/>
        <v>4.5863013698630137</v>
      </c>
      <c r="G16" s="161">
        <v>40000000</v>
      </c>
      <c r="H16" s="162">
        <f t="shared" si="1"/>
        <v>40000000</v>
      </c>
      <c r="I16" s="161">
        <v>0</v>
      </c>
      <c r="J16" s="163">
        <f t="shared" si="2"/>
        <v>0</v>
      </c>
      <c r="K16" s="164">
        <v>300000</v>
      </c>
      <c r="L16" s="165">
        <f t="shared" si="3"/>
        <v>0.75</v>
      </c>
      <c r="M16" s="166">
        <v>75600</v>
      </c>
      <c r="N16" s="166"/>
      <c r="O16" s="163">
        <f t="shared" si="4"/>
        <v>0.189</v>
      </c>
      <c r="P16" s="162">
        <f t="shared" si="5"/>
        <v>39624400</v>
      </c>
      <c r="Q16" s="165">
        <f t="shared" si="6"/>
        <v>99.061000000000007</v>
      </c>
      <c r="R16" s="178">
        <v>20</v>
      </c>
      <c r="S16" s="176">
        <v>7.0889999999999995E-2</v>
      </c>
      <c r="T16" s="169">
        <f t="shared" si="7"/>
        <v>2835600</v>
      </c>
      <c r="V16" s="138"/>
      <c r="W16" s="158">
        <f t="shared" si="8"/>
        <v>7.0889999999999995E-2</v>
      </c>
      <c r="X16" s="158">
        <f t="shared" si="9"/>
        <v>0</v>
      </c>
      <c r="AE16" s="171"/>
      <c r="AF16" s="171"/>
      <c r="AG16" s="171"/>
      <c r="AH16" s="171"/>
      <c r="AI16" s="171"/>
      <c r="AJ16" s="171"/>
      <c r="AK16" s="171"/>
      <c r="AL16" s="171"/>
      <c r="AM16" s="172"/>
      <c r="BO16" s="171"/>
    </row>
    <row r="17" spans="1:92" s="170" customFormat="1" x14ac:dyDescent="0.2">
      <c r="A17" s="144">
        <f t="shared" si="10"/>
        <v>6</v>
      </c>
      <c r="B17" s="145">
        <v>6.6000000000000003E-2</v>
      </c>
      <c r="C17" s="160" t="s">
        <v>1805</v>
      </c>
      <c r="D17" s="147">
        <v>35871</v>
      </c>
      <c r="E17" s="148">
        <v>43175</v>
      </c>
      <c r="F17" s="149">
        <f t="shared" si="0"/>
        <v>5.2082191780821914</v>
      </c>
      <c r="G17" s="173">
        <v>22000000</v>
      </c>
      <c r="H17" s="162">
        <f t="shared" si="1"/>
        <v>22000000</v>
      </c>
      <c r="I17" s="174">
        <v>0</v>
      </c>
      <c r="J17" s="163">
        <f t="shared" si="2"/>
        <v>0</v>
      </c>
      <c r="K17" s="175">
        <v>165000</v>
      </c>
      <c r="L17" s="165">
        <f t="shared" si="3"/>
        <v>0.75</v>
      </c>
      <c r="M17" s="175">
        <f>46420+222664+910800</f>
        <v>1179884</v>
      </c>
      <c r="N17" s="179" t="s">
        <v>1806</v>
      </c>
      <c r="O17" s="163">
        <f t="shared" si="4"/>
        <v>5.3631090909090906</v>
      </c>
      <c r="P17" s="162">
        <f t="shared" si="5"/>
        <v>20655116</v>
      </c>
      <c r="Q17" s="165">
        <f t="shared" si="6"/>
        <v>93.887</v>
      </c>
      <c r="R17" s="168">
        <v>20</v>
      </c>
      <c r="S17" s="176">
        <v>7.1809999999999999E-2</v>
      </c>
      <c r="T17" s="169">
        <f t="shared" si="7"/>
        <v>1579820</v>
      </c>
      <c r="V17" s="138"/>
      <c r="W17" s="158">
        <f t="shared" si="8"/>
        <v>7.1809999999999999E-2</v>
      </c>
      <c r="X17" s="158">
        <f t="shared" si="9"/>
        <v>0</v>
      </c>
      <c r="AE17" s="171"/>
      <c r="AF17" s="171"/>
      <c r="AG17" s="171"/>
      <c r="AH17" s="171"/>
      <c r="AI17" s="171"/>
      <c r="AJ17" s="171"/>
      <c r="AK17" s="171"/>
      <c r="AL17" s="171"/>
      <c r="AM17" s="172"/>
      <c r="BO17" s="171"/>
    </row>
    <row r="18" spans="1:92" s="170" customFormat="1" x14ac:dyDescent="0.2">
      <c r="A18" s="144">
        <f t="shared" si="10"/>
        <v>7</v>
      </c>
      <c r="B18" s="145">
        <v>8.3099999999999993E-2</v>
      </c>
      <c r="C18" s="160" t="s">
        <v>1807</v>
      </c>
      <c r="D18" s="147">
        <v>34598</v>
      </c>
      <c r="E18" s="148">
        <v>43729</v>
      </c>
      <c r="F18" s="149">
        <f t="shared" si="0"/>
        <v>6.7260273972602738</v>
      </c>
      <c r="G18" s="161">
        <v>10000000</v>
      </c>
      <c r="H18" s="162">
        <f t="shared" si="1"/>
        <v>10000000</v>
      </c>
      <c r="I18" s="161">
        <v>0</v>
      </c>
      <c r="J18" s="163">
        <f t="shared" si="2"/>
        <v>0</v>
      </c>
      <c r="K18" s="164">
        <v>40000</v>
      </c>
      <c r="L18" s="165">
        <f t="shared" si="3"/>
        <v>0.4</v>
      </c>
      <c r="M18" s="180">
        <f>1062778+8979</f>
        <v>1071757</v>
      </c>
      <c r="N18" s="167" t="s">
        <v>1800</v>
      </c>
      <c r="O18" s="163">
        <f t="shared" si="4"/>
        <v>10.71757</v>
      </c>
      <c r="P18" s="162">
        <f t="shared" si="5"/>
        <v>8888243</v>
      </c>
      <c r="Q18" s="165">
        <f t="shared" si="6"/>
        <v>88.882000000000005</v>
      </c>
      <c r="R18" s="178">
        <v>25</v>
      </c>
      <c r="S18" s="176">
        <v>9.4789999999999999E-2</v>
      </c>
      <c r="T18" s="169">
        <f t="shared" si="7"/>
        <v>947900</v>
      </c>
      <c r="V18" s="138"/>
      <c r="W18" s="158">
        <f t="shared" si="8"/>
        <v>9.4789999999999999E-2</v>
      </c>
      <c r="X18" s="158">
        <f t="shared" si="9"/>
        <v>0</v>
      </c>
      <c r="AE18" s="171"/>
      <c r="AF18" s="171"/>
      <c r="AG18" s="171"/>
      <c r="AH18" s="171"/>
      <c r="AI18" s="171"/>
      <c r="AJ18" s="171"/>
      <c r="AK18" s="171"/>
      <c r="AL18" s="171"/>
      <c r="AM18" s="181"/>
      <c r="BO18" s="171"/>
    </row>
    <row r="19" spans="1:92" s="170" customFormat="1" ht="15.75" x14ac:dyDescent="0.25">
      <c r="A19" s="144">
        <f t="shared" si="10"/>
        <v>8</v>
      </c>
      <c r="B19" s="145">
        <v>7.6300000000000007E-2</v>
      </c>
      <c r="C19" s="160" t="s">
        <v>1808</v>
      </c>
      <c r="D19" s="147">
        <v>36503</v>
      </c>
      <c r="E19" s="148">
        <v>43808</v>
      </c>
      <c r="F19" s="149">
        <f t="shared" si="0"/>
        <v>6.9424657534246572</v>
      </c>
      <c r="G19" s="173">
        <v>20000000</v>
      </c>
      <c r="H19" s="162">
        <f t="shared" si="1"/>
        <v>20000000</v>
      </c>
      <c r="I19" s="174">
        <v>0</v>
      </c>
      <c r="J19" s="163">
        <f t="shared" si="2"/>
        <v>0</v>
      </c>
      <c r="K19" s="175">
        <v>150000</v>
      </c>
      <c r="L19" s="165">
        <f t="shared" si="3"/>
        <v>0.75</v>
      </c>
      <c r="M19" s="175">
        <f>18726+26690+5</f>
        <v>45421</v>
      </c>
      <c r="N19" s="175"/>
      <c r="O19" s="163">
        <f t="shared" si="4"/>
        <v>0.227105</v>
      </c>
      <c r="P19" s="162">
        <f t="shared" si="5"/>
        <v>19804579</v>
      </c>
      <c r="Q19" s="165">
        <f t="shared" si="6"/>
        <v>99.022999999999996</v>
      </c>
      <c r="R19" s="168">
        <v>20</v>
      </c>
      <c r="S19" s="176">
        <v>7.7270000000000005E-2</v>
      </c>
      <c r="T19" s="169">
        <f t="shared" si="7"/>
        <v>1545400</v>
      </c>
      <c r="V19" s="138"/>
      <c r="W19" s="158">
        <f t="shared" si="8"/>
        <v>7.7270000000000005E-2</v>
      </c>
      <c r="X19" s="158">
        <f t="shared" si="9"/>
        <v>0</v>
      </c>
      <c r="AE19" s="171"/>
      <c r="AF19" s="171"/>
      <c r="AG19" s="171"/>
      <c r="AH19" s="171"/>
      <c r="AI19" s="171"/>
      <c r="AJ19" s="171"/>
      <c r="AK19" s="171"/>
      <c r="AL19" s="171"/>
      <c r="AM19" s="172"/>
      <c r="BO19" s="171"/>
      <c r="BU19" s="177"/>
      <c r="BV19" s="177"/>
      <c r="BW19" s="177"/>
      <c r="BX19" s="177"/>
      <c r="BY19" s="177"/>
      <c r="BZ19" s="177"/>
      <c r="CA19" s="177"/>
      <c r="CB19" s="177"/>
      <c r="CC19" s="177"/>
      <c r="CD19" s="177"/>
      <c r="CE19" s="177"/>
      <c r="CF19" s="177"/>
      <c r="CG19" s="177"/>
      <c r="CH19" s="177"/>
      <c r="CI19" s="177"/>
      <c r="CJ19" s="177"/>
      <c r="CK19" s="177"/>
      <c r="CL19" s="177"/>
      <c r="CM19" s="177"/>
      <c r="CN19" s="177"/>
    </row>
    <row r="20" spans="1:92" s="170" customFormat="1" ht="15.75" x14ac:dyDescent="0.25">
      <c r="A20" s="144">
        <f t="shared" si="10"/>
        <v>9</v>
      </c>
      <c r="B20" s="145">
        <v>5.3699999999999998E-2</v>
      </c>
      <c r="C20" s="160" t="s">
        <v>1809</v>
      </c>
      <c r="D20" s="147">
        <v>39897</v>
      </c>
      <c r="E20" s="148">
        <v>43862</v>
      </c>
      <c r="F20" s="149">
        <f t="shared" si="0"/>
        <v>7.0904109589041093</v>
      </c>
      <c r="G20" s="173">
        <v>75000000</v>
      </c>
      <c r="H20" s="162">
        <f t="shared" si="1"/>
        <v>75000000</v>
      </c>
      <c r="I20" s="174">
        <v>0</v>
      </c>
      <c r="J20" s="163">
        <v>0</v>
      </c>
      <c r="K20" s="175">
        <v>468750</v>
      </c>
      <c r="L20" s="165">
        <f t="shared" si="3"/>
        <v>0.625</v>
      </c>
      <c r="M20" s="175">
        <f>10096000+20000+59000+2000+3200+119913+45945+18000+30000</f>
        <v>10394058</v>
      </c>
      <c r="N20" s="167" t="s">
        <v>1810</v>
      </c>
      <c r="O20" s="163">
        <f t="shared" si="4"/>
        <v>13.858744000000002</v>
      </c>
      <c r="P20" s="162">
        <f t="shared" si="5"/>
        <v>64137192</v>
      </c>
      <c r="Q20" s="165">
        <f t="shared" si="6"/>
        <v>85.516000000000005</v>
      </c>
      <c r="R20" s="168">
        <v>11</v>
      </c>
      <c r="S20" s="176">
        <v>7.3270000000000002E-2</v>
      </c>
      <c r="T20" s="169">
        <f t="shared" si="7"/>
        <v>5495250</v>
      </c>
      <c r="V20" s="138"/>
      <c r="W20" s="158">
        <f t="shared" si="8"/>
        <v>7.3270000000000002E-2</v>
      </c>
      <c r="X20" s="158">
        <f t="shared" si="9"/>
        <v>0</v>
      </c>
      <c r="AE20" s="171"/>
      <c r="AF20" s="171"/>
      <c r="AG20" s="171"/>
      <c r="AH20" s="171"/>
      <c r="AI20" s="171"/>
      <c r="AJ20" s="171"/>
      <c r="AK20" s="171"/>
      <c r="AL20" s="171"/>
      <c r="AM20" s="172"/>
      <c r="BO20" s="171"/>
      <c r="BU20" s="177"/>
      <c r="BV20" s="177"/>
      <c r="BW20" s="177"/>
      <c r="BX20" s="177"/>
      <c r="BY20" s="177"/>
      <c r="BZ20" s="177"/>
      <c r="CA20" s="177"/>
      <c r="CB20" s="177"/>
      <c r="CC20" s="177"/>
      <c r="CD20" s="177"/>
      <c r="CE20" s="177"/>
      <c r="CF20" s="177"/>
      <c r="CG20" s="177"/>
      <c r="CH20" s="177"/>
      <c r="CI20" s="177"/>
      <c r="CJ20" s="177"/>
      <c r="CK20" s="177"/>
      <c r="CL20" s="177"/>
      <c r="CM20" s="177"/>
      <c r="CN20" s="177"/>
    </row>
    <row r="21" spans="1:92" s="93" customFormat="1" x14ac:dyDescent="0.2">
      <c r="A21" s="144">
        <f t="shared" si="10"/>
        <v>10</v>
      </c>
      <c r="B21" s="145">
        <v>9.0499999999999997E-2</v>
      </c>
      <c r="C21" s="146" t="s">
        <v>1811</v>
      </c>
      <c r="D21" s="147">
        <v>33463</v>
      </c>
      <c r="E21" s="148">
        <v>44421</v>
      </c>
      <c r="F21" s="149">
        <f t="shared" si="0"/>
        <v>8.6219178082191785</v>
      </c>
      <c r="G21" s="150">
        <v>10000000</v>
      </c>
      <c r="H21" s="135">
        <f t="shared" si="1"/>
        <v>10000000</v>
      </c>
      <c r="I21" s="150">
        <v>0</v>
      </c>
      <c r="J21" s="151">
        <f t="shared" ref="J21:J34" si="11">-I21/H21*100</f>
        <v>0</v>
      </c>
      <c r="K21" s="152">
        <v>75000</v>
      </c>
      <c r="L21" s="153">
        <f t="shared" si="3"/>
        <v>0.75</v>
      </c>
      <c r="M21" s="154">
        <v>40333</v>
      </c>
      <c r="N21" s="154"/>
      <c r="O21" s="151">
        <f t="shared" si="4"/>
        <v>0.40333000000000002</v>
      </c>
      <c r="P21" s="135">
        <f t="shared" si="5"/>
        <v>9884667</v>
      </c>
      <c r="Q21" s="153">
        <f t="shared" si="6"/>
        <v>98.846999999999994</v>
      </c>
      <c r="R21" s="156">
        <v>30</v>
      </c>
      <c r="S21" s="157">
        <v>9.1630000000000003E-2</v>
      </c>
      <c r="T21" s="137">
        <f t="shared" si="7"/>
        <v>916300</v>
      </c>
      <c r="V21" s="138"/>
      <c r="W21" s="158">
        <f t="shared" si="8"/>
        <v>9.1630000000000003E-2</v>
      </c>
      <c r="X21" s="158">
        <f t="shared" si="9"/>
        <v>0</v>
      </c>
      <c r="AE21" s="91"/>
      <c r="AF21" s="91"/>
      <c r="AG21" s="91"/>
      <c r="AH21" s="91"/>
      <c r="AI21" s="91"/>
      <c r="AJ21" s="91"/>
      <c r="AK21" s="91"/>
      <c r="AL21" s="91"/>
      <c r="AM21" s="182" t="s">
        <v>1745</v>
      </c>
      <c r="BO21" s="91"/>
    </row>
    <row r="22" spans="1:92" s="93" customFormat="1" ht="15.75" x14ac:dyDescent="0.25">
      <c r="A22" s="144">
        <f t="shared" si="10"/>
        <v>11</v>
      </c>
      <c r="B22" s="145">
        <v>3.1759999999999997E-2</v>
      </c>
      <c r="C22" s="146" t="s">
        <v>1812</v>
      </c>
      <c r="D22" s="183">
        <v>40798</v>
      </c>
      <c r="E22" s="184">
        <v>44454</v>
      </c>
      <c r="F22" s="149">
        <f>-($F$6-E22)/365</f>
        <v>8.712328767123287</v>
      </c>
      <c r="G22" s="185">
        <v>50000000</v>
      </c>
      <c r="H22" s="135">
        <f>G22</f>
        <v>50000000</v>
      </c>
      <c r="I22" s="186">
        <v>0</v>
      </c>
      <c r="J22" s="151">
        <f>-I22/H22*100</f>
        <v>0</v>
      </c>
      <c r="K22" s="175">
        <v>312500</v>
      </c>
      <c r="L22" s="165">
        <f>K22/H22*100</f>
        <v>0.625</v>
      </c>
      <c r="M22" s="175">
        <v>292655</v>
      </c>
      <c r="N22" s="155"/>
      <c r="O22" s="151">
        <f>M22/H22*100</f>
        <v>0.58531</v>
      </c>
      <c r="P22" s="135">
        <f>H22+I22-K22-M22</f>
        <v>49394845</v>
      </c>
      <c r="Q22" s="153">
        <f>ROUND((P22/H22*100),3)</f>
        <v>98.79</v>
      </c>
      <c r="R22" s="187">
        <v>10</v>
      </c>
      <c r="S22" s="157">
        <v>3.3189999999999997E-2</v>
      </c>
      <c r="T22" s="137">
        <f>ROUND((+S22*G22),0)</f>
        <v>1659500</v>
      </c>
      <c r="V22" s="138"/>
      <c r="W22" s="158">
        <f t="shared" si="8"/>
        <v>3.3189999999999997E-2</v>
      </c>
      <c r="X22" s="158">
        <f t="shared" si="9"/>
        <v>0</v>
      </c>
      <c r="AE22" s="91"/>
      <c r="AF22" s="91"/>
      <c r="AG22" s="91"/>
      <c r="AH22" s="91"/>
      <c r="AI22" s="91"/>
      <c r="AJ22" s="91"/>
      <c r="AK22" s="91"/>
      <c r="AL22" s="91"/>
      <c r="AM22" s="159"/>
      <c r="BO22" s="91"/>
      <c r="BU22" s="90"/>
      <c r="BV22" s="90"/>
      <c r="BW22" s="90"/>
      <c r="BX22" s="90"/>
      <c r="BY22" s="90"/>
      <c r="BZ22" s="90"/>
      <c r="CA22" s="90"/>
      <c r="CB22" s="90"/>
      <c r="CC22" s="90"/>
      <c r="CD22" s="90"/>
      <c r="CE22" s="90"/>
      <c r="CF22" s="90"/>
      <c r="CG22" s="90"/>
      <c r="CH22" s="90"/>
      <c r="CI22" s="90"/>
      <c r="CJ22" s="90"/>
      <c r="CK22" s="90"/>
      <c r="CL22" s="90"/>
      <c r="CM22" s="90"/>
      <c r="CN22" s="90"/>
    </row>
    <row r="23" spans="1:92" s="93" customFormat="1" ht="15.75" x14ac:dyDescent="0.25">
      <c r="A23" s="144">
        <f t="shared" si="10"/>
        <v>12</v>
      </c>
      <c r="B23" s="145">
        <v>5.62E-2</v>
      </c>
      <c r="C23" s="146" t="s">
        <v>1813</v>
      </c>
      <c r="D23" s="147">
        <v>37946</v>
      </c>
      <c r="E23" s="148">
        <v>45251</v>
      </c>
      <c r="F23" s="149">
        <f t="shared" si="0"/>
        <v>10.895890410958904</v>
      </c>
      <c r="G23" s="185">
        <v>40000000</v>
      </c>
      <c r="H23" s="135">
        <f t="shared" si="1"/>
        <v>40000000</v>
      </c>
      <c r="I23" s="186">
        <v>0</v>
      </c>
      <c r="J23" s="151">
        <f t="shared" si="11"/>
        <v>0</v>
      </c>
      <c r="K23" s="175">
        <f>300000+72588</f>
        <v>372588</v>
      </c>
      <c r="L23" s="165">
        <f t="shared" si="3"/>
        <v>0.93147000000000002</v>
      </c>
      <c r="M23" s="175">
        <v>2952850</v>
      </c>
      <c r="N23" s="155" t="s">
        <v>1814</v>
      </c>
      <c r="O23" s="151">
        <f t="shared" si="4"/>
        <v>7.3821250000000003</v>
      </c>
      <c r="P23" s="135">
        <f t="shared" si="5"/>
        <v>36674562</v>
      </c>
      <c r="Q23" s="153">
        <f t="shared" si="6"/>
        <v>91.686000000000007</v>
      </c>
      <c r="R23" s="187">
        <v>20</v>
      </c>
      <c r="S23" s="176">
        <v>6.3604750000000002E-2</v>
      </c>
      <c r="T23" s="137">
        <f t="shared" si="7"/>
        <v>2544190</v>
      </c>
      <c r="V23" s="138"/>
      <c r="W23" s="158">
        <f t="shared" si="8"/>
        <v>6.3600000000000004E-2</v>
      </c>
      <c r="X23" s="158">
        <f t="shared" si="9"/>
        <v>4.7499999999978115E-6</v>
      </c>
      <c r="AE23" s="91"/>
      <c r="AF23" s="91"/>
      <c r="AG23" s="91"/>
      <c r="AH23" s="91"/>
      <c r="AI23" s="91"/>
      <c r="AJ23" s="91"/>
      <c r="AK23" s="91"/>
      <c r="AL23" s="91"/>
      <c r="AM23" s="159"/>
      <c r="BO23" s="91"/>
      <c r="BU23" s="90"/>
      <c r="BV23" s="90"/>
      <c r="BW23" s="90"/>
      <c r="BX23" s="90"/>
      <c r="BY23" s="90"/>
      <c r="BZ23" s="90"/>
      <c r="CA23" s="90"/>
      <c r="CB23" s="90"/>
      <c r="CC23" s="90"/>
      <c r="CD23" s="90"/>
      <c r="CE23" s="90"/>
      <c r="CF23" s="90"/>
      <c r="CG23" s="90"/>
      <c r="CH23" s="90"/>
      <c r="CI23" s="90"/>
      <c r="CJ23" s="90"/>
      <c r="CK23" s="90"/>
      <c r="CL23" s="90"/>
      <c r="CM23" s="90"/>
      <c r="CN23" s="90"/>
    </row>
    <row r="24" spans="1:92" s="93" customFormat="1" x14ac:dyDescent="0.2">
      <c r="A24" s="144">
        <f t="shared" si="10"/>
        <v>13</v>
      </c>
      <c r="B24" s="145">
        <v>7.7200000000000005E-2</v>
      </c>
      <c r="C24" s="146" t="s">
        <v>1815</v>
      </c>
      <c r="D24" s="147">
        <v>36775</v>
      </c>
      <c r="E24" s="148">
        <v>45901</v>
      </c>
      <c r="F24" s="149">
        <f t="shared" si="0"/>
        <v>12.676712328767124</v>
      </c>
      <c r="G24" s="150">
        <v>20000000</v>
      </c>
      <c r="H24" s="135">
        <f t="shared" si="1"/>
        <v>20000000</v>
      </c>
      <c r="I24" s="188">
        <v>0</v>
      </c>
      <c r="J24" s="151">
        <f t="shared" si="11"/>
        <v>0</v>
      </c>
      <c r="K24" s="152">
        <v>150000</v>
      </c>
      <c r="L24" s="153">
        <f t="shared" si="3"/>
        <v>0.75</v>
      </c>
      <c r="M24" s="154">
        <f>1099761+36500</f>
        <v>1136261</v>
      </c>
      <c r="N24" s="155" t="s">
        <v>1816</v>
      </c>
      <c r="O24" s="151">
        <f t="shared" si="4"/>
        <v>5.681305</v>
      </c>
      <c r="P24" s="135">
        <f t="shared" si="5"/>
        <v>18713739</v>
      </c>
      <c r="Q24" s="153">
        <f t="shared" si="6"/>
        <v>93.569000000000003</v>
      </c>
      <c r="R24" s="189">
        <v>25</v>
      </c>
      <c r="S24" s="157">
        <v>8.3360000000000004E-2</v>
      </c>
      <c r="T24" s="137">
        <f t="shared" si="7"/>
        <v>1667200</v>
      </c>
      <c r="V24" s="138"/>
      <c r="W24" s="158">
        <f t="shared" si="8"/>
        <v>8.3360000000000004E-2</v>
      </c>
      <c r="X24" s="158">
        <f t="shared" si="9"/>
        <v>0</v>
      </c>
      <c r="AE24" s="91"/>
      <c r="AF24" s="91"/>
      <c r="AG24" s="91"/>
      <c r="AH24" s="91"/>
      <c r="AI24" s="91"/>
      <c r="AJ24" s="91"/>
      <c r="AK24" s="91"/>
      <c r="AL24" s="91"/>
      <c r="AM24" s="159"/>
      <c r="BO24" s="91"/>
    </row>
    <row r="25" spans="1:92" s="93" customFormat="1" x14ac:dyDescent="0.2">
      <c r="A25" s="144">
        <f t="shared" si="10"/>
        <v>14</v>
      </c>
      <c r="B25" s="145">
        <v>6.5199999999999994E-2</v>
      </c>
      <c r="C25" s="146" t="s">
        <v>1817</v>
      </c>
      <c r="D25" s="147">
        <v>35034</v>
      </c>
      <c r="E25" s="148">
        <v>45992</v>
      </c>
      <c r="F25" s="149">
        <f t="shared" si="0"/>
        <v>12.926027397260274</v>
      </c>
      <c r="G25" s="150">
        <v>10000000</v>
      </c>
      <c r="H25" s="135">
        <f t="shared" si="1"/>
        <v>10000000</v>
      </c>
      <c r="I25" s="150">
        <v>0</v>
      </c>
      <c r="J25" s="151">
        <f t="shared" si="11"/>
        <v>0</v>
      </c>
      <c r="K25" s="152">
        <v>62500</v>
      </c>
      <c r="L25" s="153">
        <f t="shared" si="3"/>
        <v>0.625</v>
      </c>
      <c r="M25" s="154">
        <v>27646</v>
      </c>
      <c r="N25" s="154"/>
      <c r="O25" s="151">
        <f t="shared" si="4"/>
        <v>0.27645999999999998</v>
      </c>
      <c r="P25" s="135">
        <f t="shared" si="5"/>
        <v>9909854</v>
      </c>
      <c r="Q25" s="153">
        <f t="shared" si="6"/>
        <v>99.099000000000004</v>
      </c>
      <c r="R25" s="156">
        <v>30</v>
      </c>
      <c r="S25" s="157">
        <v>6.5890000000000004E-2</v>
      </c>
      <c r="T25" s="137">
        <f t="shared" si="7"/>
        <v>658900</v>
      </c>
      <c r="U25" s="91"/>
      <c r="V25" s="138"/>
      <c r="W25" s="158">
        <f t="shared" si="8"/>
        <v>6.5890000000000004E-2</v>
      </c>
      <c r="X25" s="158">
        <f t="shared" si="9"/>
        <v>0</v>
      </c>
      <c r="AE25" s="91"/>
      <c r="AF25" s="91"/>
      <c r="AG25" s="91"/>
      <c r="AH25" s="91"/>
      <c r="AI25" s="91"/>
      <c r="AJ25" s="91"/>
      <c r="AK25" s="91"/>
      <c r="AL25" s="91"/>
      <c r="AM25" s="92"/>
      <c r="BO25" s="91"/>
    </row>
    <row r="26" spans="1:92" s="93" customFormat="1" x14ac:dyDescent="0.2">
      <c r="A26" s="144">
        <f t="shared" si="10"/>
        <v>15</v>
      </c>
      <c r="B26" s="145">
        <v>7.0499999999999993E-2</v>
      </c>
      <c r="C26" s="146" t="s">
        <v>1818</v>
      </c>
      <c r="D26" s="147">
        <v>35353</v>
      </c>
      <c r="E26" s="148">
        <v>46310</v>
      </c>
      <c r="F26" s="149">
        <f t="shared" si="0"/>
        <v>13.797260273972602</v>
      </c>
      <c r="G26" s="150">
        <v>20000000</v>
      </c>
      <c r="H26" s="135">
        <f t="shared" si="1"/>
        <v>20000000</v>
      </c>
      <c r="I26" s="150">
        <v>0</v>
      </c>
      <c r="J26" s="151">
        <f t="shared" si="11"/>
        <v>0</v>
      </c>
      <c r="K26" s="152">
        <f>20000000*0.00625</f>
        <v>125000</v>
      </c>
      <c r="L26" s="153">
        <f t="shared" si="3"/>
        <v>0.625</v>
      </c>
      <c r="M26" s="154">
        <v>50940</v>
      </c>
      <c r="N26" s="154"/>
      <c r="O26" s="151">
        <f t="shared" si="4"/>
        <v>0.25469999999999998</v>
      </c>
      <c r="P26" s="135">
        <f t="shared" si="5"/>
        <v>19824060</v>
      </c>
      <c r="Q26" s="153">
        <f t="shared" si="6"/>
        <v>99.12</v>
      </c>
      <c r="R26" s="156">
        <v>30</v>
      </c>
      <c r="S26" s="157">
        <v>7.1209999999999996E-2</v>
      </c>
      <c r="T26" s="137">
        <f t="shared" si="7"/>
        <v>1424200</v>
      </c>
      <c r="U26" s="91"/>
      <c r="V26" s="138"/>
      <c r="W26" s="158">
        <f t="shared" si="8"/>
        <v>7.1209999999999996E-2</v>
      </c>
      <c r="X26" s="158">
        <f t="shared" si="9"/>
        <v>0</v>
      </c>
      <c r="AE26" s="91"/>
      <c r="AF26" s="91"/>
      <c r="AG26" s="91"/>
      <c r="AH26" s="91"/>
      <c r="AI26" s="91"/>
      <c r="AJ26" s="91"/>
      <c r="AK26" s="91"/>
      <c r="AL26" s="91"/>
      <c r="AM26" s="159"/>
      <c r="BO26" s="91"/>
    </row>
    <row r="27" spans="1:92" s="93" customFormat="1" x14ac:dyDescent="0.2">
      <c r="A27" s="144">
        <f t="shared" si="10"/>
        <v>16</v>
      </c>
      <c r="B27" s="145">
        <v>7.0000000000000007E-2</v>
      </c>
      <c r="C27" s="146" t="s">
        <v>1804</v>
      </c>
      <c r="D27" s="147">
        <v>35570</v>
      </c>
      <c r="E27" s="148">
        <v>46528</v>
      </c>
      <c r="F27" s="149">
        <f t="shared" si="0"/>
        <v>14.394520547945206</v>
      </c>
      <c r="G27" s="150">
        <v>20000000</v>
      </c>
      <c r="H27" s="135">
        <f t="shared" si="1"/>
        <v>20000000</v>
      </c>
      <c r="I27" s="150">
        <v>0</v>
      </c>
      <c r="J27" s="151">
        <f t="shared" si="11"/>
        <v>0</v>
      </c>
      <c r="K27" s="152">
        <v>125000</v>
      </c>
      <c r="L27" s="153">
        <f t="shared" si="3"/>
        <v>0.625</v>
      </c>
      <c r="M27" s="154">
        <v>28905.89</v>
      </c>
      <c r="N27" s="154"/>
      <c r="O27" s="151">
        <f t="shared" si="4"/>
        <v>0.14452945</v>
      </c>
      <c r="P27" s="135">
        <f t="shared" si="5"/>
        <v>19846094.109999999</v>
      </c>
      <c r="Q27" s="153">
        <f t="shared" si="6"/>
        <v>99.23</v>
      </c>
      <c r="R27" s="156">
        <v>30</v>
      </c>
      <c r="S27" s="157">
        <v>7.0620000000000002E-2</v>
      </c>
      <c r="T27" s="137">
        <f t="shared" si="7"/>
        <v>1412400</v>
      </c>
      <c r="U27" s="91"/>
      <c r="V27" s="138"/>
      <c r="W27" s="158">
        <f t="shared" si="8"/>
        <v>7.0620000000000002E-2</v>
      </c>
      <c r="X27" s="158">
        <f t="shared" si="9"/>
        <v>0</v>
      </c>
      <c r="AE27" s="91"/>
      <c r="AF27" s="91"/>
      <c r="AG27" s="91"/>
      <c r="AH27" s="91"/>
      <c r="AI27" s="91"/>
      <c r="AJ27" s="91"/>
      <c r="AK27" s="91"/>
      <c r="AL27" s="91"/>
      <c r="AM27" s="92"/>
      <c r="BO27" s="91"/>
    </row>
    <row r="28" spans="1:92" s="93" customFormat="1" x14ac:dyDescent="0.2">
      <c r="A28" s="144">
        <f>A27+1</f>
        <v>17</v>
      </c>
      <c r="B28" s="145">
        <v>6.6500000000000004E-2</v>
      </c>
      <c r="C28" s="146" t="s">
        <v>1819</v>
      </c>
      <c r="D28" s="147">
        <v>35744</v>
      </c>
      <c r="E28" s="148">
        <v>46701</v>
      </c>
      <c r="F28" s="149">
        <f t="shared" si="0"/>
        <v>14.868493150684932</v>
      </c>
      <c r="G28" s="185">
        <v>19700000</v>
      </c>
      <c r="H28" s="135">
        <v>20000000</v>
      </c>
      <c r="I28" s="186">
        <v>0</v>
      </c>
      <c r="J28" s="151">
        <f t="shared" si="11"/>
        <v>0</v>
      </c>
      <c r="K28" s="190">
        <v>125000</v>
      </c>
      <c r="L28" s="153">
        <f t="shared" si="3"/>
        <v>0.625</v>
      </c>
      <c r="M28" s="190">
        <v>37800</v>
      </c>
      <c r="N28" s="191" t="s">
        <v>1820</v>
      </c>
      <c r="O28" s="151">
        <f t="shared" si="4"/>
        <v>0.189</v>
      </c>
      <c r="P28" s="135">
        <f t="shared" si="5"/>
        <v>19837200</v>
      </c>
      <c r="Q28" s="153">
        <f t="shared" si="6"/>
        <v>99.186000000000007</v>
      </c>
      <c r="R28" s="187">
        <v>30</v>
      </c>
      <c r="S28" s="157">
        <v>6.7140000000000005E-2</v>
      </c>
      <c r="T28" s="137">
        <f t="shared" si="7"/>
        <v>1322658</v>
      </c>
      <c r="V28" s="138"/>
      <c r="W28" s="158">
        <f t="shared" si="8"/>
        <v>6.7129999999999995E-2</v>
      </c>
      <c r="X28" s="158">
        <f t="shared" si="9"/>
        <v>1.0000000000010001E-5</v>
      </c>
      <c r="AE28" s="91"/>
      <c r="AF28" s="91"/>
      <c r="AG28" s="91"/>
      <c r="AH28" s="91"/>
      <c r="AI28" s="91"/>
      <c r="AJ28" s="91"/>
      <c r="AK28" s="91"/>
      <c r="AL28" s="91"/>
      <c r="AM28" s="159"/>
      <c r="BO28" s="91"/>
    </row>
    <row r="29" spans="1:92" s="93" customFormat="1" x14ac:dyDescent="0.2">
      <c r="A29" s="144">
        <f t="shared" si="10"/>
        <v>18</v>
      </c>
      <c r="B29" s="145">
        <v>6.6500000000000004E-2</v>
      </c>
      <c r="C29" s="146" t="s">
        <v>1819</v>
      </c>
      <c r="D29" s="147">
        <v>35947</v>
      </c>
      <c r="E29" s="148">
        <v>46905</v>
      </c>
      <c r="F29" s="149">
        <f t="shared" si="0"/>
        <v>15.427397260273972</v>
      </c>
      <c r="G29" s="185">
        <v>10000000</v>
      </c>
      <c r="H29" s="135">
        <f t="shared" ref="H29:H34" si="12">G29</f>
        <v>10000000</v>
      </c>
      <c r="I29" s="186">
        <v>0</v>
      </c>
      <c r="J29" s="151">
        <f t="shared" si="11"/>
        <v>0</v>
      </c>
      <c r="K29" s="190">
        <v>75000</v>
      </c>
      <c r="L29" s="153">
        <f t="shared" si="3"/>
        <v>0.75</v>
      </c>
      <c r="M29" s="190">
        <v>23300</v>
      </c>
      <c r="N29" s="190"/>
      <c r="O29" s="151">
        <f t="shared" si="4"/>
        <v>0.23300000000000001</v>
      </c>
      <c r="P29" s="135">
        <f t="shared" si="5"/>
        <v>9901700</v>
      </c>
      <c r="Q29" s="153">
        <f t="shared" si="6"/>
        <v>99.016999999999996</v>
      </c>
      <c r="R29" s="187">
        <v>30</v>
      </c>
      <c r="S29" s="157">
        <v>6.7269999999999996E-2</v>
      </c>
      <c r="T29" s="137">
        <f t="shared" si="7"/>
        <v>672700</v>
      </c>
      <c r="V29" s="138"/>
      <c r="W29" s="158">
        <f t="shared" si="8"/>
        <v>6.7269999999999996E-2</v>
      </c>
      <c r="X29" s="158">
        <f t="shared" si="9"/>
        <v>0</v>
      </c>
      <c r="AE29" s="91"/>
      <c r="AF29" s="91"/>
      <c r="AG29" s="91"/>
      <c r="AH29" s="91"/>
      <c r="AI29" s="91"/>
      <c r="AJ29" s="91"/>
      <c r="AK29" s="91"/>
      <c r="AL29" s="91"/>
      <c r="AM29" s="92"/>
      <c r="BO29" s="91"/>
    </row>
    <row r="30" spans="1:92" s="93" customFormat="1" ht="15.75" x14ac:dyDescent="0.25">
      <c r="A30" s="144">
        <f t="shared" si="10"/>
        <v>19</v>
      </c>
      <c r="B30" s="145">
        <v>7.7399999999999997E-2</v>
      </c>
      <c r="C30" s="146" t="s">
        <v>1821</v>
      </c>
      <c r="D30" s="147">
        <v>36767</v>
      </c>
      <c r="E30" s="148">
        <v>47724</v>
      </c>
      <c r="F30" s="149">
        <f t="shared" si="0"/>
        <v>17.671232876712327</v>
      </c>
      <c r="G30" s="185">
        <v>20000000</v>
      </c>
      <c r="H30" s="135">
        <f t="shared" si="12"/>
        <v>20000000</v>
      </c>
      <c r="I30" s="186">
        <v>0</v>
      </c>
      <c r="J30" s="151">
        <f t="shared" si="11"/>
        <v>0</v>
      </c>
      <c r="K30" s="190">
        <v>150000</v>
      </c>
      <c r="L30" s="153">
        <f t="shared" si="3"/>
        <v>0.75</v>
      </c>
      <c r="M30" s="190">
        <f>35200+1319714</f>
        <v>1354914</v>
      </c>
      <c r="N30" s="191" t="s">
        <v>1822</v>
      </c>
      <c r="O30" s="151">
        <f t="shared" si="4"/>
        <v>6.7745700000000006</v>
      </c>
      <c r="P30" s="135">
        <f t="shared" si="5"/>
        <v>18495086</v>
      </c>
      <c r="Q30" s="153">
        <f t="shared" si="6"/>
        <v>92.474999999999994</v>
      </c>
      <c r="R30" s="187">
        <v>30</v>
      </c>
      <c r="S30" s="157">
        <v>8.4326880873900001E-2</v>
      </c>
      <c r="T30" s="137">
        <f t="shared" si="7"/>
        <v>1686538</v>
      </c>
      <c r="V30" s="138"/>
      <c r="W30" s="158">
        <f t="shared" si="8"/>
        <v>8.4330000000000002E-2</v>
      </c>
      <c r="X30" s="158">
        <f t="shared" si="9"/>
        <v>-3.1191261000013126E-6</v>
      </c>
      <c r="AE30" s="91"/>
      <c r="AF30" s="91"/>
      <c r="AG30" s="91"/>
      <c r="AH30" s="91"/>
      <c r="AI30" s="91"/>
      <c r="AJ30" s="91"/>
      <c r="AK30" s="91"/>
      <c r="AL30" s="91"/>
      <c r="AM30" s="159"/>
      <c r="BO30" s="91"/>
      <c r="BU30" s="90"/>
      <c r="BV30" s="90"/>
      <c r="BW30" s="90"/>
      <c r="BX30" s="90"/>
      <c r="BY30" s="90"/>
      <c r="BZ30" s="90"/>
      <c r="CA30" s="90"/>
      <c r="CB30" s="90"/>
      <c r="CC30" s="90"/>
      <c r="CD30" s="90"/>
      <c r="CE30" s="90"/>
      <c r="CF30" s="90"/>
      <c r="CG30" s="90"/>
      <c r="CH30" s="90"/>
      <c r="CI30" s="90"/>
      <c r="CJ30" s="90"/>
      <c r="CK30" s="90"/>
      <c r="CL30" s="90"/>
      <c r="CM30" s="90"/>
      <c r="CN30" s="90"/>
    </row>
    <row r="31" spans="1:92" s="93" customFormat="1" ht="15.75" x14ac:dyDescent="0.25">
      <c r="A31" s="144">
        <f t="shared" si="10"/>
        <v>20</v>
      </c>
      <c r="B31" s="145">
        <v>7.85E-2</v>
      </c>
      <c r="C31" s="146" t="s">
        <v>1823</v>
      </c>
      <c r="D31" s="147">
        <v>36775</v>
      </c>
      <c r="E31" s="148">
        <v>47727</v>
      </c>
      <c r="F31" s="149">
        <f t="shared" si="0"/>
        <v>17.67945205479452</v>
      </c>
      <c r="G31" s="185">
        <v>10000000</v>
      </c>
      <c r="H31" s="135">
        <f t="shared" si="12"/>
        <v>10000000</v>
      </c>
      <c r="I31" s="186">
        <v>0</v>
      </c>
      <c r="J31" s="151">
        <f t="shared" si="11"/>
        <v>0</v>
      </c>
      <c r="K31" s="190">
        <v>75000</v>
      </c>
      <c r="L31" s="153">
        <f t="shared" si="3"/>
        <v>0.75</v>
      </c>
      <c r="M31" s="190">
        <f>659857+18250</f>
        <v>678107</v>
      </c>
      <c r="N31" s="155" t="s">
        <v>1824</v>
      </c>
      <c r="O31" s="151">
        <f t="shared" si="4"/>
        <v>6.7810699999999997</v>
      </c>
      <c r="P31" s="135">
        <f t="shared" si="5"/>
        <v>9246893</v>
      </c>
      <c r="Q31" s="153">
        <f t="shared" si="6"/>
        <v>92.468999999999994</v>
      </c>
      <c r="R31" s="187">
        <v>30</v>
      </c>
      <c r="S31" s="157">
        <v>8.5510000000000003E-2</v>
      </c>
      <c r="T31" s="137">
        <f t="shared" si="7"/>
        <v>855100</v>
      </c>
      <c r="V31" s="138"/>
      <c r="W31" s="158">
        <f t="shared" si="8"/>
        <v>8.5510000000000003E-2</v>
      </c>
      <c r="X31" s="158">
        <f t="shared" si="9"/>
        <v>0</v>
      </c>
      <c r="AE31" s="91"/>
      <c r="AF31" s="91"/>
      <c r="AG31" s="91"/>
      <c r="AH31" s="91"/>
      <c r="AI31" s="91"/>
      <c r="AJ31" s="91"/>
      <c r="AK31" s="91"/>
      <c r="AL31" s="91"/>
      <c r="AM31" s="159"/>
      <c r="BO31" s="91"/>
      <c r="BU31" s="90"/>
      <c r="BV31" s="90"/>
      <c r="BW31" s="90"/>
      <c r="BX31" s="90"/>
      <c r="BY31" s="90"/>
      <c r="BZ31" s="90"/>
      <c r="CA31" s="90"/>
      <c r="CB31" s="90"/>
      <c r="CC31" s="90"/>
      <c r="CD31" s="90"/>
      <c r="CE31" s="90"/>
      <c r="CF31" s="90"/>
      <c r="CG31" s="90"/>
      <c r="CH31" s="90"/>
      <c r="CI31" s="90"/>
      <c r="CJ31" s="90"/>
      <c r="CK31" s="90"/>
      <c r="CL31" s="90"/>
      <c r="CM31" s="90"/>
      <c r="CN31" s="90"/>
    </row>
    <row r="32" spans="1:92" s="93" customFormat="1" ht="15.75" x14ac:dyDescent="0.25">
      <c r="A32" s="144">
        <f t="shared" si="10"/>
        <v>21</v>
      </c>
      <c r="B32" s="145">
        <v>5.8200000000000002E-2</v>
      </c>
      <c r="C32" s="146" t="s">
        <v>1825</v>
      </c>
      <c r="D32" s="147">
        <v>37523</v>
      </c>
      <c r="E32" s="148">
        <v>48481</v>
      </c>
      <c r="F32" s="149">
        <f>-($F$6-E32)/365</f>
        <v>19.745205479452054</v>
      </c>
      <c r="G32" s="185">
        <v>30000000</v>
      </c>
      <c r="H32" s="135">
        <f t="shared" si="12"/>
        <v>30000000</v>
      </c>
      <c r="I32" s="186">
        <v>0</v>
      </c>
      <c r="J32" s="151">
        <f t="shared" si="11"/>
        <v>0</v>
      </c>
      <c r="K32" s="190">
        <v>225000</v>
      </c>
      <c r="L32" s="153">
        <f t="shared" si="3"/>
        <v>0.75</v>
      </c>
      <c r="M32" s="190">
        <f>106292.7+59088.95</f>
        <v>165381.65</v>
      </c>
      <c r="N32" s="190"/>
      <c r="O32" s="151">
        <f t="shared" si="4"/>
        <v>0.55127216666666667</v>
      </c>
      <c r="P32" s="135">
        <f t="shared" si="5"/>
        <v>29609618.350000001</v>
      </c>
      <c r="Q32" s="153">
        <f t="shared" si="6"/>
        <v>98.698999999999998</v>
      </c>
      <c r="R32" s="187">
        <v>30</v>
      </c>
      <c r="S32" s="157">
        <v>5.913144E-2</v>
      </c>
      <c r="T32" s="137">
        <f t="shared" si="7"/>
        <v>1773943</v>
      </c>
      <c r="V32" s="138"/>
      <c r="W32" s="158">
        <f t="shared" si="8"/>
        <v>5.9130000000000002E-2</v>
      </c>
      <c r="X32" s="158">
        <f t="shared" si="9"/>
        <v>1.439999999998387E-6</v>
      </c>
      <c r="AE32" s="91"/>
      <c r="AF32" s="91"/>
      <c r="AG32" s="91"/>
      <c r="AH32" s="91"/>
      <c r="AI32" s="91"/>
      <c r="AJ32" s="91"/>
      <c r="AK32" s="91"/>
      <c r="AL32" s="91"/>
      <c r="AM32" s="159"/>
      <c r="BO32" s="91"/>
      <c r="BU32" s="90"/>
      <c r="BV32" s="90"/>
      <c r="BW32" s="90"/>
      <c r="BX32" s="90"/>
      <c r="BY32" s="90"/>
      <c r="BZ32" s="90"/>
      <c r="CA32" s="90"/>
      <c r="CB32" s="90"/>
      <c r="CC32" s="90"/>
      <c r="CD32" s="90"/>
      <c r="CE32" s="90"/>
      <c r="CF32" s="90"/>
      <c r="CG32" s="90"/>
      <c r="CH32" s="90"/>
      <c r="CI32" s="90"/>
      <c r="CJ32" s="90"/>
      <c r="CK32" s="90"/>
      <c r="CL32" s="90"/>
      <c r="CM32" s="90"/>
      <c r="CN32" s="90"/>
    </row>
    <row r="33" spans="1:92" s="93" customFormat="1" ht="15.75" x14ac:dyDescent="0.25">
      <c r="A33" s="144">
        <f t="shared" si="10"/>
        <v>22</v>
      </c>
      <c r="B33" s="145">
        <v>5.6599999999999998E-2</v>
      </c>
      <c r="C33" s="146" t="s">
        <v>1826</v>
      </c>
      <c r="D33" s="147">
        <v>37677</v>
      </c>
      <c r="E33" s="148">
        <v>48635</v>
      </c>
      <c r="F33" s="149">
        <f t="shared" si="0"/>
        <v>20.167123287671235</v>
      </c>
      <c r="G33" s="185">
        <v>40000000</v>
      </c>
      <c r="H33" s="135">
        <f t="shared" si="12"/>
        <v>40000000</v>
      </c>
      <c r="I33" s="186">
        <v>0</v>
      </c>
      <c r="J33" s="151">
        <f t="shared" si="11"/>
        <v>0</v>
      </c>
      <c r="K33" s="190">
        <v>300000</v>
      </c>
      <c r="L33" s="153">
        <f t="shared" si="3"/>
        <v>0.75</v>
      </c>
      <c r="M33" s="190">
        <v>56663</v>
      </c>
      <c r="N33" s="190"/>
      <c r="O33" s="151">
        <f t="shared" si="4"/>
        <v>0.14165749999999999</v>
      </c>
      <c r="P33" s="135">
        <f t="shared" si="5"/>
        <v>39643337</v>
      </c>
      <c r="Q33" s="153">
        <f t="shared" si="6"/>
        <v>99.108000000000004</v>
      </c>
      <c r="R33" s="187">
        <v>30</v>
      </c>
      <c r="S33" s="157">
        <v>5.7230000000000003E-2</v>
      </c>
      <c r="T33" s="137">
        <f t="shared" si="7"/>
        <v>2289200</v>
      </c>
      <c r="V33" s="138"/>
      <c r="W33" s="158">
        <f>ROUND(YIELD(D33,E33,B33,P33/H33*100,100,2),5)</f>
        <v>5.7230000000000003E-2</v>
      </c>
      <c r="X33" s="158">
        <f t="shared" si="9"/>
        <v>0</v>
      </c>
      <c r="AE33" s="91"/>
      <c r="AF33" s="91"/>
      <c r="AG33" s="91"/>
      <c r="AH33" s="91"/>
      <c r="AI33" s="91"/>
      <c r="AJ33" s="91"/>
      <c r="AK33" s="91"/>
      <c r="AL33" s="91"/>
      <c r="AM33" s="159"/>
      <c r="BO33" s="91"/>
      <c r="BU33" s="90"/>
      <c r="BV33" s="90"/>
      <c r="BW33" s="90"/>
      <c r="BX33" s="90"/>
      <c r="BY33" s="90"/>
      <c r="BZ33" s="90"/>
      <c r="CA33" s="90"/>
      <c r="CB33" s="90"/>
      <c r="CC33" s="90"/>
      <c r="CD33" s="90"/>
      <c r="CE33" s="90"/>
      <c r="CF33" s="90"/>
      <c r="CG33" s="90"/>
      <c r="CH33" s="90"/>
      <c r="CI33" s="90"/>
      <c r="CJ33" s="90"/>
      <c r="CK33" s="90"/>
      <c r="CL33" s="90"/>
      <c r="CM33" s="90"/>
      <c r="CN33" s="90"/>
    </row>
    <row r="34" spans="1:92" s="93" customFormat="1" ht="15.75" x14ac:dyDescent="0.25">
      <c r="A34" s="144">
        <f t="shared" si="10"/>
        <v>23</v>
      </c>
      <c r="B34" s="145">
        <v>5.2499999999999998E-2</v>
      </c>
      <c r="C34" s="146" t="s">
        <v>1827</v>
      </c>
      <c r="D34" s="147">
        <v>38524</v>
      </c>
      <c r="E34" s="148">
        <v>49481</v>
      </c>
      <c r="F34" s="149">
        <f>-($F$6-E34)/365</f>
        <v>22.484931506849314</v>
      </c>
      <c r="G34" s="185">
        <v>10000000</v>
      </c>
      <c r="H34" s="135">
        <f t="shared" si="12"/>
        <v>10000000</v>
      </c>
      <c r="I34" s="186">
        <v>0</v>
      </c>
      <c r="J34" s="151">
        <f t="shared" si="11"/>
        <v>0</v>
      </c>
      <c r="K34" s="175">
        <v>75000</v>
      </c>
      <c r="L34" s="165">
        <f t="shared" si="3"/>
        <v>0.75</v>
      </c>
      <c r="M34" s="175">
        <v>22974</v>
      </c>
      <c r="N34" s="175"/>
      <c r="O34" s="151">
        <f t="shared" si="4"/>
        <v>0.22973999999999997</v>
      </c>
      <c r="P34" s="135">
        <f t="shared" si="5"/>
        <v>9902026</v>
      </c>
      <c r="Q34" s="153">
        <f t="shared" si="6"/>
        <v>99.02</v>
      </c>
      <c r="R34" s="187">
        <v>30</v>
      </c>
      <c r="S34" s="176">
        <v>5.3159999999999999E-2</v>
      </c>
      <c r="T34" s="137">
        <f t="shared" si="7"/>
        <v>531600</v>
      </c>
      <c r="V34" s="138"/>
      <c r="W34" s="158">
        <f>ROUND(YIELD(D34,E34,B34,P34/H34*100,100,2),5)</f>
        <v>5.3159999999999999E-2</v>
      </c>
      <c r="X34" s="158">
        <f t="shared" si="9"/>
        <v>0</v>
      </c>
      <c r="AE34" s="91"/>
      <c r="AF34" s="91"/>
      <c r="AG34" s="91"/>
      <c r="AH34" s="91"/>
      <c r="AI34" s="91"/>
      <c r="AJ34" s="91"/>
      <c r="AK34" s="91"/>
      <c r="AL34" s="91"/>
      <c r="AM34" s="159"/>
      <c r="BO34" s="91"/>
      <c r="BU34" s="90"/>
      <c r="BV34" s="90"/>
      <c r="BW34" s="90"/>
      <c r="BX34" s="90"/>
      <c r="BY34" s="90"/>
      <c r="BZ34" s="90"/>
      <c r="CA34" s="90"/>
      <c r="CB34" s="90"/>
      <c r="CC34" s="90"/>
      <c r="CD34" s="90"/>
      <c r="CE34" s="90"/>
      <c r="CF34" s="90"/>
      <c r="CG34" s="90"/>
      <c r="CH34" s="90"/>
      <c r="CI34" s="90"/>
      <c r="CJ34" s="90"/>
      <c r="CK34" s="90"/>
      <c r="CL34" s="90"/>
      <c r="CM34" s="90"/>
      <c r="CN34" s="90"/>
    </row>
    <row r="35" spans="1:92" s="93" customFormat="1" ht="15.75" x14ac:dyDescent="0.25">
      <c r="A35" s="144">
        <v>24</v>
      </c>
      <c r="B35" s="145">
        <v>0.04</v>
      </c>
      <c r="C35" s="146" t="s">
        <v>1828</v>
      </c>
      <c r="D35" s="192">
        <v>41212</v>
      </c>
      <c r="E35" s="193">
        <v>52170</v>
      </c>
      <c r="F35" s="149">
        <v>29.852054794520548</v>
      </c>
      <c r="G35" s="185">
        <v>50000000</v>
      </c>
      <c r="H35" s="135">
        <v>50000000</v>
      </c>
      <c r="I35" s="186">
        <v>0</v>
      </c>
      <c r="J35" s="151">
        <v>0</v>
      </c>
      <c r="K35" s="175">
        <v>300000</v>
      </c>
      <c r="L35" s="165">
        <v>0.6</v>
      </c>
      <c r="M35" s="175">
        <v>209105</v>
      </c>
      <c r="N35" s="175"/>
      <c r="O35" s="163">
        <v>0.41821000000000003</v>
      </c>
      <c r="P35" s="162">
        <v>49490895</v>
      </c>
      <c r="Q35" s="165">
        <v>98.981999999999999</v>
      </c>
      <c r="R35" s="168">
        <v>30</v>
      </c>
      <c r="S35" s="176">
        <v>4.0590000000000001E-2</v>
      </c>
      <c r="T35" s="137">
        <v>2029500</v>
      </c>
      <c r="V35" s="138"/>
      <c r="W35" s="158"/>
      <c r="X35" s="158"/>
      <c r="AE35" s="91"/>
      <c r="AF35" s="91"/>
      <c r="AG35" s="91"/>
      <c r="AH35" s="91"/>
      <c r="AI35" s="91"/>
      <c r="AJ35" s="91"/>
      <c r="AK35" s="91"/>
      <c r="AL35" s="91"/>
      <c r="AM35" s="159"/>
      <c r="BO35" s="91"/>
      <c r="BU35" s="90"/>
      <c r="BV35" s="90"/>
      <c r="BW35" s="90"/>
      <c r="BX35" s="90"/>
      <c r="BY35" s="90"/>
      <c r="BZ35" s="90"/>
      <c r="CA35" s="90"/>
      <c r="CB35" s="90"/>
      <c r="CC35" s="90"/>
      <c r="CD35" s="90"/>
      <c r="CE35" s="90"/>
      <c r="CF35" s="90"/>
      <c r="CG35" s="90"/>
      <c r="CH35" s="90"/>
      <c r="CI35" s="90"/>
      <c r="CJ35" s="90"/>
      <c r="CK35" s="90"/>
      <c r="CL35" s="90"/>
      <c r="CM35" s="90"/>
      <c r="CN35" s="90"/>
    </row>
    <row r="36" spans="1:92" s="93" customFormat="1" ht="15.75" x14ac:dyDescent="0.25">
      <c r="A36" s="144">
        <f>A35+1</f>
        <v>25</v>
      </c>
      <c r="B36" s="145">
        <v>3.5999999999999997E-2</v>
      </c>
      <c r="C36" s="146"/>
      <c r="D36" s="192"/>
      <c r="E36" s="148"/>
      <c r="F36" s="149">
        <v>10</v>
      </c>
      <c r="G36" s="185">
        <v>25000000</v>
      </c>
      <c r="H36" s="135"/>
      <c r="I36" s="186"/>
      <c r="J36" s="151"/>
      <c r="K36" s="175"/>
      <c r="L36" s="165"/>
      <c r="M36" s="175"/>
      <c r="N36" s="175"/>
      <c r="O36" s="151"/>
      <c r="P36" s="135"/>
      <c r="Q36" s="153"/>
      <c r="R36" s="187"/>
      <c r="S36" s="176">
        <f>B36</f>
        <v>3.5999999999999997E-2</v>
      </c>
      <c r="T36" s="137">
        <f t="shared" si="7"/>
        <v>900000</v>
      </c>
      <c r="V36" s="138"/>
      <c r="W36" s="158"/>
      <c r="X36" s="158"/>
      <c r="AE36" s="91"/>
      <c r="AF36" s="91"/>
      <c r="AG36" s="91"/>
      <c r="AH36" s="91"/>
      <c r="AI36" s="91"/>
      <c r="AJ36" s="91"/>
      <c r="AK36" s="91"/>
      <c r="AL36" s="91"/>
      <c r="AM36" s="159"/>
      <c r="BO36" s="91"/>
      <c r="BU36" s="90"/>
      <c r="BV36" s="90"/>
      <c r="BW36" s="90"/>
      <c r="BX36" s="90"/>
      <c r="BY36" s="90"/>
      <c r="BZ36" s="90"/>
      <c r="CA36" s="90"/>
      <c r="CB36" s="90"/>
      <c r="CC36" s="90"/>
      <c r="CD36" s="90"/>
      <c r="CE36" s="90"/>
      <c r="CF36" s="90"/>
      <c r="CG36" s="90"/>
      <c r="CH36" s="90"/>
      <c r="CI36" s="90"/>
      <c r="CJ36" s="90"/>
      <c r="CK36" s="90"/>
      <c r="CL36" s="90"/>
      <c r="CM36" s="90"/>
      <c r="CN36" s="90"/>
    </row>
    <row r="37" spans="1:92" s="93" customFormat="1" ht="15.75" x14ac:dyDescent="0.25">
      <c r="A37" s="144">
        <f>A36+1</f>
        <v>26</v>
      </c>
      <c r="B37" s="145"/>
      <c r="C37" s="146"/>
      <c r="D37" s="147"/>
      <c r="E37" s="148"/>
      <c r="F37" s="149"/>
      <c r="G37" s="185"/>
      <c r="H37" s="135"/>
      <c r="I37" s="186"/>
      <c r="J37" s="151"/>
      <c r="K37" s="175"/>
      <c r="L37" s="165"/>
      <c r="M37" s="175"/>
      <c r="N37" s="175"/>
      <c r="O37" s="151"/>
      <c r="P37" s="135"/>
      <c r="Q37" s="153"/>
      <c r="R37" s="187"/>
      <c r="S37" s="176"/>
      <c r="T37" s="137"/>
      <c r="V37" s="138"/>
      <c r="W37" s="158"/>
      <c r="X37" s="158"/>
      <c r="AE37" s="91"/>
      <c r="AF37" s="91"/>
      <c r="AG37" s="91"/>
      <c r="AH37" s="91"/>
      <c r="AI37" s="91"/>
      <c r="AJ37" s="91"/>
      <c r="AK37" s="91"/>
      <c r="AL37" s="91"/>
      <c r="AM37" s="159"/>
      <c r="BO37" s="91"/>
      <c r="BU37" s="90"/>
      <c r="BV37" s="90"/>
      <c r="BW37" s="90"/>
      <c r="BX37" s="90"/>
      <c r="BY37" s="90"/>
      <c r="BZ37" s="90"/>
      <c r="CA37" s="90"/>
      <c r="CB37" s="90"/>
      <c r="CC37" s="90"/>
      <c r="CD37" s="90"/>
      <c r="CE37" s="90"/>
      <c r="CF37" s="90"/>
      <c r="CG37" s="90"/>
      <c r="CH37" s="90"/>
      <c r="CI37" s="90"/>
      <c r="CJ37" s="90"/>
      <c r="CK37" s="90"/>
      <c r="CL37" s="90"/>
      <c r="CM37" s="90"/>
      <c r="CN37" s="90"/>
    </row>
    <row r="38" spans="1:92" s="93" customFormat="1" ht="15.75" x14ac:dyDescent="0.25">
      <c r="A38" s="144">
        <f>A37+1</f>
        <v>27</v>
      </c>
      <c r="B38" s="145"/>
      <c r="C38" s="146"/>
      <c r="D38" s="192"/>
      <c r="E38" s="193"/>
      <c r="F38" s="149"/>
      <c r="G38" s="185"/>
      <c r="H38" s="135"/>
      <c r="I38" s="186"/>
      <c r="J38" s="151"/>
      <c r="K38" s="175"/>
      <c r="L38" s="165"/>
      <c r="M38" s="175"/>
      <c r="N38" s="175"/>
      <c r="O38" s="163"/>
      <c r="P38" s="162"/>
      <c r="Q38" s="165"/>
      <c r="R38" s="168"/>
      <c r="S38" s="176"/>
      <c r="T38" s="137"/>
      <c r="V38" s="194"/>
      <c r="W38" s="158" t="e">
        <f>ROUND(YIELD(D38,E38,B38,P38/H38*100,100,2),5)</f>
        <v>#DIV/0!</v>
      </c>
      <c r="X38" s="158" t="e">
        <f>S38-W38</f>
        <v>#DIV/0!</v>
      </c>
      <c r="AE38" s="91"/>
      <c r="AF38" s="91"/>
      <c r="AG38" s="91"/>
      <c r="AH38" s="91"/>
      <c r="AI38" s="91"/>
      <c r="AJ38" s="91"/>
      <c r="AK38" s="91"/>
      <c r="AL38" s="91"/>
      <c r="AM38" s="159"/>
      <c r="BO38" s="91"/>
      <c r="BU38" s="90"/>
      <c r="BV38" s="90"/>
      <c r="BW38" s="90"/>
      <c r="BX38" s="90"/>
      <c r="BY38" s="90"/>
      <c r="BZ38" s="90"/>
      <c r="CA38" s="90"/>
      <c r="CB38" s="90"/>
      <c r="CC38" s="90"/>
      <c r="CD38" s="90"/>
      <c r="CE38" s="90"/>
      <c r="CF38" s="90"/>
      <c r="CG38" s="90"/>
      <c r="CH38" s="90"/>
      <c r="CI38" s="90"/>
      <c r="CJ38" s="90"/>
      <c r="CK38" s="90"/>
      <c r="CL38" s="90"/>
      <c r="CM38" s="90"/>
      <c r="CN38" s="90"/>
    </row>
    <row r="39" spans="1:92" s="90" customFormat="1" ht="16.5" thickBot="1" x14ac:dyDescent="0.3">
      <c r="A39" s="195"/>
      <c r="B39" s="146"/>
      <c r="C39" s="125"/>
      <c r="D39" s="126"/>
      <c r="E39" s="126"/>
      <c r="F39" s="126"/>
      <c r="G39" s="196">
        <f>SUM(G12:G38)</f>
        <v>676700000</v>
      </c>
      <c r="H39" s="196">
        <f>SUM(H12:H38)</f>
        <v>652000000</v>
      </c>
      <c r="I39" s="197">
        <f>SUM(I10:I38)</f>
        <v>0</v>
      </c>
      <c r="J39" s="198"/>
      <c r="K39" s="196">
        <f>SUM(K12:K38)</f>
        <v>4368088</v>
      </c>
      <c r="L39" s="198"/>
      <c r="M39" s="196">
        <f>SUM(M12:M38)</f>
        <v>21112325.009999998</v>
      </c>
      <c r="N39" s="199"/>
      <c r="O39" s="198"/>
      <c r="P39" s="196">
        <f>SUM(P12:P38)</f>
        <v>626519586.99000001</v>
      </c>
      <c r="Q39" s="198"/>
      <c r="R39" s="200"/>
      <c r="S39" s="201">
        <f>T39/G39</f>
        <v>6.0580199497561694E-2</v>
      </c>
      <c r="T39" s="196">
        <f>SUM(T12:T38)</f>
        <v>40994621</v>
      </c>
      <c r="U39" s="202"/>
      <c r="V39" s="138"/>
      <c r="W39" s="93"/>
      <c r="AD39" s="93"/>
      <c r="AE39" s="91"/>
      <c r="AF39" s="91"/>
      <c r="AG39" s="91"/>
      <c r="AH39" s="91"/>
      <c r="AI39" s="91"/>
      <c r="AJ39" s="91"/>
      <c r="AK39" s="91"/>
      <c r="AL39" s="91"/>
      <c r="AM39" s="92"/>
      <c r="BL39" s="93"/>
      <c r="BM39" s="93"/>
      <c r="BN39" s="93"/>
      <c r="BO39" s="91"/>
      <c r="BP39" s="93"/>
      <c r="BQ39" s="93"/>
      <c r="BR39" s="93"/>
      <c r="BS39" s="93"/>
      <c r="BT39" s="93"/>
    </row>
    <row r="40" spans="1:92" s="90" customFormat="1" ht="16.5" thickTop="1" x14ac:dyDescent="0.25">
      <c r="A40" s="130"/>
      <c r="B40" s="131"/>
      <c r="C40" s="98"/>
      <c r="D40" s="203"/>
      <c r="E40" s="203"/>
      <c r="F40" s="203"/>
      <c r="G40" s="98"/>
      <c r="H40" s="98"/>
      <c r="I40" s="98"/>
      <c r="J40" s="98"/>
      <c r="K40" s="98"/>
      <c r="L40" s="98"/>
      <c r="M40" s="98"/>
      <c r="N40" s="98"/>
      <c r="O40" s="98"/>
      <c r="P40" s="98"/>
      <c r="Q40" s="98"/>
      <c r="R40" s="98"/>
      <c r="S40" s="98"/>
      <c r="T40" s="204"/>
      <c r="U40" s="93"/>
      <c r="V40" s="138"/>
      <c r="W40" s="93"/>
      <c r="AD40" s="93"/>
      <c r="AE40" s="91"/>
      <c r="AF40" s="91"/>
      <c r="AG40" s="91"/>
      <c r="AH40" s="91"/>
      <c r="AI40" s="91"/>
      <c r="AJ40" s="91"/>
      <c r="AK40" s="91"/>
      <c r="AL40" s="91"/>
      <c r="AM40" s="92"/>
      <c r="BL40" s="93"/>
      <c r="BM40" s="93"/>
      <c r="BN40" s="93"/>
      <c r="BO40" s="91"/>
      <c r="BP40" s="93"/>
      <c r="BQ40" s="93"/>
      <c r="BR40" s="93"/>
      <c r="BS40" s="93"/>
      <c r="BT40" s="93"/>
    </row>
    <row r="41" spans="1:92" s="90" customFormat="1" ht="15.75" x14ac:dyDescent="0.25">
      <c r="A41" s="205" t="s">
        <v>1829</v>
      </c>
      <c r="B41" s="206"/>
      <c r="C41" s="207"/>
      <c r="D41" s="208"/>
      <c r="E41" s="208"/>
      <c r="F41" s="208"/>
      <c r="G41" s="209">
        <f>SUM(T39)</f>
        <v>40994621</v>
      </c>
      <c r="H41" s="209">
        <f>G39</f>
        <v>676700000</v>
      </c>
      <c r="I41" s="206" t="s">
        <v>1830</v>
      </c>
      <c r="J41" s="210">
        <f>S39</f>
        <v>6.0580199497561694E-2</v>
      </c>
      <c r="K41" s="211"/>
      <c r="L41" s="212"/>
      <c r="M41" s="212"/>
      <c r="N41" s="212"/>
      <c r="O41" s="212"/>
      <c r="P41" s="212"/>
      <c r="Q41" s="212"/>
      <c r="R41" s="212"/>
      <c r="S41" s="212"/>
      <c r="T41" s="213"/>
      <c r="U41" s="93"/>
      <c r="AD41" s="93"/>
      <c r="AE41" s="91"/>
      <c r="AF41" s="91"/>
      <c r="AG41" s="91"/>
      <c r="AH41" s="91"/>
      <c r="AI41" s="91"/>
      <c r="AJ41" s="91"/>
      <c r="AK41" s="91"/>
      <c r="AL41" s="91"/>
      <c r="AM41" s="92"/>
      <c r="BL41" s="93"/>
      <c r="BM41" s="93"/>
      <c r="BN41" s="93"/>
      <c r="BO41" s="91"/>
      <c r="BP41" s="93"/>
      <c r="BQ41" s="93"/>
      <c r="BR41" s="93"/>
      <c r="BS41" s="93"/>
      <c r="BT41" s="93"/>
      <c r="BU41" s="93"/>
      <c r="BV41" s="93"/>
      <c r="BW41" s="93"/>
      <c r="BX41" s="93"/>
    </row>
    <row r="42" spans="1:92" s="90" customFormat="1" ht="15.75" customHeight="1" x14ac:dyDescent="0.25">
      <c r="A42" s="379" t="s">
        <v>1831</v>
      </c>
      <c r="B42" s="380"/>
      <c r="C42" s="380"/>
      <c r="D42" s="380"/>
      <c r="E42" s="380"/>
      <c r="F42" s="380"/>
      <c r="G42" s="380"/>
      <c r="H42" s="380"/>
      <c r="I42" s="380"/>
      <c r="J42" s="380"/>
      <c r="K42" s="380"/>
      <c r="L42" s="380"/>
      <c r="M42" s="380"/>
      <c r="N42" s="380"/>
      <c r="O42" s="380"/>
      <c r="P42" s="380"/>
      <c r="Q42" s="380"/>
      <c r="R42" s="380"/>
      <c r="S42" s="380"/>
      <c r="T42" s="381"/>
      <c r="AD42" s="93"/>
      <c r="AE42" s="91"/>
      <c r="AF42" s="91"/>
      <c r="AG42" s="91"/>
      <c r="AH42" s="91"/>
      <c r="AI42" s="91"/>
      <c r="AJ42" s="91"/>
      <c r="AK42" s="91"/>
      <c r="AL42" s="91"/>
      <c r="AM42" s="92"/>
      <c r="BL42" s="93"/>
      <c r="BM42" s="93"/>
      <c r="BN42" s="93"/>
      <c r="BO42" s="91"/>
      <c r="BP42" s="93"/>
      <c r="BQ42" s="93"/>
      <c r="BR42" s="93"/>
      <c r="BS42" s="93"/>
      <c r="BT42" s="93"/>
      <c r="BU42" s="93"/>
      <c r="BV42" s="93"/>
      <c r="BW42" s="93"/>
      <c r="BX42" s="93"/>
      <c r="BY42" s="93"/>
    </row>
    <row r="43" spans="1:92" s="93" customFormat="1" ht="13.5" customHeight="1" x14ac:dyDescent="0.25">
      <c r="A43" s="372" t="s">
        <v>1832</v>
      </c>
      <c r="B43" s="373"/>
      <c r="C43" s="373"/>
      <c r="D43" s="373"/>
      <c r="E43" s="373"/>
      <c r="F43" s="373"/>
      <c r="G43" s="373"/>
      <c r="H43" s="373"/>
      <c r="I43" s="373"/>
      <c r="J43" s="373"/>
      <c r="K43" s="373"/>
      <c r="L43" s="373"/>
      <c r="M43" s="373"/>
      <c r="N43" s="373"/>
      <c r="O43" s="373"/>
      <c r="P43" s="373"/>
      <c r="Q43" s="373"/>
      <c r="R43" s="373"/>
      <c r="S43" s="373"/>
      <c r="T43" s="374"/>
      <c r="U43" s="90"/>
      <c r="V43" s="90"/>
      <c r="W43" s="90"/>
      <c r="X43" s="90"/>
      <c r="Y43" s="90"/>
      <c r="Z43" s="90"/>
      <c r="AA43" s="90"/>
      <c r="AB43" s="90"/>
      <c r="AC43" s="90"/>
      <c r="AE43" s="91"/>
      <c r="AF43" s="91"/>
      <c r="AG43" s="91"/>
      <c r="AH43" s="91"/>
      <c r="AI43" s="91"/>
      <c r="AJ43" s="91"/>
      <c r="AK43" s="91"/>
      <c r="AL43" s="91"/>
      <c r="AN43" s="90"/>
      <c r="AO43" s="90"/>
      <c r="AP43" s="90"/>
      <c r="AQ43" s="90"/>
      <c r="AR43" s="90"/>
      <c r="AS43" s="90"/>
      <c r="AT43" s="90"/>
      <c r="AU43" s="90"/>
      <c r="AV43" s="90"/>
      <c r="AW43" s="90"/>
      <c r="AX43" s="90"/>
      <c r="AY43" s="90"/>
      <c r="AZ43" s="90"/>
      <c r="BA43" s="90"/>
      <c r="BB43" s="90"/>
      <c r="BC43" s="91"/>
      <c r="BD43" s="91"/>
      <c r="BE43" s="91"/>
      <c r="BF43" s="91"/>
      <c r="BG43" s="91"/>
      <c r="BH43" s="91"/>
      <c r="BI43" s="91"/>
      <c r="BJ43" s="91"/>
      <c r="BK43" s="91"/>
      <c r="BL43" s="91"/>
      <c r="BM43" s="91"/>
      <c r="BN43" s="91"/>
      <c r="BO43" s="91"/>
      <c r="BP43" s="91"/>
      <c r="BQ43" s="91"/>
      <c r="BR43" s="91"/>
      <c r="BS43" s="91"/>
      <c r="BT43" s="91"/>
      <c r="BU43" s="91"/>
      <c r="BV43" s="91"/>
      <c r="BW43" s="91"/>
      <c r="BX43" s="91"/>
      <c r="BY43" s="91"/>
    </row>
    <row r="44" spans="1:92" s="93" customFormat="1" ht="26.25" customHeight="1" x14ac:dyDescent="0.25">
      <c r="A44" s="372" t="s">
        <v>1833</v>
      </c>
      <c r="B44" s="373"/>
      <c r="C44" s="373"/>
      <c r="D44" s="373"/>
      <c r="E44" s="373"/>
      <c r="F44" s="373"/>
      <c r="G44" s="373"/>
      <c r="H44" s="373"/>
      <c r="I44" s="373"/>
      <c r="J44" s="373"/>
      <c r="K44" s="373"/>
      <c r="L44" s="373"/>
      <c r="M44" s="373"/>
      <c r="N44" s="373"/>
      <c r="O44" s="373"/>
      <c r="P44" s="373"/>
      <c r="Q44" s="373"/>
      <c r="R44" s="373"/>
      <c r="S44" s="373"/>
      <c r="T44" s="374"/>
      <c r="U44" s="90"/>
      <c r="V44" s="90"/>
      <c r="W44" s="90"/>
      <c r="X44" s="90"/>
      <c r="Y44" s="90"/>
      <c r="Z44" s="90"/>
      <c r="AA44" s="90"/>
      <c r="AB44" s="90"/>
      <c r="AC44" s="90"/>
      <c r="AE44" s="91"/>
      <c r="AF44" s="91"/>
      <c r="AG44" s="91"/>
      <c r="AH44" s="91"/>
      <c r="AI44" s="91"/>
      <c r="AJ44" s="91"/>
      <c r="AK44" s="91"/>
      <c r="AL44" s="91"/>
      <c r="AN44" s="90"/>
      <c r="AO44" s="90"/>
      <c r="AP44" s="90"/>
      <c r="AQ44" s="90"/>
      <c r="AR44" s="90"/>
      <c r="AS44" s="90"/>
      <c r="AT44" s="90"/>
      <c r="AU44" s="90"/>
      <c r="AV44" s="90"/>
      <c r="AW44" s="90"/>
      <c r="AX44" s="90"/>
      <c r="AY44" s="90"/>
      <c r="AZ44" s="90"/>
      <c r="BA44" s="90"/>
      <c r="BB44" s="90"/>
      <c r="BC44" s="91"/>
      <c r="BD44" s="91"/>
      <c r="BE44" s="91"/>
      <c r="BF44" s="91"/>
      <c r="BG44" s="91"/>
      <c r="BH44" s="91"/>
      <c r="BI44" s="91"/>
      <c r="BJ44" s="91"/>
      <c r="BK44" s="91"/>
      <c r="BL44" s="91"/>
      <c r="BM44" s="91"/>
      <c r="BN44" s="91"/>
      <c r="BO44" s="91"/>
      <c r="BP44" s="91"/>
      <c r="BQ44" s="91"/>
      <c r="BR44" s="91"/>
      <c r="BS44" s="91"/>
      <c r="BT44" s="91"/>
      <c r="BU44" s="91"/>
      <c r="BV44" s="91"/>
      <c r="BW44" s="91"/>
      <c r="BX44" s="91"/>
      <c r="BY44" s="91"/>
      <c r="BZ44" s="91"/>
      <c r="CA44" s="91"/>
      <c r="CB44" s="91"/>
    </row>
    <row r="45" spans="1:92" s="93" customFormat="1" ht="28.5" customHeight="1" x14ac:dyDescent="0.25">
      <c r="A45" s="372" t="s">
        <v>1834</v>
      </c>
      <c r="B45" s="373"/>
      <c r="C45" s="373"/>
      <c r="D45" s="373"/>
      <c r="E45" s="373"/>
      <c r="F45" s="373"/>
      <c r="G45" s="373"/>
      <c r="H45" s="373"/>
      <c r="I45" s="373"/>
      <c r="J45" s="373"/>
      <c r="K45" s="373"/>
      <c r="L45" s="373"/>
      <c r="M45" s="373"/>
      <c r="N45" s="373"/>
      <c r="O45" s="373"/>
      <c r="P45" s="373"/>
      <c r="Q45" s="373"/>
      <c r="R45" s="373"/>
      <c r="S45" s="373"/>
      <c r="T45" s="374"/>
      <c r="U45" s="90"/>
      <c r="V45" s="90"/>
      <c r="W45" s="90"/>
      <c r="X45" s="90"/>
      <c r="Y45" s="90"/>
      <c r="Z45" s="90"/>
      <c r="AA45" s="90"/>
      <c r="AB45" s="90"/>
      <c r="AC45" s="90"/>
      <c r="AE45" s="91"/>
      <c r="AF45" s="91"/>
      <c r="AG45" s="91"/>
      <c r="AH45" s="91"/>
      <c r="AI45" s="91"/>
      <c r="AJ45" s="91"/>
      <c r="AK45" s="91"/>
      <c r="AL45" s="91"/>
      <c r="AN45" s="90"/>
      <c r="AO45" s="90"/>
      <c r="AP45" s="90"/>
      <c r="AQ45" s="90"/>
      <c r="AR45" s="90"/>
      <c r="AS45" s="90"/>
      <c r="AT45" s="90"/>
      <c r="AU45" s="90"/>
      <c r="AV45" s="90"/>
      <c r="AW45" s="90"/>
      <c r="AX45" s="90"/>
      <c r="AY45" s="90"/>
      <c r="AZ45" s="90"/>
      <c r="BA45" s="90"/>
      <c r="BB45" s="90"/>
      <c r="BC45" s="91"/>
      <c r="BD45" s="91"/>
      <c r="BE45" s="91"/>
      <c r="BF45" s="91"/>
      <c r="BG45" s="91"/>
      <c r="BH45" s="91"/>
      <c r="BI45" s="91"/>
      <c r="BJ45" s="91"/>
      <c r="BK45" s="91"/>
      <c r="BL45" s="91"/>
      <c r="BM45" s="91"/>
      <c r="BN45" s="91"/>
      <c r="BO45" s="91"/>
      <c r="BP45" s="91"/>
      <c r="BQ45" s="91"/>
      <c r="BR45" s="91"/>
      <c r="BS45" s="91"/>
      <c r="BT45" s="91"/>
      <c r="BU45" s="91"/>
      <c r="BV45" s="91"/>
      <c r="BW45" s="91"/>
      <c r="BX45" s="91"/>
      <c r="BY45" s="91"/>
      <c r="BZ45" s="91"/>
      <c r="CA45" s="91"/>
      <c r="CB45" s="91"/>
      <c r="CC45" s="91"/>
      <c r="CD45" s="91"/>
      <c r="CE45" s="91"/>
      <c r="CF45" s="91"/>
      <c r="CG45" s="91"/>
      <c r="CH45" s="91"/>
      <c r="CI45" s="91"/>
    </row>
    <row r="46" spans="1:92" s="93" customFormat="1" ht="28.5" customHeight="1" x14ac:dyDescent="0.25">
      <c r="A46" s="372" t="s">
        <v>1835</v>
      </c>
      <c r="B46" s="373"/>
      <c r="C46" s="373"/>
      <c r="D46" s="373"/>
      <c r="E46" s="373"/>
      <c r="F46" s="373"/>
      <c r="G46" s="373"/>
      <c r="H46" s="373"/>
      <c r="I46" s="373"/>
      <c r="J46" s="373"/>
      <c r="K46" s="373"/>
      <c r="L46" s="373"/>
      <c r="M46" s="373"/>
      <c r="N46" s="373"/>
      <c r="O46" s="373"/>
      <c r="P46" s="373"/>
      <c r="Q46" s="373"/>
      <c r="R46" s="373"/>
      <c r="S46" s="373"/>
      <c r="T46" s="374"/>
      <c r="U46" s="90"/>
      <c r="V46" s="90"/>
      <c r="W46" s="90"/>
      <c r="X46" s="90"/>
      <c r="Y46" s="90"/>
      <c r="Z46" s="90"/>
      <c r="AA46" s="90"/>
      <c r="AB46" s="90"/>
      <c r="AC46" s="90"/>
      <c r="AE46" s="91"/>
      <c r="AF46" s="91"/>
      <c r="AG46" s="91"/>
      <c r="AH46" s="91"/>
      <c r="AI46" s="91"/>
      <c r="AJ46" s="91"/>
      <c r="AK46" s="91"/>
      <c r="AL46" s="91"/>
      <c r="AN46" s="90"/>
      <c r="AO46" s="90"/>
      <c r="AP46" s="90"/>
      <c r="AQ46" s="90"/>
      <c r="AR46" s="90"/>
      <c r="AS46" s="90"/>
      <c r="AT46" s="90"/>
      <c r="AU46" s="90"/>
      <c r="AV46" s="90"/>
      <c r="AW46" s="90"/>
      <c r="AX46" s="90"/>
      <c r="AY46" s="90"/>
      <c r="AZ46" s="90"/>
      <c r="BA46" s="90"/>
      <c r="BB46" s="90"/>
      <c r="BC46" s="91"/>
      <c r="BD46" s="91"/>
      <c r="BE46" s="91"/>
      <c r="BF46" s="91"/>
      <c r="BG46" s="91"/>
      <c r="BH46" s="91"/>
      <c r="BI46" s="91"/>
      <c r="BJ46" s="91"/>
      <c r="BK46" s="91"/>
      <c r="BL46" s="91"/>
      <c r="BM46" s="91"/>
      <c r="BN46" s="91"/>
      <c r="BO46" s="91"/>
      <c r="BP46" s="91"/>
      <c r="BQ46" s="91"/>
      <c r="BR46" s="91"/>
      <c r="BS46" s="91"/>
      <c r="BT46" s="91"/>
      <c r="BU46" s="91"/>
      <c r="BV46" s="91"/>
      <c r="BW46" s="91"/>
      <c r="BX46" s="91"/>
      <c r="BY46" s="91"/>
      <c r="BZ46" s="91"/>
      <c r="CA46" s="91"/>
      <c r="CB46" s="91"/>
      <c r="CC46" s="91"/>
      <c r="CD46" s="91"/>
      <c r="CE46" s="91"/>
      <c r="CF46" s="91"/>
      <c r="CG46" s="91"/>
      <c r="CH46" s="91"/>
      <c r="CI46" s="91"/>
      <c r="CJ46" s="91"/>
      <c r="CK46" s="91"/>
      <c r="CL46" s="91"/>
      <c r="CM46" s="91"/>
      <c r="CN46" s="91"/>
    </row>
    <row r="47" spans="1:92" s="93" customFormat="1" ht="28.5" customHeight="1" x14ac:dyDescent="0.25">
      <c r="A47" s="372" t="s">
        <v>1836</v>
      </c>
      <c r="B47" s="373"/>
      <c r="C47" s="373"/>
      <c r="D47" s="373"/>
      <c r="E47" s="373"/>
      <c r="F47" s="373"/>
      <c r="G47" s="373"/>
      <c r="H47" s="373"/>
      <c r="I47" s="373"/>
      <c r="J47" s="373"/>
      <c r="K47" s="373"/>
      <c r="L47" s="373"/>
      <c r="M47" s="373"/>
      <c r="N47" s="373"/>
      <c r="O47" s="373"/>
      <c r="P47" s="373"/>
      <c r="Q47" s="373"/>
      <c r="R47" s="373"/>
      <c r="S47" s="373"/>
      <c r="T47" s="374"/>
      <c r="U47" s="90"/>
      <c r="V47" s="90"/>
      <c r="W47" s="90"/>
      <c r="X47" s="90"/>
      <c r="Y47" s="90"/>
      <c r="Z47" s="90"/>
      <c r="AA47" s="90"/>
      <c r="AB47" s="90"/>
      <c r="AC47" s="90"/>
      <c r="AE47" s="91"/>
      <c r="AF47" s="91"/>
      <c r="AG47" s="91"/>
      <c r="AH47" s="91"/>
      <c r="AI47" s="91"/>
      <c r="AJ47" s="91"/>
      <c r="AK47" s="91"/>
      <c r="AL47" s="91"/>
      <c r="AN47" s="90"/>
      <c r="AO47" s="90"/>
      <c r="AP47" s="90"/>
      <c r="AQ47" s="90"/>
      <c r="AR47" s="90"/>
      <c r="AS47" s="90"/>
      <c r="AT47" s="90"/>
      <c r="AU47" s="90"/>
      <c r="AV47" s="90"/>
      <c r="AW47" s="90"/>
      <c r="AX47" s="90"/>
      <c r="AY47" s="90"/>
      <c r="AZ47" s="90"/>
      <c r="BA47" s="90"/>
      <c r="BB47" s="90"/>
      <c r="BC47" s="91"/>
      <c r="BD47" s="91"/>
      <c r="BE47" s="91"/>
      <c r="BF47" s="91"/>
      <c r="BG47" s="91"/>
      <c r="BH47" s="91"/>
      <c r="BI47" s="91"/>
      <c r="BJ47" s="91"/>
      <c r="BK47" s="91"/>
      <c r="BL47" s="91"/>
      <c r="BM47" s="91"/>
      <c r="BN47" s="91"/>
      <c r="BO47" s="91"/>
      <c r="BP47" s="91"/>
      <c r="BQ47" s="91"/>
      <c r="BR47" s="91"/>
      <c r="BS47" s="91"/>
      <c r="BT47" s="91"/>
      <c r="BU47" s="91"/>
      <c r="BV47" s="91"/>
      <c r="BW47" s="91"/>
      <c r="BX47" s="91"/>
      <c r="BY47" s="91"/>
      <c r="BZ47" s="91"/>
      <c r="CA47" s="91"/>
      <c r="CB47" s="91"/>
      <c r="CC47" s="91"/>
      <c r="CD47" s="91"/>
      <c r="CE47" s="91"/>
      <c r="CF47" s="91"/>
      <c r="CG47" s="91"/>
      <c r="CH47" s="91"/>
      <c r="CI47" s="91"/>
      <c r="CJ47" s="91"/>
      <c r="CK47" s="91"/>
      <c r="CL47" s="91"/>
      <c r="CM47" s="91"/>
      <c r="CN47" s="91"/>
    </row>
    <row r="48" spans="1:92" s="93" customFormat="1" x14ac:dyDescent="0.2">
      <c r="A48" s="372" t="s">
        <v>1837</v>
      </c>
      <c r="B48" s="373"/>
      <c r="C48" s="373"/>
      <c r="D48" s="373"/>
      <c r="E48" s="373"/>
      <c r="F48" s="373"/>
      <c r="G48" s="373"/>
      <c r="H48" s="373"/>
      <c r="I48" s="373"/>
      <c r="J48" s="373"/>
      <c r="K48" s="373"/>
      <c r="L48" s="373"/>
      <c r="M48" s="373"/>
      <c r="N48" s="373"/>
      <c r="O48" s="373"/>
      <c r="P48" s="373"/>
      <c r="Q48" s="373"/>
      <c r="R48" s="373"/>
      <c r="S48" s="373"/>
      <c r="T48" s="374"/>
      <c r="AX48" s="91"/>
      <c r="AY48" s="91"/>
      <c r="AZ48" s="91"/>
      <c r="BA48" s="91"/>
      <c r="BB48" s="91"/>
    </row>
    <row r="49" spans="1:54" s="93" customFormat="1" ht="27.75" customHeight="1" x14ac:dyDescent="0.2">
      <c r="A49" s="375" t="s">
        <v>1838</v>
      </c>
      <c r="B49" s="376"/>
      <c r="C49" s="376"/>
      <c r="D49" s="376"/>
      <c r="E49" s="376"/>
      <c r="F49" s="376"/>
      <c r="G49" s="376"/>
      <c r="H49" s="376"/>
      <c r="I49" s="376"/>
      <c r="J49" s="376"/>
      <c r="K49" s="376"/>
      <c r="L49" s="376"/>
      <c r="M49" s="376"/>
      <c r="N49" s="376"/>
      <c r="O49" s="376"/>
      <c r="P49" s="376"/>
      <c r="Q49" s="376"/>
      <c r="R49" s="376"/>
      <c r="S49" s="376"/>
      <c r="T49" s="377"/>
      <c r="AX49" s="91"/>
      <c r="AY49" s="91"/>
      <c r="AZ49" s="91"/>
      <c r="BA49" s="91"/>
      <c r="BB49" s="91"/>
    </row>
    <row r="50" spans="1:54" s="93" customFormat="1" ht="12" x14ac:dyDescent="0.2">
      <c r="A50" s="98"/>
      <c r="B50" s="98"/>
      <c r="C50" s="98"/>
      <c r="D50" s="98"/>
      <c r="E50" s="98"/>
      <c r="F50" s="98"/>
      <c r="G50" s="98"/>
      <c r="H50" s="98"/>
      <c r="I50" s="98"/>
      <c r="J50" s="98"/>
      <c r="K50" s="98"/>
      <c r="L50" s="98"/>
      <c r="M50" s="98"/>
      <c r="N50" s="98"/>
      <c r="O50" s="98"/>
      <c r="P50" s="98"/>
      <c r="Q50" s="98"/>
      <c r="R50" s="98"/>
      <c r="S50" s="98"/>
      <c r="T50" s="98"/>
    </row>
    <row r="51" spans="1:54" s="93" customFormat="1" ht="12" x14ac:dyDescent="0.2">
      <c r="D51" s="214"/>
      <c r="E51" s="214"/>
      <c r="F51" s="214"/>
    </row>
    <row r="52" spans="1:54" s="93" customFormat="1" ht="12" x14ac:dyDescent="0.2">
      <c r="D52" s="214"/>
      <c r="E52" s="214"/>
      <c r="F52" s="214"/>
    </row>
    <row r="53" spans="1:54" s="93" customFormat="1" ht="12" x14ac:dyDescent="0.2">
      <c r="D53" s="214"/>
      <c r="E53" s="214"/>
      <c r="F53" s="214"/>
    </row>
    <row r="54" spans="1:54" s="93" customFormat="1" ht="12" x14ac:dyDescent="0.2">
      <c r="D54" s="214"/>
      <c r="E54" s="214"/>
      <c r="F54" s="214"/>
    </row>
    <row r="55" spans="1:54" s="93" customFormat="1" ht="12" x14ac:dyDescent="0.2">
      <c r="D55" s="214"/>
      <c r="E55" s="214"/>
      <c r="F55" s="214"/>
    </row>
    <row r="56" spans="1:54" s="93" customFormat="1" ht="12" x14ac:dyDescent="0.2">
      <c r="D56" s="214"/>
      <c r="E56" s="214"/>
      <c r="F56" s="214"/>
    </row>
    <row r="57" spans="1:54" s="93" customFormat="1" ht="12" x14ac:dyDescent="0.2">
      <c r="D57" s="214"/>
      <c r="E57" s="214"/>
      <c r="F57" s="214"/>
    </row>
    <row r="58" spans="1:54" s="93" customFormat="1" ht="12" x14ac:dyDescent="0.2">
      <c r="D58" s="214"/>
      <c r="E58" s="214"/>
      <c r="F58" s="214"/>
    </row>
    <row r="59" spans="1:54" s="93" customFormat="1" ht="12" x14ac:dyDescent="0.2">
      <c r="D59" s="214"/>
      <c r="E59" s="214"/>
      <c r="F59" s="214"/>
    </row>
    <row r="60" spans="1:54" s="93" customFormat="1" ht="12" x14ac:dyDescent="0.2">
      <c r="D60" s="214"/>
      <c r="E60" s="214"/>
      <c r="F60" s="214"/>
    </row>
    <row r="61" spans="1:54" s="93" customFormat="1" ht="12" x14ac:dyDescent="0.2">
      <c r="D61" s="214"/>
      <c r="E61" s="214"/>
      <c r="F61" s="214"/>
    </row>
    <row r="62" spans="1:54" s="93" customFormat="1" ht="12" x14ac:dyDescent="0.2">
      <c r="D62" s="214"/>
      <c r="E62" s="214"/>
      <c r="F62" s="214"/>
    </row>
    <row r="63" spans="1:54" s="93" customFormat="1" ht="12" x14ac:dyDescent="0.2">
      <c r="D63" s="214"/>
      <c r="E63" s="214"/>
      <c r="F63" s="214"/>
    </row>
    <row r="64" spans="1:54" s="93" customFormat="1" ht="12" x14ac:dyDescent="0.2">
      <c r="D64" s="214"/>
      <c r="E64" s="214"/>
      <c r="F64" s="214"/>
    </row>
    <row r="65" spans="4:6" s="93" customFormat="1" ht="12" x14ac:dyDescent="0.2">
      <c r="D65" s="214"/>
      <c r="E65" s="214"/>
      <c r="F65" s="214"/>
    </row>
    <row r="66" spans="4:6" s="93" customFormat="1" ht="12" x14ac:dyDescent="0.2">
      <c r="D66" s="214"/>
      <c r="E66" s="214"/>
      <c r="F66" s="214"/>
    </row>
    <row r="67" spans="4:6" s="93" customFormat="1" ht="12" x14ac:dyDescent="0.2">
      <c r="D67" s="214"/>
      <c r="E67" s="214"/>
      <c r="F67" s="214"/>
    </row>
    <row r="68" spans="4:6" s="93" customFormat="1" ht="12" x14ac:dyDescent="0.2">
      <c r="D68" s="214"/>
      <c r="E68" s="214"/>
      <c r="F68" s="214"/>
    </row>
    <row r="69" spans="4:6" s="93" customFormat="1" ht="12" x14ac:dyDescent="0.2">
      <c r="D69" s="214"/>
      <c r="E69" s="214"/>
      <c r="F69" s="214"/>
    </row>
    <row r="70" spans="4:6" s="93" customFormat="1" ht="12" x14ac:dyDescent="0.2">
      <c r="D70" s="214"/>
      <c r="E70" s="214"/>
      <c r="F70" s="214"/>
    </row>
    <row r="71" spans="4:6" s="93" customFormat="1" ht="12" x14ac:dyDescent="0.2">
      <c r="D71" s="214"/>
      <c r="E71" s="214"/>
      <c r="F71" s="214"/>
    </row>
    <row r="72" spans="4:6" s="93" customFormat="1" ht="12" x14ac:dyDescent="0.2">
      <c r="D72" s="214"/>
      <c r="E72" s="214"/>
      <c r="F72" s="214"/>
    </row>
    <row r="73" spans="4:6" s="93" customFormat="1" ht="12" x14ac:dyDescent="0.2">
      <c r="D73" s="214"/>
      <c r="E73" s="214"/>
      <c r="F73" s="214"/>
    </row>
    <row r="74" spans="4:6" s="93" customFormat="1" ht="12" x14ac:dyDescent="0.2">
      <c r="D74" s="214"/>
      <c r="E74" s="214"/>
      <c r="F74" s="214"/>
    </row>
    <row r="75" spans="4:6" s="93" customFormat="1" ht="12" x14ac:dyDescent="0.2">
      <c r="D75" s="214"/>
      <c r="E75" s="214"/>
      <c r="F75" s="214"/>
    </row>
    <row r="76" spans="4:6" s="93" customFormat="1" ht="12" x14ac:dyDescent="0.2">
      <c r="D76" s="214"/>
      <c r="E76" s="214"/>
      <c r="F76" s="214"/>
    </row>
    <row r="77" spans="4:6" s="93" customFormat="1" ht="12" x14ac:dyDescent="0.2">
      <c r="D77" s="214"/>
      <c r="E77" s="214"/>
      <c r="F77" s="214"/>
    </row>
    <row r="78" spans="4:6" s="93" customFormat="1" ht="12" x14ac:dyDescent="0.2">
      <c r="D78" s="214"/>
      <c r="E78" s="214"/>
      <c r="F78" s="214"/>
    </row>
    <row r="79" spans="4:6" s="93" customFormat="1" ht="12" x14ac:dyDescent="0.2">
      <c r="D79" s="214"/>
      <c r="E79" s="214"/>
      <c r="F79" s="214"/>
    </row>
    <row r="80" spans="4:6" s="93" customFormat="1" ht="12" x14ac:dyDescent="0.2">
      <c r="D80" s="214"/>
      <c r="E80" s="214"/>
      <c r="F80" s="214"/>
    </row>
    <row r="81" spans="4:6" s="93" customFormat="1" ht="12" x14ac:dyDescent="0.2">
      <c r="D81" s="214"/>
      <c r="E81" s="214"/>
      <c r="F81" s="214"/>
    </row>
    <row r="82" spans="4:6" s="93" customFormat="1" ht="12" x14ac:dyDescent="0.2">
      <c r="D82" s="214"/>
      <c r="E82" s="214"/>
      <c r="F82" s="214"/>
    </row>
    <row r="83" spans="4:6" s="93" customFormat="1" ht="12" x14ac:dyDescent="0.2">
      <c r="D83" s="214"/>
      <c r="E83" s="214"/>
      <c r="F83" s="214"/>
    </row>
    <row r="84" spans="4:6" s="93" customFormat="1" ht="12" x14ac:dyDescent="0.2">
      <c r="D84" s="214"/>
      <c r="E84" s="214"/>
      <c r="F84" s="214"/>
    </row>
    <row r="85" spans="4:6" s="93" customFormat="1" ht="12" x14ac:dyDescent="0.2">
      <c r="D85" s="214"/>
      <c r="E85" s="214"/>
      <c r="F85" s="214"/>
    </row>
    <row r="86" spans="4:6" s="93" customFormat="1" ht="12" x14ac:dyDescent="0.2">
      <c r="D86" s="214"/>
      <c r="E86" s="214"/>
      <c r="F86" s="214"/>
    </row>
    <row r="87" spans="4:6" s="93" customFormat="1" ht="12" x14ac:dyDescent="0.2">
      <c r="D87" s="214"/>
      <c r="E87" s="214"/>
      <c r="F87" s="214"/>
    </row>
    <row r="88" spans="4:6" s="93" customFormat="1" ht="12" x14ac:dyDescent="0.2">
      <c r="D88" s="214"/>
      <c r="E88" s="214"/>
      <c r="F88" s="214"/>
    </row>
    <row r="89" spans="4:6" s="93" customFormat="1" ht="12" x14ac:dyDescent="0.2">
      <c r="D89" s="214"/>
      <c r="E89" s="214"/>
      <c r="F89" s="214"/>
    </row>
    <row r="90" spans="4:6" s="93" customFormat="1" ht="12" x14ac:dyDescent="0.2">
      <c r="D90" s="214"/>
      <c r="E90" s="214"/>
      <c r="F90" s="214"/>
    </row>
    <row r="91" spans="4:6" s="93" customFormat="1" ht="12" x14ac:dyDescent="0.2">
      <c r="D91" s="214"/>
      <c r="E91" s="214"/>
      <c r="F91" s="214"/>
    </row>
    <row r="92" spans="4:6" s="93" customFormat="1" ht="12" x14ac:dyDescent="0.2">
      <c r="D92" s="214"/>
      <c r="E92" s="214"/>
      <c r="F92" s="214"/>
    </row>
    <row r="93" spans="4:6" s="93" customFormat="1" ht="12" x14ac:dyDescent="0.2">
      <c r="D93" s="214"/>
      <c r="E93" s="214"/>
      <c r="F93" s="214"/>
    </row>
    <row r="94" spans="4:6" s="93" customFormat="1" ht="12" x14ac:dyDescent="0.2">
      <c r="D94" s="214"/>
      <c r="E94" s="214"/>
      <c r="F94" s="214"/>
    </row>
    <row r="95" spans="4:6" s="93" customFormat="1" ht="12" x14ac:dyDescent="0.2">
      <c r="D95" s="214"/>
      <c r="E95" s="214"/>
      <c r="F95" s="214"/>
    </row>
    <row r="96" spans="4:6" s="93" customFormat="1" ht="12" x14ac:dyDescent="0.2">
      <c r="D96" s="214"/>
      <c r="E96" s="214"/>
      <c r="F96" s="214"/>
    </row>
    <row r="97" spans="4:6" s="93" customFormat="1" ht="12" x14ac:dyDescent="0.2">
      <c r="D97" s="214"/>
      <c r="E97" s="214"/>
      <c r="F97" s="214"/>
    </row>
    <row r="98" spans="4:6" s="93" customFormat="1" ht="12" x14ac:dyDescent="0.2">
      <c r="D98" s="214"/>
      <c r="E98" s="214"/>
      <c r="F98" s="214"/>
    </row>
    <row r="99" spans="4:6" s="93" customFormat="1" ht="12" x14ac:dyDescent="0.2">
      <c r="D99" s="214"/>
      <c r="E99" s="214"/>
      <c r="F99" s="214"/>
    </row>
    <row r="100" spans="4:6" s="93" customFormat="1" ht="12" x14ac:dyDescent="0.2">
      <c r="D100" s="214"/>
      <c r="E100" s="214"/>
      <c r="F100" s="214"/>
    </row>
    <row r="101" spans="4:6" s="93" customFormat="1" ht="12" x14ac:dyDescent="0.2">
      <c r="D101" s="214"/>
      <c r="E101" s="214"/>
      <c r="F101" s="214"/>
    </row>
    <row r="102" spans="4:6" s="93" customFormat="1" ht="12" x14ac:dyDescent="0.2">
      <c r="D102" s="214"/>
      <c r="E102" s="214"/>
      <c r="F102" s="214"/>
    </row>
    <row r="103" spans="4:6" s="93" customFormat="1" ht="12" x14ac:dyDescent="0.2">
      <c r="D103" s="214"/>
      <c r="E103" s="214"/>
      <c r="F103" s="214"/>
    </row>
    <row r="104" spans="4:6" s="93" customFormat="1" ht="12" x14ac:dyDescent="0.2">
      <c r="D104" s="214"/>
      <c r="E104" s="214"/>
      <c r="F104" s="214"/>
    </row>
    <row r="105" spans="4:6" s="93" customFormat="1" ht="12" x14ac:dyDescent="0.2">
      <c r="D105" s="214"/>
      <c r="E105" s="214"/>
      <c r="F105" s="214"/>
    </row>
    <row r="106" spans="4:6" s="93" customFormat="1" ht="12" x14ac:dyDescent="0.2">
      <c r="D106" s="214"/>
      <c r="E106" s="214"/>
      <c r="F106" s="214"/>
    </row>
    <row r="107" spans="4:6" s="93" customFormat="1" ht="12" x14ac:dyDescent="0.2">
      <c r="D107" s="214"/>
      <c r="E107" s="214"/>
      <c r="F107" s="214"/>
    </row>
    <row r="108" spans="4:6" s="93" customFormat="1" ht="12" x14ac:dyDescent="0.2">
      <c r="D108" s="214"/>
      <c r="E108" s="214"/>
      <c r="F108" s="214"/>
    </row>
    <row r="109" spans="4:6" s="93" customFormat="1" ht="12" x14ac:dyDescent="0.2">
      <c r="D109" s="214"/>
      <c r="E109" s="214"/>
      <c r="F109" s="214"/>
    </row>
    <row r="110" spans="4:6" s="93" customFormat="1" ht="12" x14ac:dyDescent="0.2">
      <c r="D110" s="214"/>
      <c r="E110" s="214"/>
      <c r="F110" s="214"/>
    </row>
    <row r="111" spans="4:6" s="93" customFormat="1" ht="12" x14ac:dyDescent="0.2">
      <c r="D111" s="214"/>
      <c r="E111" s="214"/>
      <c r="F111" s="214"/>
    </row>
    <row r="112" spans="4:6" s="93" customFormat="1" ht="12" x14ac:dyDescent="0.2">
      <c r="D112" s="214"/>
      <c r="E112" s="214"/>
      <c r="F112" s="214"/>
    </row>
    <row r="113" spans="4:6" s="93" customFormat="1" ht="12" x14ac:dyDescent="0.2">
      <c r="D113" s="214"/>
      <c r="E113" s="214"/>
      <c r="F113" s="214"/>
    </row>
    <row r="114" spans="4:6" s="93" customFormat="1" ht="12" x14ac:dyDescent="0.2">
      <c r="D114" s="214"/>
      <c r="E114" s="214"/>
      <c r="F114" s="214"/>
    </row>
    <row r="115" spans="4:6" s="93" customFormat="1" ht="12" x14ac:dyDescent="0.2">
      <c r="D115" s="214"/>
      <c r="E115" s="214"/>
      <c r="F115" s="214"/>
    </row>
    <row r="116" spans="4:6" s="93" customFormat="1" ht="12" x14ac:dyDescent="0.2">
      <c r="D116" s="214"/>
      <c r="E116" s="214"/>
      <c r="F116" s="214"/>
    </row>
    <row r="117" spans="4:6" s="93" customFormat="1" ht="12" x14ac:dyDescent="0.2">
      <c r="D117" s="214"/>
      <c r="E117" s="214"/>
      <c r="F117" s="214"/>
    </row>
    <row r="118" spans="4:6" s="93" customFormat="1" ht="12" x14ac:dyDescent="0.2">
      <c r="D118" s="214"/>
      <c r="E118" s="214"/>
      <c r="F118" s="214"/>
    </row>
    <row r="119" spans="4:6" s="93" customFormat="1" ht="12" x14ac:dyDescent="0.2">
      <c r="D119" s="214"/>
      <c r="E119" s="214"/>
      <c r="F119" s="214"/>
    </row>
    <row r="120" spans="4:6" s="93" customFormat="1" ht="12" x14ac:dyDescent="0.2">
      <c r="D120" s="214"/>
      <c r="E120" s="214"/>
      <c r="F120" s="214"/>
    </row>
    <row r="121" spans="4:6" s="93" customFormat="1" ht="12" x14ac:dyDescent="0.2">
      <c r="D121" s="214"/>
      <c r="E121" s="214"/>
      <c r="F121" s="214"/>
    </row>
    <row r="122" spans="4:6" s="93" customFormat="1" ht="12" x14ac:dyDescent="0.2">
      <c r="D122" s="214"/>
      <c r="E122" s="214"/>
      <c r="F122" s="214"/>
    </row>
    <row r="123" spans="4:6" s="93" customFormat="1" ht="12" x14ac:dyDescent="0.2">
      <c r="D123" s="214"/>
      <c r="E123" s="214"/>
      <c r="F123" s="214"/>
    </row>
    <row r="124" spans="4:6" s="93" customFormat="1" ht="12" x14ac:dyDescent="0.2">
      <c r="D124" s="214"/>
      <c r="E124" s="214"/>
      <c r="F124" s="214"/>
    </row>
    <row r="125" spans="4:6" s="93" customFormat="1" ht="12" x14ac:dyDescent="0.2">
      <c r="D125" s="214"/>
      <c r="E125" s="214"/>
      <c r="F125" s="214"/>
    </row>
    <row r="126" spans="4:6" s="93" customFormat="1" ht="12" x14ac:dyDescent="0.2">
      <c r="D126" s="214"/>
      <c r="E126" s="214"/>
      <c r="F126" s="214"/>
    </row>
    <row r="127" spans="4:6" s="93" customFormat="1" ht="12" x14ac:dyDescent="0.2">
      <c r="D127" s="214"/>
      <c r="E127" s="214"/>
      <c r="F127" s="214"/>
    </row>
    <row r="128" spans="4:6" s="93" customFormat="1" ht="12" x14ac:dyDescent="0.2">
      <c r="D128" s="214"/>
      <c r="E128" s="214"/>
      <c r="F128" s="214"/>
    </row>
    <row r="129" spans="4:6" s="93" customFormat="1" ht="12" x14ac:dyDescent="0.2">
      <c r="D129" s="214"/>
      <c r="E129" s="214"/>
      <c r="F129" s="214"/>
    </row>
    <row r="130" spans="4:6" s="93" customFormat="1" ht="12" x14ac:dyDescent="0.2">
      <c r="D130" s="214"/>
      <c r="E130" s="214"/>
      <c r="F130" s="214"/>
    </row>
  </sheetData>
  <mergeCells count="9">
    <mergeCell ref="A47:T47"/>
    <mergeCell ref="A48:T48"/>
    <mergeCell ref="A49:T49"/>
    <mergeCell ref="W8:X8"/>
    <mergeCell ref="A42:T42"/>
    <mergeCell ref="A43:T43"/>
    <mergeCell ref="A44:T44"/>
    <mergeCell ref="A45:T45"/>
    <mergeCell ref="A46:T46"/>
  </mergeCells>
  <printOptions gridLinesSet="0"/>
  <pageMargins left="0.75" right="0.75" top="0.25" bottom="0.5" header="0.25" footer="0.5"/>
  <pageSetup scale="52" orientation="landscape" r:id="rId1"/>
  <headerFooter alignWithMargins="0">
    <oddHeader>&amp;R&amp;"Arial,Regular"&amp;D &amp;T</oddHeader>
    <oddFooter>&amp;Z&amp;F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>
    <tabColor theme="9" tint="0.59999389629810485"/>
    <pageSetUpPr fitToPage="1"/>
  </sheetPr>
  <dimension ref="A1:CN129"/>
  <sheetViews>
    <sheetView showGridLines="0" topLeftCell="A7" zoomScaleNormal="100" workbookViewId="0">
      <selection activeCell="C38" sqref="C38"/>
    </sheetView>
  </sheetViews>
  <sheetFormatPr defaultColWidth="11.5703125" defaultRowHeight="15" x14ac:dyDescent="0.2"/>
  <cols>
    <col min="1" max="1" width="4" style="220" customWidth="1"/>
    <col min="2" max="2" width="10.140625" style="220" customWidth="1"/>
    <col min="3" max="3" width="22" style="220" customWidth="1"/>
    <col min="4" max="4" width="10" style="334" bestFit="1" customWidth="1"/>
    <col min="5" max="5" width="11.5703125" style="334" bestFit="1" customWidth="1"/>
    <col min="6" max="6" width="11.5703125" style="334" customWidth="1"/>
    <col min="7" max="7" width="16" style="220" bestFit="1" customWidth="1"/>
    <col min="8" max="8" width="16.85546875" style="220" bestFit="1" customWidth="1"/>
    <col min="9" max="9" width="10.28515625" style="220" customWidth="1"/>
    <col min="10" max="10" width="11.28515625" style="220" bestFit="1" customWidth="1"/>
    <col min="11" max="11" width="18.140625" style="220" bestFit="1" customWidth="1"/>
    <col min="12" max="12" width="7.5703125" style="220" customWidth="1"/>
    <col min="13" max="13" width="21.140625" style="220" bestFit="1" customWidth="1"/>
    <col min="14" max="14" width="4" style="220" bestFit="1" customWidth="1"/>
    <col min="15" max="15" width="7.42578125" style="220" customWidth="1"/>
    <col min="16" max="16" width="16" style="220" customWidth="1"/>
    <col min="17" max="17" width="8.7109375" style="220" customWidth="1"/>
    <col min="18" max="18" width="9" style="220" bestFit="1" customWidth="1"/>
    <col min="19" max="19" width="9.5703125" style="220" bestFit="1" customWidth="1"/>
    <col min="20" max="20" width="14.42578125" style="220" customWidth="1"/>
    <col min="21" max="21" width="16.42578125" style="220" customWidth="1"/>
    <col min="22" max="22" width="7.85546875" style="220" bestFit="1" customWidth="1"/>
    <col min="23" max="23" width="14.5703125" style="220" bestFit="1" customWidth="1"/>
    <col min="24" max="24" width="12.140625" style="220" customWidth="1"/>
    <col min="25" max="25" width="11.28515625" style="220" customWidth="1"/>
    <col min="26" max="26" width="2.28515625" style="220" customWidth="1"/>
    <col min="27" max="27" width="15.140625" style="220" customWidth="1"/>
    <col min="28" max="28" width="11.5703125" style="220"/>
    <col min="29" max="29" width="16.5703125" style="220" customWidth="1"/>
    <col min="30" max="30" width="2.28515625" style="220" customWidth="1"/>
    <col min="31" max="31" width="8.7109375" style="220" customWidth="1"/>
    <col min="32" max="32" width="26.7109375" style="220" customWidth="1"/>
    <col min="33" max="33" width="3.5703125" style="220" customWidth="1"/>
    <col min="34" max="34" width="19" style="220" customWidth="1"/>
    <col min="35" max="35" width="2.28515625" style="220" customWidth="1"/>
    <col min="36" max="36" width="16.42578125" style="220" customWidth="1"/>
    <col min="37" max="37" width="7.42578125" style="220" customWidth="1"/>
    <col min="38" max="38" width="16.42578125" style="220" customWidth="1"/>
    <col min="39" max="39" width="11.5703125" style="220"/>
    <col min="40" max="40" width="19" style="220" customWidth="1"/>
    <col min="41" max="41" width="2.28515625" style="220" customWidth="1"/>
    <col min="42" max="42" width="12.5703125" style="220" customWidth="1"/>
    <col min="43" max="43" width="2.28515625" style="220" customWidth="1"/>
    <col min="44" max="44" width="12.5703125" style="220" customWidth="1"/>
    <col min="45" max="45" width="2.28515625" style="220" customWidth="1"/>
    <col min="46" max="46" width="19" style="220" customWidth="1"/>
    <col min="47" max="47" width="2.28515625" style="220" customWidth="1"/>
    <col min="48" max="48" width="19" style="220" customWidth="1"/>
    <col min="49" max="49" width="2.28515625" style="220" customWidth="1"/>
    <col min="50" max="50" width="19" style="220" customWidth="1"/>
    <col min="51" max="51" width="2.28515625" style="220" customWidth="1"/>
    <col min="52" max="52" width="13.85546875" style="220" customWidth="1"/>
    <col min="53" max="53" width="2.28515625" style="220" customWidth="1"/>
    <col min="54" max="54" width="19" style="220" customWidth="1"/>
    <col min="55" max="57" width="11.5703125" style="220"/>
    <col min="58" max="59" width="20.28515625" style="220" customWidth="1"/>
    <col min="60" max="16384" width="11.5703125" style="220"/>
  </cols>
  <sheetData>
    <row r="1" spans="1:92" s="219" customFormat="1" ht="15.75" x14ac:dyDescent="0.25">
      <c r="A1" s="216" t="s">
        <v>1743</v>
      </c>
      <c r="B1" s="216"/>
      <c r="C1" s="217"/>
      <c r="D1" s="217"/>
      <c r="E1" s="217"/>
      <c r="F1" s="217"/>
      <c r="G1" s="217"/>
      <c r="H1" s="217"/>
      <c r="I1" s="217"/>
      <c r="J1" s="217"/>
      <c r="K1" s="217"/>
      <c r="L1" s="217"/>
      <c r="M1" s="217"/>
      <c r="N1" s="217"/>
      <c r="O1" s="217"/>
      <c r="P1" s="217"/>
      <c r="Q1" s="217"/>
      <c r="R1" s="217"/>
      <c r="S1" s="217"/>
      <c r="T1" s="217"/>
      <c r="U1" s="218"/>
      <c r="V1" s="218"/>
      <c r="AE1" s="220"/>
      <c r="AF1" s="220"/>
      <c r="AG1" s="220"/>
      <c r="AH1" s="220"/>
      <c r="AI1" s="220"/>
      <c r="AJ1" s="220"/>
      <c r="AK1" s="220"/>
      <c r="AL1" s="220"/>
      <c r="AM1" s="221"/>
      <c r="BL1" s="222"/>
      <c r="BM1" s="222"/>
      <c r="BN1" s="222"/>
      <c r="BO1" s="222"/>
      <c r="BP1" s="222"/>
      <c r="BQ1" s="222"/>
      <c r="BR1" s="222"/>
      <c r="BS1" s="222"/>
      <c r="BT1" s="222"/>
    </row>
    <row r="2" spans="1:92" s="225" customFormat="1" ht="15.75" x14ac:dyDescent="0.25">
      <c r="A2" s="223" t="s">
        <v>1842</v>
      </c>
      <c r="B2" s="223"/>
      <c r="C2" s="224"/>
      <c r="D2" s="224"/>
      <c r="E2" s="224"/>
      <c r="F2" s="224"/>
      <c r="G2" s="224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  <c r="S2" s="224"/>
      <c r="T2" s="224"/>
      <c r="AD2" s="226"/>
      <c r="AM2" s="227"/>
      <c r="BL2" s="228"/>
      <c r="BM2" s="228"/>
      <c r="BN2" s="228"/>
      <c r="BO2" s="228"/>
      <c r="BP2" s="228"/>
      <c r="BQ2" s="228"/>
      <c r="BR2" s="228"/>
      <c r="BS2" s="228"/>
      <c r="BT2" s="228"/>
    </row>
    <row r="3" spans="1:92" s="225" customFormat="1" ht="15.75" x14ac:dyDescent="0.25">
      <c r="A3" s="223" t="s">
        <v>1847</v>
      </c>
      <c r="B3" s="223"/>
      <c r="C3" s="224"/>
      <c r="D3" s="224"/>
      <c r="E3" s="224"/>
      <c r="F3" s="224"/>
      <c r="G3" s="224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  <c r="S3" s="224"/>
      <c r="T3" s="224"/>
      <c r="AD3" s="226"/>
      <c r="AM3" s="227"/>
      <c r="BL3" s="228"/>
      <c r="BM3" s="228"/>
      <c r="BN3" s="228"/>
      <c r="BO3" s="228"/>
      <c r="BP3" s="228"/>
      <c r="BQ3" s="228"/>
      <c r="BR3" s="228"/>
      <c r="BS3" s="228"/>
      <c r="BT3" s="228"/>
    </row>
    <row r="4" spans="1:92" s="219" customFormat="1" ht="15.75" x14ac:dyDescent="0.25">
      <c r="A4" s="229"/>
      <c r="B4" s="230"/>
      <c r="C4" s="230"/>
      <c r="D4" s="231"/>
      <c r="E4" s="231"/>
      <c r="F4" s="231"/>
      <c r="G4" s="230"/>
      <c r="H4" s="230"/>
      <c r="I4" s="230"/>
      <c r="J4" s="230"/>
      <c r="K4" s="232" t="s">
        <v>1744</v>
      </c>
      <c r="L4" s="230"/>
      <c r="M4" s="232" t="s">
        <v>1745</v>
      </c>
      <c r="N4" s="232"/>
      <c r="O4" s="230"/>
      <c r="P4" s="230"/>
      <c r="Q4" s="230"/>
      <c r="R4" s="230"/>
      <c r="S4" s="230"/>
      <c r="T4" s="233"/>
      <c r="U4" s="218"/>
      <c r="V4" s="218"/>
      <c r="X4" s="234"/>
      <c r="AE4" s="220"/>
      <c r="AF4" s="220"/>
      <c r="AG4" s="220"/>
      <c r="AH4" s="220"/>
      <c r="AI4" s="220"/>
      <c r="AJ4" s="220"/>
      <c r="AK4" s="220"/>
      <c r="AL4" s="220"/>
      <c r="AM4" s="221"/>
      <c r="BL4" s="222"/>
      <c r="BM4" s="222"/>
      <c r="BN4" s="222"/>
      <c r="BO4" s="222"/>
      <c r="BP4" s="222"/>
      <c r="BQ4" s="222"/>
      <c r="BR4" s="222"/>
      <c r="BS4" s="222"/>
      <c r="BT4" s="222"/>
    </row>
    <row r="5" spans="1:92" s="222" customFormat="1" ht="15.75" x14ac:dyDescent="0.25">
      <c r="A5" s="235" t="s">
        <v>1746</v>
      </c>
      <c r="B5" s="236"/>
      <c r="C5" s="236"/>
      <c r="D5" s="237"/>
      <c r="E5" s="237"/>
      <c r="F5" s="237"/>
      <c r="G5" s="236"/>
      <c r="H5" s="236"/>
      <c r="I5" s="238" t="s">
        <v>1747</v>
      </c>
      <c r="J5" s="239"/>
      <c r="K5" s="238" t="s">
        <v>1748</v>
      </c>
      <c r="L5" s="239"/>
      <c r="M5" s="238" t="s">
        <v>1749</v>
      </c>
      <c r="N5" s="238"/>
      <c r="O5" s="239"/>
      <c r="P5" s="238" t="s">
        <v>1750</v>
      </c>
      <c r="Q5" s="239"/>
      <c r="R5" s="237" t="s">
        <v>1751</v>
      </c>
      <c r="S5" s="240" t="s">
        <v>1752</v>
      </c>
      <c r="T5" s="241" t="s">
        <v>1753</v>
      </c>
      <c r="AD5" s="219"/>
      <c r="AE5" s="220"/>
      <c r="AF5" s="220"/>
      <c r="AG5" s="220"/>
      <c r="AH5" s="220"/>
      <c r="AI5" s="220"/>
      <c r="AJ5" s="220"/>
      <c r="AK5" s="220"/>
      <c r="AL5" s="220"/>
      <c r="AM5" s="221"/>
    </row>
    <row r="6" spans="1:92" s="222" customFormat="1" ht="15.75" x14ac:dyDescent="0.25">
      <c r="A6" s="235"/>
      <c r="B6" s="236"/>
      <c r="C6" s="237" t="s">
        <v>1754</v>
      </c>
      <c r="D6" s="237"/>
      <c r="E6" s="237"/>
      <c r="F6" s="242">
        <v>41274</v>
      </c>
      <c r="G6" s="236"/>
      <c r="H6" s="236"/>
      <c r="I6" s="236"/>
      <c r="J6" s="243" t="s">
        <v>1755</v>
      </c>
      <c r="K6" s="236"/>
      <c r="L6" s="237" t="s">
        <v>1755</v>
      </c>
      <c r="M6" s="236"/>
      <c r="N6" s="236"/>
      <c r="O6" s="237" t="s">
        <v>1755</v>
      </c>
      <c r="P6" s="236"/>
      <c r="Q6" s="240" t="s">
        <v>1756</v>
      </c>
      <c r="R6" s="237" t="s">
        <v>1757</v>
      </c>
      <c r="S6" s="240" t="s">
        <v>1758</v>
      </c>
      <c r="T6" s="241" t="s">
        <v>1759</v>
      </c>
      <c r="AD6" s="219"/>
      <c r="AE6" s="220"/>
      <c r="AF6" s="220"/>
      <c r="AG6" s="220"/>
      <c r="AH6" s="220"/>
      <c r="AI6" s="220"/>
      <c r="AJ6" s="220"/>
      <c r="AK6" s="220"/>
      <c r="AL6" s="220"/>
      <c r="AM6" s="221"/>
    </row>
    <row r="7" spans="1:92" s="222" customFormat="1" ht="15.75" x14ac:dyDescent="0.25">
      <c r="A7" s="235" t="s">
        <v>1760</v>
      </c>
      <c r="B7" s="244" t="s">
        <v>1761</v>
      </c>
      <c r="C7" s="243" t="s">
        <v>1762</v>
      </c>
      <c r="D7" s="243" t="s">
        <v>1763</v>
      </c>
      <c r="E7" s="243" t="s">
        <v>1764</v>
      </c>
      <c r="F7" s="245" t="s">
        <v>1765</v>
      </c>
      <c r="G7" s="236"/>
      <c r="H7" s="236"/>
      <c r="I7" s="236"/>
      <c r="J7" s="243" t="s">
        <v>1766</v>
      </c>
      <c r="K7" s="236"/>
      <c r="L7" s="237" t="s">
        <v>1766</v>
      </c>
      <c r="M7" s="236"/>
      <c r="N7" s="236"/>
      <c r="O7" s="237" t="s">
        <v>1766</v>
      </c>
      <c r="P7" s="240"/>
      <c r="Q7" s="240" t="s">
        <v>1766</v>
      </c>
      <c r="R7" s="237" t="s">
        <v>1767</v>
      </c>
      <c r="S7" s="240" t="s">
        <v>1768</v>
      </c>
      <c r="T7" s="241" t="s">
        <v>1769</v>
      </c>
      <c r="AD7" s="219"/>
      <c r="AE7" s="220"/>
      <c r="AF7" s="220"/>
      <c r="AG7" s="220"/>
      <c r="AH7" s="220"/>
      <c r="AI7" s="220"/>
      <c r="AJ7" s="220"/>
      <c r="AK7" s="220"/>
      <c r="AL7" s="220"/>
      <c r="AM7" s="221"/>
    </row>
    <row r="8" spans="1:92" s="222" customFormat="1" ht="15.75" x14ac:dyDescent="0.25">
      <c r="A8" s="246" t="s">
        <v>1770</v>
      </c>
      <c r="B8" s="247" t="s">
        <v>1771</v>
      </c>
      <c r="C8" s="248" t="s">
        <v>1772</v>
      </c>
      <c r="D8" s="248" t="s">
        <v>1773</v>
      </c>
      <c r="E8" s="248" t="s">
        <v>1763</v>
      </c>
      <c r="F8" s="247" t="s">
        <v>1764</v>
      </c>
      <c r="G8" s="248" t="s">
        <v>1774</v>
      </c>
      <c r="H8" s="248" t="s">
        <v>1775</v>
      </c>
      <c r="I8" s="248" t="s">
        <v>1776</v>
      </c>
      <c r="J8" s="249" t="s">
        <v>1776</v>
      </c>
      <c r="K8" s="249" t="s">
        <v>1776</v>
      </c>
      <c r="L8" s="249" t="s">
        <v>1776</v>
      </c>
      <c r="M8" s="249" t="s">
        <v>1776</v>
      </c>
      <c r="N8" s="249"/>
      <c r="O8" s="249" t="s">
        <v>1776</v>
      </c>
      <c r="P8" s="249" t="s">
        <v>1776</v>
      </c>
      <c r="Q8" s="250" t="s">
        <v>1776</v>
      </c>
      <c r="R8" s="249" t="s">
        <v>1777</v>
      </c>
      <c r="S8" s="251" t="s">
        <v>1778</v>
      </c>
      <c r="T8" s="252" t="s">
        <v>1779</v>
      </c>
      <c r="W8" s="388" t="s">
        <v>1780</v>
      </c>
      <c r="X8" s="388"/>
      <c r="AD8" s="219"/>
      <c r="AE8" s="220"/>
      <c r="AF8" s="220"/>
      <c r="AG8" s="220"/>
      <c r="AH8" s="220"/>
      <c r="AI8" s="220"/>
      <c r="AJ8" s="220"/>
      <c r="AK8" s="220"/>
      <c r="AL8" s="220"/>
      <c r="AM8" s="221"/>
    </row>
    <row r="9" spans="1:92" s="219" customFormat="1" ht="15.75" x14ac:dyDescent="0.25">
      <c r="A9" s="253"/>
      <c r="B9" s="254"/>
      <c r="C9" s="255" t="s">
        <v>1781</v>
      </c>
      <c r="D9" s="255" t="s">
        <v>1782</v>
      </c>
      <c r="E9" s="255" t="s">
        <v>1783</v>
      </c>
      <c r="F9" s="256"/>
      <c r="G9" s="255" t="s">
        <v>1784</v>
      </c>
      <c r="H9" s="255" t="s">
        <v>1785</v>
      </c>
      <c r="I9" s="255" t="s">
        <v>1786</v>
      </c>
      <c r="J9" s="255" t="s">
        <v>1787</v>
      </c>
      <c r="K9" s="255" t="s">
        <v>1788</v>
      </c>
      <c r="L9" s="255" t="s">
        <v>1789</v>
      </c>
      <c r="M9" s="255" t="s">
        <v>1790</v>
      </c>
      <c r="N9" s="255"/>
      <c r="O9" s="255" t="s">
        <v>1791</v>
      </c>
      <c r="P9" s="255" t="s">
        <v>1792</v>
      </c>
      <c r="Q9" s="255" t="s">
        <v>1793</v>
      </c>
      <c r="R9" s="255" t="s">
        <v>1794</v>
      </c>
      <c r="S9" s="255" t="s">
        <v>1795</v>
      </c>
      <c r="T9" s="257" t="s">
        <v>1796</v>
      </c>
      <c r="U9" s="218"/>
      <c r="V9" s="218"/>
      <c r="W9" s="258"/>
      <c r="X9" s="258"/>
      <c r="AE9" s="220"/>
      <c r="AF9" s="220"/>
      <c r="AG9" s="220"/>
      <c r="AH9" s="220"/>
      <c r="AI9" s="220"/>
      <c r="AJ9" s="220"/>
      <c r="AK9" s="220"/>
      <c r="AL9" s="220"/>
      <c r="AM9" s="221"/>
      <c r="BL9" s="222"/>
      <c r="BM9" s="222"/>
      <c r="BN9" s="222"/>
      <c r="BO9" s="222"/>
      <c r="BP9" s="222"/>
      <c r="BQ9" s="222"/>
      <c r="BR9" s="222"/>
      <c r="BS9" s="222"/>
      <c r="BT9" s="222"/>
    </row>
    <row r="10" spans="1:92" s="222" customFormat="1" x14ac:dyDescent="0.2">
      <c r="A10" s="259"/>
      <c r="B10" s="260"/>
      <c r="C10" s="261" t="s">
        <v>1797</v>
      </c>
      <c r="D10" s="256"/>
      <c r="E10" s="262"/>
      <c r="F10" s="263"/>
      <c r="G10" s="260"/>
      <c r="H10" s="264"/>
      <c r="I10" s="260"/>
      <c r="J10" s="260"/>
      <c r="K10" s="260"/>
      <c r="L10" s="260"/>
      <c r="M10" s="265"/>
      <c r="N10" s="265"/>
      <c r="O10" s="260"/>
      <c r="P10" s="260"/>
      <c r="Q10" s="260"/>
      <c r="R10" s="260"/>
      <c r="S10" s="260"/>
      <c r="T10" s="266"/>
      <c r="U10" s="267"/>
      <c r="V10" s="267"/>
      <c r="W10" s="268"/>
      <c r="X10" s="268"/>
      <c r="AE10" s="220"/>
      <c r="AF10" s="220"/>
      <c r="AG10" s="220"/>
      <c r="AH10" s="220"/>
      <c r="AI10" s="220"/>
      <c r="AJ10" s="220"/>
      <c r="AK10" s="220"/>
      <c r="AL10" s="220"/>
      <c r="AM10" s="221"/>
    </row>
    <row r="11" spans="1:92" s="222" customFormat="1" x14ac:dyDescent="0.2">
      <c r="A11" s="269"/>
      <c r="B11" s="270"/>
      <c r="C11" s="271" t="s">
        <v>1798</v>
      </c>
      <c r="D11" s="262"/>
      <c r="E11" s="262"/>
      <c r="F11" s="263"/>
      <c r="G11" s="260"/>
      <c r="H11" s="264"/>
      <c r="I11" s="260"/>
      <c r="J11" s="260"/>
      <c r="K11" s="260"/>
      <c r="L11" s="260"/>
      <c r="M11" s="265"/>
      <c r="N11" s="265"/>
      <c r="O11" s="260"/>
      <c r="P11" s="260"/>
      <c r="Q11" s="260"/>
      <c r="R11" s="260"/>
      <c r="S11" s="260"/>
      <c r="T11" s="272"/>
      <c r="U11" s="267"/>
      <c r="V11" s="267"/>
      <c r="W11" s="268"/>
      <c r="X11" s="268"/>
      <c r="AE11" s="220"/>
      <c r="AF11" s="220"/>
      <c r="AG11" s="220"/>
      <c r="AH11" s="220"/>
      <c r="AI11" s="220"/>
      <c r="AJ11" s="220"/>
      <c r="AK11" s="220"/>
      <c r="AL11" s="220"/>
      <c r="AM11" s="221"/>
    </row>
    <row r="12" spans="1:92" s="222" customFormat="1" x14ac:dyDescent="0.2">
      <c r="A12" s="273">
        <v>1</v>
      </c>
      <c r="B12" s="145">
        <v>8.2600000000000007E-2</v>
      </c>
      <c r="C12" s="274" t="s">
        <v>1799</v>
      </c>
      <c r="D12" s="275">
        <v>34598</v>
      </c>
      <c r="E12" s="276">
        <v>41903</v>
      </c>
      <c r="F12" s="149">
        <f t="shared" ref="F12:F33" si="0">-($F$6-E12)/365</f>
        <v>1.7232876712328766</v>
      </c>
      <c r="G12" s="277">
        <v>10000000</v>
      </c>
      <c r="H12" s="264">
        <f t="shared" ref="H12:H27" si="1">G12</f>
        <v>10000000</v>
      </c>
      <c r="I12" s="277">
        <v>0</v>
      </c>
      <c r="J12" s="278">
        <f t="shared" ref="J12:J19" si="2">-I12/H12*100</f>
        <v>0</v>
      </c>
      <c r="K12" s="279">
        <v>40000</v>
      </c>
      <c r="L12" s="280">
        <f t="shared" ref="L12:L34" si="3">K12/H12*100</f>
        <v>0.4</v>
      </c>
      <c r="M12" s="281">
        <f>854390+8979</f>
        <v>863369</v>
      </c>
      <c r="N12" s="282" t="s">
        <v>1800</v>
      </c>
      <c r="O12" s="278">
        <f t="shared" ref="O12:O34" si="4">M12/H12*100</f>
        <v>8.6336899999999996</v>
      </c>
      <c r="P12" s="264">
        <f t="shared" ref="P12:P34" si="5">H12+I12-K12-M12</f>
        <v>9096631</v>
      </c>
      <c r="Q12" s="280">
        <f t="shared" ref="Q12:Q34" si="6">ROUND((P12/H12*100),3)</f>
        <v>90.965999999999994</v>
      </c>
      <c r="R12" s="283">
        <v>20</v>
      </c>
      <c r="S12" s="284">
        <v>9.2600000000000002E-2</v>
      </c>
      <c r="T12" s="266">
        <f t="shared" ref="T12:T34" si="7">ROUND((+S12*G12),0)</f>
        <v>926000</v>
      </c>
      <c r="V12" s="267"/>
      <c r="W12" s="158">
        <f t="shared" ref="W12:W37" si="8">ROUND(YIELD(D12,E12,B12,P12/H12*100,100,2),5)</f>
        <v>9.2600000000000002E-2</v>
      </c>
      <c r="X12" s="158">
        <f t="shared" ref="X12:X34" si="9">S12-W12</f>
        <v>0</v>
      </c>
      <c r="AE12" s="220"/>
      <c r="AF12" s="220"/>
      <c r="AG12" s="220"/>
      <c r="AH12" s="220"/>
      <c r="AI12" s="220"/>
      <c r="AJ12" s="220"/>
      <c r="AK12" s="220"/>
      <c r="AL12" s="220"/>
      <c r="AM12" s="285"/>
      <c r="BO12" s="220"/>
    </row>
    <row r="13" spans="1:92" s="296" customFormat="1" x14ac:dyDescent="0.2">
      <c r="A13" s="273">
        <f t="shared" ref="A13:A34" si="10">A12+1</f>
        <v>2</v>
      </c>
      <c r="B13" s="145">
        <v>3.95E-2</v>
      </c>
      <c r="C13" s="286" t="s">
        <v>1801</v>
      </c>
      <c r="D13" s="275">
        <v>40003</v>
      </c>
      <c r="E13" s="276">
        <v>41835</v>
      </c>
      <c r="F13" s="149">
        <f t="shared" si="0"/>
        <v>1.536986301369863</v>
      </c>
      <c r="G13" s="287">
        <v>50000000</v>
      </c>
      <c r="H13" s="288">
        <f t="shared" si="1"/>
        <v>50000000</v>
      </c>
      <c r="I13" s="287">
        <v>0</v>
      </c>
      <c r="J13" s="289">
        <f t="shared" si="2"/>
        <v>0</v>
      </c>
      <c r="K13" s="290">
        <v>250500</v>
      </c>
      <c r="L13" s="291">
        <f t="shared" si="3"/>
        <v>0.501</v>
      </c>
      <c r="M13" s="292">
        <v>191076</v>
      </c>
      <c r="N13" s="293"/>
      <c r="O13" s="289">
        <f t="shared" si="4"/>
        <v>0.38215199999999999</v>
      </c>
      <c r="P13" s="288">
        <f t="shared" si="5"/>
        <v>49558424</v>
      </c>
      <c r="Q13" s="291">
        <f t="shared" si="6"/>
        <v>99.117000000000004</v>
      </c>
      <c r="R13" s="294">
        <v>5</v>
      </c>
      <c r="S13" s="284">
        <v>4.147E-2</v>
      </c>
      <c r="T13" s="295">
        <f t="shared" si="7"/>
        <v>2073500</v>
      </c>
      <c r="V13" s="267"/>
      <c r="W13" s="158">
        <f t="shared" si="8"/>
        <v>4.147E-2</v>
      </c>
      <c r="X13" s="158">
        <f t="shared" si="9"/>
        <v>0</v>
      </c>
      <c r="AE13" s="297"/>
      <c r="AF13" s="297"/>
      <c r="AG13" s="297"/>
      <c r="AH13" s="297"/>
      <c r="AI13" s="297"/>
      <c r="AJ13" s="297"/>
      <c r="AK13" s="297"/>
      <c r="AL13" s="297"/>
      <c r="AM13" s="298"/>
      <c r="BO13" s="297"/>
    </row>
    <row r="14" spans="1:92" s="296" customFormat="1" ht="15.75" x14ac:dyDescent="0.25">
      <c r="A14" s="273">
        <f t="shared" si="10"/>
        <v>3</v>
      </c>
      <c r="B14" s="145">
        <v>4.7E-2</v>
      </c>
      <c r="C14" s="286" t="s">
        <v>1802</v>
      </c>
      <c r="D14" s="275">
        <v>38524</v>
      </c>
      <c r="E14" s="276">
        <v>42177</v>
      </c>
      <c r="F14" s="149">
        <f t="shared" si="0"/>
        <v>2.473972602739726</v>
      </c>
      <c r="G14" s="173">
        <v>40000000</v>
      </c>
      <c r="H14" s="288">
        <f t="shared" si="1"/>
        <v>40000000</v>
      </c>
      <c r="I14" s="299">
        <v>0</v>
      </c>
      <c r="J14" s="289">
        <f t="shared" si="2"/>
        <v>0</v>
      </c>
      <c r="K14" s="175">
        <v>250000</v>
      </c>
      <c r="L14" s="291">
        <f t="shared" si="3"/>
        <v>0.625</v>
      </c>
      <c r="M14" s="175">
        <v>91898</v>
      </c>
      <c r="N14" s="175"/>
      <c r="O14" s="289">
        <f t="shared" si="4"/>
        <v>0.229745</v>
      </c>
      <c r="P14" s="288">
        <f t="shared" si="5"/>
        <v>39658102</v>
      </c>
      <c r="Q14" s="291">
        <f t="shared" si="6"/>
        <v>99.144999999999996</v>
      </c>
      <c r="R14" s="294">
        <v>10</v>
      </c>
      <c r="S14" s="300">
        <v>4.8090000000000001E-2</v>
      </c>
      <c r="T14" s="295">
        <f t="shared" si="7"/>
        <v>1923600</v>
      </c>
      <c r="V14" s="267"/>
      <c r="W14" s="158">
        <f t="shared" si="8"/>
        <v>4.8090000000000001E-2</v>
      </c>
      <c r="X14" s="158">
        <f t="shared" si="9"/>
        <v>0</v>
      </c>
      <c r="AE14" s="297"/>
      <c r="AF14" s="297"/>
      <c r="AG14" s="297"/>
      <c r="AH14" s="297"/>
      <c r="AI14" s="297"/>
      <c r="AJ14" s="297"/>
      <c r="AK14" s="297"/>
      <c r="AL14" s="297"/>
      <c r="AM14" s="298"/>
      <c r="BO14" s="297"/>
      <c r="BU14" s="301"/>
      <c r="BV14" s="301"/>
      <c r="BW14" s="301"/>
      <c r="BX14" s="301"/>
      <c r="BY14" s="301"/>
      <c r="BZ14" s="301"/>
      <c r="CA14" s="301"/>
      <c r="CB14" s="301"/>
      <c r="CC14" s="301"/>
      <c r="CD14" s="301"/>
      <c r="CE14" s="301"/>
      <c r="CF14" s="301"/>
      <c r="CG14" s="301"/>
      <c r="CH14" s="301"/>
      <c r="CI14" s="301"/>
      <c r="CJ14" s="301"/>
      <c r="CK14" s="301"/>
      <c r="CL14" s="301"/>
      <c r="CM14" s="301"/>
      <c r="CN14" s="301"/>
    </row>
    <row r="15" spans="1:92" s="296" customFormat="1" ht="15.75" x14ac:dyDescent="0.25">
      <c r="A15" s="273">
        <f t="shared" si="10"/>
        <v>4</v>
      </c>
      <c r="B15" s="145">
        <v>5.1499999999999997E-2</v>
      </c>
      <c r="C15" s="286" t="s">
        <v>1803</v>
      </c>
      <c r="D15" s="275">
        <v>39066</v>
      </c>
      <c r="E15" s="276">
        <v>42719</v>
      </c>
      <c r="F15" s="149">
        <f t="shared" si="0"/>
        <v>3.9589041095890409</v>
      </c>
      <c r="G15" s="173">
        <v>25000000</v>
      </c>
      <c r="H15" s="288">
        <f t="shared" si="1"/>
        <v>25000000</v>
      </c>
      <c r="I15" s="299">
        <v>0</v>
      </c>
      <c r="J15" s="289">
        <f t="shared" si="2"/>
        <v>0</v>
      </c>
      <c r="K15" s="175">
        <v>156250</v>
      </c>
      <c r="L15" s="291">
        <f t="shared" si="3"/>
        <v>0.625</v>
      </c>
      <c r="M15" s="175">
        <v>121426.47</v>
      </c>
      <c r="N15" s="175"/>
      <c r="O15" s="289">
        <f t="shared" si="4"/>
        <v>0.48570588000000003</v>
      </c>
      <c r="P15" s="288">
        <f t="shared" si="5"/>
        <v>24722323.530000001</v>
      </c>
      <c r="Q15" s="291">
        <f t="shared" si="6"/>
        <v>98.888999999999996</v>
      </c>
      <c r="R15" s="294">
        <v>10</v>
      </c>
      <c r="S15" s="300">
        <v>5.2944866711552789E-2</v>
      </c>
      <c r="T15" s="295">
        <f t="shared" si="7"/>
        <v>1323622</v>
      </c>
      <c r="V15" s="267"/>
      <c r="W15" s="158">
        <f t="shared" si="8"/>
        <v>5.2940000000000001E-2</v>
      </c>
      <c r="X15" s="158">
        <f t="shared" si="9"/>
        <v>4.8667115527881166E-6</v>
      </c>
      <c r="AE15" s="297"/>
      <c r="AF15" s="297"/>
      <c r="AG15" s="297"/>
      <c r="AH15" s="297"/>
      <c r="AI15" s="297"/>
      <c r="AJ15" s="297"/>
      <c r="AK15" s="297"/>
      <c r="AL15" s="297"/>
      <c r="AM15" s="298"/>
      <c r="BO15" s="297"/>
      <c r="BU15" s="301"/>
      <c r="BV15" s="301"/>
      <c r="BW15" s="301"/>
      <c r="BX15" s="301"/>
      <c r="BY15" s="301"/>
      <c r="BZ15" s="301"/>
      <c r="CA15" s="301"/>
      <c r="CB15" s="301"/>
      <c r="CC15" s="301"/>
      <c r="CD15" s="301"/>
      <c r="CE15" s="301"/>
      <c r="CF15" s="301"/>
      <c r="CG15" s="301"/>
      <c r="CH15" s="301"/>
      <c r="CI15" s="301"/>
      <c r="CJ15" s="301"/>
      <c r="CK15" s="301"/>
      <c r="CL15" s="301"/>
      <c r="CM15" s="301"/>
      <c r="CN15" s="301"/>
    </row>
    <row r="16" spans="1:92" s="296" customFormat="1" x14ac:dyDescent="0.2">
      <c r="A16" s="273">
        <f t="shared" si="10"/>
        <v>5</v>
      </c>
      <c r="B16" s="145">
        <v>7.0000000000000007E-2</v>
      </c>
      <c r="C16" s="286" t="s">
        <v>1804</v>
      </c>
      <c r="D16" s="275">
        <v>35643</v>
      </c>
      <c r="E16" s="276">
        <v>42948</v>
      </c>
      <c r="F16" s="149">
        <f t="shared" si="0"/>
        <v>4.5863013698630137</v>
      </c>
      <c r="G16" s="287">
        <v>40000000</v>
      </c>
      <c r="H16" s="288">
        <f t="shared" si="1"/>
        <v>40000000</v>
      </c>
      <c r="I16" s="287">
        <v>0</v>
      </c>
      <c r="J16" s="289">
        <f t="shared" si="2"/>
        <v>0</v>
      </c>
      <c r="K16" s="290">
        <v>300000</v>
      </c>
      <c r="L16" s="291">
        <f t="shared" si="3"/>
        <v>0.75</v>
      </c>
      <c r="M16" s="292">
        <v>75600</v>
      </c>
      <c r="N16" s="292"/>
      <c r="O16" s="289">
        <f t="shared" si="4"/>
        <v>0.189</v>
      </c>
      <c r="P16" s="288">
        <f t="shared" si="5"/>
        <v>39624400</v>
      </c>
      <c r="Q16" s="291">
        <f t="shared" si="6"/>
        <v>99.061000000000007</v>
      </c>
      <c r="R16" s="302">
        <v>20</v>
      </c>
      <c r="S16" s="300">
        <v>7.0889999999999995E-2</v>
      </c>
      <c r="T16" s="295">
        <f t="shared" si="7"/>
        <v>2835600</v>
      </c>
      <c r="V16" s="267"/>
      <c r="W16" s="158">
        <f t="shared" si="8"/>
        <v>7.0889999999999995E-2</v>
      </c>
      <c r="X16" s="158">
        <f t="shared" si="9"/>
        <v>0</v>
      </c>
      <c r="AE16" s="297"/>
      <c r="AF16" s="297"/>
      <c r="AG16" s="297"/>
      <c r="AH16" s="297"/>
      <c r="AI16" s="297"/>
      <c r="AJ16" s="297"/>
      <c r="AK16" s="297"/>
      <c r="AL16" s="297"/>
      <c r="AM16" s="298"/>
      <c r="BO16" s="297"/>
    </row>
    <row r="17" spans="1:92" s="296" customFormat="1" x14ac:dyDescent="0.2">
      <c r="A17" s="273">
        <f t="shared" si="10"/>
        <v>6</v>
      </c>
      <c r="B17" s="145">
        <v>6.6000000000000003E-2</v>
      </c>
      <c r="C17" s="286" t="s">
        <v>1805</v>
      </c>
      <c r="D17" s="275">
        <v>35871</v>
      </c>
      <c r="E17" s="276">
        <v>43175</v>
      </c>
      <c r="F17" s="149">
        <f t="shared" si="0"/>
        <v>5.2082191780821914</v>
      </c>
      <c r="G17" s="173">
        <v>22000000</v>
      </c>
      <c r="H17" s="288">
        <f t="shared" si="1"/>
        <v>22000000</v>
      </c>
      <c r="I17" s="299">
        <v>0</v>
      </c>
      <c r="J17" s="289">
        <f t="shared" si="2"/>
        <v>0</v>
      </c>
      <c r="K17" s="175">
        <v>165000</v>
      </c>
      <c r="L17" s="291">
        <f t="shared" si="3"/>
        <v>0.75</v>
      </c>
      <c r="M17" s="175">
        <f>46420+222664+910800</f>
        <v>1179884</v>
      </c>
      <c r="N17" s="179" t="s">
        <v>1806</v>
      </c>
      <c r="O17" s="289">
        <f t="shared" si="4"/>
        <v>5.3631090909090906</v>
      </c>
      <c r="P17" s="288">
        <f t="shared" si="5"/>
        <v>20655116</v>
      </c>
      <c r="Q17" s="291">
        <f t="shared" si="6"/>
        <v>93.887</v>
      </c>
      <c r="R17" s="294">
        <v>20</v>
      </c>
      <c r="S17" s="300">
        <v>7.1809999999999999E-2</v>
      </c>
      <c r="T17" s="295">
        <f t="shared" si="7"/>
        <v>1579820</v>
      </c>
      <c r="V17" s="267"/>
      <c r="W17" s="158">
        <f t="shared" si="8"/>
        <v>7.1809999999999999E-2</v>
      </c>
      <c r="X17" s="158">
        <f t="shared" si="9"/>
        <v>0</v>
      </c>
      <c r="AE17" s="297"/>
      <c r="AF17" s="297"/>
      <c r="AG17" s="297"/>
      <c r="AH17" s="297"/>
      <c r="AI17" s="297"/>
      <c r="AJ17" s="297"/>
      <c r="AK17" s="297"/>
      <c r="AL17" s="297"/>
      <c r="AM17" s="298"/>
      <c r="BO17" s="297"/>
    </row>
    <row r="18" spans="1:92" s="296" customFormat="1" x14ac:dyDescent="0.2">
      <c r="A18" s="273">
        <f t="shared" si="10"/>
        <v>7</v>
      </c>
      <c r="B18" s="145">
        <v>8.3099999999999993E-2</v>
      </c>
      <c r="C18" s="286" t="s">
        <v>1807</v>
      </c>
      <c r="D18" s="275">
        <v>34598</v>
      </c>
      <c r="E18" s="276">
        <v>43729</v>
      </c>
      <c r="F18" s="149">
        <f t="shared" si="0"/>
        <v>6.7260273972602738</v>
      </c>
      <c r="G18" s="287">
        <v>10000000</v>
      </c>
      <c r="H18" s="288">
        <f t="shared" si="1"/>
        <v>10000000</v>
      </c>
      <c r="I18" s="287">
        <v>0</v>
      </c>
      <c r="J18" s="289">
        <f t="shared" si="2"/>
        <v>0</v>
      </c>
      <c r="K18" s="290">
        <v>40000</v>
      </c>
      <c r="L18" s="291">
        <f t="shared" si="3"/>
        <v>0.4</v>
      </c>
      <c r="M18" s="180">
        <f>1062778+8979</f>
        <v>1071757</v>
      </c>
      <c r="N18" s="293" t="s">
        <v>1800</v>
      </c>
      <c r="O18" s="289">
        <f t="shared" si="4"/>
        <v>10.71757</v>
      </c>
      <c r="P18" s="288">
        <f t="shared" si="5"/>
        <v>8888243</v>
      </c>
      <c r="Q18" s="291">
        <f t="shared" si="6"/>
        <v>88.882000000000005</v>
      </c>
      <c r="R18" s="302">
        <v>25</v>
      </c>
      <c r="S18" s="300">
        <v>9.4789999999999999E-2</v>
      </c>
      <c r="T18" s="295">
        <f t="shared" si="7"/>
        <v>947900</v>
      </c>
      <c r="V18" s="267"/>
      <c r="W18" s="158">
        <f t="shared" si="8"/>
        <v>9.4789999999999999E-2</v>
      </c>
      <c r="X18" s="158">
        <f t="shared" si="9"/>
        <v>0</v>
      </c>
      <c r="AE18" s="297"/>
      <c r="AF18" s="297"/>
      <c r="AG18" s="297"/>
      <c r="AH18" s="297"/>
      <c r="AI18" s="297"/>
      <c r="AJ18" s="297"/>
      <c r="AK18" s="297"/>
      <c r="AL18" s="297"/>
      <c r="AM18" s="303"/>
      <c r="BO18" s="297"/>
    </row>
    <row r="19" spans="1:92" s="296" customFormat="1" ht="15.75" x14ac:dyDescent="0.25">
      <c r="A19" s="273">
        <f t="shared" si="10"/>
        <v>8</v>
      </c>
      <c r="B19" s="145">
        <v>7.6300000000000007E-2</v>
      </c>
      <c r="C19" s="286" t="s">
        <v>1808</v>
      </c>
      <c r="D19" s="275">
        <v>36503</v>
      </c>
      <c r="E19" s="276">
        <v>43808</v>
      </c>
      <c r="F19" s="149">
        <f t="shared" si="0"/>
        <v>6.9424657534246572</v>
      </c>
      <c r="G19" s="173">
        <v>20000000</v>
      </c>
      <c r="H19" s="288">
        <f t="shared" si="1"/>
        <v>20000000</v>
      </c>
      <c r="I19" s="299">
        <v>0</v>
      </c>
      <c r="J19" s="289">
        <f t="shared" si="2"/>
        <v>0</v>
      </c>
      <c r="K19" s="175">
        <v>150000</v>
      </c>
      <c r="L19" s="291">
        <f t="shared" si="3"/>
        <v>0.75</v>
      </c>
      <c r="M19" s="175">
        <f>18726+26690+5</f>
        <v>45421</v>
      </c>
      <c r="N19" s="175"/>
      <c r="O19" s="289">
        <f t="shared" si="4"/>
        <v>0.227105</v>
      </c>
      <c r="P19" s="288">
        <f t="shared" si="5"/>
        <v>19804579</v>
      </c>
      <c r="Q19" s="291">
        <f t="shared" si="6"/>
        <v>99.022999999999996</v>
      </c>
      <c r="R19" s="294">
        <v>20</v>
      </c>
      <c r="S19" s="300">
        <v>7.7270000000000005E-2</v>
      </c>
      <c r="T19" s="295">
        <f t="shared" si="7"/>
        <v>1545400</v>
      </c>
      <c r="V19" s="267"/>
      <c r="W19" s="158">
        <f t="shared" si="8"/>
        <v>7.7270000000000005E-2</v>
      </c>
      <c r="X19" s="158">
        <f t="shared" si="9"/>
        <v>0</v>
      </c>
      <c r="AE19" s="297"/>
      <c r="AF19" s="297"/>
      <c r="AG19" s="297"/>
      <c r="AH19" s="297"/>
      <c r="AI19" s="297"/>
      <c r="AJ19" s="297"/>
      <c r="AK19" s="297"/>
      <c r="AL19" s="297"/>
      <c r="AM19" s="298"/>
      <c r="BO19" s="297"/>
      <c r="BU19" s="301"/>
      <c r="BV19" s="301"/>
      <c r="BW19" s="301"/>
      <c r="BX19" s="301"/>
      <c r="BY19" s="301"/>
      <c r="BZ19" s="301"/>
      <c r="CA19" s="301"/>
      <c r="CB19" s="301"/>
      <c r="CC19" s="301"/>
      <c r="CD19" s="301"/>
      <c r="CE19" s="301"/>
      <c r="CF19" s="301"/>
      <c r="CG19" s="301"/>
      <c r="CH19" s="301"/>
      <c r="CI19" s="301"/>
      <c r="CJ19" s="301"/>
      <c r="CK19" s="301"/>
      <c r="CL19" s="301"/>
      <c r="CM19" s="301"/>
      <c r="CN19" s="301"/>
    </row>
    <row r="20" spans="1:92" s="296" customFormat="1" ht="15.75" x14ac:dyDescent="0.25">
      <c r="A20" s="273">
        <f t="shared" si="10"/>
        <v>9</v>
      </c>
      <c r="B20" s="145">
        <v>5.3699999999999998E-2</v>
      </c>
      <c r="C20" s="286" t="s">
        <v>1809</v>
      </c>
      <c r="D20" s="275">
        <v>39897</v>
      </c>
      <c r="E20" s="276">
        <v>43862</v>
      </c>
      <c r="F20" s="149">
        <f t="shared" si="0"/>
        <v>7.0904109589041093</v>
      </c>
      <c r="G20" s="173">
        <v>75000000</v>
      </c>
      <c r="H20" s="288">
        <f t="shared" si="1"/>
        <v>75000000</v>
      </c>
      <c r="I20" s="299">
        <v>0</v>
      </c>
      <c r="J20" s="289">
        <v>0</v>
      </c>
      <c r="K20" s="175">
        <v>468750</v>
      </c>
      <c r="L20" s="291">
        <f t="shared" si="3"/>
        <v>0.625</v>
      </c>
      <c r="M20" s="175">
        <f>10096000+20000+59000+2000+3200+119913+45945+18000+30000</f>
        <v>10394058</v>
      </c>
      <c r="N20" s="293" t="s">
        <v>1810</v>
      </c>
      <c r="O20" s="289">
        <f t="shared" si="4"/>
        <v>13.858744000000002</v>
      </c>
      <c r="P20" s="288">
        <f t="shared" si="5"/>
        <v>64137192</v>
      </c>
      <c r="Q20" s="291">
        <f t="shared" si="6"/>
        <v>85.516000000000005</v>
      </c>
      <c r="R20" s="294">
        <v>11</v>
      </c>
      <c r="S20" s="300">
        <v>7.3270000000000002E-2</v>
      </c>
      <c r="T20" s="295">
        <f t="shared" si="7"/>
        <v>5495250</v>
      </c>
      <c r="V20" s="267"/>
      <c r="W20" s="158">
        <f t="shared" si="8"/>
        <v>7.3270000000000002E-2</v>
      </c>
      <c r="X20" s="158">
        <f t="shared" si="9"/>
        <v>0</v>
      </c>
      <c r="AE20" s="297"/>
      <c r="AF20" s="297"/>
      <c r="AG20" s="297"/>
      <c r="AH20" s="297"/>
      <c r="AI20" s="297"/>
      <c r="AJ20" s="297"/>
      <c r="AK20" s="297"/>
      <c r="AL20" s="297"/>
      <c r="AM20" s="298"/>
      <c r="BO20" s="297"/>
      <c r="BU20" s="301"/>
      <c r="BV20" s="301"/>
      <c r="BW20" s="301"/>
      <c r="BX20" s="301"/>
      <c r="BY20" s="301"/>
      <c r="BZ20" s="301"/>
      <c r="CA20" s="301"/>
      <c r="CB20" s="301"/>
      <c r="CC20" s="301"/>
      <c r="CD20" s="301"/>
      <c r="CE20" s="301"/>
      <c r="CF20" s="301"/>
      <c r="CG20" s="301"/>
      <c r="CH20" s="301"/>
      <c r="CI20" s="301"/>
      <c r="CJ20" s="301"/>
      <c r="CK20" s="301"/>
      <c r="CL20" s="301"/>
      <c r="CM20" s="301"/>
      <c r="CN20" s="301"/>
    </row>
    <row r="21" spans="1:92" s="222" customFormat="1" x14ac:dyDescent="0.2">
      <c r="A21" s="273">
        <f t="shared" si="10"/>
        <v>10</v>
      </c>
      <c r="B21" s="145">
        <v>9.0499999999999997E-2</v>
      </c>
      <c r="C21" s="274" t="s">
        <v>1811</v>
      </c>
      <c r="D21" s="275">
        <v>33463</v>
      </c>
      <c r="E21" s="276">
        <v>44421</v>
      </c>
      <c r="F21" s="149">
        <f t="shared" si="0"/>
        <v>8.6219178082191785</v>
      </c>
      <c r="G21" s="277">
        <v>10000000</v>
      </c>
      <c r="H21" s="264">
        <f t="shared" si="1"/>
        <v>10000000</v>
      </c>
      <c r="I21" s="277">
        <v>0</v>
      </c>
      <c r="J21" s="278">
        <f t="shared" ref="J21:J34" si="11">-I21/H21*100</f>
        <v>0</v>
      </c>
      <c r="K21" s="279">
        <v>75000</v>
      </c>
      <c r="L21" s="280">
        <f t="shared" si="3"/>
        <v>0.75</v>
      </c>
      <c r="M21" s="281">
        <v>40333</v>
      </c>
      <c r="N21" s="281"/>
      <c r="O21" s="278">
        <f t="shared" si="4"/>
        <v>0.40333000000000002</v>
      </c>
      <c r="P21" s="264">
        <f t="shared" si="5"/>
        <v>9884667</v>
      </c>
      <c r="Q21" s="280">
        <f t="shared" si="6"/>
        <v>98.846999999999994</v>
      </c>
      <c r="R21" s="283">
        <v>30</v>
      </c>
      <c r="S21" s="284">
        <v>9.1630000000000003E-2</v>
      </c>
      <c r="T21" s="266">
        <f t="shared" si="7"/>
        <v>916300</v>
      </c>
      <c r="V21" s="267"/>
      <c r="W21" s="158">
        <f t="shared" si="8"/>
        <v>9.1630000000000003E-2</v>
      </c>
      <c r="X21" s="158">
        <f t="shared" si="9"/>
        <v>0</v>
      </c>
      <c r="AE21" s="220"/>
      <c r="AF21" s="220"/>
      <c r="AG21" s="220"/>
      <c r="AH21" s="220"/>
      <c r="AI21" s="220"/>
      <c r="AJ21" s="220"/>
      <c r="AK21" s="220"/>
      <c r="AL21" s="220"/>
      <c r="AM21" s="304" t="s">
        <v>1745</v>
      </c>
      <c r="BO21" s="220"/>
    </row>
    <row r="22" spans="1:92" s="222" customFormat="1" ht="15.75" x14ac:dyDescent="0.25">
      <c r="A22" s="273">
        <f t="shared" si="10"/>
        <v>11</v>
      </c>
      <c r="B22" s="145">
        <v>3.1759999999999997E-2</v>
      </c>
      <c r="C22" s="274" t="s">
        <v>1812</v>
      </c>
      <c r="D22" s="305">
        <v>40798</v>
      </c>
      <c r="E22" s="306">
        <v>44454</v>
      </c>
      <c r="F22" s="149">
        <f>-($F$6-E22)/365</f>
        <v>8.712328767123287</v>
      </c>
      <c r="G22" s="185">
        <v>50000000</v>
      </c>
      <c r="H22" s="264">
        <f>G22</f>
        <v>50000000</v>
      </c>
      <c r="I22" s="307">
        <v>0</v>
      </c>
      <c r="J22" s="278">
        <f>-I22/H22*100</f>
        <v>0</v>
      </c>
      <c r="K22" s="175">
        <v>312500</v>
      </c>
      <c r="L22" s="291">
        <f>K22/H22*100</f>
        <v>0.625</v>
      </c>
      <c r="M22" s="175">
        <v>292655</v>
      </c>
      <c r="N22" s="282"/>
      <c r="O22" s="278">
        <f>M22/H22*100</f>
        <v>0.58531</v>
      </c>
      <c r="P22" s="264">
        <f>H22+I22-K22-M22</f>
        <v>49394845</v>
      </c>
      <c r="Q22" s="280">
        <f>ROUND((P22/H22*100),3)</f>
        <v>98.79</v>
      </c>
      <c r="R22" s="308">
        <v>10</v>
      </c>
      <c r="S22" s="284">
        <v>3.3189999999999997E-2</v>
      </c>
      <c r="T22" s="266">
        <f>ROUND((+S22*G22),0)</f>
        <v>1659500</v>
      </c>
      <c r="V22" s="267"/>
      <c r="W22" s="158">
        <f t="shared" si="8"/>
        <v>3.3189999999999997E-2</v>
      </c>
      <c r="X22" s="158">
        <f t="shared" si="9"/>
        <v>0</v>
      </c>
      <c r="AE22" s="220"/>
      <c r="AF22" s="220"/>
      <c r="AG22" s="220"/>
      <c r="AH22" s="220"/>
      <c r="AI22" s="220"/>
      <c r="AJ22" s="220"/>
      <c r="AK22" s="220"/>
      <c r="AL22" s="220"/>
      <c r="AM22" s="285"/>
      <c r="BO22" s="220"/>
      <c r="BU22" s="219"/>
      <c r="BV22" s="219"/>
      <c r="BW22" s="219"/>
      <c r="BX22" s="219"/>
      <c r="BY22" s="219"/>
      <c r="BZ22" s="219"/>
      <c r="CA22" s="219"/>
      <c r="CB22" s="219"/>
      <c r="CC22" s="219"/>
      <c r="CD22" s="219"/>
      <c r="CE22" s="219"/>
      <c r="CF22" s="219"/>
      <c r="CG22" s="219"/>
      <c r="CH22" s="219"/>
      <c r="CI22" s="219"/>
      <c r="CJ22" s="219"/>
      <c r="CK22" s="219"/>
      <c r="CL22" s="219"/>
      <c r="CM22" s="219"/>
      <c r="CN22" s="219"/>
    </row>
    <row r="23" spans="1:92" s="222" customFormat="1" ht="15.75" x14ac:dyDescent="0.25">
      <c r="A23" s="273">
        <f t="shared" si="10"/>
        <v>12</v>
      </c>
      <c r="B23" s="145">
        <v>5.62E-2</v>
      </c>
      <c r="C23" s="274" t="s">
        <v>1813</v>
      </c>
      <c r="D23" s="275">
        <v>37946</v>
      </c>
      <c r="E23" s="276">
        <v>45251</v>
      </c>
      <c r="F23" s="149">
        <f t="shared" si="0"/>
        <v>10.895890410958904</v>
      </c>
      <c r="G23" s="185">
        <v>40000000</v>
      </c>
      <c r="H23" s="264">
        <f t="shared" si="1"/>
        <v>40000000</v>
      </c>
      <c r="I23" s="307">
        <v>0</v>
      </c>
      <c r="J23" s="278">
        <f t="shared" si="11"/>
        <v>0</v>
      </c>
      <c r="K23" s="175">
        <f>300000+72588</f>
        <v>372588</v>
      </c>
      <c r="L23" s="291">
        <f t="shared" si="3"/>
        <v>0.93147000000000002</v>
      </c>
      <c r="M23" s="175">
        <v>2952850</v>
      </c>
      <c r="N23" s="282" t="s">
        <v>1814</v>
      </c>
      <c r="O23" s="278">
        <f t="shared" si="4"/>
        <v>7.3821250000000003</v>
      </c>
      <c r="P23" s="264">
        <f t="shared" si="5"/>
        <v>36674562</v>
      </c>
      <c r="Q23" s="280">
        <f t="shared" si="6"/>
        <v>91.686000000000007</v>
      </c>
      <c r="R23" s="308">
        <v>20</v>
      </c>
      <c r="S23" s="300">
        <v>6.3604750000000002E-2</v>
      </c>
      <c r="T23" s="266">
        <f t="shared" si="7"/>
        <v>2544190</v>
      </c>
      <c r="V23" s="267"/>
      <c r="W23" s="158">
        <f t="shared" si="8"/>
        <v>6.3600000000000004E-2</v>
      </c>
      <c r="X23" s="158">
        <f t="shared" si="9"/>
        <v>4.7499999999978115E-6</v>
      </c>
      <c r="AE23" s="220"/>
      <c r="AF23" s="220"/>
      <c r="AG23" s="220"/>
      <c r="AH23" s="220"/>
      <c r="AI23" s="220"/>
      <c r="AJ23" s="220"/>
      <c r="AK23" s="220"/>
      <c r="AL23" s="220"/>
      <c r="AM23" s="285"/>
      <c r="BO23" s="220"/>
      <c r="BU23" s="219"/>
      <c r="BV23" s="219"/>
      <c r="BW23" s="219"/>
      <c r="BX23" s="219"/>
      <c r="BY23" s="219"/>
      <c r="BZ23" s="219"/>
      <c r="CA23" s="219"/>
      <c r="CB23" s="219"/>
      <c r="CC23" s="219"/>
      <c r="CD23" s="219"/>
      <c r="CE23" s="219"/>
      <c r="CF23" s="219"/>
      <c r="CG23" s="219"/>
      <c r="CH23" s="219"/>
      <c r="CI23" s="219"/>
      <c r="CJ23" s="219"/>
      <c r="CK23" s="219"/>
      <c r="CL23" s="219"/>
      <c r="CM23" s="219"/>
      <c r="CN23" s="219"/>
    </row>
    <row r="24" spans="1:92" s="222" customFormat="1" x14ac:dyDescent="0.2">
      <c r="A24" s="273">
        <f t="shared" si="10"/>
        <v>13</v>
      </c>
      <c r="B24" s="145">
        <v>7.7200000000000005E-2</v>
      </c>
      <c r="C24" s="274" t="s">
        <v>1815</v>
      </c>
      <c r="D24" s="275">
        <v>36775</v>
      </c>
      <c r="E24" s="276">
        <v>45901</v>
      </c>
      <c r="F24" s="149">
        <f t="shared" si="0"/>
        <v>12.676712328767124</v>
      </c>
      <c r="G24" s="277">
        <v>20000000</v>
      </c>
      <c r="H24" s="264">
        <f t="shared" si="1"/>
        <v>20000000</v>
      </c>
      <c r="I24" s="309">
        <v>0</v>
      </c>
      <c r="J24" s="278">
        <f t="shared" si="11"/>
        <v>0</v>
      </c>
      <c r="K24" s="279">
        <v>150000</v>
      </c>
      <c r="L24" s="280">
        <f t="shared" si="3"/>
        <v>0.75</v>
      </c>
      <c r="M24" s="281">
        <f>1099761+36500</f>
        <v>1136261</v>
      </c>
      <c r="N24" s="282" t="s">
        <v>1816</v>
      </c>
      <c r="O24" s="278">
        <f t="shared" si="4"/>
        <v>5.681305</v>
      </c>
      <c r="P24" s="264">
        <f t="shared" si="5"/>
        <v>18713739</v>
      </c>
      <c r="Q24" s="280">
        <f t="shared" si="6"/>
        <v>93.569000000000003</v>
      </c>
      <c r="R24" s="310">
        <v>25</v>
      </c>
      <c r="S24" s="284">
        <v>8.3360000000000004E-2</v>
      </c>
      <c r="T24" s="266">
        <f t="shared" si="7"/>
        <v>1667200</v>
      </c>
      <c r="V24" s="267"/>
      <c r="W24" s="158">
        <f t="shared" si="8"/>
        <v>8.3360000000000004E-2</v>
      </c>
      <c r="X24" s="158">
        <f t="shared" si="9"/>
        <v>0</v>
      </c>
      <c r="AE24" s="220"/>
      <c r="AF24" s="220"/>
      <c r="AG24" s="220"/>
      <c r="AH24" s="220"/>
      <c r="AI24" s="220"/>
      <c r="AJ24" s="220"/>
      <c r="AK24" s="220"/>
      <c r="AL24" s="220"/>
      <c r="AM24" s="285"/>
      <c r="BO24" s="220"/>
    </row>
    <row r="25" spans="1:92" s="222" customFormat="1" x14ac:dyDescent="0.2">
      <c r="A25" s="273">
        <f t="shared" si="10"/>
        <v>14</v>
      </c>
      <c r="B25" s="145">
        <v>6.5199999999999994E-2</v>
      </c>
      <c r="C25" s="274" t="s">
        <v>1817</v>
      </c>
      <c r="D25" s="275">
        <v>35034</v>
      </c>
      <c r="E25" s="276">
        <v>45992</v>
      </c>
      <c r="F25" s="149">
        <f t="shared" si="0"/>
        <v>12.926027397260274</v>
      </c>
      <c r="G25" s="277">
        <v>10000000</v>
      </c>
      <c r="H25" s="264">
        <f t="shared" si="1"/>
        <v>10000000</v>
      </c>
      <c r="I25" s="277">
        <v>0</v>
      </c>
      <c r="J25" s="278">
        <f t="shared" si="11"/>
        <v>0</v>
      </c>
      <c r="K25" s="279">
        <v>62500</v>
      </c>
      <c r="L25" s="280">
        <f t="shared" si="3"/>
        <v>0.625</v>
      </c>
      <c r="M25" s="281">
        <v>27646</v>
      </c>
      <c r="N25" s="281"/>
      <c r="O25" s="278">
        <f t="shared" si="4"/>
        <v>0.27645999999999998</v>
      </c>
      <c r="P25" s="264">
        <f t="shared" si="5"/>
        <v>9909854</v>
      </c>
      <c r="Q25" s="280">
        <f t="shared" si="6"/>
        <v>99.099000000000004</v>
      </c>
      <c r="R25" s="283">
        <v>30</v>
      </c>
      <c r="S25" s="284">
        <v>6.5890000000000004E-2</v>
      </c>
      <c r="T25" s="266">
        <f t="shared" si="7"/>
        <v>658900</v>
      </c>
      <c r="U25" s="220"/>
      <c r="V25" s="267"/>
      <c r="W25" s="158">
        <f t="shared" si="8"/>
        <v>6.5890000000000004E-2</v>
      </c>
      <c r="X25" s="158">
        <f t="shared" si="9"/>
        <v>0</v>
      </c>
      <c r="AE25" s="220"/>
      <c r="AF25" s="220"/>
      <c r="AG25" s="220"/>
      <c r="AH25" s="220"/>
      <c r="AI25" s="220"/>
      <c r="AJ25" s="220"/>
      <c r="AK25" s="220"/>
      <c r="AL25" s="220"/>
      <c r="AM25" s="221"/>
      <c r="BO25" s="220"/>
    </row>
    <row r="26" spans="1:92" s="222" customFormat="1" x14ac:dyDescent="0.2">
      <c r="A26" s="273">
        <f t="shared" si="10"/>
        <v>15</v>
      </c>
      <c r="B26" s="145">
        <v>7.0499999999999993E-2</v>
      </c>
      <c r="C26" s="274" t="s">
        <v>1818</v>
      </c>
      <c r="D26" s="275">
        <v>35353</v>
      </c>
      <c r="E26" s="276">
        <v>46310</v>
      </c>
      <c r="F26" s="149">
        <f t="shared" si="0"/>
        <v>13.797260273972602</v>
      </c>
      <c r="G26" s="277">
        <v>20000000</v>
      </c>
      <c r="H26" s="264">
        <f t="shared" si="1"/>
        <v>20000000</v>
      </c>
      <c r="I26" s="277">
        <v>0</v>
      </c>
      <c r="J26" s="278">
        <f t="shared" si="11"/>
        <v>0</v>
      </c>
      <c r="K26" s="279">
        <f>20000000*0.00625</f>
        <v>125000</v>
      </c>
      <c r="L26" s="280">
        <f t="shared" si="3"/>
        <v>0.625</v>
      </c>
      <c r="M26" s="281">
        <v>50940</v>
      </c>
      <c r="N26" s="281"/>
      <c r="O26" s="278">
        <f t="shared" si="4"/>
        <v>0.25469999999999998</v>
      </c>
      <c r="P26" s="264">
        <f t="shared" si="5"/>
        <v>19824060</v>
      </c>
      <c r="Q26" s="280">
        <f t="shared" si="6"/>
        <v>99.12</v>
      </c>
      <c r="R26" s="283">
        <v>30</v>
      </c>
      <c r="S26" s="284">
        <v>7.1209999999999996E-2</v>
      </c>
      <c r="T26" s="266">
        <f t="shared" si="7"/>
        <v>1424200</v>
      </c>
      <c r="U26" s="220"/>
      <c r="V26" s="267"/>
      <c r="W26" s="158">
        <f t="shared" si="8"/>
        <v>7.1209999999999996E-2</v>
      </c>
      <c r="X26" s="158">
        <f t="shared" si="9"/>
        <v>0</v>
      </c>
      <c r="AE26" s="220"/>
      <c r="AF26" s="220"/>
      <c r="AG26" s="220"/>
      <c r="AH26" s="220"/>
      <c r="AI26" s="220"/>
      <c r="AJ26" s="220"/>
      <c r="AK26" s="220"/>
      <c r="AL26" s="220"/>
      <c r="AM26" s="285"/>
      <c r="BO26" s="220"/>
    </row>
    <row r="27" spans="1:92" s="222" customFormat="1" x14ac:dyDescent="0.2">
      <c r="A27" s="273">
        <f t="shared" si="10"/>
        <v>16</v>
      </c>
      <c r="B27" s="145">
        <v>7.0000000000000007E-2</v>
      </c>
      <c r="C27" s="274" t="s">
        <v>1804</v>
      </c>
      <c r="D27" s="275">
        <v>35570</v>
      </c>
      <c r="E27" s="276">
        <v>46528</v>
      </c>
      <c r="F27" s="149">
        <f t="shared" si="0"/>
        <v>14.394520547945206</v>
      </c>
      <c r="G27" s="277">
        <v>20000000</v>
      </c>
      <c r="H27" s="264">
        <f t="shared" si="1"/>
        <v>20000000</v>
      </c>
      <c r="I27" s="277">
        <v>0</v>
      </c>
      <c r="J27" s="278">
        <f t="shared" si="11"/>
        <v>0</v>
      </c>
      <c r="K27" s="279">
        <v>125000</v>
      </c>
      <c r="L27" s="280">
        <f t="shared" si="3"/>
        <v>0.625</v>
      </c>
      <c r="M27" s="281">
        <v>28905.89</v>
      </c>
      <c r="N27" s="281"/>
      <c r="O27" s="278">
        <f t="shared" si="4"/>
        <v>0.14452945</v>
      </c>
      <c r="P27" s="264">
        <f t="shared" si="5"/>
        <v>19846094.109999999</v>
      </c>
      <c r="Q27" s="280">
        <f t="shared" si="6"/>
        <v>99.23</v>
      </c>
      <c r="R27" s="283">
        <v>30</v>
      </c>
      <c r="S27" s="284">
        <v>7.0620000000000002E-2</v>
      </c>
      <c r="T27" s="266">
        <f t="shared" si="7"/>
        <v>1412400</v>
      </c>
      <c r="U27" s="220"/>
      <c r="V27" s="267"/>
      <c r="W27" s="158">
        <f t="shared" si="8"/>
        <v>7.0620000000000002E-2</v>
      </c>
      <c r="X27" s="158">
        <f t="shared" si="9"/>
        <v>0</v>
      </c>
      <c r="AE27" s="220"/>
      <c r="AF27" s="220"/>
      <c r="AG27" s="220"/>
      <c r="AH27" s="220"/>
      <c r="AI27" s="220"/>
      <c r="AJ27" s="220"/>
      <c r="AK27" s="220"/>
      <c r="AL27" s="220"/>
      <c r="AM27" s="221"/>
      <c r="BO27" s="220"/>
    </row>
    <row r="28" spans="1:92" s="222" customFormat="1" x14ac:dyDescent="0.2">
      <c r="A28" s="273">
        <f>A27+1</f>
        <v>17</v>
      </c>
      <c r="B28" s="145">
        <v>6.6500000000000004E-2</v>
      </c>
      <c r="C28" s="274" t="s">
        <v>1819</v>
      </c>
      <c r="D28" s="275">
        <v>35744</v>
      </c>
      <c r="E28" s="276">
        <v>46701</v>
      </c>
      <c r="F28" s="149">
        <f t="shared" si="0"/>
        <v>14.868493150684932</v>
      </c>
      <c r="G28" s="185">
        <v>19700000</v>
      </c>
      <c r="H28" s="264">
        <v>20000000</v>
      </c>
      <c r="I28" s="307">
        <v>0</v>
      </c>
      <c r="J28" s="278">
        <f t="shared" si="11"/>
        <v>0</v>
      </c>
      <c r="K28" s="190">
        <v>125000</v>
      </c>
      <c r="L28" s="280">
        <f t="shared" si="3"/>
        <v>0.625</v>
      </c>
      <c r="M28" s="190">
        <v>37800</v>
      </c>
      <c r="N28" s="191" t="s">
        <v>1820</v>
      </c>
      <c r="O28" s="278">
        <f t="shared" si="4"/>
        <v>0.189</v>
      </c>
      <c r="P28" s="264">
        <f t="shared" si="5"/>
        <v>19837200</v>
      </c>
      <c r="Q28" s="280">
        <f t="shared" si="6"/>
        <v>99.186000000000007</v>
      </c>
      <c r="R28" s="308">
        <v>30</v>
      </c>
      <c r="S28" s="284">
        <v>6.7140000000000005E-2</v>
      </c>
      <c r="T28" s="266">
        <f t="shared" si="7"/>
        <v>1322658</v>
      </c>
      <c r="V28" s="267"/>
      <c r="W28" s="158">
        <f t="shared" si="8"/>
        <v>6.7129999999999995E-2</v>
      </c>
      <c r="X28" s="158">
        <f t="shared" si="9"/>
        <v>1.0000000000010001E-5</v>
      </c>
      <c r="AE28" s="220"/>
      <c r="AF28" s="220"/>
      <c r="AG28" s="220"/>
      <c r="AH28" s="220"/>
      <c r="AI28" s="220"/>
      <c r="AJ28" s="220"/>
      <c r="AK28" s="220"/>
      <c r="AL28" s="220"/>
      <c r="AM28" s="285"/>
      <c r="BO28" s="220"/>
    </row>
    <row r="29" spans="1:92" s="222" customFormat="1" x14ac:dyDescent="0.2">
      <c r="A29" s="273">
        <f t="shared" si="10"/>
        <v>18</v>
      </c>
      <c r="B29" s="145">
        <v>6.6500000000000004E-2</v>
      </c>
      <c r="C29" s="274" t="s">
        <v>1819</v>
      </c>
      <c r="D29" s="275">
        <v>35947</v>
      </c>
      <c r="E29" s="276">
        <v>46905</v>
      </c>
      <c r="F29" s="149">
        <f t="shared" si="0"/>
        <v>15.427397260273972</v>
      </c>
      <c r="G29" s="185">
        <v>10000000</v>
      </c>
      <c r="H29" s="264">
        <f t="shared" ref="H29:H34" si="12">G29</f>
        <v>10000000</v>
      </c>
      <c r="I29" s="307">
        <v>0</v>
      </c>
      <c r="J29" s="278">
        <f t="shared" si="11"/>
        <v>0</v>
      </c>
      <c r="K29" s="190">
        <v>75000</v>
      </c>
      <c r="L29" s="280">
        <f t="shared" si="3"/>
        <v>0.75</v>
      </c>
      <c r="M29" s="190">
        <v>23300</v>
      </c>
      <c r="N29" s="190"/>
      <c r="O29" s="278">
        <f t="shared" si="4"/>
        <v>0.23300000000000001</v>
      </c>
      <c r="P29" s="264">
        <f t="shared" si="5"/>
        <v>9901700</v>
      </c>
      <c r="Q29" s="280">
        <f t="shared" si="6"/>
        <v>99.016999999999996</v>
      </c>
      <c r="R29" s="308">
        <v>30</v>
      </c>
      <c r="S29" s="284">
        <v>6.7269999999999996E-2</v>
      </c>
      <c r="T29" s="266">
        <f t="shared" si="7"/>
        <v>672700</v>
      </c>
      <c r="V29" s="267"/>
      <c r="W29" s="158">
        <f t="shared" si="8"/>
        <v>6.7269999999999996E-2</v>
      </c>
      <c r="X29" s="158">
        <f t="shared" si="9"/>
        <v>0</v>
      </c>
      <c r="AE29" s="220"/>
      <c r="AF29" s="220"/>
      <c r="AG29" s="220"/>
      <c r="AH29" s="220"/>
      <c r="AI29" s="220"/>
      <c r="AJ29" s="220"/>
      <c r="AK29" s="220"/>
      <c r="AL29" s="220"/>
      <c r="AM29" s="221"/>
      <c r="BO29" s="220"/>
    </row>
    <row r="30" spans="1:92" s="222" customFormat="1" ht="15.75" x14ac:dyDescent="0.25">
      <c r="A30" s="273">
        <f t="shared" si="10"/>
        <v>19</v>
      </c>
      <c r="B30" s="145">
        <v>7.7399999999999997E-2</v>
      </c>
      <c r="C30" s="274" t="s">
        <v>1821</v>
      </c>
      <c r="D30" s="275">
        <v>36767</v>
      </c>
      <c r="E30" s="276">
        <v>47724</v>
      </c>
      <c r="F30" s="149">
        <f t="shared" si="0"/>
        <v>17.671232876712327</v>
      </c>
      <c r="G30" s="185">
        <v>20000000</v>
      </c>
      <c r="H30" s="264">
        <f t="shared" si="12"/>
        <v>20000000</v>
      </c>
      <c r="I30" s="307">
        <v>0</v>
      </c>
      <c r="J30" s="278">
        <f t="shared" si="11"/>
        <v>0</v>
      </c>
      <c r="K30" s="190">
        <v>150000</v>
      </c>
      <c r="L30" s="280">
        <f t="shared" si="3"/>
        <v>0.75</v>
      </c>
      <c r="M30" s="190">
        <f>35200+1319714</f>
        <v>1354914</v>
      </c>
      <c r="N30" s="191" t="s">
        <v>1822</v>
      </c>
      <c r="O30" s="278">
        <f t="shared" si="4"/>
        <v>6.7745700000000006</v>
      </c>
      <c r="P30" s="264">
        <f t="shared" si="5"/>
        <v>18495086</v>
      </c>
      <c r="Q30" s="280">
        <f t="shared" si="6"/>
        <v>92.474999999999994</v>
      </c>
      <c r="R30" s="308">
        <v>30</v>
      </c>
      <c r="S30" s="284">
        <v>8.4326880873900001E-2</v>
      </c>
      <c r="T30" s="266">
        <f t="shared" si="7"/>
        <v>1686538</v>
      </c>
      <c r="V30" s="267"/>
      <c r="W30" s="158">
        <f t="shared" si="8"/>
        <v>8.4330000000000002E-2</v>
      </c>
      <c r="X30" s="158">
        <f t="shared" si="9"/>
        <v>-3.1191261000013126E-6</v>
      </c>
      <c r="AE30" s="220"/>
      <c r="AF30" s="220"/>
      <c r="AG30" s="220"/>
      <c r="AH30" s="220"/>
      <c r="AI30" s="220"/>
      <c r="AJ30" s="220"/>
      <c r="AK30" s="220"/>
      <c r="AL30" s="220"/>
      <c r="AM30" s="285"/>
      <c r="BO30" s="220"/>
      <c r="BU30" s="219"/>
      <c r="BV30" s="219"/>
      <c r="BW30" s="219"/>
      <c r="BX30" s="219"/>
      <c r="BY30" s="219"/>
      <c r="BZ30" s="219"/>
      <c r="CA30" s="219"/>
      <c r="CB30" s="219"/>
      <c r="CC30" s="219"/>
      <c r="CD30" s="219"/>
      <c r="CE30" s="219"/>
      <c r="CF30" s="219"/>
      <c r="CG30" s="219"/>
      <c r="CH30" s="219"/>
      <c r="CI30" s="219"/>
      <c r="CJ30" s="219"/>
      <c r="CK30" s="219"/>
      <c r="CL30" s="219"/>
      <c r="CM30" s="219"/>
      <c r="CN30" s="219"/>
    </row>
    <row r="31" spans="1:92" s="222" customFormat="1" ht="15.75" x14ac:dyDescent="0.25">
      <c r="A31" s="273">
        <f t="shared" si="10"/>
        <v>20</v>
      </c>
      <c r="B31" s="145">
        <v>7.85E-2</v>
      </c>
      <c r="C31" s="274" t="s">
        <v>1823</v>
      </c>
      <c r="D31" s="275">
        <v>36775</v>
      </c>
      <c r="E31" s="276">
        <v>47727</v>
      </c>
      <c r="F31" s="149">
        <f t="shared" si="0"/>
        <v>17.67945205479452</v>
      </c>
      <c r="G31" s="185">
        <v>10000000</v>
      </c>
      <c r="H31" s="264">
        <f t="shared" si="12"/>
        <v>10000000</v>
      </c>
      <c r="I31" s="307">
        <v>0</v>
      </c>
      <c r="J31" s="278">
        <f t="shared" si="11"/>
        <v>0</v>
      </c>
      <c r="K31" s="190">
        <v>75000</v>
      </c>
      <c r="L31" s="280">
        <f t="shared" si="3"/>
        <v>0.75</v>
      </c>
      <c r="M31" s="190">
        <f>659857+18250</f>
        <v>678107</v>
      </c>
      <c r="N31" s="282" t="s">
        <v>1824</v>
      </c>
      <c r="O31" s="278">
        <f t="shared" si="4"/>
        <v>6.7810699999999997</v>
      </c>
      <c r="P31" s="264">
        <f t="shared" si="5"/>
        <v>9246893</v>
      </c>
      <c r="Q31" s="280">
        <f t="shared" si="6"/>
        <v>92.468999999999994</v>
      </c>
      <c r="R31" s="308">
        <v>30</v>
      </c>
      <c r="S31" s="284">
        <v>8.5510000000000003E-2</v>
      </c>
      <c r="T31" s="266">
        <f t="shared" si="7"/>
        <v>855100</v>
      </c>
      <c r="V31" s="267"/>
      <c r="W31" s="158">
        <f t="shared" si="8"/>
        <v>8.5510000000000003E-2</v>
      </c>
      <c r="X31" s="158">
        <f t="shared" si="9"/>
        <v>0</v>
      </c>
      <c r="AE31" s="220"/>
      <c r="AF31" s="220"/>
      <c r="AG31" s="220"/>
      <c r="AH31" s="220"/>
      <c r="AI31" s="220"/>
      <c r="AJ31" s="220"/>
      <c r="AK31" s="220"/>
      <c r="AL31" s="220"/>
      <c r="AM31" s="285"/>
      <c r="BO31" s="220"/>
      <c r="BU31" s="219"/>
      <c r="BV31" s="219"/>
      <c r="BW31" s="219"/>
      <c r="BX31" s="219"/>
      <c r="BY31" s="219"/>
      <c r="BZ31" s="219"/>
      <c r="CA31" s="219"/>
      <c r="CB31" s="219"/>
      <c r="CC31" s="219"/>
      <c r="CD31" s="219"/>
      <c r="CE31" s="219"/>
      <c r="CF31" s="219"/>
      <c r="CG31" s="219"/>
      <c r="CH31" s="219"/>
      <c r="CI31" s="219"/>
      <c r="CJ31" s="219"/>
      <c r="CK31" s="219"/>
      <c r="CL31" s="219"/>
      <c r="CM31" s="219"/>
      <c r="CN31" s="219"/>
    </row>
    <row r="32" spans="1:92" s="222" customFormat="1" ht="15.75" x14ac:dyDescent="0.25">
      <c r="A32" s="273">
        <f t="shared" si="10"/>
        <v>21</v>
      </c>
      <c r="B32" s="145">
        <v>5.8200000000000002E-2</v>
      </c>
      <c r="C32" s="274" t="s">
        <v>1825</v>
      </c>
      <c r="D32" s="275">
        <v>37523</v>
      </c>
      <c r="E32" s="276">
        <v>48481</v>
      </c>
      <c r="F32" s="149">
        <f>-($F$6-E32)/365</f>
        <v>19.745205479452054</v>
      </c>
      <c r="G32" s="185">
        <v>30000000</v>
      </c>
      <c r="H32" s="264">
        <f t="shared" si="12"/>
        <v>30000000</v>
      </c>
      <c r="I32" s="307">
        <v>0</v>
      </c>
      <c r="J32" s="278">
        <f t="shared" si="11"/>
        <v>0</v>
      </c>
      <c r="K32" s="190">
        <v>225000</v>
      </c>
      <c r="L32" s="280">
        <f t="shared" si="3"/>
        <v>0.75</v>
      </c>
      <c r="M32" s="190">
        <f>106292.7+59088.95</f>
        <v>165381.65</v>
      </c>
      <c r="N32" s="190"/>
      <c r="O32" s="278">
        <f t="shared" si="4"/>
        <v>0.55127216666666667</v>
      </c>
      <c r="P32" s="264">
        <f t="shared" si="5"/>
        <v>29609618.350000001</v>
      </c>
      <c r="Q32" s="280">
        <f t="shared" si="6"/>
        <v>98.698999999999998</v>
      </c>
      <c r="R32" s="308">
        <v>30</v>
      </c>
      <c r="S32" s="284">
        <v>5.913144E-2</v>
      </c>
      <c r="T32" s="266">
        <f t="shared" si="7"/>
        <v>1773943</v>
      </c>
      <c r="V32" s="267"/>
      <c r="W32" s="158">
        <f t="shared" si="8"/>
        <v>5.9130000000000002E-2</v>
      </c>
      <c r="X32" s="158">
        <f t="shared" si="9"/>
        <v>1.439999999998387E-6</v>
      </c>
      <c r="AE32" s="220"/>
      <c r="AF32" s="220"/>
      <c r="AG32" s="220"/>
      <c r="AH32" s="220"/>
      <c r="AI32" s="220"/>
      <c r="AJ32" s="220"/>
      <c r="AK32" s="220"/>
      <c r="AL32" s="220"/>
      <c r="AM32" s="285"/>
      <c r="BO32" s="220"/>
      <c r="BU32" s="219"/>
      <c r="BV32" s="219"/>
      <c r="BW32" s="219"/>
      <c r="BX32" s="219"/>
      <c r="BY32" s="219"/>
      <c r="BZ32" s="219"/>
      <c r="CA32" s="219"/>
      <c r="CB32" s="219"/>
      <c r="CC32" s="219"/>
      <c r="CD32" s="219"/>
      <c r="CE32" s="219"/>
      <c r="CF32" s="219"/>
      <c r="CG32" s="219"/>
      <c r="CH32" s="219"/>
      <c r="CI32" s="219"/>
      <c r="CJ32" s="219"/>
      <c r="CK32" s="219"/>
      <c r="CL32" s="219"/>
      <c r="CM32" s="219"/>
      <c r="CN32" s="219"/>
    </row>
    <row r="33" spans="1:92" s="222" customFormat="1" ht="15.75" x14ac:dyDescent="0.25">
      <c r="A33" s="273">
        <f t="shared" si="10"/>
        <v>22</v>
      </c>
      <c r="B33" s="145">
        <v>5.6599999999999998E-2</v>
      </c>
      <c r="C33" s="274" t="s">
        <v>1826</v>
      </c>
      <c r="D33" s="275">
        <v>37677</v>
      </c>
      <c r="E33" s="276">
        <v>48635</v>
      </c>
      <c r="F33" s="149">
        <f t="shared" si="0"/>
        <v>20.167123287671235</v>
      </c>
      <c r="G33" s="185">
        <v>40000000</v>
      </c>
      <c r="H33" s="264">
        <f t="shared" si="12"/>
        <v>40000000</v>
      </c>
      <c r="I33" s="307">
        <v>0</v>
      </c>
      <c r="J33" s="278">
        <f t="shared" si="11"/>
        <v>0</v>
      </c>
      <c r="K33" s="190">
        <v>300000</v>
      </c>
      <c r="L33" s="280">
        <f t="shared" si="3"/>
        <v>0.75</v>
      </c>
      <c r="M33" s="190">
        <v>56663</v>
      </c>
      <c r="N33" s="190"/>
      <c r="O33" s="278">
        <f t="shared" si="4"/>
        <v>0.14165749999999999</v>
      </c>
      <c r="P33" s="264">
        <f t="shared" si="5"/>
        <v>39643337</v>
      </c>
      <c r="Q33" s="280">
        <f t="shared" si="6"/>
        <v>99.108000000000004</v>
      </c>
      <c r="R33" s="308">
        <v>30</v>
      </c>
      <c r="S33" s="284">
        <v>5.7230000000000003E-2</v>
      </c>
      <c r="T33" s="266">
        <f t="shared" si="7"/>
        <v>2289200</v>
      </c>
      <c r="V33" s="267"/>
      <c r="W33" s="158">
        <f t="shared" si="8"/>
        <v>5.7230000000000003E-2</v>
      </c>
      <c r="X33" s="158">
        <f t="shared" si="9"/>
        <v>0</v>
      </c>
      <c r="AE33" s="220"/>
      <c r="AF33" s="220"/>
      <c r="AG33" s="220"/>
      <c r="AH33" s="220"/>
      <c r="AI33" s="220"/>
      <c r="AJ33" s="220"/>
      <c r="AK33" s="220"/>
      <c r="AL33" s="220"/>
      <c r="AM33" s="285"/>
      <c r="BO33" s="220"/>
      <c r="BU33" s="219"/>
      <c r="BV33" s="219"/>
      <c r="BW33" s="219"/>
      <c r="BX33" s="219"/>
      <c r="BY33" s="219"/>
      <c r="BZ33" s="219"/>
      <c r="CA33" s="219"/>
      <c r="CB33" s="219"/>
      <c r="CC33" s="219"/>
      <c r="CD33" s="219"/>
      <c r="CE33" s="219"/>
      <c r="CF33" s="219"/>
      <c r="CG33" s="219"/>
      <c r="CH33" s="219"/>
      <c r="CI33" s="219"/>
      <c r="CJ33" s="219"/>
      <c r="CK33" s="219"/>
      <c r="CL33" s="219"/>
      <c r="CM33" s="219"/>
      <c r="CN33" s="219"/>
    </row>
    <row r="34" spans="1:92" s="222" customFormat="1" ht="15.75" x14ac:dyDescent="0.25">
      <c r="A34" s="273">
        <f t="shared" si="10"/>
        <v>23</v>
      </c>
      <c r="B34" s="145">
        <v>5.2499999999999998E-2</v>
      </c>
      <c r="C34" s="274" t="s">
        <v>1827</v>
      </c>
      <c r="D34" s="275">
        <v>38524</v>
      </c>
      <c r="E34" s="276">
        <v>49481</v>
      </c>
      <c r="F34" s="149">
        <f>-($F$6-E34)/365</f>
        <v>22.484931506849314</v>
      </c>
      <c r="G34" s="185">
        <v>10000000</v>
      </c>
      <c r="H34" s="264">
        <f t="shared" si="12"/>
        <v>10000000</v>
      </c>
      <c r="I34" s="307">
        <v>0</v>
      </c>
      <c r="J34" s="278">
        <f t="shared" si="11"/>
        <v>0</v>
      </c>
      <c r="K34" s="175">
        <v>75000</v>
      </c>
      <c r="L34" s="291">
        <f t="shared" si="3"/>
        <v>0.75</v>
      </c>
      <c r="M34" s="175">
        <v>22974</v>
      </c>
      <c r="N34" s="175"/>
      <c r="O34" s="278">
        <f t="shared" si="4"/>
        <v>0.22973999999999997</v>
      </c>
      <c r="P34" s="264">
        <f t="shared" si="5"/>
        <v>9902026</v>
      </c>
      <c r="Q34" s="280">
        <f t="shared" si="6"/>
        <v>99.02</v>
      </c>
      <c r="R34" s="308">
        <v>30</v>
      </c>
      <c r="S34" s="300">
        <v>5.3159999999999999E-2</v>
      </c>
      <c r="T34" s="266">
        <f t="shared" si="7"/>
        <v>531600</v>
      </c>
      <c r="V34" s="267"/>
      <c r="W34" s="158">
        <f t="shared" si="8"/>
        <v>5.3159999999999999E-2</v>
      </c>
      <c r="X34" s="158">
        <f t="shared" si="9"/>
        <v>0</v>
      </c>
      <c r="AE34" s="220"/>
      <c r="AF34" s="220"/>
      <c r="AG34" s="220"/>
      <c r="AH34" s="220"/>
      <c r="AI34" s="220"/>
      <c r="AJ34" s="220"/>
      <c r="AK34" s="220"/>
      <c r="AL34" s="220"/>
      <c r="AM34" s="285"/>
      <c r="BO34" s="220"/>
      <c r="BU34" s="219"/>
      <c r="BV34" s="219"/>
      <c r="BW34" s="219"/>
      <c r="BX34" s="219"/>
      <c r="BY34" s="219"/>
      <c r="BZ34" s="219"/>
      <c r="CA34" s="219"/>
      <c r="CB34" s="219"/>
      <c r="CC34" s="219"/>
      <c r="CD34" s="219"/>
      <c r="CE34" s="219"/>
      <c r="CF34" s="219"/>
      <c r="CG34" s="219"/>
      <c r="CH34" s="219"/>
      <c r="CI34" s="219"/>
      <c r="CJ34" s="219"/>
      <c r="CK34" s="219"/>
      <c r="CL34" s="219"/>
      <c r="CM34" s="219"/>
      <c r="CN34" s="219"/>
    </row>
    <row r="35" spans="1:92" s="222" customFormat="1" ht="15.75" x14ac:dyDescent="0.25">
      <c r="A35" s="273">
        <f>A34+1</f>
        <v>24</v>
      </c>
      <c r="B35" s="145">
        <v>0.04</v>
      </c>
      <c r="C35" s="274" t="s">
        <v>1828</v>
      </c>
      <c r="D35" s="311">
        <v>41212</v>
      </c>
      <c r="E35" s="312">
        <v>52170</v>
      </c>
      <c r="F35" s="149">
        <f>-($F$6-E35)/365</f>
        <v>29.852054794520548</v>
      </c>
      <c r="G35" s="185">
        <v>50000000</v>
      </c>
      <c r="H35" s="264">
        <f>G35</f>
        <v>50000000</v>
      </c>
      <c r="I35" s="307">
        <v>0</v>
      </c>
      <c r="J35" s="278">
        <f>-I35/H35*100</f>
        <v>0</v>
      </c>
      <c r="K35" s="175">
        <v>300000</v>
      </c>
      <c r="L35" s="291">
        <f>K35/H35*100</f>
        <v>0.6</v>
      </c>
      <c r="M35" s="175">
        <v>209105</v>
      </c>
      <c r="N35" s="175"/>
      <c r="O35" s="289">
        <f>M35/H35*100</f>
        <v>0.41821000000000003</v>
      </c>
      <c r="P35" s="288">
        <f>H35+I35-K35-M35</f>
        <v>49490895</v>
      </c>
      <c r="Q35" s="291">
        <f>ROUND((P35/H35*100),3)</f>
        <v>98.981999999999999</v>
      </c>
      <c r="R35" s="294">
        <v>30</v>
      </c>
      <c r="S35" s="300">
        <v>4.0590000000000001E-2</v>
      </c>
      <c r="T35" s="266">
        <f>ROUND((+S35*G35),0)</f>
        <v>2029500</v>
      </c>
      <c r="V35" s="313"/>
      <c r="W35" s="158">
        <f t="shared" si="8"/>
        <v>4.0590000000000001E-2</v>
      </c>
      <c r="X35" s="158">
        <f>S35-W35</f>
        <v>0</v>
      </c>
      <c r="AE35" s="220"/>
      <c r="AF35" s="220"/>
      <c r="AG35" s="220"/>
      <c r="AH35" s="220"/>
      <c r="AI35" s="220"/>
      <c r="AJ35" s="220"/>
      <c r="AK35" s="220"/>
      <c r="AL35" s="220"/>
      <c r="AM35" s="285"/>
      <c r="BO35" s="220"/>
      <c r="BU35" s="219"/>
      <c r="BV35" s="219"/>
      <c r="BW35" s="219"/>
      <c r="BX35" s="219"/>
      <c r="BY35" s="219"/>
      <c r="BZ35" s="219"/>
      <c r="CA35" s="219"/>
      <c r="CB35" s="219"/>
      <c r="CC35" s="219"/>
      <c r="CD35" s="219"/>
      <c r="CE35" s="219"/>
      <c r="CF35" s="219"/>
      <c r="CG35" s="219"/>
      <c r="CH35" s="219"/>
      <c r="CI35" s="219"/>
      <c r="CJ35" s="219"/>
      <c r="CK35" s="219"/>
      <c r="CL35" s="219"/>
      <c r="CM35" s="219"/>
      <c r="CN35" s="219"/>
    </row>
    <row r="36" spans="1:92" s="222" customFormat="1" ht="15.75" x14ac:dyDescent="0.25">
      <c r="A36" s="273">
        <f>A35+1</f>
        <v>25</v>
      </c>
      <c r="B36" s="145">
        <v>3.542E-2</v>
      </c>
      <c r="C36" s="274" t="s">
        <v>1843</v>
      </c>
      <c r="D36" s="311">
        <v>41505</v>
      </c>
      <c r="E36" s="312">
        <v>45157</v>
      </c>
      <c r="F36" s="149">
        <f>-($F$6-E36)/365</f>
        <v>10.638356164383561</v>
      </c>
      <c r="G36" s="185">
        <v>50000000</v>
      </c>
      <c r="H36" s="264">
        <f>G36</f>
        <v>50000000</v>
      </c>
      <c r="I36" s="307">
        <v>0</v>
      </c>
      <c r="J36" s="278">
        <f>-I36/H36*100</f>
        <v>0</v>
      </c>
      <c r="K36" s="175">
        <v>312500</v>
      </c>
      <c r="L36" s="291">
        <f>K36/H36*100</f>
        <v>0.625</v>
      </c>
      <c r="M36" s="175">
        <v>345968</v>
      </c>
      <c r="N36" s="175"/>
      <c r="O36" s="289">
        <f>M36/H36*100</f>
        <v>0.691936</v>
      </c>
      <c r="P36" s="288">
        <f>H36+I36-K36-M36</f>
        <v>49341532</v>
      </c>
      <c r="Q36" s="291">
        <f>ROUND((P36/H36*100),3)</f>
        <v>98.683000000000007</v>
      </c>
      <c r="R36" s="294">
        <v>10</v>
      </c>
      <c r="S36" s="300">
        <v>3.7010000000000001E-2</v>
      </c>
      <c r="T36" s="266">
        <f>ROUND((+S36*G36),0)</f>
        <v>1850500</v>
      </c>
      <c r="V36" s="313"/>
      <c r="W36" s="158"/>
      <c r="X36" s="158"/>
      <c r="AE36" s="220"/>
      <c r="AF36" s="220"/>
      <c r="AG36" s="220"/>
      <c r="AH36" s="220"/>
      <c r="AI36" s="220"/>
      <c r="AJ36" s="220"/>
      <c r="AK36" s="220"/>
      <c r="AL36" s="220"/>
      <c r="AM36" s="285"/>
      <c r="BO36" s="220"/>
      <c r="BU36" s="219"/>
      <c r="BV36" s="219"/>
      <c r="BW36" s="219"/>
      <c r="BX36" s="219"/>
      <c r="BY36" s="219"/>
      <c r="BZ36" s="219"/>
      <c r="CA36" s="219"/>
      <c r="CB36" s="219"/>
      <c r="CC36" s="219"/>
      <c r="CD36" s="219"/>
      <c r="CE36" s="219"/>
      <c r="CF36" s="219"/>
      <c r="CG36" s="219"/>
      <c r="CH36" s="219"/>
      <c r="CI36" s="219"/>
      <c r="CJ36" s="219"/>
      <c r="CK36" s="219"/>
      <c r="CL36" s="219"/>
      <c r="CM36" s="219"/>
      <c r="CN36" s="219"/>
    </row>
    <row r="37" spans="1:92" s="222" customFormat="1" ht="15.75" x14ac:dyDescent="0.25">
      <c r="A37" s="273">
        <f>A36+1</f>
        <v>26</v>
      </c>
      <c r="B37" s="145">
        <v>4.7E-2</v>
      </c>
      <c r="C37" s="274"/>
      <c r="D37" s="311"/>
      <c r="E37" s="312"/>
      <c r="F37" s="149"/>
      <c r="G37" s="185">
        <v>25000000</v>
      </c>
      <c r="H37" s="264">
        <f>G37</f>
        <v>25000000</v>
      </c>
      <c r="I37" s="307">
        <v>0</v>
      </c>
      <c r="J37" s="278">
        <f>-I37/H37*100</f>
        <v>0</v>
      </c>
      <c r="K37" s="175">
        <v>0</v>
      </c>
      <c r="L37" s="291">
        <f>K37/H37*100</f>
        <v>0</v>
      </c>
      <c r="M37" s="175">
        <v>0</v>
      </c>
      <c r="N37" s="175"/>
      <c r="O37" s="289">
        <f>M37/H37*100</f>
        <v>0</v>
      </c>
      <c r="P37" s="288">
        <f>H37+I37-K37-M37</f>
        <v>25000000</v>
      </c>
      <c r="Q37" s="291">
        <f>ROUND((P37/H37*100),3)</f>
        <v>100</v>
      </c>
      <c r="R37" s="294">
        <v>10</v>
      </c>
      <c r="S37" s="300">
        <v>4.7E-2</v>
      </c>
      <c r="T37" s="266">
        <f>ROUND((+S37*G37),0)</f>
        <v>1175000</v>
      </c>
      <c r="V37" s="313"/>
      <c r="W37" s="158" t="e">
        <f t="shared" si="8"/>
        <v>#NUM!</v>
      </c>
      <c r="X37" s="158" t="e">
        <f>S37-W37</f>
        <v>#NUM!</v>
      </c>
      <c r="AE37" s="220"/>
      <c r="AF37" s="220"/>
      <c r="AG37" s="220"/>
      <c r="AH37" s="220"/>
      <c r="AI37" s="220"/>
      <c r="AJ37" s="220"/>
      <c r="AK37" s="220"/>
      <c r="AL37" s="220"/>
      <c r="AM37" s="285"/>
      <c r="BO37" s="220"/>
      <c r="BU37" s="219"/>
      <c r="BV37" s="219"/>
      <c r="BW37" s="219"/>
      <c r="BX37" s="219"/>
      <c r="BY37" s="219"/>
      <c r="BZ37" s="219"/>
      <c r="CA37" s="219"/>
      <c r="CB37" s="219"/>
      <c r="CC37" s="219"/>
      <c r="CD37" s="219"/>
      <c r="CE37" s="219"/>
      <c r="CF37" s="219"/>
      <c r="CG37" s="219"/>
      <c r="CH37" s="219"/>
      <c r="CI37" s="219"/>
      <c r="CJ37" s="219"/>
      <c r="CK37" s="219"/>
      <c r="CL37" s="219"/>
      <c r="CM37" s="219"/>
      <c r="CN37" s="219"/>
    </row>
    <row r="38" spans="1:92" s="219" customFormat="1" ht="16.5" thickBot="1" x14ac:dyDescent="0.3">
      <c r="A38" s="314"/>
      <c r="B38" s="274"/>
      <c r="C38" s="254"/>
      <c r="D38" s="255"/>
      <c r="E38" s="255"/>
      <c r="F38" s="255"/>
      <c r="G38" s="315">
        <f>SUM(G12:G37)</f>
        <v>726700000</v>
      </c>
      <c r="H38" s="315">
        <f>SUM(H12:H37)</f>
        <v>727000000</v>
      </c>
      <c r="I38" s="316">
        <f>SUM(I10:I37)</f>
        <v>0</v>
      </c>
      <c r="J38" s="317"/>
      <c r="K38" s="315">
        <f>SUM(K12:K37)</f>
        <v>4680588</v>
      </c>
      <c r="L38" s="317"/>
      <c r="M38" s="315">
        <f>SUM(M12:M37)</f>
        <v>21458293.009999998</v>
      </c>
      <c r="N38" s="318"/>
      <c r="O38" s="317"/>
      <c r="P38" s="315">
        <f>SUM(P12:P37)</f>
        <v>700861118.99000001</v>
      </c>
      <c r="Q38" s="317"/>
      <c r="R38" s="319"/>
      <c r="S38" s="320">
        <f>T38/G38</f>
        <v>5.9336894179166093E-2</v>
      </c>
      <c r="T38" s="315">
        <f>SUM(T12:T37)</f>
        <v>43120121</v>
      </c>
      <c r="U38" s="321"/>
      <c r="V38" s="267"/>
      <c r="W38" s="222"/>
      <c r="AD38" s="222"/>
      <c r="AE38" s="220"/>
      <c r="AF38" s="220"/>
      <c r="AG38" s="220"/>
      <c r="AH38" s="220"/>
      <c r="AI38" s="220"/>
      <c r="AJ38" s="220"/>
      <c r="AK38" s="220"/>
      <c r="AL38" s="220"/>
      <c r="AM38" s="221"/>
      <c r="BL38" s="222"/>
      <c r="BM38" s="222"/>
      <c r="BN38" s="222"/>
      <c r="BO38" s="220"/>
      <c r="BP38" s="222"/>
      <c r="BQ38" s="222"/>
      <c r="BR38" s="222"/>
      <c r="BS38" s="222"/>
      <c r="BT38" s="222"/>
    </row>
    <row r="39" spans="1:92" s="219" customFormat="1" ht="16.5" thickTop="1" x14ac:dyDescent="0.25">
      <c r="A39" s="259"/>
      <c r="B39" s="260"/>
      <c r="C39" s="227"/>
      <c r="D39" s="322"/>
      <c r="E39" s="322"/>
      <c r="F39" s="322"/>
      <c r="G39" s="227"/>
      <c r="H39" s="227"/>
      <c r="I39" s="227"/>
      <c r="J39" s="227"/>
      <c r="K39" s="227"/>
      <c r="L39" s="227"/>
      <c r="M39" s="227"/>
      <c r="N39" s="227"/>
      <c r="O39" s="227"/>
      <c r="P39" s="227"/>
      <c r="Q39" s="227"/>
      <c r="R39" s="227"/>
      <c r="S39" s="227"/>
      <c r="T39" s="323"/>
      <c r="U39" s="222"/>
      <c r="V39" s="267"/>
      <c r="W39" s="222"/>
      <c r="AD39" s="222"/>
      <c r="AE39" s="220"/>
      <c r="AF39" s="220"/>
      <c r="AG39" s="220"/>
      <c r="AH39" s="220"/>
      <c r="AI39" s="220"/>
      <c r="AJ39" s="220"/>
      <c r="AK39" s="220"/>
      <c r="AL39" s="220"/>
      <c r="AM39" s="221"/>
      <c r="BL39" s="222"/>
      <c r="BM39" s="222"/>
      <c r="BN39" s="222"/>
      <c r="BO39" s="220"/>
      <c r="BP39" s="222"/>
      <c r="BQ39" s="222"/>
      <c r="BR39" s="222"/>
      <c r="BS39" s="222"/>
      <c r="BT39" s="222"/>
    </row>
    <row r="40" spans="1:92" s="219" customFormat="1" ht="15.75" x14ac:dyDescent="0.25">
      <c r="A40" s="324" t="s">
        <v>1829</v>
      </c>
      <c r="B40" s="325"/>
      <c r="C40" s="326"/>
      <c r="D40" s="327"/>
      <c r="E40" s="327"/>
      <c r="F40" s="327"/>
      <c r="G40" s="328">
        <f>SUM(T38)</f>
        <v>43120121</v>
      </c>
      <c r="H40" s="328">
        <f>G38</f>
        <v>726700000</v>
      </c>
      <c r="I40" s="325" t="s">
        <v>1830</v>
      </c>
      <c r="J40" s="329">
        <f>S38</f>
        <v>5.9336894179166093E-2</v>
      </c>
      <c r="K40" s="330"/>
      <c r="L40" s="331"/>
      <c r="M40" s="331"/>
      <c r="N40" s="331"/>
      <c r="O40" s="331"/>
      <c r="P40" s="331"/>
      <c r="Q40" s="331"/>
      <c r="R40" s="331"/>
      <c r="S40" s="331"/>
      <c r="T40" s="332"/>
      <c r="U40" s="222"/>
      <c r="AD40" s="222"/>
      <c r="AE40" s="220"/>
      <c r="AF40" s="220"/>
      <c r="AG40" s="220"/>
      <c r="AH40" s="220"/>
      <c r="AI40" s="220"/>
      <c r="AJ40" s="220"/>
      <c r="AK40" s="220"/>
      <c r="AL40" s="220"/>
      <c r="AM40" s="221"/>
      <c r="BL40" s="222"/>
      <c r="BM40" s="222"/>
      <c r="BN40" s="222"/>
      <c r="BO40" s="220"/>
      <c r="BP40" s="222"/>
      <c r="BQ40" s="222"/>
      <c r="BR40" s="222"/>
      <c r="BS40" s="222"/>
      <c r="BT40" s="222"/>
      <c r="BU40" s="222"/>
      <c r="BV40" s="222"/>
      <c r="BW40" s="222"/>
      <c r="BX40" s="222"/>
    </row>
    <row r="41" spans="1:92" s="219" customFormat="1" ht="15.75" customHeight="1" x14ac:dyDescent="0.25">
      <c r="A41" s="389" t="s">
        <v>1831</v>
      </c>
      <c r="B41" s="390"/>
      <c r="C41" s="390"/>
      <c r="D41" s="390"/>
      <c r="E41" s="390"/>
      <c r="F41" s="390"/>
      <c r="G41" s="390"/>
      <c r="H41" s="390"/>
      <c r="I41" s="390"/>
      <c r="J41" s="390"/>
      <c r="K41" s="390"/>
      <c r="L41" s="390"/>
      <c r="M41" s="390"/>
      <c r="N41" s="390"/>
      <c r="O41" s="390"/>
      <c r="P41" s="390"/>
      <c r="Q41" s="390"/>
      <c r="R41" s="390"/>
      <c r="S41" s="390"/>
      <c r="T41" s="391"/>
      <c r="AD41" s="222"/>
      <c r="AE41" s="220"/>
      <c r="AF41" s="220"/>
      <c r="AG41" s="220"/>
      <c r="AH41" s="220"/>
      <c r="AI41" s="220"/>
      <c r="AJ41" s="220"/>
      <c r="AK41" s="220"/>
      <c r="AL41" s="220"/>
      <c r="AM41" s="221"/>
      <c r="BL41" s="222"/>
      <c r="BM41" s="222"/>
      <c r="BN41" s="222"/>
      <c r="BO41" s="220"/>
      <c r="BP41" s="222"/>
      <c r="BQ41" s="222"/>
      <c r="BR41" s="222"/>
      <c r="BS41" s="222"/>
      <c r="BT41" s="222"/>
      <c r="BU41" s="222"/>
      <c r="BV41" s="222"/>
      <c r="BW41" s="222"/>
      <c r="BX41" s="222"/>
      <c r="BY41" s="222"/>
    </row>
    <row r="42" spans="1:92" s="222" customFormat="1" ht="13.5" customHeight="1" x14ac:dyDescent="0.25">
      <c r="A42" s="382" t="s">
        <v>1832</v>
      </c>
      <c r="B42" s="383"/>
      <c r="C42" s="383"/>
      <c r="D42" s="383"/>
      <c r="E42" s="383"/>
      <c r="F42" s="383"/>
      <c r="G42" s="383"/>
      <c r="H42" s="383"/>
      <c r="I42" s="383"/>
      <c r="J42" s="383"/>
      <c r="K42" s="383"/>
      <c r="L42" s="383"/>
      <c r="M42" s="383"/>
      <c r="N42" s="383"/>
      <c r="O42" s="383"/>
      <c r="P42" s="383"/>
      <c r="Q42" s="383"/>
      <c r="R42" s="383"/>
      <c r="S42" s="383"/>
      <c r="T42" s="384"/>
      <c r="U42" s="219"/>
      <c r="V42" s="219"/>
      <c r="W42" s="219"/>
      <c r="X42" s="219"/>
      <c r="Y42" s="219"/>
      <c r="Z42" s="219"/>
      <c r="AA42" s="219"/>
      <c r="AB42" s="219"/>
      <c r="AC42" s="219"/>
      <c r="AE42" s="220"/>
      <c r="AF42" s="220"/>
      <c r="AG42" s="220"/>
      <c r="AH42" s="220"/>
      <c r="AI42" s="220"/>
      <c r="AJ42" s="220"/>
      <c r="AK42" s="220"/>
      <c r="AL42" s="220"/>
      <c r="AN42" s="219"/>
      <c r="AO42" s="219"/>
      <c r="AP42" s="219"/>
      <c r="AQ42" s="219"/>
      <c r="AR42" s="219"/>
      <c r="AS42" s="219"/>
      <c r="AT42" s="219"/>
      <c r="AU42" s="219"/>
      <c r="AV42" s="219"/>
      <c r="AW42" s="219"/>
      <c r="AX42" s="219"/>
      <c r="AY42" s="219"/>
      <c r="AZ42" s="219"/>
      <c r="BA42" s="219"/>
      <c r="BB42" s="219"/>
      <c r="BC42" s="220"/>
      <c r="BD42" s="220"/>
      <c r="BE42" s="220"/>
      <c r="BF42" s="220"/>
      <c r="BG42" s="220"/>
      <c r="BH42" s="220"/>
      <c r="BI42" s="220"/>
      <c r="BJ42" s="220"/>
      <c r="BK42" s="220"/>
      <c r="BL42" s="220"/>
      <c r="BM42" s="220"/>
      <c r="BN42" s="220"/>
      <c r="BO42" s="220"/>
      <c r="BP42" s="220"/>
      <c r="BQ42" s="220"/>
      <c r="BR42" s="220"/>
      <c r="BS42" s="220"/>
      <c r="BT42" s="220"/>
      <c r="BU42" s="220"/>
      <c r="BV42" s="220"/>
      <c r="BW42" s="220"/>
      <c r="BX42" s="220"/>
      <c r="BY42" s="220"/>
    </row>
    <row r="43" spans="1:92" s="222" customFormat="1" ht="26.25" customHeight="1" x14ac:dyDescent="0.25">
      <c r="A43" s="382" t="s">
        <v>1833</v>
      </c>
      <c r="B43" s="383"/>
      <c r="C43" s="383"/>
      <c r="D43" s="383"/>
      <c r="E43" s="383"/>
      <c r="F43" s="383"/>
      <c r="G43" s="383"/>
      <c r="H43" s="383"/>
      <c r="I43" s="383"/>
      <c r="J43" s="383"/>
      <c r="K43" s="383"/>
      <c r="L43" s="383"/>
      <c r="M43" s="383"/>
      <c r="N43" s="383"/>
      <c r="O43" s="383"/>
      <c r="P43" s="383"/>
      <c r="Q43" s="383"/>
      <c r="R43" s="383"/>
      <c r="S43" s="383"/>
      <c r="T43" s="384"/>
      <c r="U43" s="219"/>
      <c r="V43" s="219"/>
      <c r="W43" s="219"/>
      <c r="X43" s="219"/>
      <c r="Y43" s="219"/>
      <c r="Z43" s="219"/>
      <c r="AA43" s="219"/>
      <c r="AB43" s="219"/>
      <c r="AC43" s="219"/>
      <c r="AE43" s="220"/>
      <c r="AF43" s="220"/>
      <c r="AG43" s="220"/>
      <c r="AH43" s="220"/>
      <c r="AI43" s="220"/>
      <c r="AJ43" s="220"/>
      <c r="AK43" s="220"/>
      <c r="AL43" s="220"/>
      <c r="AN43" s="219"/>
      <c r="AO43" s="219"/>
      <c r="AP43" s="219"/>
      <c r="AQ43" s="219"/>
      <c r="AR43" s="219"/>
      <c r="AS43" s="219"/>
      <c r="AT43" s="219"/>
      <c r="AU43" s="219"/>
      <c r="AV43" s="219"/>
      <c r="AW43" s="219"/>
      <c r="AX43" s="219"/>
      <c r="AY43" s="219"/>
      <c r="AZ43" s="219"/>
      <c r="BA43" s="219"/>
      <c r="BB43" s="219"/>
      <c r="BC43" s="220"/>
      <c r="BD43" s="220"/>
      <c r="BE43" s="220"/>
      <c r="BF43" s="220"/>
      <c r="BG43" s="220"/>
      <c r="BH43" s="220"/>
      <c r="BI43" s="220"/>
      <c r="BJ43" s="220"/>
      <c r="BK43" s="220"/>
      <c r="BL43" s="220"/>
      <c r="BM43" s="220"/>
      <c r="BN43" s="220"/>
      <c r="BO43" s="220"/>
      <c r="BP43" s="220"/>
      <c r="BQ43" s="220"/>
      <c r="BR43" s="220"/>
      <c r="BS43" s="220"/>
      <c r="BT43" s="220"/>
      <c r="BU43" s="220"/>
      <c r="BV43" s="220"/>
      <c r="BW43" s="220"/>
      <c r="BX43" s="220"/>
      <c r="BY43" s="220"/>
      <c r="BZ43" s="220"/>
      <c r="CA43" s="220"/>
      <c r="CB43" s="220"/>
    </row>
    <row r="44" spans="1:92" s="222" customFormat="1" ht="28.5" customHeight="1" x14ac:dyDescent="0.25">
      <c r="A44" s="382" t="s">
        <v>1834</v>
      </c>
      <c r="B44" s="383"/>
      <c r="C44" s="383"/>
      <c r="D44" s="383"/>
      <c r="E44" s="383"/>
      <c r="F44" s="383"/>
      <c r="G44" s="383"/>
      <c r="H44" s="383"/>
      <c r="I44" s="383"/>
      <c r="J44" s="383"/>
      <c r="K44" s="383"/>
      <c r="L44" s="383"/>
      <c r="M44" s="383"/>
      <c r="N44" s="383"/>
      <c r="O44" s="383"/>
      <c r="P44" s="383"/>
      <c r="Q44" s="383"/>
      <c r="R44" s="383"/>
      <c r="S44" s="383"/>
      <c r="T44" s="384"/>
      <c r="U44" s="219"/>
      <c r="V44" s="219"/>
      <c r="W44" s="219"/>
      <c r="X44" s="219"/>
      <c r="Y44" s="219"/>
      <c r="Z44" s="219"/>
      <c r="AA44" s="219"/>
      <c r="AB44" s="219"/>
      <c r="AC44" s="219"/>
      <c r="AE44" s="220"/>
      <c r="AF44" s="220"/>
      <c r="AG44" s="220"/>
      <c r="AH44" s="220"/>
      <c r="AI44" s="220"/>
      <c r="AJ44" s="220"/>
      <c r="AK44" s="220"/>
      <c r="AL44" s="220"/>
      <c r="AN44" s="219"/>
      <c r="AO44" s="219"/>
      <c r="AP44" s="219"/>
      <c r="AQ44" s="219"/>
      <c r="AR44" s="219"/>
      <c r="AS44" s="219"/>
      <c r="AT44" s="219"/>
      <c r="AU44" s="219"/>
      <c r="AV44" s="219"/>
      <c r="AW44" s="219"/>
      <c r="AX44" s="219"/>
      <c r="AY44" s="219"/>
      <c r="AZ44" s="219"/>
      <c r="BA44" s="219"/>
      <c r="BB44" s="219"/>
      <c r="BC44" s="220"/>
      <c r="BD44" s="220"/>
      <c r="BE44" s="220"/>
      <c r="BF44" s="220"/>
      <c r="BG44" s="220"/>
      <c r="BH44" s="220"/>
      <c r="BI44" s="220"/>
      <c r="BJ44" s="220"/>
      <c r="BK44" s="220"/>
      <c r="BL44" s="220"/>
      <c r="BM44" s="220"/>
      <c r="BN44" s="220"/>
      <c r="BO44" s="220"/>
      <c r="BP44" s="220"/>
      <c r="BQ44" s="220"/>
      <c r="BR44" s="220"/>
      <c r="BS44" s="220"/>
      <c r="BT44" s="220"/>
      <c r="BU44" s="220"/>
      <c r="BV44" s="220"/>
      <c r="BW44" s="220"/>
      <c r="BX44" s="220"/>
      <c r="BY44" s="220"/>
      <c r="BZ44" s="220"/>
      <c r="CA44" s="220"/>
      <c r="CB44" s="220"/>
      <c r="CC44" s="220"/>
      <c r="CD44" s="220"/>
      <c r="CE44" s="220"/>
      <c r="CF44" s="220"/>
      <c r="CG44" s="220"/>
      <c r="CH44" s="220"/>
      <c r="CI44" s="220"/>
    </row>
    <row r="45" spans="1:92" s="222" customFormat="1" ht="28.5" customHeight="1" x14ac:dyDescent="0.25">
      <c r="A45" s="382" t="s">
        <v>1835</v>
      </c>
      <c r="B45" s="383"/>
      <c r="C45" s="383"/>
      <c r="D45" s="383"/>
      <c r="E45" s="383"/>
      <c r="F45" s="383"/>
      <c r="G45" s="383"/>
      <c r="H45" s="383"/>
      <c r="I45" s="383"/>
      <c r="J45" s="383"/>
      <c r="K45" s="383"/>
      <c r="L45" s="383"/>
      <c r="M45" s="383"/>
      <c r="N45" s="383"/>
      <c r="O45" s="383"/>
      <c r="P45" s="383"/>
      <c r="Q45" s="383"/>
      <c r="R45" s="383"/>
      <c r="S45" s="383"/>
      <c r="T45" s="384"/>
      <c r="U45" s="219"/>
      <c r="V45" s="219"/>
      <c r="W45" s="219"/>
      <c r="X45" s="219"/>
      <c r="Y45" s="219"/>
      <c r="Z45" s="219"/>
      <c r="AA45" s="219"/>
      <c r="AB45" s="219"/>
      <c r="AC45" s="219"/>
      <c r="AE45" s="220"/>
      <c r="AF45" s="220"/>
      <c r="AG45" s="220"/>
      <c r="AH45" s="220"/>
      <c r="AI45" s="220"/>
      <c r="AJ45" s="220"/>
      <c r="AK45" s="220"/>
      <c r="AL45" s="220"/>
      <c r="AN45" s="219"/>
      <c r="AO45" s="219"/>
      <c r="AP45" s="219"/>
      <c r="AQ45" s="219"/>
      <c r="AR45" s="219"/>
      <c r="AS45" s="219"/>
      <c r="AT45" s="219"/>
      <c r="AU45" s="219"/>
      <c r="AV45" s="219"/>
      <c r="AW45" s="219"/>
      <c r="AX45" s="219"/>
      <c r="AY45" s="219"/>
      <c r="AZ45" s="219"/>
      <c r="BA45" s="219"/>
      <c r="BB45" s="219"/>
      <c r="BC45" s="220"/>
      <c r="BD45" s="220"/>
      <c r="BE45" s="220"/>
      <c r="BF45" s="220"/>
      <c r="BG45" s="220"/>
      <c r="BH45" s="220"/>
      <c r="BI45" s="220"/>
      <c r="BJ45" s="220"/>
      <c r="BK45" s="220"/>
      <c r="BL45" s="220"/>
      <c r="BM45" s="220"/>
      <c r="BN45" s="220"/>
      <c r="BO45" s="220"/>
      <c r="BP45" s="220"/>
      <c r="BQ45" s="220"/>
      <c r="BR45" s="220"/>
      <c r="BS45" s="220"/>
      <c r="BT45" s="220"/>
      <c r="BU45" s="220"/>
      <c r="BV45" s="220"/>
      <c r="BW45" s="220"/>
      <c r="BX45" s="220"/>
      <c r="BY45" s="220"/>
      <c r="BZ45" s="220"/>
      <c r="CA45" s="220"/>
      <c r="CB45" s="220"/>
      <c r="CC45" s="220"/>
      <c r="CD45" s="220"/>
      <c r="CE45" s="220"/>
      <c r="CF45" s="220"/>
      <c r="CG45" s="220"/>
      <c r="CH45" s="220"/>
      <c r="CI45" s="220"/>
      <c r="CJ45" s="220"/>
      <c r="CK45" s="220"/>
      <c r="CL45" s="220"/>
      <c r="CM45" s="220"/>
      <c r="CN45" s="220"/>
    </row>
    <row r="46" spans="1:92" s="222" customFormat="1" ht="28.5" customHeight="1" x14ac:dyDescent="0.25">
      <c r="A46" s="382" t="s">
        <v>1836</v>
      </c>
      <c r="B46" s="383"/>
      <c r="C46" s="383"/>
      <c r="D46" s="383"/>
      <c r="E46" s="383"/>
      <c r="F46" s="383"/>
      <c r="G46" s="383"/>
      <c r="H46" s="383"/>
      <c r="I46" s="383"/>
      <c r="J46" s="383"/>
      <c r="K46" s="383"/>
      <c r="L46" s="383"/>
      <c r="M46" s="383"/>
      <c r="N46" s="383"/>
      <c r="O46" s="383"/>
      <c r="P46" s="383"/>
      <c r="Q46" s="383"/>
      <c r="R46" s="383"/>
      <c r="S46" s="383"/>
      <c r="T46" s="384"/>
      <c r="U46" s="219"/>
      <c r="V46" s="219"/>
      <c r="W46" s="219"/>
      <c r="X46" s="219"/>
      <c r="Y46" s="219"/>
      <c r="Z46" s="219"/>
      <c r="AA46" s="219"/>
      <c r="AB46" s="219"/>
      <c r="AC46" s="219"/>
      <c r="AE46" s="220"/>
      <c r="AF46" s="220"/>
      <c r="AG46" s="220"/>
      <c r="AH46" s="220"/>
      <c r="AI46" s="220"/>
      <c r="AJ46" s="220"/>
      <c r="AK46" s="220"/>
      <c r="AL46" s="220"/>
      <c r="AN46" s="219"/>
      <c r="AO46" s="219"/>
      <c r="AP46" s="219"/>
      <c r="AQ46" s="219"/>
      <c r="AR46" s="219"/>
      <c r="AS46" s="219"/>
      <c r="AT46" s="219"/>
      <c r="AU46" s="219"/>
      <c r="AV46" s="219"/>
      <c r="AW46" s="219"/>
      <c r="AX46" s="219"/>
      <c r="AY46" s="219"/>
      <c r="AZ46" s="219"/>
      <c r="BA46" s="219"/>
      <c r="BB46" s="219"/>
      <c r="BC46" s="220"/>
      <c r="BD46" s="220"/>
      <c r="BE46" s="220"/>
      <c r="BF46" s="220"/>
      <c r="BG46" s="220"/>
      <c r="BH46" s="220"/>
      <c r="BI46" s="220"/>
      <c r="BJ46" s="220"/>
      <c r="BK46" s="220"/>
      <c r="BL46" s="220"/>
      <c r="BM46" s="220"/>
      <c r="BN46" s="220"/>
      <c r="BO46" s="220"/>
      <c r="BP46" s="220"/>
      <c r="BQ46" s="220"/>
      <c r="BR46" s="220"/>
      <c r="BS46" s="220"/>
      <c r="BT46" s="220"/>
      <c r="BU46" s="220"/>
      <c r="BV46" s="220"/>
      <c r="BW46" s="220"/>
      <c r="BX46" s="220"/>
      <c r="BY46" s="220"/>
      <c r="BZ46" s="220"/>
      <c r="CA46" s="220"/>
      <c r="CB46" s="220"/>
      <c r="CC46" s="220"/>
      <c r="CD46" s="220"/>
      <c r="CE46" s="220"/>
      <c r="CF46" s="220"/>
      <c r="CG46" s="220"/>
      <c r="CH46" s="220"/>
      <c r="CI46" s="220"/>
      <c r="CJ46" s="220"/>
      <c r="CK46" s="220"/>
      <c r="CL46" s="220"/>
      <c r="CM46" s="220"/>
      <c r="CN46" s="220"/>
    </row>
    <row r="47" spans="1:92" s="222" customFormat="1" x14ac:dyDescent="0.2">
      <c r="A47" s="382" t="s">
        <v>1837</v>
      </c>
      <c r="B47" s="383"/>
      <c r="C47" s="383"/>
      <c r="D47" s="383"/>
      <c r="E47" s="383"/>
      <c r="F47" s="383"/>
      <c r="G47" s="383"/>
      <c r="H47" s="383"/>
      <c r="I47" s="383"/>
      <c r="J47" s="383"/>
      <c r="K47" s="383"/>
      <c r="L47" s="383"/>
      <c r="M47" s="383"/>
      <c r="N47" s="383"/>
      <c r="O47" s="383"/>
      <c r="P47" s="383"/>
      <c r="Q47" s="383"/>
      <c r="R47" s="383"/>
      <c r="S47" s="383"/>
      <c r="T47" s="384"/>
      <c r="AX47" s="220"/>
      <c r="AY47" s="220"/>
      <c r="AZ47" s="220"/>
      <c r="BA47" s="220"/>
      <c r="BB47" s="220"/>
    </row>
    <row r="48" spans="1:92" s="222" customFormat="1" ht="27.75" customHeight="1" x14ac:dyDescent="0.2">
      <c r="A48" s="385" t="s">
        <v>1838</v>
      </c>
      <c r="B48" s="386"/>
      <c r="C48" s="386"/>
      <c r="D48" s="386"/>
      <c r="E48" s="386"/>
      <c r="F48" s="386"/>
      <c r="G48" s="386"/>
      <c r="H48" s="386"/>
      <c r="I48" s="386"/>
      <c r="J48" s="386"/>
      <c r="K48" s="386"/>
      <c r="L48" s="386"/>
      <c r="M48" s="386"/>
      <c r="N48" s="386"/>
      <c r="O48" s="386"/>
      <c r="P48" s="386"/>
      <c r="Q48" s="386"/>
      <c r="R48" s="386"/>
      <c r="S48" s="386"/>
      <c r="T48" s="387"/>
      <c r="AX48" s="220"/>
      <c r="AY48" s="220"/>
      <c r="AZ48" s="220"/>
      <c r="BA48" s="220"/>
      <c r="BB48" s="220"/>
    </row>
    <row r="49" spans="1:20" s="222" customFormat="1" ht="12" x14ac:dyDescent="0.2">
      <c r="A49" s="227"/>
      <c r="B49" s="227"/>
      <c r="C49" s="227"/>
      <c r="D49" s="227"/>
      <c r="E49" s="227"/>
      <c r="F49" s="227"/>
      <c r="G49" s="227"/>
      <c r="H49" s="227"/>
      <c r="I49" s="227"/>
      <c r="J49" s="227"/>
      <c r="K49" s="227"/>
      <c r="L49" s="227"/>
      <c r="M49" s="227"/>
      <c r="N49" s="227"/>
      <c r="O49" s="227"/>
      <c r="P49" s="227"/>
      <c r="Q49" s="227"/>
      <c r="R49" s="227"/>
      <c r="S49" s="227"/>
      <c r="T49" s="227"/>
    </row>
    <row r="50" spans="1:20" s="222" customFormat="1" ht="12" x14ac:dyDescent="0.2">
      <c r="D50" s="333"/>
      <c r="E50" s="333"/>
      <c r="F50" s="333"/>
    </row>
    <row r="51" spans="1:20" s="222" customFormat="1" ht="12" x14ac:dyDescent="0.2">
      <c r="D51" s="333"/>
      <c r="E51" s="333"/>
      <c r="F51" s="333"/>
    </row>
    <row r="52" spans="1:20" s="222" customFormat="1" ht="12" x14ac:dyDescent="0.2">
      <c r="D52" s="333"/>
      <c r="E52" s="333"/>
      <c r="F52" s="333"/>
    </row>
    <row r="53" spans="1:20" s="222" customFormat="1" ht="12" x14ac:dyDescent="0.2">
      <c r="D53" s="333"/>
      <c r="E53" s="333"/>
      <c r="F53" s="333"/>
    </row>
    <row r="54" spans="1:20" s="222" customFormat="1" ht="12" x14ac:dyDescent="0.2">
      <c r="D54" s="333"/>
      <c r="E54" s="333"/>
      <c r="F54" s="333"/>
    </row>
    <row r="55" spans="1:20" s="222" customFormat="1" ht="12" x14ac:dyDescent="0.2">
      <c r="D55" s="333"/>
      <c r="E55" s="333"/>
      <c r="F55" s="333"/>
    </row>
    <row r="56" spans="1:20" s="222" customFormat="1" ht="12" x14ac:dyDescent="0.2">
      <c r="D56" s="333"/>
      <c r="E56" s="333"/>
      <c r="F56" s="333"/>
    </row>
    <row r="57" spans="1:20" s="222" customFormat="1" ht="12" x14ac:dyDescent="0.2">
      <c r="D57" s="333"/>
      <c r="E57" s="333"/>
      <c r="F57" s="333"/>
    </row>
    <row r="58" spans="1:20" s="222" customFormat="1" ht="12" x14ac:dyDescent="0.2">
      <c r="D58" s="333"/>
      <c r="E58" s="333"/>
      <c r="F58" s="333"/>
    </row>
    <row r="59" spans="1:20" s="222" customFormat="1" ht="12" x14ac:dyDescent="0.2">
      <c r="D59" s="333"/>
      <c r="E59" s="333"/>
      <c r="F59" s="333"/>
    </row>
    <row r="60" spans="1:20" s="222" customFormat="1" ht="12" x14ac:dyDescent="0.2">
      <c r="D60" s="333"/>
      <c r="E60" s="333"/>
      <c r="F60" s="333"/>
    </row>
    <row r="61" spans="1:20" s="222" customFormat="1" ht="12" x14ac:dyDescent="0.2">
      <c r="D61" s="333"/>
      <c r="E61" s="333"/>
      <c r="F61" s="333"/>
    </row>
    <row r="62" spans="1:20" s="222" customFormat="1" ht="12" x14ac:dyDescent="0.2">
      <c r="D62" s="333"/>
      <c r="E62" s="333"/>
      <c r="F62" s="333"/>
    </row>
    <row r="63" spans="1:20" s="222" customFormat="1" ht="12" x14ac:dyDescent="0.2">
      <c r="D63" s="333"/>
      <c r="E63" s="333"/>
      <c r="F63" s="333"/>
    </row>
    <row r="64" spans="1:20" s="222" customFormat="1" ht="12" x14ac:dyDescent="0.2">
      <c r="D64" s="333"/>
      <c r="E64" s="333"/>
      <c r="F64" s="333"/>
    </row>
    <row r="65" spans="4:6" s="222" customFormat="1" ht="12" x14ac:dyDescent="0.2">
      <c r="D65" s="333"/>
      <c r="E65" s="333"/>
      <c r="F65" s="333"/>
    </row>
    <row r="66" spans="4:6" s="222" customFormat="1" ht="12" x14ac:dyDescent="0.2">
      <c r="D66" s="333"/>
      <c r="E66" s="333"/>
      <c r="F66" s="333"/>
    </row>
    <row r="67" spans="4:6" s="222" customFormat="1" ht="12" x14ac:dyDescent="0.2">
      <c r="D67" s="333"/>
      <c r="E67" s="333"/>
      <c r="F67" s="333"/>
    </row>
    <row r="68" spans="4:6" s="222" customFormat="1" ht="12" x14ac:dyDescent="0.2">
      <c r="D68" s="333"/>
      <c r="E68" s="333"/>
      <c r="F68" s="333"/>
    </row>
    <row r="69" spans="4:6" s="222" customFormat="1" ht="12" x14ac:dyDescent="0.2">
      <c r="D69" s="333"/>
      <c r="E69" s="333"/>
      <c r="F69" s="333"/>
    </row>
    <row r="70" spans="4:6" s="222" customFormat="1" ht="12" x14ac:dyDescent="0.2">
      <c r="D70" s="333"/>
      <c r="E70" s="333"/>
      <c r="F70" s="333"/>
    </row>
    <row r="71" spans="4:6" s="222" customFormat="1" ht="12" x14ac:dyDescent="0.2">
      <c r="D71" s="333"/>
      <c r="E71" s="333"/>
      <c r="F71" s="333"/>
    </row>
    <row r="72" spans="4:6" s="222" customFormat="1" ht="12" x14ac:dyDescent="0.2">
      <c r="D72" s="333"/>
      <c r="E72" s="333"/>
      <c r="F72" s="333"/>
    </row>
    <row r="73" spans="4:6" s="222" customFormat="1" ht="12" x14ac:dyDescent="0.2">
      <c r="D73" s="333"/>
      <c r="E73" s="333"/>
      <c r="F73" s="333"/>
    </row>
    <row r="74" spans="4:6" s="222" customFormat="1" ht="12" x14ac:dyDescent="0.2">
      <c r="D74" s="333"/>
      <c r="E74" s="333"/>
      <c r="F74" s="333"/>
    </row>
    <row r="75" spans="4:6" s="222" customFormat="1" ht="12" x14ac:dyDescent="0.2">
      <c r="D75" s="333"/>
      <c r="E75" s="333"/>
      <c r="F75" s="333"/>
    </row>
    <row r="76" spans="4:6" s="222" customFormat="1" ht="12" x14ac:dyDescent="0.2">
      <c r="D76" s="333"/>
      <c r="E76" s="333"/>
      <c r="F76" s="333"/>
    </row>
    <row r="77" spans="4:6" s="222" customFormat="1" ht="12" x14ac:dyDescent="0.2">
      <c r="D77" s="333"/>
      <c r="E77" s="333"/>
      <c r="F77" s="333"/>
    </row>
    <row r="78" spans="4:6" s="222" customFormat="1" ht="12" x14ac:dyDescent="0.2">
      <c r="D78" s="333"/>
      <c r="E78" s="333"/>
      <c r="F78" s="333"/>
    </row>
    <row r="79" spans="4:6" s="222" customFormat="1" ht="12" x14ac:dyDescent="0.2">
      <c r="D79" s="333"/>
      <c r="E79" s="333"/>
      <c r="F79" s="333"/>
    </row>
    <row r="80" spans="4:6" s="222" customFormat="1" ht="12" x14ac:dyDescent="0.2">
      <c r="D80" s="333"/>
      <c r="E80" s="333"/>
      <c r="F80" s="333"/>
    </row>
    <row r="81" spans="4:6" s="222" customFormat="1" ht="12" x14ac:dyDescent="0.2">
      <c r="D81" s="333"/>
      <c r="E81" s="333"/>
      <c r="F81" s="333"/>
    </row>
    <row r="82" spans="4:6" s="222" customFormat="1" ht="12" x14ac:dyDescent="0.2">
      <c r="D82" s="333"/>
      <c r="E82" s="333"/>
      <c r="F82" s="333"/>
    </row>
    <row r="83" spans="4:6" s="222" customFormat="1" ht="12" x14ac:dyDescent="0.2">
      <c r="D83" s="333"/>
      <c r="E83" s="333"/>
      <c r="F83" s="333"/>
    </row>
    <row r="84" spans="4:6" s="222" customFormat="1" ht="12" x14ac:dyDescent="0.2">
      <c r="D84" s="333"/>
      <c r="E84" s="333"/>
      <c r="F84" s="333"/>
    </row>
    <row r="85" spans="4:6" s="222" customFormat="1" ht="12" x14ac:dyDescent="0.2">
      <c r="D85" s="333"/>
      <c r="E85" s="333"/>
      <c r="F85" s="333"/>
    </row>
    <row r="86" spans="4:6" s="222" customFormat="1" ht="12" x14ac:dyDescent="0.2">
      <c r="D86" s="333"/>
      <c r="E86" s="333"/>
      <c r="F86" s="333"/>
    </row>
    <row r="87" spans="4:6" s="222" customFormat="1" ht="12" x14ac:dyDescent="0.2">
      <c r="D87" s="333"/>
      <c r="E87" s="333"/>
      <c r="F87" s="333"/>
    </row>
    <row r="88" spans="4:6" s="222" customFormat="1" ht="12" x14ac:dyDescent="0.2">
      <c r="D88" s="333"/>
      <c r="E88" s="333"/>
      <c r="F88" s="333"/>
    </row>
    <row r="89" spans="4:6" s="222" customFormat="1" ht="12" x14ac:dyDescent="0.2">
      <c r="D89" s="333"/>
      <c r="E89" s="333"/>
      <c r="F89" s="333"/>
    </row>
    <row r="90" spans="4:6" s="222" customFormat="1" ht="12" x14ac:dyDescent="0.2">
      <c r="D90" s="333"/>
      <c r="E90" s="333"/>
      <c r="F90" s="333"/>
    </row>
    <row r="91" spans="4:6" s="222" customFormat="1" ht="12" x14ac:dyDescent="0.2">
      <c r="D91" s="333"/>
      <c r="E91" s="333"/>
      <c r="F91" s="333"/>
    </row>
    <row r="92" spans="4:6" s="222" customFormat="1" ht="12" x14ac:dyDescent="0.2">
      <c r="D92" s="333"/>
      <c r="E92" s="333"/>
      <c r="F92" s="333"/>
    </row>
    <row r="93" spans="4:6" s="222" customFormat="1" ht="12" x14ac:dyDescent="0.2">
      <c r="D93" s="333"/>
      <c r="E93" s="333"/>
      <c r="F93" s="333"/>
    </row>
    <row r="94" spans="4:6" s="222" customFormat="1" ht="12" x14ac:dyDescent="0.2">
      <c r="D94" s="333"/>
      <c r="E94" s="333"/>
      <c r="F94" s="333"/>
    </row>
    <row r="95" spans="4:6" s="222" customFormat="1" ht="12" x14ac:dyDescent="0.2">
      <c r="D95" s="333"/>
      <c r="E95" s="333"/>
      <c r="F95" s="333"/>
    </row>
    <row r="96" spans="4:6" s="222" customFormat="1" ht="12" x14ac:dyDescent="0.2">
      <c r="D96" s="333"/>
      <c r="E96" s="333"/>
      <c r="F96" s="333"/>
    </row>
    <row r="97" spans="4:6" s="222" customFormat="1" ht="12" x14ac:dyDescent="0.2">
      <c r="D97" s="333"/>
      <c r="E97" s="333"/>
      <c r="F97" s="333"/>
    </row>
    <row r="98" spans="4:6" s="222" customFormat="1" ht="12" x14ac:dyDescent="0.2">
      <c r="D98" s="333"/>
      <c r="E98" s="333"/>
      <c r="F98" s="333"/>
    </row>
    <row r="99" spans="4:6" s="222" customFormat="1" ht="12" x14ac:dyDescent="0.2">
      <c r="D99" s="333"/>
      <c r="E99" s="333"/>
      <c r="F99" s="333"/>
    </row>
    <row r="100" spans="4:6" s="222" customFormat="1" ht="12" x14ac:dyDescent="0.2">
      <c r="D100" s="333"/>
      <c r="E100" s="333"/>
      <c r="F100" s="333"/>
    </row>
    <row r="101" spans="4:6" s="222" customFormat="1" ht="12" x14ac:dyDescent="0.2">
      <c r="D101" s="333"/>
      <c r="E101" s="333"/>
      <c r="F101" s="333"/>
    </row>
    <row r="102" spans="4:6" s="222" customFormat="1" ht="12" x14ac:dyDescent="0.2">
      <c r="D102" s="333"/>
      <c r="E102" s="333"/>
      <c r="F102" s="333"/>
    </row>
    <row r="103" spans="4:6" s="222" customFormat="1" ht="12" x14ac:dyDescent="0.2">
      <c r="D103" s="333"/>
      <c r="E103" s="333"/>
      <c r="F103" s="333"/>
    </row>
    <row r="104" spans="4:6" s="222" customFormat="1" ht="12" x14ac:dyDescent="0.2">
      <c r="D104" s="333"/>
      <c r="E104" s="333"/>
      <c r="F104" s="333"/>
    </row>
    <row r="105" spans="4:6" s="222" customFormat="1" ht="12" x14ac:dyDescent="0.2">
      <c r="D105" s="333"/>
      <c r="E105" s="333"/>
      <c r="F105" s="333"/>
    </row>
    <row r="106" spans="4:6" s="222" customFormat="1" ht="12" x14ac:dyDescent="0.2">
      <c r="D106" s="333"/>
      <c r="E106" s="333"/>
      <c r="F106" s="333"/>
    </row>
    <row r="107" spans="4:6" s="222" customFormat="1" ht="12" x14ac:dyDescent="0.2">
      <c r="D107" s="333"/>
      <c r="E107" s="333"/>
      <c r="F107" s="333"/>
    </row>
    <row r="108" spans="4:6" s="222" customFormat="1" ht="12" x14ac:dyDescent="0.2">
      <c r="D108" s="333"/>
      <c r="E108" s="333"/>
      <c r="F108" s="333"/>
    </row>
    <row r="109" spans="4:6" s="222" customFormat="1" ht="12" x14ac:dyDescent="0.2">
      <c r="D109" s="333"/>
      <c r="E109" s="333"/>
      <c r="F109" s="333"/>
    </row>
    <row r="110" spans="4:6" s="222" customFormat="1" ht="12" x14ac:dyDescent="0.2">
      <c r="D110" s="333"/>
      <c r="E110" s="333"/>
      <c r="F110" s="333"/>
    </row>
    <row r="111" spans="4:6" s="222" customFormat="1" ht="12" x14ac:dyDescent="0.2">
      <c r="D111" s="333"/>
      <c r="E111" s="333"/>
      <c r="F111" s="333"/>
    </row>
    <row r="112" spans="4:6" s="222" customFormat="1" ht="12" x14ac:dyDescent="0.2">
      <c r="D112" s="333"/>
      <c r="E112" s="333"/>
      <c r="F112" s="333"/>
    </row>
    <row r="113" spans="4:6" s="222" customFormat="1" ht="12" x14ac:dyDescent="0.2">
      <c r="D113" s="333"/>
      <c r="E113" s="333"/>
      <c r="F113" s="333"/>
    </row>
    <row r="114" spans="4:6" s="222" customFormat="1" ht="12" x14ac:dyDescent="0.2">
      <c r="D114" s="333"/>
      <c r="E114" s="333"/>
      <c r="F114" s="333"/>
    </row>
    <row r="115" spans="4:6" s="222" customFormat="1" ht="12" x14ac:dyDescent="0.2">
      <c r="D115" s="333"/>
      <c r="E115" s="333"/>
      <c r="F115" s="333"/>
    </row>
    <row r="116" spans="4:6" s="222" customFormat="1" ht="12" x14ac:dyDescent="0.2">
      <c r="D116" s="333"/>
      <c r="E116" s="333"/>
      <c r="F116" s="333"/>
    </row>
    <row r="117" spans="4:6" s="222" customFormat="1" ht="12" x14ac:dyDescent="0.2">
      <c r="D117" s="333"/>
      <c r="E117" s="333"/>
      <c r="F117" s="333"/>
    </row>
    <row r="118" spans="4:6" s="222" customFormat="1" ht="12" x14ac:dyDescent="0.2">
      <c r="D118" s="333"/>
      <c r="E118" s="333"/>
      <c r="F118" s="333"/>
    </row>
    <row r="119" spans="4:6" s="222" customFormat="1" ht="12" x14ac:dyDescent="0.2">
      <c r="D119" s="333"/>
      <c r="E119" s="333"/>
      <c r="F119" s="333"/>
    </row>
    <row r="120" spans="4:6" s="222" customFormat="1" ht="12" x14ac:dyDescent="0.2">
      <c r="D120" s="333"/>
      <c r="E120" s="333"/>
      <c r="F120" s="333"/>
    </row>
    <row r="121" spans="4:6" s="222" customFormat="1" ht="12" x14ac:dyDescent="0.2">
      <c r="D121" s="333"/>
      <c r="E121" s="333"/>
      <c r="F121" s="333"/>
    </row>
    <row r="122" spans="4:6" s="222" customFormat="1" ht="12" x14ac:dyDescent="0.2">
      <c r="D122" s="333"/>
      <c r="E122" s="333"/>
      <c r="F122" s="333"/>
    </row>
    <row r="123" spans="4:6" s="222" customFormat="1" ht="12" x14ac:dyDescent="0.2">
      <c r="D123" s="333"/>
      <c r="E123" s="333"/>
      <c r="F123" s="333"/>
    </row>
    <row r="124" spans="4:6" s="222" customFormat="1" ht="12" x14ac:dyDescent="0.2">
      <c r="D124" s="333"/>
      <c r="E124" s="333"/>
      <c r="F124" s="333"/>
    </row>
    <row r="125" spans="4:6" s="222" customFormat="1" ht="12" x14ac:dyDescent="0.2">
      <c r="D125" s="333"/>
      <c r="E125" s="333"/>
      <c r="F125" s="333"/>
    </row>
    <row r="126" spans="4:6" s="222" customFormat="1" ht="12" x14ac:dyDescent="0.2">
      <c r="D126" s="333"/>
      <c r="E126" s="333"/>
      <c r="F126" s="333"/>
    </row>
    <row r="127" spans="4:6" s="222" customFormat="1" ht="12" x14ac:dyDescent="0.2">
      <c r="D127" s="333"/>
      <c r="E127" s="333"/>
      <c r="F127" s="333"/>
    </row>
    <row r="128" spans="4:6" s="222" customFormat="1" ht="12" x14ac:dyDescent="0.2">
      <c r="D128" s="333"/>
      <c r="E128" s="333"/>
      <c r="F128" s="333"/>
    </row>
    <row r="129" spans="4:6" s="222" customFormat="1" ht="12" x14ac:dyDescent="0.2">
      <c r="D129" s="333"/>
      <c r="E129" s="333"/>
      <c r="F129" s="333"/>
    </row>
  </sheetData>
  <mergeCells count="9">
    <mergeCell ref="A46:T46"/>
    <mergeCell ref="A47:T47"/>
    <mergeCell ref="A48:T48"/>
    <mergeCell ref="W8:X8"/>
    <mergeCell ref="A41:T41"/>
    <mergeCell ref="A42:T42"/>
    <mergeCell ref="A43:T43"/>
    <mergeCell ref="A44:T44"/>
    <mergeCell ref="A45:T45"/>
  </mergeCells>
  <printOptions gridLinesSet="0"/>
  <pageMargins left="0.75" right="0.75" top="0.25" bottom="0.5" header="0.25" footer="0.5"/>
  <pageSetup scale="61" orientation="landscape" r:id="rId1"/>
  <headerFooter alignWithMargins="0">
    <oddHeader>&amp;R&amp;"Arial,Regular"&amp;D &amp;T</oddHeader>
    <oddFooter>&amp;Z&amp;F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916"/>
  <sheetViews>
    <sheetView zoomScale="85" zoomScaleNormal="85" workbookViewId="0">
      <pane xSplit="2" ySplit="8" topLeftCell="C9" activePane="bottomRight" state="frozen"/>
      <selection activeCell="D4" sqref="D4"/>
      <selection pane="topRight" activeCell="D4" sqref="D4"/>
      <selection pane="bottomLeft" activeCell="D4" sqref="D4"/>
      <selection pane="bottomRight" activeCell="D4" sqref="D4"/>
    </sheetView>
  </sheetViews>
  <sheetFormatPr defaultColWidth="9.140625" defaultRowHeight="12.75" x14ac:dyDescent="0.2"/>
  <cols>
    <col min="1" max="1" width="9.140625" style="1"/>
    <col min="2" max="2" width="31.28515625" style="1" bestFit="1" customWidth="1"/>
    <col min="3" max="16" width="14.5703125" style="1" bestFit="1" customWidth="1"/>
    <col min="17" max="17" width="9.140625" style="1"/>
    <col min="18" max="18" width="10.5703125" style="1" bestFit="1" customWidth="1"/>
    <col min="19" max="16384" width="9.140625" style="1"/>
  </cols>
  <sheetData>
    <row r="1" spans="1:16" x14ac:dyDescent="0.2">
      <c r="B1" s="4" t="s">
        <v>0</v>
      </c>
    </row>
    <row r="3" spans="1:16" x14ac:dyDescent="0.2">
      <c r="B3" s="5" t="s">
        <v>1</v>
      </c>
    </row>
    <row r="4" spans="1:16" x14ac:dyDescent="0.2">
      <c r="B4" s="5" t="s">
        <v>2</v>
      </c>
    </row>
    <row r="6" spans="1:16" x14ac:dyDescent="0.2">
      <c r="B6" s="2"/>
      <c r="C6" s="6" t="s">
        <v>3</v>
      </c>
      <c r="D6" s="6" t="s">
        <v>3</v>
      </c>
      <c r="E6" s="6" t="s">
        <v>3</v>
      </c>
      <c r="F6" s="6" t="s">
        <v>3</v>
      </c>
      <c r="G6" s="6" t="s">
        <v>3</v>
      </c>
      <c r="H6" s="6" t="s">
        <v>3</v>
      </c>
      <c r="I6" s="6" t="s">
        <v>3</v>
      </c>
      <c r="J6" s="6" t="s">
        <v>3</v>
      </c>
      <c r="K6" s="6" t="s">
        <v>3</v>
      </c>
      <c r="L6" s="6" t="s">
        <v>3</v>
      </c>
      <c r="M6" s="6" t="s">
        <v>3</v>
      </c>
      <c r="N6" s="6" t="s">
        <v>3</v>
      </c>
      <c r="O6" s="6" t="s">
        <v>3</v>
      </c>
      <c r="P6" s="6" t="s">
        <v>3</v>
      </c>
    </row>
    <row r="7" spans="1:16" x14ac:dyDescent="0.2">
      <c r="B7" s="6" t="s">
        <v>16</v>
      </c>
      <c r="C7" s="65" t="s">
        <v>4</v>
      </c>
      <c r="D7" s="65" t="s">
        <v>5</v>
      </c>
      <c r="E7" s="65" t="s">
        <v>6</v>
      </c>
      <c r="F7" s="65" t="s">
        <v>7</v>
      </c>
      <c r="G7" s="65" t="s">
        <v>8</v>
      </c>
      <c r="H7" s="65" t="s">
        <v>9</v>
      </c>
      <c r="I7" s="65" t="s">
        <v>10</v>
      </c>
      <c r="J7" s="65" t="s">
        <v>11</v>
      </c>
      <c r="K7" s="65" t="s">
        <v>12</v>
      </c>
      <c r="L7" s="65" t="s">
        <v>13</v>
      </c>
      <c r="M7" s="65" t="s">
        <v>14</v>
      </c>
      <c r="N7" s="65" t="s">
        <v>15</v>
      </c>
      <c r="O7" s="65" t="s">
        <v>824</v>
      </c>
      <c r="P7" s="65" t="s">
        <v>1730</v>
      </c>
    </row>
    <row r="8" spans="1:16" x14ac:dyDescent="0.2">
      <c r="B8" s="6" t="s">
        <v>16</v>
      </c>
      <c r="C8" s="7" t="s">
        <v>1731</v>
      </c>
      <c r="D8" s="7" t="s">
        <v>1731</v>
      </c>
      <c r="E8" s="7" t="s">
        <v>1731</v>
      </c>
      <c r="F8" s="7" t="s">
        <v>1731</v>
      </c>
      <c r="G8" s="7" t="s">
        <v>1731</v>
      </c>
      <c r="H8" s="7" t="s">
        <v>1731</v>
      </c>
      <c r="I8" s="7" t="s">
        <v>1731</v>
      </c>
      <c r="J8" s="7" t="s">
        <v>1731</v>
      </c>
      <c r="K8" s="7" t="s">
        <v>1731</v>
      </c>
      <c r="L8" s="7" t="s">
        <v>1731</v>
      </c>
      <c r="M8" s="7" t="s">
        <v>1731</v>
      </c>
      <c r="N8" s="7" t="s">
        <v>1731</v>
      </c>
      <c r="O8" s="7" t="s">
        <v>1731</v>
      </c>
      <c r="P8" s="7" t="s">
        <v>1731</v>
      </c>
    </row>
    <row r="9" spans="1:16" x14ac:dyDescent="0.2">
      <c r="A9" s="3">
        <v>101000</v>
      </c>
      <c r="B9" s="6" t="s">
        <v>17</v>
      </c>
      <c r="C9" s="7">
        <v>2033988905.79</v>
      </c>
      <c r="D9" s="7">
        <v>2034770470.0999999</v>
      </c>
      <c r="E9" s="7">
        <v>2035483780</v>
      </c>
      <c r="F9" s="7">
        <v>2036953558.5899999</v>
      </c>
      <c r="G9" s="7">
        <v>2040656838.2</v>
      </c>
      <c r="H9" s="7">
        <v>2043043923.6500001</v>
      </c>
      <c r="I9" s="7">
        <v>2043410459.1900001</v>
      </c>
      <c r="J9" s="7">
        <v>2044541699.21</v>
      </c>
      <c r="K9" s="7">
        <v>2045569787.3499999</v>
      </c>
      <c r="L9" s="7">
        <v>2046535483.27</v>
      </c>
      <c r="M9" s="7">
        <v>2047432704.3399999</v>
      </c>
      <c r="N9" s="7">
        <v>2048001580</v>
      </c>
      <c r="O9" s="7">
        <v>2048760596.6400001</v>
      </c>
      <c r="P9" s="7">
        <v>2048760596.6400001</v>
      </c>
    </row>
    <row r="10" spans="1:16" x14ac:dyDescent="0.2">
      <c r="A10" s="3">
        <v>105000</v>
      </c>
      <c r="B10" s="6" t="s">
        <v>18</v>
      </c>
      <c r="C10" s="7">
        <v>127920.77</v>
      </c>
      <c r="D10" s="7">
        <v>127920.77</v>
      </c>
      <c r="E10" s="7">
        <v>127920.77</v>
      </c>
      <c r="F10" s="7">
        <v>127920.77</v>
      </c>
      <c r="G10" s="7">
        <v>127920.77</v>
      </c>
      <c r="H10" s="7">
        <v>127920.77</v>
      </c>
      <c r="I10" s="7">
        <v>127920.77</v>
      </c>
      <c r="J10" s="7">
        <v>127920.77</v>
      </c>
      <c r="K10" s="7">
        <v>127920.77</v>
      </c>
      <c r="L10" s="7">
        <v>127920.77</v>
      </c>
      <c r="M10" s="7">
        <v>127920.77</v>
      </c>
      <c r="N10" s="7">
        <v>265632.77</v>
      </c>
      <c r="O10" s="7">
        <v>264641.19</v>
      </c>
      <c r="P10" s="7">
        <v>264641.19</v>
      </c>
    </row>
    <row r="11" spans="1:16" x14ac:dyDescent="0.2">
      <c r="A11" s="3">
        <v>106000</v>
      </c>
      <c r="B11" s="6" t="s">
        <v>19</v>
      </c>
      <c r="C11" s="7">
        <v>199806197</v>
      </c>
      <c r="D11" s="7">
        <v>208099636.84</v>
      </c>
      <c r="E11" s="7">
        <v>211698940.02000001</v>
      </c>
      <c r="F11" s="7">
        <v>212973719.12</v>
      </c>
      <c r="G11" s="7">
        <v>212657469.97999999</v>
      </c>
      <c r="H11" s="7">
        <v>214494095.90000001</v>
      </c>
      <c r="I11" s="7">
        <v>223801172.75</v>
      </c>
      <c r="J11" s="7">
        <v>227492101.96000001</v>
      </c>
      <c r="K11" s="7">
        <v>231015505.12</v>
      </c>
      <c r="L11" s="7">
        <v>236056387.87</v>
      </c>
      <c r="M11" s="7">
        <v>240386696.65000001</v>
      </c>
      <c r="N11" s="7">
        <v>247961454.38</v>
      </c>
      <c r="O11" s="7">
        <v>260374072.13</v>
      </c>
      <c r="P11" s="7">
        <v>260374072.13</v>
      </c>
    </row>
    <row r="12" spans="1:16" x14ac:dyDescent="0.2">
      <c r="A12" s="3">
        <v>107000</v>
      </c>
      <c r="B12" s="6" t="s">
        <v>20</v>
      </c>
      <c r="C12" s="7">
        <v>0</v>
      </c>
      <c r="D12" s="7">
        <v>0</v>
      </c>
      <c r="E12" s="7">
        <v>0</v>
      </c>
      <c r="F12" s="7">
        <v>0</v>
      </c>
      <c r="G12" s="7">
        <v>0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7">
        <v>0</v>
      </c>
      <c r="N12" s="7">
        <v>0</v>
      </c>
      <c r="O12" s="7">
        <v>0</v>
      </c>
      <c r="P12" s="7">
        <v>0</v>
      </c>
    </row>
    <row r="13" spans="1:16" x14ac:dyDescent="0.2">
      <c r="A13" s="3">
        <v>107707</v>
      </c>
      <c r="B13" s="6" t="s">
        <v>21</v>
      </c>
      <c r="C13" s="7">
        <v>29324342.710000001</v>
      </c>
      <c r="D13" s="7">
        <v>24826708.899999999</v>
      </c>
      <c r="E13" s="7">
        <v>25748097.23</v>
      </c>
      <c r="F13" s="7">
        <v>28464153.190000001</v>
      </c>
      <c r="G13" s="7">
        <v>31071411.780000001</v>
      </c>
      <c r="H13" s="7">
        <v>34276030.640000001</v>
      </c>
      <c r="I13" s="7">
        <v>32813639.940000001</v>
      </c>
      <c r="J13" s="7">
        <v>34740469.710000001</v>
      </c>
      <c r="K13" s="7">
        <v>36440001.159999996</v>
      </c>
      <c r="L13" s="7">
        <v>36459442.229999997</v>
      </c>
      <c r="M13" s="7">
        <v>39156253.520000003</v>
      </c>
      <c r="N13" s="7">
        <v>35087515.049999997</v>
      </c>
      <c r="O13" s="7">
        <v>36051431.049999997</v>
      </c>
      <c r="P13" s="7">
        <v>36051431.049999997</v>
      </c>
    </row>
    <row r="14" spans="1:16" x14ac:dyDescent="0.2">
      <c r="A14" s="3">
        <v>117001</v>
      </c>
      <c r="B14" s="6" t="s">
        <v>22</v>
      </c>
      <c r="C14" s="7">
        <v>6737548.7800000003</v>
      </c>
      <c r="D14" s="7">
        <v>6737548.7800000003</v>
      </c>
      <c r="E14" s="7">
        <v>6737548.7800000003</v>
      </c>
      <c r="F14" s="7">
        <v>6737548.7800000003</v>
      </c>
      <c r="G14" s="7">
        <v>6737548.7800000003</v>
      </c>
      <c r="H14" s="7">
        <v>6737548.7800000003</v>
      </c>
      <c r="I14" s="7">
        <v>6737548.7800000003</v>
      </c>
      <c r="J14" s="7">
        <v>6737548.7800000003</v>
      </c>
      <c r="K14" s="7">
        <v>6737548.7800000003</v>
      </c>
      <c r="L14" s="7">
        <v>6737548.7800000003</v>
      </c>
      <c r="M14" s="7">
        <v>6737548.7800000003</v>
      </c>
      <c r="N14" s="7">
        <v>6737548.7800000003</v>
      </c>
      <c r="O14" s="7">
        <v>6737548.7800000003</v>
      </c>
      <c r="P14" s="7">
        <v>6737548.7800000003</v>
      </c>
    </row>
    <row r="15" spans="1:16" x14ac:dyDescent="0.2">
      <c r="A15" s="3">
        <v>117002</v>
      </c>
      <c r="B15" s="6" t="s">
        <v>23</v>
      </c>
      <c r="C15" s="7">
        <v>1267123.6000000001</v>
      </c>
      <c r="D15" s="7">
        <v>1267123.6000000001</v>
      </c>
      <c r="E15" s="7">
        <v>1267123.6000000001</v>
      </c>
      <c r="F15" s="7">
        <v>1267123.6000000001</v>
      </c>
      <c r="G15" s="7">
        <v>1267123.6000000001</v>
      </c>
      <c r="H15" s="7">
        <v>1267123.6000000001</v>
      </c>
      <c r="I15" s="7">
        <v>1267123.6000000001</v>
      </c>
      <c r="J15" s="7">
        <v>1267123.6000000001</v>
      </c>
      <c r="K15" s="7">
        <v>1267123.6000000001</v>
      </c>
      <c r="L15" s="7">
        <v>1267123.6000000001</v>
      </c>
      <c r="M15" s="7">
        <v>1267123.6000000001</v>
      </c>
      <c r="N15" s="7">
        <v>1267123.6000000001</v>
      </c>
      <c r="O15" s="7">
        <v>1267123.6000000001</v>
      </c>
      <c r="P15" s="7">
        <v>1267123.6000000001</v>
      </c>
    </row>
    <row r="16" spans="1:16" x14ac:dyDescent="0.2">
      <c r="A16" s="3">
        <v>117003</v>
      </c>
      <c r="B16" s="6" t="s">
        <v>22</v>
      </c>
      <c r="C16" s="7">
        <v>1047338.31</v>
      </c>
      <c r="D16" s="7">
        <v>1047338.31</v>
      </c>
      <c r="E16" s="7">
        <v>1047338.31</v>
      </c>
      <c r="F16" s="7">
        <v>1047338.31</v>
      </c>
      <c r="G16" s="7">
        <v>1047338.31</v>
      </c>
      <c r="H16" s="7">
        <v>1047338.31</v>
      </c>
      <c r="I16" s="7">
        <v>1047338.31</v>
      </c>
      <c r="J16" s="7">
        <v>1047338.31</v>
      </c>
      <c r="K16" s="7">
        <v>1047338.31</v>
      </c>
      <c r="L16" s="7">
        <v>1047338.31</v>
      </c>
      <c r="M16" s="7">
        <v>1047338.31</v>
      </c>
      <c r="N16" s="7">
        <v>1047338.31</v>
      </c>
      <c r="O16" s="7">
        <v>1047338.31</v>
      </c>
      <c r="P16" s="7">
        <v>1047338.31</v>
      </c>
    </row>
    <row r="17" spans="1:16" x14ac:dyDescent="0.2">
      <c r="A17" s="3">
        <v>117004</v>
      </c>
      <c r="B17" s="6" t="s">
        <v>23</v>
      </c>
      <c r="C17" s="7">
        <v>0</v>
      </c>
      <c r="D17" s="7">
        <v>0</v>
      </c>
      <c r="E17" s="7">
        <v>0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v>0</v>
      </c>
    </row>
    <row r="18" spans="1:16" x14ac:dyDescent="0.2">
      <c r="A18" s="3">
        <v>117005</v>
      </c>
      <c r="B18" s="6" t="s">
        <v>24</v>
      </c>
      <c r="C18" s="7">
        <v>3204241</v>
      </c>
      <c r="D18" s="7">
        <v>3204241</v>
      </c>
      <c r="E18" s="7">
        <v>3204241</v>
      </c>
      <c r="F18" s="7">
        <v>3204241</v>
      </c>
      <c r="G18" s="7">
        <v>3204241</v>
      </c>
      <c r="H18" s="7">
        <v>3268266</v>
      </c>
      <c r="I18" s="7">
        <v>3268266</v>
      </c>
      <c r="J18" s="7">
        <v>3268266</v>
      </c>
      <c r="K18" s="7">
        <v>3268266</v>
      </c>
      <c r="L18" s="7">
        <v>3268266</v>
      </c>
      <c r="M18" s="7">
        <v>3268266</v>
      </c>
      <c r="N18" s="7">
        <v>3268266</v>
      </c>
      <c r="O18" s="7">
        <v>3268266</v>
      </c>
      <c r="P18" s="7">
        <v>3268266</v>
      </c>
    </row>
    <row r="19" spans="1:16" x14ac:dyDescent="0.2">
      <c r="A19" s="3">
        <v>117006</v>
      </c>
      <c r="B19" s="6" t="s">
        <v>25</v>
      </c>
      <c r="C19" s="7">
        <v>1463742.92</v>
      </c>
      <c r="D19" s="7">
        <v>1463742.92</v>
      </c>
      <c r="E19" s="7">
        <v>1463742.92</v>
      </c>
      <c r="F19" s="7">
        <v>1463742.92</v>
      </c>
      <c r="G19" s="7">
        <v>1463742.92</v>
      </c>
      <c r="H19" s="7">
        <v>1463742.92</v>
      </c>
      <c r="I19" s="7">
        <v>1463742.92</v>
      </c>
      <c r="J19" s="7">
        <v>1463742.92</v>
      </c>
      <c r="K19" s="7">
        <v>1463742.92</v>
      </c>
      <c r="L19" s="7">
        <v>1463742.92</v>
      </c>
      <c r="M19" s="7">
        <v>1463742.92</v>
      </c>
      <c r="N19" s="7">
        <v>1463742.92</v>
      </c>
      <c r="O19" s="7">
        <v>1463742.92</v>
      </c>
      <c r="P19" s="7">
        <v>1463742.92</v>
      </c>
    </row>
    <row r="20" spans="1:16" x14ac:dyDescent="0.2">
      <c r="A20" s="3">
        <v>117007</v>
      </c>
      <c r="B20" s="6" t="s">
        <v>26</v>
      </c>
      <c r="C20" s="7">
        <v>283621</v>
      </c>
      <c r="D20" s="7">
        <v>283621</v>
      </c>
      <c r="E20" s="7">
        <v>283621</v>
      </c>
      <c r="F20" s="7">
        <v>283621</v>
      </c>
      <c r="G20" s="7">
        <v>283621</v>
      </c>
      <c r="H20" s="7">
        <v>283621</v>
      </c>
      <c r="I20" s="7">
        <v>283621</v>
      </c>
      <c r="J20" s="7">
        <v>283621</v>
      </c>
      <c r="K20" s="7">
        <v>283621</v>
      </c>
      <c r="L20" s="7">
        <v>283621</v>
      </c>
      <c r="M20" s="7">
        <v>283621</v>
      </c>
      <c r="N20" s="7">
        <v>283621</v>
      </c>
      <c r="O20" s="7">
        <v>283621</v>
      </c>
      <c r="P20" s="7">
        <v>283621</v>
      </c>
    </row>
    <row r="21" spans="1:16" x14ac:dyDescent="0.2">
      <c r="A21" s="3">
        <v>117008</v>
      </c>
      <c r="B21" s="6" t="s">
        <v>27</v>
      </c>
      <c r="C21" s="7">
        <v>23575.03</v>
      </c>
      <c r="D21" s="7">
        <v>15466.51</v>
      </c>
      <c r="E21" s="7">
        <v>6134.94</v>
      </c>
      <c r="F21" s="7">
        <v>-3755.36</v>
      </c>
      <c r="G21" s="7">
        <v>-3755.36</v>
      </c>
      <c r="H21" s="7">
        <v>-19045.93</v>
      </c>
      <c r="I21" s="7">
        <v>0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  <c r="O21" s="7">
        <v>0</v>
      </c>
      <c r="P21" s="7">
        <v>0</v>
      </c>
    </row>
    <row r="22" spans="1:16" x14ac:dyDescent="0.2">
      <c r="A22" s="3">
        <v>108001</v>
      </c>
      <c r="B22" s="6" t="s">
        <v>28</v>
      </c>
      <c r="C22" s="7">
        <v>9213028.8499999996</v>
      </c>
      <c r="D22" s="7">
        <v>9121235.5700000003</v>
      </c>
      <c r="E22" s="7">
        <v>9320996.9499999993</v>
      </c>
      <c r="F22" s="7">
        <v>9292456.7899999991</v>
      </c>
      <c r="G22" s="7">
        <v>9580781.0399999991</v>
      </c>
      <c r="H22" s="7">
        <v>9605102.4600000009</v>
      </c>
      <c r="I22" s="7">
        <v>9598833.3499999996</v>
      </c>
      <c r="J22" s="7">
        <v>9659632.3300000001</v>
      </c>
      <c r="K22" s="7">
        <v>9896350.2799999993</v>
      </c>
      <c r="L22" s="7">
        <v>10249499.33</v>
      </c>
      <c r="M22" s="7">
        <v>10267218.970000001</v>
      </c>
      <c r="N22" s="7">
        <v>10333232.369999999</v>
      </c>
      <c r="O22" s="7">
        <v>10609203.310000001</v>
      </c>
      <c r="P22" s="7">
        <v>10609203.310000001</v>
      </c>
    </row>
    <row r="23" spans="1:16" x14ac:dyDescent="0.2">
      <c r="A23" s="3">
        <v>108002</v>
      </c>
      <c r="B23" s="6" t="s">
        <v>29</v>
      </c>
      <c r="C23" s="7">
        <v>1624544.96</v>
      </c>
      <c r="D23" s="7">
        <v>1710857.08</v>
      </c>
      <c r="E23" s="7">
        <v>1789093.79</v>
      </c>
      <c r="F23" s="7">
        <v>1865538.44</v>
      </c>
      <c r="G23" s="7">
        <v>1950934.84</v>
      </c>
      <c r="H23" s="7">
        <v>2034248.5</v>
      </c>
      <c r="I23" s="7">
        <v>2115939.0699999998</v>
      </c>
      <c r="J23" s="7">
        <v>2202080.79</v>
      </c>
      <c r="K23" s="7">
        <v>2261130.87</v>
      </c>
      <c r="L23" s="7">
        <v>2348392.13</v>
      </c>
      <c r="M23" s="7">
        <v>2433286.91</v>
      </c>
      <c r="N23" s="7">
        <v>2507353.35</v>
      </c>
      <c r="O23" s="7">
        <v>2573795.9300000002</v>
      </c>
      <c r="P23" s="7">
        <v>2573795.9300000002</v>
      </c>
    </row>
    <row r="24" spans="1:16" x14ac:dyDescent="0.2">
      <c r="A24" s="3">
        <v>108003</v>
      </c>
      <c r="B24" s="6" t="s">
        <v>30</v>
      </c>
      <c r="C24" s="7">
        <v>76860.47</v>
      </c>
      <c r="D24" s="7">
        <v>87986.48</v>
      </c>
      <c r="E24" s="7">
        <v>75300.789999999994</v>
      </c>
      <c r="F24" s="7">
        <v>84382.06</v>
      </c>
      <c r="G24" s="7">
        <v>94863.360000000001</v>
      </c>
      <c r="H24" s="7">
        <v>92626.21</v>
      </c>
      <c r="I24" s="7">
        <v>100103.07</v>
      </c>
      <c r="J24" s="7">
        <v>106873.49</v>
      </c>
      <c r="K24" s="7">
        <v>117839.37</v>
      </c>
      <c r="L24" s="7">
        <v>83048.06</v>
      </c>
      <c r="M24" s="7">
        <v>79610.320000000007</v>
      </c>
      <c r="N24" s="7">
        <v>57965.98</v>
      </c>
      <c r="O24" s="7">
        <v>52839.27</v>
      </c>
      <c r="P24" s="7">
        <v>52839.27</v>
      </c>
    </row>
    <row r="25" spans="1:16" x14ac:dyDescent="0.2">
      <c r="A25" s="3">
        <v>108004</v>
      </c>
      <c r="B25" s="6" t="s">
        <v>31</v>
      </c>
      <c r="C25" s="7">
        <v>34848.199999999997</v>
      </c>
      <c r="D25" s="7">
        <v>39102.99</v>
      </c>
      <c r="E25" s="7">
        <v>30559.63</v>
      </c>
      <c r="F25" s="7">
        <v>34702.39</v>
      </c>
      <c r="G25" s="7">
        <v>38845.43</v>
      </c>
      <c r="H25" s="7">
        <v>43162.94</v>
      </c>
      <c r="I25" s="7">
        <v>40334.699999999997</v>
      </c>
      <c r="J25" s="7">
        <v>44509.54</v>
      </c>
      <c r="K25" s="7">
        <v>48672.22</v>
      </c>
      <c r="L25" s="7">
        <v>32943.300000000003</v>
      </c>
      <c r="M25" s="7">
        <v>-43064.83</v>
      </c>
      <c r="N25" s="7">
        <v>-39076.89</v>
      </c>
      <c r="O25" s="7">
        <v>-35057.56</v>
      </c>
      <c r="P25" s="7">
        <v>-35057.56</v>
      </c>
    </row>
    <row r="26" spans="1:16" x14ac:dyDescent="0.2">
      <c r="A26" s="3">
        <v>108010</v>
      </c>
      <c r="B26" s="6" t="s">
        <v>32</v>
      </c>
      <c r="C26" s="7">
        <v>12296873.49</v>
      </c>
      <c r="D26" s="7">
        <v>12495286.369999999</v>
      </c>
      <c r="E26" s="7">
        <v>12588036.68</v>
      </c>
      <c r="F26" s="7">
        <v>12800801.27</v>
      </c>
      <c r="G26" s="7">
        <v>12927731.16</v>
      </c>
      <c r="H26" s="7">
        <v>13148503.949999999</v>
      </c>
      <c r="I26" s="7">
        <v>13674041.91</v>
      </c>
      <c r="J26" s="7">
        <v>13851454.539999999</v>
      </c>
      <c r="K26" s="7">
        <v>14035037.710000001</v>
      </c>
      <c r="L26" s="7">
        <v>14178472.83</v>
      </c>
      <c r="M26" s="7">
        <v>14388974.33</v>
      </c>
      <c r="N26" s="7">
        <v>14610098.119999999</v>
      </c>
      <c r="O26" s="7">
        <v>14807271.84</v>
      </c>
      <c r="P26" s="7">
        <v>14807271.84</v>
      </c>
    </row>
    <row r="27" spans="1:16" x14ac:dyDescent="0.2">
      <c r="A27" s="3">
        <v>108011</v>
      </c>
      <c r="B27" s="6" t="s">
        <v>33</v>
      </c>
      <c r="C27" s="7">
        <v>-719039041</v>
      </c>
      <c r="D27" s="7">
        <v>-722844901.78999996</v>
      </c>
      <c r="E27" s="7">
        <v>-726692106.75</v>
      </c>
      <c r="F27" s="7">
        <v>-730444520.23000002</v>
      </c>
      <c r="G27" s="7">
        <v>-734291083.5</v>
      </c>
      <c r="H27" s="7">
        <v>-738312664.46000004</v>
      </c>
      <c r="I27" s="7">
        <v>-742038180.89999998</v>
      </c>
      <c r="J27" s="7">
        <v>-745869546.95000005</v>
      </c>
      <c r="K27" s="7">
        <v>-749702615.51999998</v>
      </c>
      <c r="L27" s="7">
        <v>-753569874.37</v>
      </c>
      <c r="M27" s="7">
        <v>-757423018.91999996</v>
      </c>
      <c r="N27" s="7">
        <v>-760906179.77999997</v>
      </c>
      <c r="O27" s="7">
        <v>-764509222.84000003</v>
      </c>
      <c r="P27" s="7">
        <v>-764509222.84000003</v>
      </c>
    </row>
    <row r="28" spans="1:16" x14ac:dyDescent="0.2">
      <c r="A28" s="3">
        <v>108012</v>
      </c>
      <c r="B28" s="6" t="s">
        <v>34</v>
      </c>
      <c r="C28" s="7">
        <v>-11406395.619999999</v>
      </c>
      <c r="D28" s="7">
        <v>-11201101.720000001</v>
      </c>
      <c r="E28" s="7">
        <v>-10792649.16</v>
      </c>
      <c r="F28" s="7">
        <v>-10891062.25</v>
      </c>
      <c r="G28" s="7">
        <v>-10988158.289999999</v>
      </c>
      <c r="H28" s="7">
        <v>-10922892.07</v>
      </c>
      <c r="I28" s="7">
        <v>-10902096.369999999</v>
      </c>
      <c r="J28" s="7">
        <v>-11004518.109999999</v>
      </c>
      <c r="K28" s="7">
        <v>-11107175.91</v>
      </c>
      <c r="L28" s="7">
        <v>-10986948.289999999</v>
      </c>
      <c r="M28" s="7">
        <v>-10947901.51</v>
      </c>
      <c r="N28" s="7">
        <v>-10841269.199999999</v>
      </c>
      <c r="O28" s="7">
        <v>-10837661.49</v>
      </c>
      <c r="P28" s="7">
        <v>-10837661.49</v>
      </c>
    </row>
    <row r="29" spans="1:16" x14ac:dyDescent="0.2">
      <c r="A29" s="3">
        <v>108013</v>
      </c>
      <c r="B29" s="6" t="s">
        <v>35</v>
      </c>
      <c r="C29" s="7">
        <v>1066353.5900000001</v>
      </c>
      <c r="D29" s="7">
        <v>1084058.72</v>
      </c>
      <c r="E29" s="7">
        <v>1155226.52</v>
      </c>
      <c r="F29" s="7">
        <v>1155226.52</v>
      </c>
      <c r="G29" s="7">
        <v>1155226.52</v>
      </c>
      <c r="H29" s="7">
        <v>1222682.1599999999</v>
      </c>
      <c r="I29" s="7">
        <v>1226990.24</v>
      </c>
      <c r="J29" s="7">
        <v>1226990.24</v>
      </c>
      <c r="K29" s="7">
        <v>1226990.24</v>
      </c>
      <c r="L29" s="7">
        <v>1293809.05</v>
      </c>
      <c r="M29" s="7">
        <v>1350984.36</v>
      </c>
      <c r="N29" s="7">
        <v>1462997.77</v>
      </c>
      <c r="O29" s="7">
        <v>1516319.11</v>
      </c>
      <c r="P29" s="7">
        <v>1516319.11</v>
      </c>
    </row>
    <row r="30" spans="1:16" x14ac:dyDescent="0.2">
      <c r="A30" s="3">
        <v>108014</v>
      </c>
      <c r="B30" s="6" t="s">
        <v>36</v>
      </c>
      <c r="C30" s="7">
        <v>62579.66</v>
      </c>
      <c r="D30" s="7">
        <v>59197.1</v>
      </c>
      <c r="E30" s="7">
        <v>59486.35</v>
      </c>
      <c r="F30" s="7">
        <v>59486.35</v>
      </c>
      <c r="G30" s="7">
        <v>59486.35</v>
      </c>
      <c r="H30" s="7">
        <v>68327.5</v>
      </c>
      <c r="I30" s="7">
        <v>65865.73</v>
      </c>
      <c r="J30" s="7">
        <v>65865.73</v>
      </c>
      <c r="K30" s="7">
        <v>82052.69</v>
      </c>
      <c r="L30" s="7">
        <v>81192.95</v>
      </c>
      <c r="M30" s="7">
        <v>67108.81</v>
      </c>
      <c r="N30" s="7">
        <v>60615.39</v>
      </c>
      <c r="O30" s="7">
        <v>60615.39</v>
      </c>
      <c r="P30" s="7">
        <v>60615.39</v>
      </c>
    </row>
    <row r="31" spans="1:16" x14ac:dyDescent="0.2">
      <c r="A31" s="3">
        <v>108015</v>
      </c>
      <c r="B31" s="6" t="s">
        <v>37</v>
      </c>
      <c r="C31" s="7">
        <v>-4141337.6</v>
      </c>
      <c r="D31" s="7">
        <v>-4092177.39</v>
      </c>
      <c r="E31" s="7">
        <v>-4074183.85</v>
      </c>
      <c r="F31" s="7">
        <v>-4090663.39</v>
      </c>
      <c r="G31" s="7">
        <v>-4108549.59</v>
      </c>
      <c r="H31" s="7">
        <v>-4103645.19</v>
      </c>
      <c r="I31" s="7">
        <v>-4080749.01</v>
      </c>
      <c r="J31" s="7">
        <v>-4097672.4</v>
      </c>
      <c r="K31" s="7">
        <v>-4109001.21</v>
      </c>
      <c r="L31" s="7">
        <v>-4088059.42</v>
      </c>
      <c r="M31" s="7">
        <v>-3902309.47</v>
      </c>
      <c r="N31" s="7">
        <v>-3824554.28</v>
      </c>
      <c r="O31" s="7">
        <v>-3840792.39</v>
      </c>
      <c r="P31" s="7">
        <v>-3840792.39</v>
      </c>
    </row>
    <row r="32" spans="1:16" x14ac:dyDescent="0.2">
      <c r="A32" s="3">
        <v>121001</v>
      </c>
      <c r="B32" s="6" t="s">
        <v>38</v>
      </c>
      <c r="C32" s="7">
        <v>1956033.46</v>
      </c>
      <c r="D32" s="7">
        <v>1956033.46</v>
      </c>
      <c r="E32" s="7">
        <v>1956033.46</v>
      </c>
      <c r="F32" s="7">
        <v>1956033.46</v>
      </c>
      <c r="G32" s="7">
        <v>1956033.46</v>
      </c>
      <c r="H32" s="7">
        <v>1956033.46</v>
      </c>
      <c r="I32" s="7">
        <v>1956033.46</v>
      </c>
      <c r="J32" s="7">
        <v>1956033.46</v>
      </c>
      <c r="K32" s="7">
        <v>1956033.46</v>
      </c>
      <c r="L32" s="7">
        <v>1956033.46</v>
      </c>
      <c r="M32" s="7">
        <v>1956033.46</v>
      </c>
      <c r="N32" s="7">
        <v>1956033.46</v>
      </c>
      <c r="O32" s="7">
        <v>1956033.46</v>
      </c>
      <c r="P32" s="7">
        <v>1956033.46</v>
      </c>
    </row>
    <row r="33" spans="1:16" x14ac:dyDescent="0.2">
      <c r="A33" s="3">
        <v>121002</v>
      </c>
      <c r="B33" s="6" t="s">
        <v>39</v>
      </c>
      <c r="C33" s="7">
        <v>125101.86</v>
      </c>
      <c r="D33" s="7">
        <v>125101.86</v>
      </c>
      <c r="E33" s="7">
        <v>125101.86</v>
      </c>
      <c r="F33" s="7">
        <v>125101.86</v>
      </c>
      <c r="G33" s="7">
        <v>125101.86</v>
      </c>
      <c r="H33" s="7">
        <v>125101.86</v>
      </c>
      <c r="I33" s="7">
        <v>125101.86</v>
      </c>
      <c r="J33" s="7">
        <v>125101.86</v>
      </c>
      <c r="K33" s="7">
        <v>125101.86</v>
      </c>
      <c r="L33" s="7">
        <v>125101.86</v>
      </c>
      <c r="M33" s="7">
        <v>125101.86</v>
      </c>
      <c r="N33" s="7">
        <v>125101.86</v>
      </c>
      <c r="O33" s="7">
        <v>125101.86</v>
      </c>
      <c r="P33" s="7">
        <v>125101.86</v>
      </c>
    </row>
    <row r="34" spans="1:16" x14ac:dyDescent="0.2">
      <c r="A34" s="3">
        <v>121003</v>
      </c>
      <c r="B34" s="6" t="s">
        <v>40</v>
      </c>
      <c r="C34" s="7">
        <v>2607095.62</v>
      </c>
      <c r="D34" s="7">
        <v>2607095.62</v>
      </c>
      <c r="E34" s="7">
        <v>2607095.62</v>
      </c>
      <c r="F34" s="7">
        <v>2607095.62</v>
      </c>
      <c r="G34" s="7">
        <v>2607095.62</v>
      </c>
      <c r="H34" s="7">
        <v>2607095.62</v>
      </c>
      <c r="I34" s="7">
        <v>2607095.62</v>
      </c>
      <c r="J34" s="7">
        <v>2607095.62</v>
      </c>
      <c r="K34" s="7">
        <v>2607095.62</v>
      </c>
      <c r="L34" s="7">
        <v>2607095.62</v>
      </c>
      <c r="M34" s="7">
        <v>2607095.62</v>
      </c>
      <c r="N34" s="7">
        <v>2607095.62</v>
      </c>
      <c r="O34" s="7">
        <v>2607095.62</v>
      </c>
      <c r="P34" s="7">
        <v>2607095.62</v>
      </c>
    </row>
    <row r="35" spans="1:16" x14ac:dyDescent="0.2">
      <c r="A35" s="3">
        <v>121007</v>
      </c>
      <c r="B35" s="6" t="s">
        <v>41</v>
      </c>
      <c r="C35" s="7">
        <v>61112.91</v>
      </c>
      <c r="D35" s="7">
        <v>61112.91</v>
      </c>
      <c r="E35" s="7">
        <v>61112.91</v>
      </c>
      <c r="F35" s="7">
        <v>61112.91</v>
      </c>
      <c r="G35" s="7">
        <v>61112.91</v>
      </c>
      <c r="H35" s="7">
        <v>61112.91</v>
      </c>
      <c r="I35" s="7">
        <v>61112.91</v>
      </c>
      <c r="J35" s="7">
        <v>61112.91</v>
      </c>
      <c r="K35" s="7">
        <v>61112.91</v>
      </c>
      <c r="L35" s="7">
        <v>61112.91</v>
      </c>
      <c r="M35" s="7">
        <v>61112.91</v>
      </c>
      <c r="N35" s="7">
        <v>61112.91</v>
      </c>
      <c r="O35" s="7">
        <v>61112.91</v>
      </c>
      <c r="P35" s="7">
        <v>61112.91</v>
      </c>
    </row>
    <row r="36" spans="1:16" x14ac:dyDescent="0.2">
      <c r="A36" s="3">
        <v>121008</v>
      </c>
      <c r="B36" s="6" t="s">
        <v>42</v>
      </c>
      <c r="C36" s="7">
        <v>57135392.780000001</v>
      </c>
      <c r="D36" s="7">
        <v>57135392.780000001</v>
      </c>
      <c r="E36" s="7">
        <v>57135392.780000001</v>
      </c>
      <c r="F36" s="7">
        <v>57135392.780000001</v>
      </c>
      <c r="G36" s="7">
        <v>57135392.780000001</v>
      </c>
      <c r="H36" s="7">
        <v>55916174.780000001</v>
      </c>
      <c r="I36" s="7">
        <v>55916174.780000001</v>
      </c>
      <c r="J36" s="7">
        <v>55916174.780000001</v>
      </c>
      <c r="K36" s="7">
        <v>55916174.780000001</v>
      </c>
      <c r="L36" s="7">
        <v>55916174.780000001</v>
      </c>
      <c r="M36" s="7">
        <v>56346128.630000003</v>
      </c>
      <c r="N36" s="7">
        <v>56346128.630000003</v>
      </c>
      <c r="O36" s="7">
        <v>57213637.289999999</v>
      </c>
      <c r="P36" s="7">
        <v>57213637.289999999</v>
      </c>
    </row>
    <row r="37" spans="1:16" x14ac:dyDescent="0.2">
      <c r="A37" s="3">
        <v>121044</v>
      </c>
      <c r="B37" s="6" t="s">
        <v>43</v>
      </c>
      <c r="C37" s="7">
        <v>438739</v>
      </c>
      <c r="D37" s="7">
        <v>438739</v>
      </c>
      <c r="E37" s="7">
        <v>438739</v>
      </c>
      <c r="F37" s="7">
        <v>438739</v>
      </c>
      <c r="G37" s="7">
        <v>438739</v>
      </c>
      <c r="H37" s="7">
        <v>438739</v>
      </c>
      <c r="I37" s="7">
        <v>438739</v>
      </c>
      <c r="J37" s="7">
        <v>438739</v>
      </c>
      <c r="K37" s="7">
        <v>438739</v>
      </c>
      <c r="L37" s="7">
        <v>438739</v>
      </c>
      <c r="M37" s="7">
        <v>438739</v>
      </c>
      <c r="N37" s="7">
        <v>438739</v>
      </c>
      <c r="O37" s="7">
        <v>438739</v>
      </c>
      <c r="P37" s="7">
        <v>438739</v>
      </c>
    </row>
    <row r="38" spans="1:16" x14ac:dyDescent="0.2">
      <c r="A38" s="3">
        <v>121045</v>
      </c>
      <c r="B38" s="6" t="s">
        <v>44</v>
      </c>
      <c r="C38" s="7">
        <v>336505.43</v>
      </c>
      <c r="D38" s="7">
        <v>336505.43</v>
      </c>
      <c r="E38" s="7">
        <v>336505.43</v>
      </c>
      <c r="F38" s="7">
        <v>336505.43</v>
      </c>
      <c r="G38" s="7">
        <v>336505.43</v>
      </c>
      <c r="H38" s="7">
        <v>336505.43</v>
      </c>
      <c r="I38" s="7">
        <v>336505.43</v>
      </c>
      <c r="J38" s="7">
        <v>336505.43</v>
      </c>
      <c r="K38" s="7">
        <v>336505.43</v>
      </c>
      <c r="L38" s="7">
        <v>336505.43</v>
      </c>
      <c r="M38" s="7">
        <v>336505.43</v>
      </c>
      <c r="N38" s="7">
        <v>336505.43</v>
      </c>
      <c r="O38" s="7">
        <v>336505.43</v>
      </c>
      <c r="P38" s="7">
        <v>336505.43</v>
      </c>
    </row>
    <row r="39" spans="1:16" x14ac:dyDescent="0.2">
      <c r="A39" s="3">
        <v>121107</v>
      </c>
      <c r="B39" s="6" t="s">
        <v>45</v>
      </c>
      <c r="C39" s="7">
        <v>0</v>
      </c>
      <c r="D39" s="7">
        <v>0</v>
      </c>
      <c r="E39" s="7">
        <v>0</v>
      </c>
      <c r="F39" s="7">
        <v>0</v>
      </c>
      <c r="G39" s="7">
        <v>0</v>
      </c>
      <c r="H39" s="7">
        <v>0</v>
      </c>
      <c r="I39" s="7">
        <v>0</v>
      </c>
      <c r="J39" s="7">
        <v>0</v>
      </c>
      <c r="K39" s="7">
        <v>0</v>
      </c>
      <c r="L39" s="7">
        <v>0</v>
      </c>
      <c r="M39" s="7">
        <v>0</v>
      </c>
      <c r="N39" s="7">
        <v>0</v>
      </c>
      <c r="O39" s="7">
        <v>0</v>
      </c>
      <c r="P39" s="7">
        <v>0</v>
      </c>
    </row>
    <row r="40" spans="1:16" x14ac:dyDescent="0.2">
      <c r="A40" s="3">
        <v>121117</v>
      </c>
      <c r="B40" s="6" t="s">
        <v>46</v>
      </c>
      <c r="C40" s="7">
        <v>3793405.77</v>
      </c>
      <c r="D40" s="7">
        <v>3793405.77</v>
      </c>
      <c r="E40" s="7">
        <v>3801679.02</v>
      </c>
      <c r="F40" s="7">
        <v>3801679.02</v>
      </c>
      <c r="G40" s="7">
        <v>3801679.02</v>
      </c>
      <c r="H40" s="7">
        <v>3801679.02</v>
      </c>
      <c r="I40" s="7">
        <v>3801679.02</v>
      </c>
      <c r="J40" s="7">
        <v>3801679.02</v>
      </c>
      <c r="K40" s="7">
        <v>3801679.02</v>
      </c>
      <c r="L40" s="7">
        <v>3800189.18</v>
      </c>
      <c r="M40" s="7">
        <v>3800189.18</v>
      </c>
      <c r="N40" s="7">
        <v>3800189.18</v>
      </c>
      <c r="O40" s="7">
        <v>3800189.18</v>
      </c>
      <c r="P40" s="7">
        <v>3800189.18</v>
      </c>
    </row>
    <row r="41" spans="1:16" x14ac:dyDescent="0.2">
      <c r="A41" s="3">
        <v>121707</v>
      </c>
      <c r="B41" s="6" t="s">
        <v>47</v>
      </c>
      <c r="C41" s="7">
        <v>5878300.2199999997</v>
      </c>
      <c r="D41" s="7">
        <v>5929776.1399999997</v>
      </c>
      <c r="E41" s="7">
        <v>5918941.4900000002</v>
      </c>
      <c r="F41" s="7">
        <v>5848893.1600000001</v>
      </c>
      <c r="G41" s="7">
        <v>5905121.6399999997</v>
      </c>
      <c r="H41" s="7">
        <v>5936853.3399999999</v>
      </c>
      <c r="I41" s="7">
        <v>6129173.2999999998</v>
      </c>
      <c r="J41" s="7">
        <v>6184400.2800000003</v>
      </c>
      <c r="K41" s="7">
        <v>6402284.8200000003</v>
      </c>
      <c r="L41" s="7">
        <v>6792716.9699999997</v>
      </c>
      <c r="M41" s="7">
        <v>6604543.4900000002</v>
      </c>
      <c r="N41" s="7">
        <v>6888647.3200000003</v>
      </c>
      <c r="O41" s="7">
        <v>5946510.5300000003</v>
      </c>
      <c r="P41" s="7">
        <v>5946510.5300000003</v>
      </c>
    </row>
    <row r="42" spans="1:16" x14ac:dyDescent="0.2">
      <c r="A42" s="3">
        <v>122002</v>
      </c>
      <c r="B42" s="6" t="s">
        <v>48</v>
      </c>
      <c r="C42" s="7">
        <v>20024.849999999999</v>
      </c>
      <c r="D42" s="7">
        <v>20914.439999999999</v>
      </c>
      <c r="E42" s="7">
        <v>21717.93</v>
      </c>
      <c r="F42" s="7">
        <v>22578.82</v>
      </c>
      <c r="G42" s="7">
        <v>23439.71</v>
      </c>
      <c r="H42" s="7">
        <v>24304.35</v>
      </c>
      <c r="I42" s="7">
        <v>25141.09</v>
      </c>
      <c r="J42" s="7">
        <v>25977.83</v>
      </c>
      <c r="K42" s="7">
        <v>26814.57</v>
      </c>
      <c r="L42" s="7">
        <v>27651.31</v>
      </c>
      <c r="M42" s="7">
        <v>28488.05</v>
      </c>
      <c r="N42" s="7">
        <v>29324.79</v>
      </c>
      <c r="O42" s="7">
        <v>30205.8</v>
      </c>
      <c r="P42" s="7">
        <v>30205.8</v>
      </c>
    </row>
    <row r="43" spans="1:16" x14ac:dyDescent="0.2">
      <c r="A43" s="3">
        <v>122027</v>
      </c>
      <c r="B43" s="6" t="s">
        <v>49</v>
      </c>
      <c r="C43" s="7">
        <v>-4039916.6</v>
      </c>
      <c r="D43" s="7">
        <v>-4044836.32</v>
      </c>
      <c r="E43" s="7">
        <v>-4049756.08</v>
      </c>
      <c r="F43" s="7">
        <v>-4054675.83</v>
      </c>
      <c r="G43" s="7">
        <v>-4059595.53</v>
      </c>
      <c r="H43" s="7">
        <v>-4064515.26</v>
      </c>
      <c r="I43" s="7">
        <v>-4069435.07</v>
      </c>
      <c r="J43" s="7">
        <v>-4074354.72</v>
      </c>
      <c r="K43" s="7">
        <v>-4079274.43</v>
      </c>
      <c r="L43" s="7">
        <v>-4084194.21</v>
      </c>
      <c r="M43" s="7">
        <v>-4089113.94</v>
      </c>
      <c r="N43" s="7">
        <v>-4094033.66</v>
      </c>
      <c r="O43" s="7">
        <v>-4098953.36</v>
      </c>
      <c r="P43" s="7">
        <v>-4098953.36</v>
      </c>
    </row>
    <row r="44" spans="1:16" x14ac:dyDescent="0.2">
      <c r="A44" s="3">
        <v>122028</v>
      </c>
      <c r="B44" s="6" t="s">
        <v>50</v>
      </c>
      <c r="C44" s="7">
        <v>-7156579.8099999996</v>
      </c>
      <c r="D44" s="7">
        <v>-7260592.1100000003</v>
      </c>
      <c r="E44" s="7">
        <v>-7364604.4199999999</v>
      </c>
      <c r="F44" s="7">
        <v>-7468616.7199999997</v>
      </c>
      <c r="G44" s="7">
        <v>-7572628.9299999997</v>
      </c>
      <c r="H44" s="7">
        <v>-7416187.8499999996</v>
      </c>
      <c r="I44" s="7">
        <v>-7518155.2999999998</v>
      </c>
      <c r="J44" s="7">
        <v>-7620122.5</v>
      </c>
      <c r="K44" s="7">
        <v>-7722089.8200000003</v>
      </c>
      <c r="L44" s="7">
        <v>-7824057.2199999997</v>
      </c>
      <c r="M44" s="7">
        <v>-7926327.29</v>
      </c>
      <c r="N44" s="7">
        <v>-8028900.1200000001</v>
      </c>
      <c r="O44" s="7">
        <v>-8131159.0700000003</v>
      </c>
      <c r="P44" s="7">
        <v>-8131159.0700000003</v>
      </c>
    </row>
    <row r="45" spans="1:16" x14ac:dyDescent="0.2">
      <c r="A45" s="3">
        <v>122029</v>
      </c>
      <c r="B45" s="6" t="s">
        <v>51</v>
      </c>
      <c r="C45" s="7">
        <v>0</v>
      </c>
      <c r="D45" s="7">
        <v>0</v>
      </c>
      <c r="E45" s="7">
        <v>0</v>
      </c>
      <c r="F45" s="7">
        <v>0</v>
      </c>
      <c r="G45" s="7">
        <v>0</v>
      </c>
      <c r="H45" s="7">
        <v>0</v>
      </c>
      <c r="I45" s="7">
        <v>0</v>
      </c>
      <c r="J45" s="7">
        <v>0</v>
      </c>
      <c r="K45" s="7">
        <v>0</v>
      </c>
      <c r="L45" s="7">
        <v>0</v>
      </c>
      <c r="M45" s="7">
        <v>0</v>
      </c>
      <c r="N45" s="7">
        <v>0</v>
      </c>
      <c r="O45" s="7">
        <v>0</v>
      </c>
      <c r="P45" s="7">
        <v>0</v>
      </c>
    </row>
    <row r="46" spans="1:16" x14ac:dyDescent="0.2">
      <c r="A46" s="3">
        <v>131001</v>
      </c>
      <c r="B46" s="6" t="s">
        <v>52</v>
      </c>
      <c r="C46" s="7">
        <v>380791.16</v>
      </c>
      <c r="D46" s="7">
        <v>-2805443.7</v>
      </c>
      <c r="E46" s="7">
        <v>1446136.9</v>
      </c>
      <c r="F46" s="7">
        <v>325320.95</v>
      </c>
      <c r="G46" s="7">
        <v>6733130.8200000003</v>
      </c>
      <c r="H46" s="7">
        <v>-178879.04</v>
      </c>
      <c r="I46" s="7">
        <v>-176051.7</v>
      </c>
      <c r="J46" s="7">
        <v>632545.15</v>
      </c>
      <c r="K46" s="7">
        <v>-2354923.41</v>
      </c>
      <c r="L46" s="7">
        <v>23025619.969999999</v>
      </c>
      <c r="M46" s="7">
        <v>2619599.79</v>
      </c>
      <c r="N46" s="7">
        <v>-19234300.960000001</v>
      </c>
      <c r="O46" s="7">
        <v>-2293315.11</v>
      </c>
      <c r="P46" s="7">
        <v>-2293315.11</v>
      </c>
    </row>
    <row r="47" spans="1:16" x14ac:dyDescent="0.2">
      <c r="A47" s="3">
        <v>131006</v>
      </c>
      <c r="B47" s="6" t="s">
        <v>53</v>
      </c>
      <c r="C47" s="7">
        <v>48568.32</v>
      </c>
      <c r="D47" s="7">
        <v>34943.089999999997</v>
      </c>
      <c r="E47" s="7">
        <v>63852.47</v>
      </c>
      <c r="F47" s="7">
        <v>30944.43</v>
      </c>
      <c r="G47" s="7">
        <v>26852.29</v>
      </c>
      <c r="H47" s="7">
        <v>70355.289999999994</v>
      </c>
      <c r="I47" s="7">
        <v>19585.849999999999</v>
      </c>
      <c r="J47" s="7">
        <v>18249.330000000002</v>
      </c>
      <c r="K47" s="7">
        <v>59412.97</v>
      </c>
      <c r="L47" s="7">
        <v>64966.12</v>
      </c>
      <c r="M47" s="7">
        <v>92691.34</v>
      </c>
      <c r="N47" s="7">
        <v>114971.39</v>
      </c>
      <c r="O47" s="7">
        <v>84347.7</v>
      </c>
      <c r="P47" s="7">
        <v>84347.7</v>
      </c>
    </row>
    <row r="48" spans="1:16" x14ac:dyDescent="0.2">
      <c r="A48" s="3">
        <v>131032</v>
      </c>
      <c r="B48" s="6" t="s">
        <v>54</v>
      </c>
      <c r="C48" s="7">
        <v>1232.73</v>
      </c>
      <c r="D48" s="7">
        <v>1232.73</v>
      </c>
      <c r="E48" s="7">
        <v>1232.73</v>
      </c>
      <c r="F48" s="7">
        <v>1232.92</v>
      </c>
      <c r="G48" s="7">
        <v>1232.92</v>
      </c>
      <c r="H48" s="7">
        <v>1232.92</v>
      </c>
      <c r="I48" s="7">
        <v>1232.92</v>
      </c>
      <c r="J48" s="7">
        <v>1232.92</v>
      </c>
      <c r="K48" s="7">
        <v>1232.92</v>
      </c>
      <c r="L48" s="7">
        <v>1232.92</v>
      </c>
      <c r="M48" s="7">
        <v>1232.92</v>
      </c>
      <c r="N48" s="7">
        <v>1232.92</v>
      </c>
      <c r="O48" s="7">
        <v>1232.92</v>
      </c>
      <c r="P48" s="7">
        <v>1232.92</v>
      </c>
    </row>
    <row r="49" spans="1:16" x14ac:dyDescent="0.2">
      <c r="A49" s="3">
        <v>131040</v>
      </c>
      <c r="B49" s="6" t="s">
        <v>55</v>
      </c>
      <c r="C49" s="7">
        <v>10773.02</v>
      </c>
      <c r="D49" s="7">
        <v>3832.31</v>
      </c>
      <c r="E49" s="7">
        <v>14577.6</v>
      </c>
      <c r="F49" s="7">
        <v>8349.49</v>
      </c>
      <c r="G49" s="7">
        <v>3832.94</v>
      </c>
      <c r="H49" s="7">
        <v>1528.21</v>
      </c>
      <c r="I49" s="7">
        <v>2431.38</v>
      </c>
      <c r="J49" s="7">
        <v>1659.87</v>
      </c>
      <c r="K49" s="7">
        <v>1683.59</v>
      </c>
      <c r="L49" s="7">
        <v>391.65</v>
      </c>
      <c r="M49" s="7">
        <v>-263</v>
      </c>
      <c r="N49" s="7">
        <v>1271.55</v>
      </c>
      <c r="O49" s="7">
        <v>3868.65</v>
      </c>
      <c r="P49" s="7">
        <v>3868.65</v>
      </c>
    </row>
    <row r="50" spans="1:16" x14ac:dyDescent="0.2">
      <c r="A50" s="3">
        <v>131041</v>
      </c>
      <c r="B50" s="6" t="s">
        <v>56</v>
      </c>
      <c r="C50" s="7">
        <v>0</v>
      </c>
      <c r="D50" s="7">
        <v>-1034767.34</v>
      </c>
      <c r="E50" s="7">
        <v>368745.69</v>
      </c>
      <c r="F50" s="7">
        <v>152940.47</v>
      </c>
      <c r="G50" s="7">
        <v>119648.41</v>
      </c>
      <c r="H50" s="7">
        <v>264155.68</v>
      </c>
      <c r="I50" s="7">
        <v>80173.67</v>
      </c>
      <c r="J50" s="7">
        <v>55071.5</v>
      </c>
      <c r="K50" s="7">
        <v>54817.91</v>
      </c>
      <c r="L50" s="7">
        <v>19700.18</v>
      </c>
      <c r="M50" s="7">
        <v>14941.6</v>
      </c>
      <c r="N50" s="7">
        <v>-14733.14</v>
      </c>
      <c r="O50" s="7">
        <v>127489.77</v>
      </c>
      <c r="P50" s="7">
        <v>127489.77</v>
      </c>
    </row>
    <row r="51" spans="1:16" x14ac:dyDescent="0.2">
      <c r="A51" s="3">
        <v>131042</v>
      </c>
      <c r="B51" s="6" t="s">
        <v>57</v>
      </c>
      <c r="C51" s="7">
        <v>306.66000000000003</v>
      </c>
      <c r="D51" s="7">
        <v>306.66000000000003</v>
      </c>
      <c r="E51" s="7">
        <v>306.66000000000003</v>
      </c>
      <c r="F51" s="7">
        <v>306.66000000000003</v>
      </c>
      <c r="G51" s="7">
        <v>306.66000000000003</v>
      </c>
      <c r="H51" s="7">
        <v>306.66000000000003</v>
      </c>
      <c r="I51" s="7">
        <v>0</v>
      </c>
      <c r="J51" s="7">
        <v>0</v>
      </c>
      <c r="K51" s="7">
        <v>0</v>
      </c>
      <c r="L51" s="7">
        <v>0</v>
      </c>
      <c r="M51" s="7">
        <v>0</v>
      </c>
      <c r="N51" s="7">
        <v>0</v>
      </c>
      <c r="O51" s="7">
        <v>0</v>
      </c>
      <c r="P51" s="7">
        <v>0</v>
      </c>
    </row>
    <row r="52" spans="1:16" x14ac:dyDescent="0.2">
      <c r="A52" s="3">
        <v>131044</v>
      </c>
      <c r="B52" s="6" t="s">
        <v>58</v>
      </c>
      <c r="C52" s="7">
        <v>-456054.69</v>
      </c>
      <c r="D52" s="7">
        <v>-401789.95</v>
      </c>
      <c r="E52" s="7">
        <v>-385905.29</v>
      </c>
      <c r="F52" s="7">
        <v>-388313.92</v>
      </c>
      <c r="G52" s="7">
        <v>-448326.88</v>
      </c>
      <c r="H52" s="7">
        <v>-417618.21</v>
      </c>
      <c r="I52" s="7">
        <v>-301572.46000000002</v>
      </c>
      <c r="J52" s="7">
        <v>-336374.3</v>
      </c>
      <c r="K52" s="7">
        <v>-331487.12</v>
      </c>
      <c r="L52" s="7">
        <v>-379388.94</v>
      </c>
      <c r="M52" s="7">
        <v>-425811.05</v>
      </c>
      <c r="N52" s="7">
        <v>12405756.52</v>
      </c>
      <c r="O52" s="7">
        <v>-274169.83</v>
      </c>
      <c r="P52" s="7">
        <v>-274169.83</v>
      </c>
    </row>
    <row r="53" spans="1:16" x14ac:dyDescent="0.2">
      <c r="A53" s="3">
        <v>131045</v>
      </c>
      <c r="B53" s="6" t="s">
        <v>59</v>
      </c>
      <c r="C53" s="7">
        <v>2030154.53</v>
      </c>
      <c r="D53" s="7">
        <v>7614607.3799999999</v>
      </c>
      <c r="E53" s="7">
        <v>1837490.47</v>
      </c>
      <c r="F53" s="7">
        <v>1477781.35</v>
      </c>
      <c r="G53" s="7">
        <v>3700565.46</v>
      </c>
      <c r="H53" s="7">
        <v>1640171.68</v>
      </c>
      <c r="I53" s="7">
        <v>1304280.45</v>
      </c>
      <c r="J53" s="7">
        <v>618415.97</v>
      </c>
      <c r="K53" s="7">
        <v>351250.89</v>
      </c>
      <c r="L53" s="7">
        <v>957962.85</v>
      </c>
      <c r="M53" s="7">
        <v>1369605.41</v>
      </c>
      <c r="N53" s="7">
        <v>-1364357.17</v>
      </c>
      <c r="O53" s="7">
        <v>2693292.65</v>
      </c>
      <c r="P53" s="7">
        <v>2693292.65</v>
      </c>
    </row>
    <row r="54" spans="1:16" x14ac:dyDescent="0.2">
      <c r="A54" s="3">
        <v>131051</v>
      </c>
      <c r="B54" s="6" t="s">
        <v>60</v>
      </c>
      <c r="C54" s="7">
        <v>-70752.95</v>
      </c>
      <c r="D54" s="7">
        <v>-35610.89</v>
      </c>
      <c r="E54" s="7">
        <v>-43647.78</v>
      </c>
      <c r="F54" s="7">
        <v>-77190.33</v>
      </c>
      <c r="G54" s="7">
        <v>-924310.31</v>
      </c>
      <c r="H54" s="7">
        <v>-71593.64</v>
      </c>
      <c r="I54" s="7">
        <v>-86568.25</v>
      </c>
      <c r="J54" s="7">
        <v>-114621.59</v>
      </c>
      <c r="K54" s="7">
        <v>-91495.11</v>
      </c>
      <c r="L54" s="7">
        <v>-86203.33</v>
      </c>
      <c r="M54" s="7">
        <v>-48711.55</v>
      </c>
      <c r="N54" s="7">
        <v>-78693.210000000006</v>
      </c>
      <c r="O54" s="7">
        <v>-92702.24</v>
      </c>
      <c r="P54" s="7">
        <v>-92702.24</v>
      </c>
    </row>
    <row r="55" spans="1:16" x14ac:dyDescent="0.2">
      <c r="A55" s="3">
        <v>131052</v>
      </c>
      <c r="B55" s="6" t="s">
        <v>61</v>
      </c>
      <c r="C55" s="7">
        <v>-1926916.56</v>
      </c>
      <c r="D55" s="7">
        <v>-1850163.61</v>
      </c>
      <c r="E55" s="7">
        <v>-2923166.47</v>
      </c>
      <c r="F55" s="7">
        <v>-1791745.9</v>
      </c>
      <c r="G55" s="7">
        <v>-2428071.4700000002</v>
      </c>
      <c r="H55" s="7">
        <v>-1648000.24</v>
      </c>
      <c r="I55" s="7">
        <v>-1921921.66</v>
      </c>
      <c r="J55" s="7">
        <v>-1632306.05</v>
      </c>
      <c r="K55" s="7">
        <v>-776376.25</v>
      </c>
      <c r="L55" s="7">
        <v>-1950877.89</v>
      </c>
      <c r="M55" s="7">
        <v>-2448060.4300000002</v>
      </c>
      <c r="N55" s="7">
        <v>-990124.52</v>
      </c>
      <c r="O55" s="7">
        <v>-1449467.17</v>
      </c>
      <c r="P55" s="7">
        <v>-1449467.17</v>
      </c>
    </row>
    <row r="56" spans="1:16" x14ac:dyDescent="0.2">
      <c r="A56" s="3">
        <v>131053</v>
      </c>
      <c r="B56" s="6" t="s">
        <v>62</v>
      </c>
      <c r="C56" s="7">
        <v>-19719.62</v>
      </c>
      <c r="D56" s="7">
        <v>-825.5</v>
      </c>
      <c r="E56" s="7">
        <v>-825.5</v>
      </c>
      <c r="F56" s="7">
        <v>-825.5</v>
      </c>
      <c r="G56" s="7">
        <v>-825.5</v>
      </c>
      <c r="H56" s="7">
        <v>-825.5</v>
      </c>
      <c r="I56" s="7">
        <v>-825.5</v>
      </c>
      <c r="J56" s="7">
        <v>-825.5</v>
      </c>
      <c r="K56" s="7">
        <v>-825.5</v>
      </c>
      <c r="L56" s="7">
        <v>0</v>
      </c>
      <c r="M56" s="7">
        <v>0</v>
      </c>
      <c r="N56" s="7">
        <v>0</v>
      </c>
      <c r="O56" s="7">
        <v>0</v>
      </c>
      <c r="P56" s="7">
        <v>0</v>
      </c>
    </row>
    <row r="57" spans="1:16" x14ac:dyDescent="0.2">
      <c r="A57" s="3">
        <v>131060</v>
      </c>
      <c r="B57" s="6" t="s">
        <v>63</v>
      </c>
      <c r="C57" s="7">
        <v>0</v>
      </c>
      <c r="D57" s="7">
        <v>0</v>
      </c>
      <c r="E57" s="7">
        <v>0</v>
      </c>
      <c r="F57" s="7">
        <v>0</v>
      </c>
      <c r="G57" s="7">
        <v>0</v>
      </c>
      <c r="H57" s="7">
        <v>0</v>
      </c>
      <c r="I57" s="7">
        <v>0</v>
      </c>
      <c r="J57" s="7">
        <v>0</v>
      </c>
      <c r="K57" s="7">
        <v>0</v>
      </c>
      <c r="L57" s="7">
        <v>0</v>
      </c>
      <c r="M57" s="7">
        <v>0</v>
      </c>
      <c r="N57" s="7">
        <v>0</v>
      </c>
      <c r="O57" s="7">
        <v>0</v>
      </c>
      <c r="P57" s="7">
        <v>0</v>
      </c>
    </row>
    <row r="58" spans="1:16" x14ac:dyDescent="0.2">
      <c r="A58" s="3">
        <v>131061</v>
      </c>
      <c r="B58" s="6" t="s">
        <v>63</v>
      </c>
      <c r="C58" s="7">
        <v>0</v>
      </c>
      <c r="D58" s="7">
        <v>0</v>
      </c>
      <c r="E58" s="7">
        <v>0</v>
      </c>
      <c r="F58" s="7">
        <v>0</v>
      </c>
      <c r="G58" s="7">
        <v>0</v>
      </c>
      <c r="H58" s="7">
        <v>0</v>
      </c>
      <c r="I58" s="7">
        <v>0</v>
      </c>
      <c r="J58" s="7">
        <v>0</v>
      </c>
      <c r="K58" s="7">
        <v>0</v>
      </c>
      <c r="L58" s="7">
        <v>0</v>
      </c>
      <c r="M58" s="7">
        <v>0</v>
      </c>
      <c r="N58" s="7">
        <v>0</v>
      </c>
      <c r="O58" s="7">
        <v>0</v>
      </c>
      <c r="P58" s="7">
        <v>0</v>
      </c>
    </row>
    <row r="59" spans="1:16" x14ac:dyDescent="0.2">
      <c r="A59" s="3">
        <v>131070</v>
      </c>
      <c r="B59" s="6" t="s">
        <v>63</v>
      </c>
      <c r="C59" s="7">
        <v>0</v>
      </c>
      <c r="D59" s="7">
        <v>0</v>
      </c>
      <c r="E59" s="7">
        <v>0</v>
      </c>
      <c r="F59" s="7">
        <v>0</v>
      </c>
      <c r="G59" s="7">
        <v>0</v>
      </c>
      <c r="H59" s="7">
        <v>0</v>
      </c>
      <c r="I59" s="7">
        <v>0</v>
      </c>
      <c r="J59" s="7">
        <v>0</v>
      </c>
      <c r="K59" s="7">
        <v>0</v>
      </c>
      <c r="L59" s="7">
        <v>0</v>
      </c>
      <c r="M59" s="7">
        <v>0</v>
      </c>
      <c r="N59" s="7">
        <v>0</v>
      </c>
      <c r="O59" s="7">
        <v>0</v>
      </c>
      <c r="P59" s="7">
        <v>0</v>
      </c>
    </row>
    <row r="60" spans="1:16" x14ac:dyDescent="0.2">
      <c r="A60" s="3">
        <v>131999</v>
      </c>
      <c r="B60" s="6" t="s">
        <v>64</v>
      </c>
      <c r="C60" s="7">
        <v>1636597.97</v>
      </c>
      <c r="D60" s="7">
        <v>4692043.7</v>
      </c>
      <c r="E60" s="7">
        <v>1521502.85</v>
      </c>
      <c r="F60" s="7">
        <v>1544440.78</v>
      </c>
      <c r="G60" s="7">
        <v>0</v>
      </c>
      <c r="H60" s="7">
        <v>1899298.42</v>
      </c>
      <c r="I60" s="7">
        <v>2185367.11</v>
      </c>
      <c r="J60" s="7">
        <v>1115207.99</v>
      </c>
      <c r="K60" s="7">
        <v>3223620.27</v>
      </c>
      <c r="L60" s="7">
        <v>0</v>
      </c>
      <c r="M60" s="7">
        <v>0</v>
      </c>
      <c r="N60" s="7">
        <v>0</v>
      </c>
      <c r="O60" s="7">
        <v>3835484.52</v>
      </c>
      <c r="P60" s="7">
        <v>3835484.52</v>
      </c>
    </row>
    <row r="61" spans="1:16" x14ac:dyDescent="0.2">
      <c r="A61" s="3">
        <v>134036</v>
      </c>
      <c r="B61" s="6" t="s">
        <v>65</v>
      </c>
      <c r="C61" s="7">
        <v>1136606.8700000001</v>
      </c>
      <c r="D61" s="7">
        <v>1136606.8700000001</v>
      </c>
      <c r="E61" s="7">
        <v>1134008.6200000001</v>
      </c>
      <c r="F61" s="7">
        <v>1134008.6200000001</v>
      </c>
      <c r="G61" s="7">
        <v>1134008.6200000001</v>
      </c>
      <c r="H61" s="7">
        <v>1134008.6200000001</v>
      </c>
      <c r="I61" s="7">
        <v>1134008.6200000001</v>
      </c>
      <c r="J61" s="7">
        <v>1134008.6200000001</v>
      </c>
      <c r="K61" s="7">
        <v>1134008.6200000001</v>
      </c>
      <c r="L61" s="7">
        <v>1134008.6200000001</v>
      </c>
      <c r="M61" s="7">
        <v>1134008.6200000001</v>
      </c>
      <c r="N61" s="7">
        <v>1134008.6200000001</v>
      </c>
      <c r="O61" s="7">
        <v>1134008.6200000001</v>
      </c>
      <c r="P61" s="7">
        <v>1134008.6200000001</v>
      </c>
    </row>
    <row r="62" spans="1:16" x14ac:dyDescent="0.2">
      <c r="A62" s="3">
        <v>135002</v>
      </c>
      <c r="B62" s="6" t="s">
        <v>66</v>
      </c>
      <c r="C62" s="7">
        <v>7507.83</v>
      </c>
      <c r="D62" s="7">
        <v>7310.61</v>
      </c>
      <c r="E62" s="7">
        <v>7210.61</v>
      </c>
      <c r="F62" s="7">
        <v>7110.61</v>
      </c>
      <c r="G62" s="7">
        <v>6054.13</v>
      </c>
      <c r="H62" s="7">
        <v>6023.21</v>
      </c>
      <c r="I62" s="7">
        <v>9725.16</v>
      </c>
      <c r="J62" s="7">
        <v>8889.5400000000009</v>
      </c>
      <c r="K62" s="7">
        <v>8053.92</v>
      </c>
      <c r="L62" s="7">
        <v>7218.3</v>
      </c>
      <c r="M62" s="7">
        <v>6382.68</v>
      </c>
      <c r="N62" s="7">
        <v>5869.22</v>
      </c>
      <c r="O62" s="7">
        <v>5359.41</v>
      </c>
      <c r="P62" s="7">
        <v>5359.41</v>
      </c>
    </row>
    <row r="63" spans="1:16" x14ac:dyDescent="0.2">
      <c r="A63" s="3">
        <v>135009</v>
      </c>
      <c r="B63" s="6" t="s">
        <v>67</v>
      </c>
      <c r="C63" s="7">
        <v>38638.74</v>
      </c>
      <c r="D63" s="7">
        <v>34974.629999999997</v>
      </c>
      <c r="E63" s="7">
        <v>32125.17</v>
      </c>
      <c r="F63" s="7">
        <v>29279.39</v>
      </c>
      <c r="G63" s="7">
        <v>26433.61</v>
      </c>
      <c r="H63" s="7">
        <v>23082.2</v>
      </c>
      <c r="I63" s="7">
        <v>20236.419999999998</v>
      </c>
      <c r="J63" s="7">
        <v>17896.27</v>
      </c>
      <c r="K63" s="7">
        <v>15013.56</v>
      </c>
      <c r="L63" s="7">
        <v>12014.88</v>
      </c>
      <c r="M63" s="7">
        <v>8485.64</v>
      </c>
      <c r="N63" s="7">
        <v>5521.16</v>
      </c>
      <c r="O63" s="7">
        <v>3948.64</v>
      </c>
      <c r="P63" s="7">
        <v>3948.64</v>
      </c>
    </row>
    <row r="64" spans="1:16" x14ac:dyDescent="0.2">
      <c r="A64" s="3">
        <v>135104</v>
      </c>
      <c r="B64" s="6" t="s">
        <v>68</v>
      </c>
      <c r="C64" s="7">
        <v>500</v>
      </c>
      <c r="D64" s="7">
        <v>500</v>
      </c>
      <c r="E64" s="7">
        <v>500</v>
      </c>
      <c r="F64" s="7">
        <v>500</v>
      </c>
      <c r="G64" s="7">
        <v>500</v>
      </c>
      <c r="H64" s="7">
        <v>500</v>
      </c>
      <c r="I64" s="7">
        <v>500</v>
      </c>
      <c r="J64" s="7">
        <v>500</v>
      </c>
      <c r="K64" s="7">
        <v>500</v>
      </c>
      <c r="L64" s="7">
        <v>500</v>
      </c>
      <c r="M64" s="7">
        <v>500</v>
      </c>
      <c r="N64" s="7">
        <v>500</v>
      </c>
      <c r="O64" s="7">
        <v>500</v>
      </c>
      <c r="P64" s="7">
        <v>500</v>
      </c>
    </row>
    <row r="65" spans="1:16" x14ac:dyDescent="0.2">
      <c r="A65" s="3">
        <v>135109</v>
      </c>
      <c r="B65" s="6" t="s">
        <v>69</v>
      </c>
      <c r="C65" s="7">
        <v>3000</v>
      </c>
      <c r="D65" s="7">
        <v>3000</v>
      </c>
      <c r="E65" s="7">
        <v>3000</v>
      </c>
      <c r="F65" s="7">
        <v>3000</v>
      </c>
      <c r="G65" s="7">
        <v>3000</v>
      </c>
      <c r="H65" s="7">
        <v>3000</v>
      </c>
      <c r="I65" s="7">
        <v>3000</v>
      </c>
      <c r="J65" s="7">
        <v>3000</v>
      </c>
      <c r="K65" s="7">
        <v>3000</v>
      </c>
      <c r="L65" s="7">
        <v>3000</v>
      </c>
      <c r="M65" s="7">
        <v>3000</v>
      </c>
      <c r="N65" s="7">
        <v>3000</v>
      </c>
      <c r="O65" s="7">
        <v>3000</v>
      </c>
      <c r="P65" s="7">
        <v>3000</v>
      </c>
    </row>
    <row r="66" spans="1:16" x14ac:dyDescent="0.2">
      <c r="A66" s="3">
        <v>135110</v>
      </c>
      <c r="B66" s="6" t="s">
        <v>70</v>
      </c>
      <c r="C66" s="7">
        <v>900</v>
      </c>
      <c r="D66" s="7">
        <v>900</v>
      </c>
      <c r="E66" s="7">
        <v>900</v>
      </c>
      <c r="F66" s="7">
        <v>900</v>
      </c>
      <c r="G66" s="7">
        <v>900</v>
      </c>
      <c r="H66" s="7">
        <v>900</v>
      </c>
      <c r="I66" s="7">
        <v>900</v>
      </c>
      <c r="J66" s="7">
        <v>900</v>
      </c>
      <c r="K66" s="7">
        <v>900</v>
      </c>
      <c r="L66" s="7">
        <v>900</v>
      </c>
      <c r="M66" s="7">
        <v>900</v>
      </c>
      <c r="N66" s="7">
        <v>900</v>
      </c>
      <c r="O66" s="7">
        <v>900</v>
      </c>
      <c r="P66" s="7">
        <v>900</v>
      </c>
    </row>
    <row r="67" spans="1:16" x14ac:dyDescent="0.2">
      <c r="A67" s="3">
        <v>135111</v>
      </c>
      <c r="B67" s="6" t="s">
        <v>71</v>
      </c>
      <c r="C67" s="7">
        <v>7000</v>
      </c>
      <c r="D67" s="7">
        <v>7000</v>
      </c>
      <c r="E67" s="7">
        <v>7000</v>
      </c>
      <c r="F67" s="7">
        <v>7000</v>
      </c>
      <c r="G67" s="7">
        <v>7000</v>
      </c>
      <c r="H67" s="7">
        <v>7000</v>
      </c>
      <c r="I67" s="7">
        <v>7000</v>
      </c>
      <c r="J67" s="7">
        <v>7000</v>
      </c>
      <c r="K67" s="7">
        <v>0</v>
      </c>
      <c r="L67" s="7">
        <v>0</v>
      </c>
      <c r="M67" s="7">
        <v>0</v>
      </c>
      <c r="N67" s="7">
        <v>0</v>
      </c>
      <c r="O67" s="7">
        <v>0</v>
      </c>
      <c r="P67" s="7">
        <v>0</v>
      </c>
    </row>
    <row r="68" spans="1:16" x14ac:dyDescent="0.2">
      <c r="A68" s="3">
        <v>135112</v>
      </c>
      <c r="B68" s="6" t="s">
        <v>72</v>
      </c>
      <c r="C68" s="7">
        <v>25000</v>
      </c>
      <c r="D68" s="7">
        <v>25000</v>
      </c>
      <c r="E68" s="7">
        <v>25000</v>
      </c>
      <c r="F68" s="7">
        <v>25000</v>
      </c>
      <c r="G68" s="7">
        <v>25000</v>
      </c>
      <c r="H68" s="7">
        <v>25000</v>
      </c>
      <c r="I68" s="7">
        <v>25000</v>
      </c>
      <c r="J68" s="7">
        <v>25000</v>
      </c>
      <c r="K68" s="7">
        <v>25000</v>
      </c>
      <c r="L68" s="7">
        <v>25000</v>
      </c>
      <c r="M68" s="7">
        <v>25000</v>
      </c>
      <c r="N68" s="7">
        <v>25000</v>
      </c>
      <c r="O68" s="7">
        <v>25000</v>
      </c>
      <c r="P68" s="7">
        <v>25000</v>
      </c>
    </row>
    <row r="69" spans="1:16" x14ac:dyDescent="0.2">
      <c r="A69" s="3">
        <v>135114</v>
      </c>
      <c r="B69" s="6" t="s">
        <v>73</v>
      </c>
      <c r="C69" s="7">
        <v>5000</v>
      </c>
      <c r="D69" s="7">
        <v>5000</v>
      </c>
      <c r="E69" s="7">
        <v>5000</v>
      </c>
      <c r="F69" s="7">
        <v>5000</v>
      </c>
      <c r="G69" s="7">
        <v>5000</v>
      </c>
      <c r="H69" s="7">
        <v>5000</v>
      </c>
      <c r="I69" s="7">
        <v>5000</v>
      </c>
      <c r="J69" s="7">
        <v>5000</v>
      </c>
      <c r="K69" s="7">
        <v>5000</v>
      </c>
      <c r="L69" s="7">
        <v>5000</v>
      </c>
      <c r="M69" s="7">
        <v>5000</v>
      </c>
      <c r="N69" s="7">
        <v>5000</v>
      </c>
      <c r="O69" s="7">
        <v>5000</v>
      </c>
      <c r="P69" s="7">
        <v>5000</v>
      </c>
    </row>
    <row r="70" spans="1:16" x14ac:dyDescent="0.2">
      <c r="A70" s="3">
        <v>135118</v>
      </c>
      <c r="B70" s="6" t="s">
        <v>70</v>
      </c>
      <c r="C70" s="7">
        <v>50</v>
      </c>
      <c r="D70" s="7">
        <v>50</v>
      </c>
      <c r="E70" s="7">
        <v>50</v>
      </c>
      <c r="F70" s="7">
        <v>50</v>
      </c>
      <c r="G70" s="7">
        <v>50</v>
      </c>
      <c r="H70" s="7">
        <v>50</v>
      </c>
      <c r="I70" s="7">
        <v>50</v>
      </c>
      <c r="J70" s="7">
        <v>50</v>
      </c>
      <c r="K70" s="7">
        <v>50</v>
      </c>
      <c r="L70" s="7">
        <v>50</v>
      </c>
      <c r="M70" s="7">
        <v>50</v>
      </c>
      <c r="N70" s="7">
        <v>50</v>
      </c>
      <c r="O70" s="7">
        <v>50</v>
      </c>
      <c r="P70" s="7">
        <v>50</v>
      </c>
    </row>
    <row r="71" spans="1:16" x14ac:dyDescent="0.2">
      <c r="A71" s="3">
        <v>135121</v>
      </c>
      <c r="B71" s="6" t="s">
        <v>74</v>
      </c>
      <c r="C71" s="7">
        <v>1900</v>
      </c>
      <c r="D71" s="7">
        <v>1900</v>
      </c>
      <c r="E71" s="7">
        <v>1900</v>
      </c>
      <c r="F71" s="7">
        <v>1900</v>
      </c>
      <c r="G71" s="7">
        <v>1900</v>
      </c>
      <c r="H71" s="7">
        <v>1900</v>
      </c>
      <c r="I71" s="7">
        <v>1900</v>
      </c>
      <c r="J71" s="7">
        <v>1900</v>
      </c>
      <c r="K71" s="7">
        <v>1900</v>
      </c>
      <c r="L71" s="7">
        <v>1900</v>
      </c>
      <c r="M71" s="7">
        <v>1900</v>
      </c>
      <c r="N71" s="7">
        <v>1900</v>
      </c>
      <c r="O71" s="7">
        <v>1900</v>
      </c>
      <c r="P71" s="7">
        <v>1900</v>
      </c>
    </row>
    <row r="72" spans="1:16" x14ac:dyDescent="0.2">
      <c r="A72" s="3">
        <v>135122</v>
      </c>
      <c r="B72" s="6" t="s">
        <v>74</v>
      </c>
      <c r="C72" s="7">
        <v>3000</v>
      </c>
      <c r="D72" s="7">
        <v>3000</v>
      </c>
      <c r="E72" s="7">
        <v>3000</v>
      </c>
      <c r="F72" s="7">
        <v>3000</v>
      </c>
      <c r="G72" s="7">
        <v>3000</v>
      </c>
      <c r="H72" s="7">
        <v>3000</v>
      </c>
      <c r="I72" s="7">
        <v>3000</v>
      </c>
      <c r="J72" s="7">
        <v>3000</v>
      </c>
      <c r="K72" s="7">
        <v>3000</v>
      </c>
      <c r="L72" s="7">
        <v>3000</v>
      </c>
      <c r="M72" s="7">
        <v>3000</v>
      </c>
      <c r="N72" s="7">
        <v>3000</v>
      </c>
      <c r="O72" s="7">
        <v>3000</v>
      </c>
      <c r="P72" s="7">
        <v>3000</v>
      </c>
    </row>
    <row r="73" spans="1:16" x14ac:dyDescent="0.2">
      <c r="A73" s="3">
        <v>135125</v>
      </c>
      <c r="B73" s="6" t="s">
        <v>75</v>
      </c>
      <c r="C73" s="7">
        <v>5000</v>
      </c>
      <c r="D73" s="7">
        <v>5000</v>
      </c>
      <c r="E73" s="7">
        <v>5000</v>
      </c>
      <c r="F73" s="7">
        <v>5000</v>
      </c>
      <c r="G73" s="7">
        <v>5000</v>
      </c>
      <c r="H73" s="7">
        <v>5000</v>
      </c>
      <c r="I73" s="7">
        <v>5000</v>
      </c>
      <c r="J73" s="7">
        <v>5000</v>
      </c>
      <c r="K73" s="7">
        <v>5000</v>
      </c>
      <c r="L73" s="7">
        <v>5000</v>
      </c>
      <c r="M73" s="7">
        <v>5000</v>
      </c>
      <c r="N73" s="7">
        <v>5000</v>
      </c>
      <c r="O73" s="7">
        <v>5000</v>
      </c>
      <c r="P73" s="7">
        <v>5000</v>
      </c>
    </row>
    <row r="74" spans="1:16" x14ac:dyDescent="0.2">
      <c r="A74" s="3">
        <v>135131</v>
      </c>
      <c r="B74" s="6" t="s">
        <v>76</v>
      </c>
      <c r="C74" s="7">
        <v>200</v>
      </c>
      <c r="D74" s="7">
        <v>200</v>
      </c>
      <c r="E74" s="7">
        <v>200</v>
      </c>
      <c r="F74" s="7">
        <v>200</v>
      </c>
      <c r="G74" s="7">
        <v>200</v>
      </c>
      <c r="H74" s="7">
        <v>200</v>
      </c>
      <c r="I74" s="7">
        <v>200</v>
      </c>
      <c r="J74" s="7">
        <v>200</v>
      </c>
      <c r="K74" s="7">
        <v>200</v>
      </c>
      <c r="L74" s="7">
        <v>200</v>
      </c>
      <c r="M74" s="7">
        <v>200</v>
      </c>
      <c r="N74" s="7">
        <v>200</v>
      </c>
      <c r="O74" s="7">
        <v>200</v>
      </c>
      <c r="P74" s="7">
        <v>200</v>
      </c>
    </row>
    <row r="75" spans="1:16" x14ac:dyDescent="0.2">
      <c r="A75" s="3">
        <v>135135</v>
      </c>
      <c r="B75" s="6" t="s">
        <v>77</v>
      </c>
      <c r="C75" s="7">
        <v>5000</v>
      </c>
      <c r="D75" s="7">
        <v>5000</v>
      </c>
      <c r="E75" s="7">
        <v>5000</v>
      </c>
      <c r="F75" s="7">
        <v>5000</v>
      </c>
      <c r="G75" s="7">
        <v>5000</v>
      </c>
      <c r="H75" s="7">
        <v>5000</v>
      </c>
      <c r="I75" s="7">
        <v>5000</v>
      </c>
      <c r="J75" s="7">
        <v>5000</v>
      </c>
      <c r="K75" s="7">
        <v>5000</v>
      </c>
      <c r="L75" s="7">
        <v>5000</v>
      </c>
      <c r="M75" s="7">
        <v>5000</v>
      </c>
      <c r="N75" s="7">
        <v>5000</v>
      </c>
      <c r="O75" s="7">
        <v>5000</v>
      </c>
      <c r="P75" s="7">
        <v>5000</v>
      </c>
    </row>
    <row r="76" spans="1:16" x14ac:dyDescent="0.2">
      <c r="A76" s="3">
        <v>135137</v>
      </c>
      <c r="B76" s="6" t="s">
        <v>78</v>
      </c>
      <c r="C76" s="7">
        <v>6000</v>
      </c>
      <c r="D76" s="7">
        <v>6000</v>
      </c>
      <c r="E76" s="7">
        <v>6000</v>
      </c>
      <c r="F76" s="7">
        <v>6000</v>
      </c>
      <c r="G76" s="7">
        <v>6000</v>
      </c>
      <c r="H76" s="7">
        <v>6000</v>
      </c>
      <c r="I76" s="7">
        <v>6000</v>
      </c>
      <c r="J76" s="7">
        <v>6000</v>
      </c>
      <c r="K76" s="7">
        <v>6000</v>
      </c>
      <c r="L76" s="7">
        <v>6000</v>
      </c>
      <c r="M76" s="7">
        <v>6000</v>
      </c>
      <c r="N76" s="7">
        <v>6000</v>
      </c>
      <c r="O76" s="7">
        <v>6000</v>
      </c>
      <c r="P76" s="7">
        <v>6000</v>
      </c>
    </row>
    <row r="77" spans="1:16" x14ac:dyDescent="0.2">
      <c r="A77" s="3">
        <v>135140</v>
      </c>
      <c r="B77" s="6" t="s">
        <v>79</v>
      </c>
      <c r="C77" s="7">
        <v>0</v>
      </c>
      <c r="D77" s="7">
        <v>0</v>
      </c>
      <c r="E77" s="7">
        <v>0</v>
      </c>
      <c r="F77" s="7">
        <v>125000</v>
      </c>
      <c r="G77" s="7">
        <v>125000</v>
      </c>
      <c r="H77" s="7">
        <v>125000</v>
      </c>
      <c r="I77" s="7">
        <v>125000</v>
      </c>
      <c r="J77" s="7">
        <v>125000</v>
      </c>
      <c r="K77" s="7">
        <v>125000</v>
      </c>
      <c r="L77" s="7">
        <v>125000</v>
      </c>
      <c r="M77" s="7">
        <v>125000</v>
      </c>
      <c r="N77" s="7">
        <v>125000</v>
      </c>
      <c r="O77" s="7">
        <v>125000</v>
      </c>
      <c r="P77" s="7">
        <v>125000</v>
      </c>
    </row>
    <row r="78" spans="1:16" x14ac:dyDescent="0.2">
      <c r="A78" s="3">
        <v>136002</v>
      </c>
      <c r="B78" s="6" t="s">
        <v>80</v>
      </c>
      <c r="C78" s="7">
        <v>0</v>
      </c>
      <c r="D78" s="7">
        <v>0</v>
      </c>
      <c r="E78" s="7">
        <v>0</v>
      </c>
      <c r="F78" s="7">
        <v>0</v>
      </c>
      <c r="G78" s="7">
        <v>0</v>
      </c>
      <c r="H78" s="7">
        <v>0</v>
      </c>
      <c r="I78" s="7">
        <v>0</v>
      </c>
      <c r="J78" s="7">
        <v>0</v>
      </c>
      <c r="K78" s="7">
        <v>0</v>
      </c>
      <c r="L78" s="7">
        <v>0</v>
      </c>
      <c r="M78" s="7">
        <v>0</v>
      </c>
      <c r="N78" s="7">
        <v>0</v>
      </c>
      <c r="O78" s="7">
        <v>0</v>
      </c>
      <c r="P78" s="7">
        <v>0</v>
      </c>
    </row>
    <row r="79" spans="1:16" x14ac:dyDescent="0.2">
      <c r="A79" s="3">
        <v>136032</v>
      </c>
      <c r="B79" s="6" t="s">
        <v>81</v>
      </c>
      <c r="C79" s="7">
        <v>62.85</v>
      </c>
      <c r="D79" s="7">
        <v>62.85</v>
      </c>
      <c r="E79" s="7">
        <v>62.85</v>
      </c>
      <c r="F79" s="7">
        <v>88.55</v>
      </c>
      <c r="G79" s="7">
        <v>88.55</v>
      </c>
      <c r="H79" s="7">
        <v>88.55</v>
      </c>
      <c r="I79" s="7">
        <v>88.55</v>
      </c>
      <c r="J79" s="7">
        <v>88.55</v>
      </c>
      <c r="K79" s="7">
        <v>88.55</v>
      </c>
      <c r="L79" s="7">
        <v>88.55</v>
      </c>
      <c r="M79" s="7">
        <v>88.55</v>
      </c>
      <c r="N79" s="7">
        <v>88.55</v>
      </c>
      <c r="O79" s="7">
        <v>88.55</v>
      </c>
      <c r="P79" s="7">
        <v>88.55</v>
      </c>
    </row>
    <row r="80" spans="1:16" x14ac:dyDescent="0.2">
      <c r="A80" s="3">
        <v>142001</v>
      </c>
      <c r="B80" s="6" t="s">
        <v>82</v>
      </c>
      <c r="C80" s="7">
        <v>35580275.380000003</v>
      </c>
      <c r="D80" s="7">
        <v>52653922.729999997</v>
      </c>
      <c r="E80" s="7">
        <v>53922788.32</v>
      </c>
      <c r="F80" s="7">
        <v>50534055.509999998</v>
      </c>
      <c r="G80" s="7">
        <v>45117168.32</v>
      </c>
      <c r="H80" s="7">
        <v>38918141.299999997</v>
      </c>
      <c r="I80" s="7">
        <v>23968857.699999999</v>
      </c>
      <c r="J80" s="7">
        <v>17959790.149999999</v>
      </c>
      <c r="K80" s="7">
        <v>11210258.5</v>
      </c>
      <c r="L80" s="7">
        <v>9108772.1199999992</v>
      </c>
      <c r="M80" s="7">
        <v>9826020.6600000001</v>
      </c>
      <c r="N80" s="7">
        <v>20237484.210000001</v>
      </c>
      <c r="O80" s="7">
        <v>39246548.649999999</v>
      </c>
      <c r="P80" s="7">
        <v>39246548.649999999</v>
      </c>
    </row>
    <row r="81" spans="1:16" x14ac:dyDescent="0.2">
      <c r="A81" s="3">
        <v>142010</v>
      </c>
      <c r="B81" s="6" t="s">
        <v>83</v>
      </c>
      <c r="C81" s="7">
        <v>-29440.6</v>
      </c>
      <c r="D81" s="7">
        <v>-36092.76</v>
      </c>
      <c r="E81" s="7">
        <v>-41613.160000000003</v>
      </c>
      <c r="F81" s="7">
        <v>-45506.26</v>
      </c>
      <c r="G81" s="7">
        <v>-46794.44</v>
      </c>
      <c r="H81" s="7">
        <v>-50382.05</v>
      </c>
      <c r="I81" s="7">
        <v>-54678.85</v>
      </c>
      <c r="J81" s="7">
        <v>-55493.13</v>
      </c>
      <c r="K81" s="7">
        <v>-63212.83</v>
      </c>
      <c r="L81" s="7">
        <v>-64886.26</v>
      </c>
      <c r="M81" s="7">
        <v>-73899.47</v>
      </c>
      <c r="N81" s="7">
        <v>-81014.63</v>
      </c>
      <c r="O81" s="7">
        <v>-91942.49</v>
      </c>
      <c r="P81" s="7">
        <v>-91942.49</v>
      </c>
    </row>
    <row r="82" spans="1:16" x14ac:dyDescent="0.2">
      <c r="A82" s="3">
        <v>142032</v>
      </c>
      <c r="B82" s="6" t="s">
        <v>84</v>
      </c>
      <c r="C82" s="7">
        <v>1303371.01</v>
      </c>
      <c r="D82" s="7">
        <v>6066087.0099999998</v>
      </c>
      <c r="E82" s="7">
        <v>15284247.01</v>
      </c>
      <c r="F82" s="7">
        <v>15284247.01</v>
      </c>
      <c r="G82" s="7">
        <v>10358409.24</v>
      </c>
      <c r="H82" s="7">
        <v>1359993.7</v>
      </c>
      <c r="I82" s="7">
        <v>0</v>
      </c>
      <c r="J82" s="7">
        <v>0</v>
      </c>
      <c r="K82" s="7">
        <v>0</v>
      </c>
      <c r="L82" s="7">
        <v>0</v>
      </c>
      <c r="M82" s="7">
        <v>0</v>
      </c>
      <c r="N82" s="7">
        <v>0</v>
      </c>
      <c r="O82" s="7">
        <v>4704390.59</v>
      </c>
      <c r="P82" s="7">
        <v>4704390.59</v>
      </c>
    </row>
    <row r="83" spans="1:16" x14ac:dyDescent="0.2">
      <c r="A83" s="3">
        <v>142101</v>
      </c>
      <c r="B83" s="6" t="s">
        <v>85</v>
      </c>
      <c r="C83" s="7">
        <v>18203012.420000002</v>
      </c>
      <c r="D83" s="7">
        <v>22428564.030000001</v>
      </c>
      <c r="E83" s="7">
        <v>20323177.68</v>
      </c>
      <c r="F83" s="7">
        <v>17180749.780000001</v>
      </c>
      <c r="G83" s="7">
        <v>13534401.76</v>
      </c>
      <c r="H83" s="7">
        <v>10534775.310000001</v>
      </c>
      <c r="I83" s="7">
        <v>4872015.67</v>
      </c>
      <c r="J83" s="7">
        <v>5741270.5099999998</v>
      </c>
      <c r="K83" s="7">
        <v>4242288.51</v>
      </c>
      <c r="L83" s="7">
        <v>4196798.76</v>
      </c>
      <c r="M83" s="7">
        <v>5516243.0899999999</v>
      </c>
      <c r="N83" s="7">
        <v>11116607.92</v>
      </c>
      <c r="O83" s="7">
        <v>18018960.960000001</v>
      </c>
      <c r="P83" s="7">
        <v>18018960.960000001</v>
      </c>
    </row>
    <row r="84" spans="1:16" x14ac:dyDescent="0.2">
      <c r="A84" s="3">
        <v>142102</v>
      </c>
      <c r="B84" s="6" t="s">
        <v>86</v>
      </c>
      <c r="C84" s="7">
        <v>4734455.25</v>
      </c>
      <c r="D84" s="7">
        <v>4947866.46</v>
      </c>
      <c r="E84" s="7">
        <v>4948782.33</v>
      </c>
      <c r="F84" s="7">
        <v>4663884.7300000004</v>
      </c>
      <c r="G84" s="7">
        <v>4376395.66</v>
      </c>
      <c r="H84" s="7">
        <v>3932404.71</v>
      </c>
      <c r="I84" s="7">
        <v>2484818.1</v>
      </c>
      <c r="J84" s="7">
        <v>3673928.82</v>
      </c>
      <c r="K84" s="7">
        <v>3167947.99</v>
      </c>
      <c r="L84" s="7">
        <v>2816324.94</v>
      </c>
      <c r="M84" s="7">
        <v>3422920.26</v>
      </c>
      <c r="N84" s="7">
        <v>4277937.7300000004</v>
      </c>
      <c r="O84" s="7">
        <v>5402915.7999999998</v>
      </c>
      <c r="P84" s="7">
        <v>5402915.7999999998</v>
      </c>
    </row>
    <row r="85" spans="1:16" x14ac:dyDescent="0.2">
      <c r="A85" s="3">
        <v>142103</v>
      </c>
      <c r="B85" s="6" t="s">
        <v>87</v>
      </c>
      <c r="C85" s="7">
        <v>1980714.81</v>
      </c>
      <c r="D85" s="7">
        <v>1834933.03</v>
      </c>
      <c r="E85" s="7">
        <v>1744539.11</v>
      </c>
      <c r="F85" s="7">
        <v>2007698.21</v>
      </c>
      <c r="G85" s="7">
        <v>2116917.17</v>
      </c>
      <c r="H85" s="7">
        <v>1808687.85</v>
      </c>
      <c r="I85" s="7">
        <v>1611686.54</v>
      </c>
      <c r="J85" s="7">
        <v>2255328.0299999998</v>
      </c>
      <c r="K85" s="7">
        <v>1766004.23</v>
      </c>
      <c r="L85" s="7">
        <v>2006756.14</v>
      </c>
      <c r="M85" s="7">
        <v>2140880.7400000002</v>
      </c>
      <c r="N85" s="7">
        <v>1768371.61</v>
      </c>
      <c r="O85" s="7">
        <v>2137772.5099999998</v>
      </c>
      <c r="P85" s="7">
        <v>2137772.5099999998</v>
      </c>
    </row>
    <row r="86" spans="1:16" x14ac:dyDescent="0.2">
      <c r="A86" s="3">
        <v>142106</v>
      </c>
      <c r="B86" s="6" t="s">
        <v>88</v>
      </c>
      <c r="C86" s="7">
        <v>353251.2</v>
      </c>
      <c r="D86" s="7">
        <v>353251.2</v>
      </c>
      <c r="E86" s="7">
        <v>319065.59000000003</v>
      </c>
      <c r="F86" s="7">
        <v>353251.2</v>
      </c>
      <c r="G86" s="7">
        <v>341856</v>
      </c>
      <c r="H86" s="7">
        <v>353251.2</v>
      </c>
      <c r="I86" s="7">
        <v>431301.36</v>
      </c>
      <c r="J86" s="7">
        <v>353251.2</v>
      </c>
      <c r="K86" s="7">
        <v>353251.2</v>
      </c>
      <c r="L86" s="7">
        <v>520681</v>
      </c>
      <c r="M86" s="7">
        <v>-341491.79</v>
      </c>
      <c r="N86" s="7">
        <v>-341491.79</v>
      </c>
      <c r="O86" s="7">
        <v>364.21</v>
      </c>
      <c r="P86" s="7">
        <v>364.21</v>
      </c>
    </row>
    <row r="87" spans="1:16" x14ac:dyDescent="0.2">
      <c r="A87" s="3">
        <v>142107</v>
      </c>
      <c r="B87" s="6" t="s">
        <v>89</v>
      </c>
      <c r="C87" s="7">
        <v>104063.82</v>
      </c>
      <c r="D87" s="7">
        <v>195798.48</v>
      </c>
      <c r="E87" s="7">
        <v>177577.75</v>
      </c>
      <c r="F87" s="7">
        <v>167704.07999999999</v>
      </c>
      <c r="G87" s="7">
        <v>91664.78</v>
      </c>
      <c r="H87" s="7">
        <v>179931.3</v>
      </c>
      <c r="I87" s="7">
        <v>180023.06</v>
      </c>
      <c r="J87" s="7">
        <v>181815.27</v>
      </c>
      <c r="K87" s="7">
        <v>182836.85</v>
      </c>
      <c r="L87" s="7">
        <v>188875.31</v>
      </c>
      <c r="M87" s="7">
        <v>183100.01</v>
      </c>
      <c r="N87" s="7">
        <v>122031.73</v>
      </c>
      <c r="O87" s="7">
        <v>126522.29</v>
      </c>
      <c r="P87" s="7">
        <v>126522.29</v>
      </c>
    </row>
    <row r="88" spans="1:16" x14ac:dyDescent="0.2">
      <c r="A88" s="3">
        <v>143001</v>
      </c>
      <c r="B88" s="6" t="s">
        <v>90</v>
      </c>
      <c r="C88" s="7">
        <v>555663.57999999996</v>
      </c>
      <c r="D88" s="7">
        <v>553500.55000000005</v>
      </c>
      <c r="E88" s="7">
        <v>547541.84</v>
      </c>
      <c r="F88" s="7">
        <v>377971.46</v>
      </c>
      <c r="G88" s="7">
        <v>346781.72</v>
      </c>
      <c r="H88" s="7">
        <v>359803.94</v>
      </c>
      <c r="I88" s="7">
        <v>479521.32</v>
      </c>
      <c r="J88" s="7">
        <v>491845.13</v>
      </c>
      <c r="K88" s="7">
        <v>579276.97</v>
      </c>
      <c r="L88" s="7">
        <v>582414.48</v>
      </c>
      <c r="M88" s="7">
        <v>848644.15</v>
      </c>
      <c r="N88" s="7">
        <v>859757.29</v>
      </c>
      <c r="O88" s="7">
        <v>959025.53</v>
      </c>
      <c r="P88" s="7">
        <v>959025.53</v>
      </c>
    </row>
    <row r="89" spans="1:16" x14ac:dyDescent="0.2">
      <c r="A89" s="3">
        <v>143003</v>
      </c>
      <c r="B89" s="6" t="s">
        <v>91</v>
      </c>
      <c r="C89" s="7">
        <v>0</v>
      </c>
      <c r="D89" s="7">
        <v>0</v>
      </c>
      <c r="E89" s="7">
        <v>0</v>
      </c>
      <c r="F89" s="7">
        <v>0</v>
      </c>
      <c r="G89" s="7">
        <v>0</v>
      </c>
      <c r="H89" s="7">
        <v>0</v>
      </c>
      <c r="I89" s="7">
        <v>0</v>
      </c>
      <c r="J89" s="7">
        <v>0</v>
      </c>
      <c r="K89" s="7">
        <v>0</v>
      </c>
      <c r="L89" s="7">
        <v>0</v>
      </c>
      <c r="M89" s="7">
        <v>0</v>
      </c>
      <c r="N89" s="7">
        <v>0</v>
      </c>
      <c r="O89" s="7">
        <v>0</v>
      </c>
      <c r="P89" s="7">
        <v>0</v>
      </c>
    </row>
    <row r="90" spans="1:16" x14ac:dyDescent="0.2">
      <c r="A90" s="3">
        <v>143006</v>
      </c>
      <c r="B90" s="6" t="s">
        <v>92</v>
      </c>
      <c r="C90" s="7">
        <v>3174.96</v>
      </c>
      <c r="D90" s="7">
        <v>34595.96</v>
      </c>
      <c r="E90" s="7">
        <v>9156</v>
      </c>
      <c r="F90" s="7">
        <v>2818</v>
      </c>
      <c r="G90" s="7">
        <v>25846</v>
      </c>
      <c r="H90" s="7">
        <v>49006</v>
      </c>
      <c r="I90" s="7">
        <v>63986.36</v>
      </c>
      <c r="J90" s="7">
        <v>63890.18</v>
      </c>
      <c r="K90" s="7">
        <v>5246.2</v>
      </c>
      <c r="L90" s="7">
        <v>8876.92</v>
      </c>
      <c r="M90" s="7">
        <v>8426.18</v>
      </c>
      <c r="N90" s="7">
        <v>8147.92</v>
      </c>
      <c r="O90" s="7">
        <v>14496.42</v>
      </c>
      <c r="P90" s="7">
        <v>14496.42</v>
      </c>
    </row>
    <row r="91" spans="1:16" x14ac:dyDescent="0.2">
      <c r="A91" s="3">
        <v>143009</v>
      </c>
      <c r="B91" s="6" t="s">
        <v>93</v>
      </c>
      <c r="C91" s="7">
        <v>13203.15</v>
      </c>
      <c r="D91" s="7">
        <v>9096.89</v>
      </c>
      <c r="E91" s="7">
        <v>7707.76</v>
      </c>
      <c r="F91" s="7">
        <v>17639.73</v>
      </c>
      <c r="G91" s="7">
        <v>5462.33</v>
      </c>
      <c r="H91" s="7">
        <v>12080.49</v>
      </c>
      <c r="I91" s="7">
        <v>43221.21</v>
      </c>
      <c r="J91" s="7">
        <v>17007.45</v>
      </c>
      <c r="K91" s="7">
        <v>3425.98</v>
      </c>
      <c r="L91" s="7">
        <v>397258.9</v>
      </c>
      <c r="M91" s="7">
        <v>217525.31</v>
      </c>
      <c r="N91" s="7">
        <v>276378.87</v>
      </c>
      <c r="O91" s="7">
        <v>587014.09</v>
      </c>
      <c r="P91" s="7">
        <v>587014.09</v>
      </c>
    </row>
    <row r="92" spans="1:16" x14ac:dyDescent="0.2">
      <c r="A92" s="3">
        <v>143010</v>
      </c>
      <c r="B92" s="6" t="s">
        <v>94</v>
      </c>
      <c r="C92" s="7">
        <v>0</v>
      </c>
      <c r="D92" s="7">
        <v>0</v>
      </c>
      <c r="E92" s="7">
        <v>0</v>
      </c>
      <c r="F92" s="7">
        <v>0</v>
      </c>
      <c r="G92" s="7">
        <v>0</v>
      </c>
      <c r="H92" s="7">
        <v>0</v>
      </c>
      <c r="I92" s="7">
        <v>0</v>
      </c>
      <c r="J92" s="7">
        <v>0</v>
      </c>
      <c r="K92" s="7">
        <v>0</v>
      </c>
      <c r="L92" s="7">
        <v>0</v>
      </c>
      <c r="M92" s="7">
        <v>0</v>
      </c>
      <c r="N92" s="7">
        <v>2455107</v>
      </c>
      <c r="O92" s="7">
        <v>2455107</v>
      </c>
      <c r="P92" s="7">
        <v>2455107</v>
      </c>
    </row>
    <row r="93" spans="1:16" x14ac:dyDescent="0.2">
      <c r="A93" s="3">
        <v>143011</v>
      </c>
      <c r="B93" s="6" t="s">
        <v>95</v>
      </c>
      <c r="C93" s="7">
        <v>3346116.07</v>
      </c>
      <c r="D93" s="7">
        <v>4205671.04</v>
      </c>
      <c r="E93" s="7">
        <v>2960536.71</v>
      </c>
      <c r="F93" s="7">
        <v>2792499.76</v>
      </c>
      <c r="G93" s="7">
        <v>1945760.64</v>
      </c>
      <c r="H93" s="7">
        <v>2203598.87</v>
      </c>
      <c r="I93" s="7">
        <v>2626193.13</v>
      </c>
      <c r="J93" s="7">
        <v>2257382.75</v>
      </c>
      <c r="K93" s="7">
        <v>3813707.23</v>
      </c>
      <c r="L93" s="7">
        <v>3583410.36</v>
      </c>
      <c r="M93" s="7">
        <v>3492316.41</v>
      </c>
      <c r="N93" s="7">
        <v>3357851.93</v>
      </c>
      <c r="O93" s="7">
        <v>1925204.38</v>
      </c>
      <c r="P93" s="7">
        <v>1925204.38</v>
      </c>
    </row>
    <row r="94" spans="1:16" x14ac:dyDescent="0.2">
      <c r="A94" s="3">
        <v>143016</v>
      </c>
      <c r="B94" s="6" t="s">
        <v>96</v>
      </c>
      <c r="C94" s="7">
        <v>0</v>
      </c>
      <c r="D94" s="7">
        <v>0</v>
      </c>
      <c r="E94" s="7">
        <v>0</v>
      </c>
      <c r="F94" s="7">
        <v>0</v>
      </c>
      <c r="G94" s="7">
        <v>0</v>
      </c>
      <c r="H94" s="7">
        <v>0</v>
      </c>
      <c r="I94" s="7">
        <v>0</v>
      </c>
      <c r="J94" s="7">
        <v>0</v>
      </c>
      <c r="K94" s="7">
        <v>0</v>
      </c>
      <c r="L94" s="7">
        <v>0</v>
      </c>
      <c r="M94" s="7">
        <v>0</v>
      </c>
      <c r="N94" s="7">
        <v>0</v>
      </c>
      <c r="O94" s="7">
        <v>0</v>
      </c>
      <c r="P94" s="7">
        <v>0</v>
      </c>
    </row>
    <row r="95" spans="1:16" x14ac:dyDescent="0.2">
      <c r="A95" s="3">
        <v>143019</v>
      </c>
      <c r="B95" s="6" t="s">
        <v>97</v>
      </c>
      <c r="C95" s="7">
        <v>0</v>
      </c>
      <c r="D95" s="7">
        <v>405</v>
      </c>
      <c r="E95" s="7">
        <v>0</v>
      </c>
      <c r="F95" s="7">
        <v>0</v>
      </c>
      <c r="G95" s="7">
        <v>0</v>
      </c>
      <c r="H95" s="7">
        <v>0</v>
      </c>
      <c r="I95" s="7">
        <v>0</v>
      </c>
      <c r="J95" s="7">
        <v>0</v>
      </c>
      <c r="K95" s="7">
        <v>0</v>
      </c>
      <c r="L95" s="7">
        <v>0</v>
      </c>
      <c r="M95" s="7">
        <v>0</v>
      </c>
      <c r="N95" s="7">
        <v>0</v>
      </c>
      <c r="O95" s="7">
        <v>0</v>
      </c>
      <c r="P95" s="7">
        <v>0</v>
      </c>
    </row>
    <row r="96" spans="1:16" x14ac:dyDescent="0.2">
      <c r="A96" s="3">
        <v>143020</v>
      </c>
      <c r="B96" s="6" t="s">
        <v>98</v>
      </c>
      <c r="C96" s="7">
        <v>0</v>
      </c>
      <c r="D96" s="7">
        <v>0</v>
      </c>
      <c r="E96" s="7">
        <v>0</v>
      </c>
      <c r="F96" s="7">
        <v>0</v>
      </c>
      <c r="G96" s="7">
        <v>0</v>
      </c>
      <c r="H96" s="7">
        <v>0</v>
      </c>
      <c r="I96" s="7">
        <v>0</v>
      </c>
      <c r="J96" s="7">
        <v>0</v>
      </c>
      <c r="K96" s="7">
        <v>0</v>
      </c>
      <c r="L96" s="7">
        <v>0</v>
      </c>
      <c r="M96" s="7">
        <v>0</v>
      </c>
      <c r="N96" s="7">
        <v>0</v>
      </c>
      <c r="O96" s="7">
        <v>0</v>
      </c>
      <c r="P96" s="7">
        <v>0</v>
      </c>
    </row>
    <row r="97" spans="1:16" x14ac:dyDescent="0.2">
      <c r="A97" s="3">
        <v>143022</v>
      </c>
      <c r="B97" s="6" t="s">
        <v>99</v>
      </c>
      <c r="C97" s="7">
        <v>866.46</v>
      </c>
      <c r="D97" s="7">
        <v>862.39</v>
      </c>
      <c r="E97" s="7">
        <v>961.37</v>
      </c>
      <c r="F97" s="7">
        <v>872.12</v>
      </c>
      <c r="G97" s="7">
        <v>874.86</v>
      </c>
      <c r="H97" s="7">
        <v>862.39</v>
      </c>
      <c r="I97" s="7">
        <v>718.22</v>
      </c>
      <c r="J97" s="7">
        <v>324.56</v>
      </c>
      <c r="K97" s="7">
        <v>1196.4000000000001</v>
      </c>
      <c r="L97" s="7">
        <v>251</v>
      </c>
      <c r="M97" s="7">
        <v>340.8</v>
      </c>
      <c r="N97" s="7">
        <v>249.8</v>
      </c>
      <c r="O97" s="7">
        <v>203.06</v>
      </c>
      <c r="P97" s="7">
        <v>203.06</v>
      </c>
    </row>
    <row r="98" spans="1:16" x14ac:dyDescent="0.2">
      <c r="A98" s="3">
        <v>143025</v>
      </c>
      <c r="B98" s="6" t="s">
        <v>100</v>
      </c>
      <c r="C98" s="7">
        <v>109081</v>
      </c>
      <c r="D98" s="7">
        <v>109081</v>
      </c>
      <c r="E98" s="7">
        <v>44829.37</v>
      </c>
      <c r="F98" s="7">
        <v>98248.37</v>
      </c>
      <c r="G98" s="7">
        <v>52313.37</v>
      </c>
      <c r="H98" s="7">
        <v>-1105.6300000000001</v>
      </c>
      <c r="I98" s="7">
        <v>1200111.3700000001</v>
      </c>
      <c r="J98" s="7">
        <v>1200111.3700000001</v>
      </c>
      <c r="K98" s="7">
        <v>1200111.3700000001</v>
      </c>
      <c r="L98" s="7">
        <v>1200111.3700000001</v>
      </c>
      <c r="M98" s="7">
        <v>1200111.3700000001</v>
      </c>
      <c r="N98" s="7">
        <v>950257.37</v>
      </c>
      <c r="O98" s="7">
        <v>410574.96</v>
      </c>
      <c r="P98" s="7">
        <v>410574.96</v>
      </c>
    </row>
    <row r="99" spans="1:16" x14ac:dyDescent="0.2">
      <c r="A99" s="3">
        <v>143026</v>
      </c>
      <c r="B99" s="6" t="s">
        <v>101</v>
      </c>
      <c r="C99" s="7">
        <v>0</v>
      </c>
      <c r="D99" s="7">
        <v>0</v>
      </c>
      <c r="E99" s="7">
        <v>0</v>
      </c>
      <c r="F99" s="7">
        <v>0</v>
      </c>
      <c r="G99" s="7">
        <v>0</v>
      </c>
      <c r="H99" s="7">
        <v>0</v>
      </c>
      <c r="I99" s="7">
        <v>0</v>
      </c>
      <c r="J99" s="7">
        <v>0</v>
      </c>
      <c r="K99" s="7">
        <v>0</v>
      </c>
      <c r="L99" s="7">
        <v>0</v>
      </c>
      <c r="M99" s="7">
        <v>0</v>
      </c>
      <c r="N99" s="7">
        <v>0</v>
      </c>
      <c r="O99" s="7">
        <v>0</v>
      </c>
      <c r="P99" s="7">
        <v>0</v>
      </c>
    </row>
    <row r="100" spans="1:16" x14ac:dyDescent="0.2">
      <c r="A100" s="3">
        <v>143027</v>
      </c>
      <c r="B100" s="6" t="s">
        <v>102</v>
      </c>
      <c r="C100" s="7">
        <v>0</v>
      </c>
      <c r="D100" s="7">
        <v>0</v>
      </c>
      <c r="E100" s="7">
        <v>0</v>
      </c>
      <c r="F100" s="7">
        <v>0</v>
      </c>
      <c r="G100" s="7">
        <v>0</v>
      </c>
      <c r="H100" s="7">
        <v>0</v>
      </c>
      <c r="I100" s="7">
        <v>0</v>
      </c>
      <c r="J100" s="7">
        <v>0</v>
      </c>
      <c r="K100" s="7">
        <v>0</v>
      </c>
      <c r="L100" s="7">
        <v>0</v>
      </c>
      <c r="M100" s="7">
        <v>1300</v>
      </c>
      <c r="N100" s="7">
        <v>1300</v>
      </c>
      <c r="O100" s="7">
        <v>1300</v>
      </c>
      <c r="P100" s="7">
        <v>1300</v>
      </c>
    </row>
    <row r="101" spans="1:16" x14ac:dyDescent="0.2">
      <c r="A101" s="3">
        <v>143028</v>
      </c>
      <c r="B101" s="6" t="s">
        <v>103</v>
      </c>
      <c r="C101" s="7">
        <v>0</v>
      </c>
      <c r="D101" s="7">
        <v>0</v>
      </c>
      <c r="E101" s="7">
        <v>0</v>
      </c>
      <c r="F101" s="7">
        <v>112387.53</v>
      </c>
      <c r="G101" s="7">
        <v>128937.69</v>
      </c>
      <c r="H101" s="7">
        <v>133842.6</v>
      </c>
      <c r="I101" s="7">
        <v>141922.97</v>
      </c>
      <c r="J101" s="7">
        <v>156913.54999999999</v>
      </c>
      <c r="K101" s="7">
        <v>161781.75</v>
      </c>
      <c r="L101" s="7">
        <v>166471.95000000001</v>
      </c>
      <c r="M101" s="7">
        <v>196176.55</v>
      </c>
      <c r="N101" s="7">
        <v>199695.67</v>
      </c>
      <c r="O101" s="7">
        <v>202461.71</v>
      </c>
      <c r="P101" s="7">
        <v>202461.71</v>
      </c>
    </row>
    <row r="102" spans="1:16" x14ac:dyDescent="0.2">
      <c r="A102" s="3">
        <v>171002</v>
      </c>
      <c r="B102" s="6" t="s">
        <v>104</v>
      </c>
      <c r="C102" s="7">
        <v>0</v>
      </c>
      <c r="D102" s="7">
        <v>0</v>
      </c>
      <c r="E102" s="7">
        <v>0</v>
      </c>
      <c r="F102" s="7">
        <v>0</v>
      </c>
      <c r="G102" s="7">
        <v>0</v>
      </c>
      <c r="H102" s="7">
        <v>0</v>
      </c>
      <c r="I102" s="7">
        <v>0</v>
      </c>
      <c r="J102" s="7">
        <v>0</v>
      </c>
      <c r="K102" s="7">
        <v>0</v>
      </c>
      <c r="L102" s="7">
        <v>0</v>
      </c>
      <c r="M102" s="7">
        <v>0</v>
      </c>
      <c r="N102" s="7">
        <v>0</v>
      </c>
      <c r="O102" s="7">
        <v>0</v>
      </c>
      <c r="P102" s="7">
        <v>0</v>
      </c>
    </row>
    <row r="103" spans="1:16" x14ac:dyDescent="0.2">
      <c r="A103" s="3">
        <v>172001</v>
      </c>
      <c r="B103" s="6" t="s">
        <v>105</v>
      </c>
      <c r="C103" s="7">
        <v>0</v>
      </c>
      <c r="D103" s="7">
        <v>0</v>
      </c>
      <c r="E103" s="7">
        <v>0</v>
      </c>
      <c r="F103" s="7">
        <v>0</v>
      </c>
      <c r="G103" s="7">
        <v>0</v>
      </c>
      <c r="H103" s="7">
        <v>0</v>
      </c>
      <c r="I103" s="7">
        <v>0</v>
      </c>
      <c r="J103" s="7">
        <v>0</v>
      </c>
      <c r="K103" s="7">
        <v>0</v>
      </c>
      <c r="L103" s="7">
        <v>0</v>
      </c>
      <c r="M103" s="7">
        <v>0</v>
      </c>
      <c r="N103" s="7">
        <v>0</v>
      </c>
      <c r="O103" s="7">
        <v>0</v>
      </c>
      <c r="P103" s="7">
        <v>0</v>
      </c>
    </row>
    <row r="104" spans="1:16" x14ac:dyDescent="0.2">
      <c r="A104" s="3">
        <v>173001</v>
      </c>
      <c r="B104" s="6" t="s">
        <v>106</v>
      </c>
      <c r="C104" s="7">
        <v>61634672.5</v>
      </c>
      <c r="D104" s="7">
        <v>49196058.670000002</v>
      </c>
      <c r="E104" s="7">
        <v>56086013.5</v>
      </c>
      <c r="F104" s="7">
        <v>42988161.340000004</v>
      </c>
      <c r="G104" s="7">
        <v>38023991</v>
      </c>
      <c r="H104" s="7">
        <v>25556867.5</v>
      </c>
      <c r="I104" s="7">
        <v>15031084.140000001</v>
      </c>
      <c r="J104" s="7">
        <v>12912796.5</v>
      </c>
      <c r="K104" s="7">
        <v>13047353.5</v>
      </c>
      <c r="L104" s="7">
        <v>14287000.5</v>
      </c>
      <c r="M104" s="7">
        <v>29560566.5</v>
      </c>
      <c r="N104" s="7">
        <v>55017125.75</v>
      </c>
      <c r="O104" s="7">
        <v>61639891.590000004</v>
      </c>
      <c r="P104" s="7">
        <v>61639891.590000004</v>
      </c>
    </row>
    <row r="105" spans="1:16" x14ac:dyDescent="0.2">
      <c r="A105" s="3">
        <v>173003</v>
      </c>
      <c r="B105" s="6" t="s">
        <v>107</v>
      </c>
      <c r="C105" s="7">
        <v>3168728.3</v>
      </c>
      <c r="D105" s="7">
        <v>2894013.92</v>
      </c>
      <c r="E105" s="7">
        <v>-4400489.2300000004</v>
      </c>
      <c r="F105" s="7">
        <v>-646215</v>
      </c>
      <c r="G105" s="7">
        <v>-2450699.09</v>
      </c>
      <c r="H105" s="7">
        <v>0</v>
      </c>
      <c r="I105" s="7">
        <v>0</v>
      </c>
      <c r="J105" s="7">
        <v>0</v>
      </c>
      <c r="K105" s="7">
        <v>0</v>
      </c>
      <c r="L105" s="7">
        <v>0</v>
      </c>
      <c r="M105" s="7">
        <v>0</v>
      </c>
      <c r="N105" s="7">
        <v>256922.4</v>
      </c>
      <c r="O105" s="7">
        <v>285152.08</v>
      </c>
      <c r="P105" s="7">
        <v>285152.08</v>
      </c>
    </row>
    <row r="106" spans="1:16" x14ac:dyDescent="0.2">
      <c r="A106" s="3">
        <v>144011</v>
      </c>
      <c r="B106" s="6" t="s">
        <v>108</v>
      </c>
      <c r="C106" s="7">
        <v>-1981196.76</v>
      </c>
      <c r="D106" s="7">
        <v>-2512187.19</v>
      </c>
      <c r="E106" s="7">
        <v>-2727959.82</v>
      </c>
      <c r="F106" s="7">
        <v>-2934509.52</v>
      </c>
      <c r="G106" s="7">
        <v>-2933844.87</v>
      </c>
      <c r="H106" s="7">
        <v>-2735118.8</v>
      </c>
      <c r="I106" s="7">
        <v>-2231366.88</v>
      </c>
      <c r="J106" s="7">
        <v>-1837813.42</v>
      </c>
      <c r="K106" s="7">
        <v>-1517834.49</v>
      </c>
      <c r="L106" s="7">
        <v>-1259672.8700000001</v>
      </c>
      <c r="M106" s="7">
        <v>-1389775.21</v>
      </c>
      <c r="N106" s="7">
        <v>-1669422.81</v>
      </c>
      <c r="O106" s="7">
        <v>-2217596.08</v>
      </c>
      <c r="P106" s="7">
        <v>-2217596.08</v>
      </c>
    </row>
    <row r="107" spans="1:16" x14ac:dyDescent="0.2">
      <c r="A107" s="3">
        <v>144012</v>
      </c>
      <c r="B107" s="6" t="s">
        <v>109</v>
      </c>
      <c r="C107" s="7">
        <v>-228107.26</v>
      </c>
      <c r="D107" s="7">
        <v>-303018.90000000002</v>
      </c>
      <c r="E107" s="7">
        <v>-289988.09999999998</v>
      </c>
      <c r="F107" s="7">
        <v>-287470.26</v>
      </c>
      <c r="G107" s="7">
        <v>-282040.43</v>
      </c>
      <c r="H107" s="7">
        <v>-211105.52</v>
      </c>
      <c r="I107" s="7">
        <v>-194110.68</v>
      </c>
      <c r="J107" s="7">
        <v>-175344.37</v>
      </c>
      <c r="K107" s="7">
        <v>-165372.70000000001</v>
      </c>
      <c r="L107" s="7">
        <v>-130034.8</v>
      </c>
      <c r="M107" s="7">
        <v>-141822.15</v>
      </c>
      <c r="N107" s="7">
        <v>-165282.85999999999</v>
      </c>
      <c r="O107" s="7">
        <v>-246752.83</v>
      </c>
      <c r="P107" s="7">
        <v>-246752.83</v>
      </c>
    </row>
    <row r="108" spans="1:16" x14ac:dyDescent="0.2">
      <c r="A108" s="3">
        <v>144013</v>
      </c>
      <c r="B108" s="6" t="s">
        <v>110</v>
      </c>
      <c r="C108" s="7">
        <v>-148634.85999999999</v>
      </c>
      <c r="D108" s="7">
        <v>-177884.35</v>
      </c>
      <c r="E108" s="7">
        <v>-175695.46</v>
      </c>
      <c r="F108" s="7">
        <v>-118683.41</v>
      </c>
      <c r="G108" s="7">
        <v>-119839.6</v>
      </c>
      <c r="H108" s="7">
        <v>-103394.05</v>
      </c>
      <c r="I108" s="7">
        <v>-74897.48</v>
      </c>
      <c r="J108" s="7">
        <v>-70439.42</v>
      </c>
      <c r="K108" s="7">
        <v>-85554.559999999998</v>
      </c>
      <c r="L108" s="7">
        <v>-68468.679999999993</v>
      </c>
      <c r="M108" s="7">
        <v>-76154.11</v>
      </c>
      <c r="N108" s="7">
        <v>-70041.899999999994</v>
      </c>
      <c r="O108" s="7">
        <v>-75633.14</v>
      </c>
      <c r="P108" s="7">
        <v>-75633.14</v>
      </c>
    </row>
    <row r="109" spans="1:16" x14ac:dyDescent="0.2">
      <c r="A109" s="3">
        <v>144014</v>
      </c>
      <c r="B109" s="6" t="s">
        <v>111</v>
      </c>
      <c r="C109" s="7">
        <v>-136049.62</v>
      </c>
      <c r="D109" s="7">
        <v>-142159.54999999999</v>
      </c>
      <c r="E109" s="7">
        <v>-143816</v>
      </c>
      <c r="F109" s="7">
        <v>-98052.46</v>
      </c>
      <c r="G109" s="7">
        <v>-102048</v>
      </c>
      <c r="H109" s="7">
        <v>-105696.91</v>
      </c>
      <c r="I109" s="7">
        <v>-88354.16</v>
      </c>
      <c r="J109" s="7">
        <v>-91470.29</v>
      </c>
      <c r="K109" s="7">
        <v>-94364.91</v>
      </c>
      <c r="L109" s="7">
        <v>-77805.45</v>
      </c>
      <c r="M109" s="7">
        <v>-81474.25</v>
      </c>
      <c r="N109" s="7">
        <v>-85116.86</v>
      </c>
      <c r="O109" s="7">
        <v>-63343.16</v>
      </c>
      <c r="P109" s="7">
        <v>-63343.16</v>
      </c>
    </row>
    <row r="110" spans="1:16" x14ac:dyDescent="0.2">
      <c r="A110" s="3">
        <v>144020</v>
      </c>
      <c r="B110" s="6" t="s">
        <v>112</v>
      </c>
      <c r="C110" s="7">
        <v>-232978.83</v>
      </c>
      <c r="D110" s="7">
        <v>-185960.83</v>
      </c>
      <c r="E110" s="7">
        <v>-212004.83</v>
      </c>
      <c r="F110" s="7">
        <v>-162494.82999999999</v>
      </c>
      <c r="G110" s="7">
        <v>-143729.82999999999</v>
      </c>
      <c r="H110" s="7">
        <v>-96603.83</v>
      </c>
      <c r="I110" s="7">
        <v>-56817.83</v>
      </c>
      <c r="J110" s="7">
        <v>-48810.83</v>
      </c>
      <c r="K110" s="7">
        <v>-49318.83</v>
      </c>
      <c r="L110" s="7">
        <v>-54004.83</v>
      </c>
      <c r="M110" s="7">
        <v>-111738.83</v>
      </c>
      <c r="N110" s="7">
        <v>-134791.82999999999</v>
      </c>
      <c r="O110" s="7">
        <v>-151017.82999999999</v>
      </c>
      <c r="P110" s="7">
        <v>-151017.82999999999</v>
      </c>
    </row>
    <row r="111" spans="1:16" x14ac:dyDescent="0.2">
      <c r="A111" s="3">
        <v>144021</v>
      </c>
      <c r="B111" s="6" t="s">
        <v>112</v>
      </c>
      <c r="C111" s="7">
        <v>-7206.85</v>
      </c>
      <c r="D111" s="7">
        <v>-10816.56</v>
      </c>
      <c r="E111" s="7">
        <v>14495.37</v>
      </c>
      <c r="F111" s="7">
        <v>1468.04</v>
      </c>
      <c r="G111" s="7">
        <v>7729.6</v>
      </c>
      <c r="H111" s="7">
        <v>7729.6</v>
      </c>
      <c r="I111" s="7">
        <v>7729.6</v>
      </c>
      <c r="J111" s="7">
        <v>7729.6</v>
      </c>
      <c r="K111" s="7">
        <v>7729.6</v>
      </c>
      <c r="L111" s="7">
        <v>7729.6</v>
      </c>
      <c r="M111" s="7">
        <v>7729.6</v>
      </c>
      <c r="N111" s="7">
        <v>7164.37</v>
      </c>
      <c r="O111" s="7">
        <v>7102.27</v>
      </c>
      <c r="P111" s="7">
        <v>7102.27</v>
      </c>
    </row>
    <row r="112" spans="1:16" x14ac:dyDescent="0.2">
      <c r="A112" s="3">
        <v>144025</v>
      </c>
      <c r="B112" s="6" t="s">
        <v>113</v>
      </c>
      <c r="C112" s="7">
        <v>-215787.32</v>
      </c>
      <c r="D112" s="7">
        <v>-222282.79</v>
      </c>
      <c r="E112" s="7">
        <v>-217125.44</v>
      </c>
      <c r="F112" s="7">
        <v>-221059.14</v>
      </c>
      <c r="G112" s="7">
        <v>-203121.14</v>
      </c>
      <c r="H112" s="7">
        <v>-207496.18</v>
      </c>
      <c r="I112" s="7">
        <v>-185951.79</v>
      </c>
      <c r="J112" s="7">
        <v>-175944.38</v>
      </c>
      <c r="K112" s="7">
        <v>-170418.64</v>
      </c>
      <c r="L112" s="7">
        <v>-150373.16</v>
      </c>
      <c r="M112" s="7">
        <v>-145808.4</v>
      </c>
      <c r="N112" s="7">
        <v>-142683.94</v>
      </c>
      <c r="O112" s="7">
        <v>-147637.45000000001</v>
      </c>
      <c r="P112" s="7">
        <v>-147637.45000000001</v>
      </c>
    </row>
    <row r="113" spans="1:16" x14ac:dyDescent="0.2">
      <c r="A113" s="3">
        <v>182301</v>
      </c>
      <c r="B113" s="6" t="s">
        <v>114</v>
      </c>
      <c r="C113" s="7">
        <v>3288484.96</v>
      </c>
      <c r="D113" s="7">
        <v>3288484.96</v>
      </c>
      <c r="E113" s="7">
        <v>4258932.18</v>
      </c>
      <c r="F113" s="7">
        <v>11552168.609999999</v>
      </c>
      <c r="G113" s="7">
        <v>13400568.640000001</v>
      </c>
      <c r="H113" s="7">
        <v>14219133.310000001</v>
      </c>
      <c r="I113" s="7">
        <v>16958168.440000001</v>
      </c>
      <c r="J113" s="7">
        <v>16719887.35</v>
      </c>
      <c r="K113" s="7">
        <v>16846243.98</v>
      </c>
      <c r="L113" s="7">
        <v>19094341.239999998</v>
      </c>
      <c r="M113" s="7">
        <v>20265944.43</v>
      </c>
      <c r="N113" s="7">
        <v>11984791.890000001</v>
      </c>
      <c r="O113" s="7">
        <v>18673362.530000001</v>
      </c>
      <c r="P113" s="7">
        <v>18673362.530000001</v>
      </c>
    </row>
    <row r="114" spans="1:16" x14ac:dyDescent="0.2">
      <c r="A114" s="3">
        <v>182302</v>
      </c>
      <c r="B114" s="6" t="s">
        <v>1734</v>
      </c>
      <c r="C114" s="7">
        <v>0</v>
      </c>
      <c r="D114" s="7">
        <v>0</v>
      </c>
      <c r="E114" s="7">
        <v>0</v>
      </c>
      <c r="F114" s="7">
        <v>0</v>
      </c>
      <c r="G114" s="7">
        <v>0</v>
      </c>
      <c r="H114" s="7">
        <v>0</v>
      </c>
      <c r="I114" s="7">
        <v>0</v>
      </c>
      <c r="J114" s="7">
        <v>0</v>
      </c>
      <c r="K114" s="7">
        <v>0</v>
      </c>
      <c r="L114" s="7">
        <v>0</v>
      </c>
      <c r="M114" s="7">
        <v>0</v>
      </c>
      <c r="N114" s="7">
        <v>0</v>
      </c>
      <c r="O114" s="7">
        <v>3191000</v>
      </c>
      <c r="P114" s="7">
        <v>3191000</v>
      </c>
    </row>
    <row r="115" spans="1:16" x14ac:dyDescent="0.2">
      <c r="A115" s="3">
        <v>182300</v>
      </c>
      <c r="B115" s="6" t="s">
        <v>115</v>
      </c>
      <c r="C115" s="7">
        <v>7501829</v>
      </c>
      <c r="D115" s="7">
        <v>7501829</v>
      </c>
      <c r="E115" s="7">
        <v>10988133</v>
      </c>
      <c r="F115" s="7">
        <v>10988133</v>
      </c>
      <c r="G115" s="7">
        <v>10988133</v>
      </c>
      <c r="H115" s="7">
        <v>10988133</v>
      </c>
      <c r="I115" s="7">
        <v>10988133</v>
      </c>
      <c r="J115" s="7">
        <v>10988133</v>
      </c>
      <c r="K115" s="7">
        <v>10988133</v>
      </c>
      <c r="L115" s="7">
        <v>10988133</v>
      </c>
      <c r="M115" s="7">
        <v>10988133</v>
      </c>
      <c r="N115" s="7">
        <v>10988133</v>
      </c>
      <c r="O115" s="7">
        <v>15491386</v>
      </c>
      <c r="P115" s="7">
        <v>15491386</v>
      </c>
    </row>
    <row r="116" spans="1:16" x14ac:dyDescent="0.2">
      <c r="A116" s="3">
        <v>192640</v>
      </c>
      <c r="B116" s="6" t="s">
        <v>116</v>
      </c>
      <c r="C116" s="7">
        <v>36671000</v>
      </c>
      <c r="D116" s="7">
        <v>0</v>
      </c>
      <c r="E116" s="7">
        <v>0</v>
      </c>
      <c r="F116" s="7">
        <v>23997000</v>
      </c>
      <c r="G116" s="7">
        <v>23997000</v>
      </c>
      <c r="H116" s="7">
        <v>0</v>
      </c>
      <c r="I116" s="7">
        <v>25150000</v>
      </c>
      <c r="J116" s="7">
        <v>0</v>
      </c>
      <c r="K116" s="7">
        <v>0</v>
      </c>
      <c r="L116" s="7">
        <v>46289087</v>
      </c>
      <c r="M116" s="7">
        <v>46289087</v>
      </c>
      <c r="N116" s="7">
        <v>0</v>
      </c>
      <c r="O116" s="7">
        <v>57197000</v>
      </c>
      <c r="P116" s="7">
        <v>57197000</v>
      </c>
    </row>
    <row r="117" spans="1:16" x14ac:dyDescent="0.2">
      <c r="A117" s="3">
        <v>192645</v>
      </c>
      <c r="B117" s="6" t="s">
        <v>116</v>
      </c>
      <c r="C117" s="7">
        <v>99000</v>
      </c>
      <c r="D117" s="7">
        <v>0</v>
      </c>
      <c r="E117" s="7">
        <v>0</v>
      </c>
      <c r="F117" s="7">
        <v>57000</v>
      </c>
      <c r="G117" s="7">
        <v>57000</v>
      </c>
      <c r="H117" s="7">
        <v>0</v>
      </c>
      <c r="I117" s="7">
        <v>106000</v>
      </c>
      <c r="J117" s="7">
        <v>0</v>
      </c>
      <c r="K117" s="7">
        <v>0</v>
      </c>
      <c r="L117" s="7">
        <v>153000</v>
      </c>
      <c r="M117" s="7">
        <v>153000</v>
      </c>
      <c r="N117" s="7">
        <v>0</v>
      </c>
      <c r="O117" s="7">
        <v>120000</v>
      </c>
      <c r="P117" s="7">
        <v>120000</v>
      </c>
    </row>
    <row r="118" spans="1:16" x14ac:dyDescent="0.2">
      <c r="A118" s="3">
        <v>192647</v>
      </c>
      <c r="B118" s="6" t="s">
        <v>117</v>
      </c>
      <c r="C118" s="7">
        <v>1667000</v>
      </c>
      <c r="D118" s="7">
        <v>0</v>
      </c>
      <c r="E118" s="7">
        <v>0</v>
      </c>
      <c r="F118" s="7">
        <v>1601000</v>
      </c>
      <c r="G118" s="7">
        <v>1601000</v>
      </c>
      <c r="H118" s="7">
        <v>0</v>
      </c>
      <c r="I118" s="7">
        <v>730000</v>
      </c>
      <c r="J118" s="7">
        <v>0</v>
      </c>
      <c r="K118" s="7">
        <v>0</v>
      </c>
      <c r="L118" s="7">
        <v>209000</v>
      </c>
      <c r="M118" s="7">
        <v>209000</v>
      </c>
      <c r="N118" s="7">
        <v>0</v>
      </c>
      <c r="O118" s="7">
        <v>0</v>
      </c>
      <c r="P118" s="7">
        <v>0</v>
      </c>
    </row>
    <row r="119" spans="1:16" x14ac:dyDescent="0.2">
      <c r="A119" s="3">
        <v>186640</v>
      </c>
      <c r="B119" s="6" t="s">
        <v>118</v>
      </c>
      <c r="C119" s="7">
        <v>383000</v>
      </c>
      <c r="D119" s="7">
        <v>0</v>
      </c>
      <c r="E119" s="7">
        <v>0</v>
      </c>
      <c r="F119" s="7">
        <v>1780000</v>
      </c>
      <c r="G119" s="7">
        <v>1780000</v>
      </c>
      <c r="H119" s="7">
        <v>0</v>
      </c>
      <c r="I119" s="7">
        <v>966000</v>
      </c>
      <c r="J119" s="7">
        <v>0</v>
      </c>
      <c r="K119" s="7">
        <v>0</v>
      </c>
      <c r="L119" s="7">
        <v>0</v>
      </c>
      <c r="M119" s="7">
        <v>0</v>
      </c>
      <c r="N119" s="7">
        <v>0</v>
      </c>
      <c r="O119" s="7">
        <v>0</v>
      </c>
      <c r="P119" s="7">
        <v>0</v>
      </c>
    </row>
    <row r="120" spans="1:16" x14ac:dyDescent="0.2">
      <c r="A120" s="3">
        <v>186645</v>
      </c>
      <c r="B120" s="6" t="s">
        <v>119</v>
      </c>
      <c r="C120" s="7">
        <v>1298000</v>
      </c>
      <c r="D120" s="7">
        <v>0</v>
      </c>
      <c r="E120" s="7">
        <v>0</v>
      </c>
      <c r="F120" s="7">
        <v>1667000</v>
      </c>
      <c r="G120" s="7">
        <v>1667000</v>
      </c>
      <c r="H120" s="7">
        <v>0</v>
      </c>
      <c r="I120" s="7">
        <v>2420000</v>
      </c>
      <c r="J120" s="7">
        <v>0</v>
      </c>
      <c r="K120" s="7">
        <v>0</v>
      </c>
      <c r="L120" s="7">
        <v>3031000</v>
      </c>
      <c r="M120" s="7">
        <v>3031000</v>
      </c>
      <c r="N120" s="7">
        <v>0</v>
      </c>
      <c r="O120" s="7">
        <v>2514000</v>
      </c>
      <c r="P120" s="7">
        <v>2514000</v>
      </c>
    </row>
    <row r="121" spans="1:16" x14ac:dyDescent="0.2">
      <c r="A121" s="3">
        <v>186647</v>
      </c>
      <c r="B121" s="6" t="s">
        <v>120</v>
      </c>
      <c r="C121" s="7">
        <v>564000</v>
      </c>
      <c r="D121" s="7">
        <v>0</v>
      </c>
      <c r="E121" s="7">
        <v>0</v>
      </c>
      <c r="F121" s="7">
        <v>1414000</v>
      </c>
      <c r="G121" s="7">
        <v>1414000</v>
      </c>
      <c r="H121" s="7">
        <v>0</v>
      </c>
      <c r="I121" s="7">
        <v>1047000</v>
      </c>
      <c r="J121" s="7">
        <v>0</v>
      </c>
      <c r="K121" s="7">
        <v>0</v>
      </c>
      <c r="L121" s="7">
        <v>901000</v>
      </c>
      <c r="M121" s="7">
        <v>901000</v>
      </c>
      <c r="N121" s="7">
        <v>0</v>
      </c>
      <c r="O121" s="7">
        <v>339000</v>
      </c>
      <c r="P121" s="7">
        <v>339000</v>
      </c>
    </row>
    <row r="122" spans="1:16" x14ac:dyDescent="0.2">
      <c r="A122" s="3">
        <v>164012</v>
      </c>
      <c r="B122" s="6" t="s">
        <v>121</v>
      </c>
      <c r="C122" s="7">
        <v>58370950.780000001</v>
      </c>
      <c r="D122" s="7">
        <v>53400642.329999998</v>
      </c>
      <c r="E122" s="7">
        <v>48864093.950000003</v>
      </c>
      <c r="F122" s="7">
        <v>45997222.840000004</v>
      </c>
      <c r="G122" s="7">
        <v>45654308.079999998</v>
      </c>
      <c r="H122" s="7">
        <v>40295116.490000002</v>
      </c>
      <c r="I122" s="7">
        <v>42195039.630000003</v>
      </c>
      <c r="J122" s="7">
        <v>50854046.350000001</v>
      </c>
      <c r="K122" s="7">
        <v>53062380.219999999</v>
      </c>
      <c r="L122" s="7">
        <v>54311222.170000002</v>
      </c>
      <c r="M122" s="7">
        <v>60022206.079999998</v>
      </c>
      <c r="N122" s="7">
        <v>59912368.219999999</v>
      </c>
      <c r="O122" s="7">
        <v>56940878.659999996</v>
      </c>
      <c r="P122" s="7">
        <v>56940878.659999996</v>
      </c>
    </row>
    <row r="123" spans="1:16" x14ac:dyDescent="0.2">
      <c r="A123" s="3">
        <v>164016</v>
      </c>
      <c r="B123" s="6" t="s">
        <v>122</v>
      </c>
      <c r="C123" s="7">
        <v>2784504.65</v>
      </c>
      <c r="D123" s="7">
        <v>2580769.67</v>
      </c>
      <c r="E123" s="7">
        <v>3041182.93</v>
      </c>
      <c r="F123" s="7">
        <v>3639289.49</v>
      </c>
      <c r="G123" s="7">
        <v>2324958.66</v>
      </c>
      <c r="H123" s="7">
        <v>3313718.23</v>
      </c>
      <c r="I123" s="7">
        <v>3313718.23</v>
      </c>
      <c r="J123" s="7">
        <v>3313718.23</v>
      </c>
      <c r="K123" s="7">
        <v>3933073.22</v>
      </c>
      <c r="L123" s="7">
        <v>4524080.05</v>
      </c>
      <c r="M123" s="7">
        <v>3958934.35</v>
      </c>
      <c r="N123" s="7">
        <v>3608920.95</v>
      </c>
      <c r="O123" s="7">
        <v>3241464.35</v>
      </c>
      <c r="P123" s="7">
        <v>3241464.35</v>
      </c>
    </row>
    <row r="124" spans="1:16" x14ac:dyDescent="0.2">
      <c r="A124" s="3">
        <v>164021</v>
      </c>
      <c r="B124" s="6" t="s">
        <v>123</v>
      </c>
      <c r="C124" s="7">
        <v>2792851.64</v>
      </c>
      <c r="D124" s="7">
        <v>2700167.05</v>
      </c>
      <c r="E124" s="7">
        <v>2620725.3199999998</v>
      </c>
      <c r="F124" s="7">
        <v>2578335.0299999998</v>
      </c>
      <c r="G124" s="7">
        <v>2741060.39</v>
      </c>
      <c r="H124" s="7">
        <v>2818471.78</v>
      </c>
      <c r="I124" s="7">
        <v>2777024.01</v>
      </c>
      <c r="J124" s="7">
        <v>2732556.32</v>
      </c>
      <c r="K124" s="7">
        <v>2689097.07</v>
      </c>
      <c r="L124" s="7">
        <v>2620365.69</v>
      </c>
      <c r="M124" s="7">
        <v>2574880.75</v>
      </c>
      <c r="N124" s="7">
        <v>2526363.15</v>
      </c>
      <c r="O124" s="7">
        <v>2477006.09</v>
      </c>
      <c r="P124" s="7">
        <v>2477006.09</v>
      </c>
    </row>
    <row r="125" spans="1:16" x14ac:dyDescent="0.2">
      <c r="A125" s="3">
        <v>164022</v>
      </c>
      <c r="B125" s="6" t="s">
        <v>124</v>
      </c>
      <c r="C125" s="7">
        <v>3025670.35</v>
      </c>
      <c r="D125" s="7">
        <v>2351438.65</v>
      </c>
      <c r="E125" s="7">
        <v>2161901.64</v>
      </c>
      <c r="F125" s="7">
        <v>2161901.64</v>
      </c>
      <c r="G125" s="7">
        <v>1782189.83</v>
      </c>
      <c r="H125" s="7">
        <v>1782189.83</v>
      </c>
      <c r="I125" s="7">
        <v>1904356.67</v>
      </c>
      <c r="J125" s="7">
        <v>2136834.5</v>
      </c>
      <c r="K125" s="7">
        <v>2424980.16</v>
      </c>
      <c r="L125" s="7">
        <v>2644133.64</v>
      </c>
      <c r="M125" s="7">
        <v>2717452.88</v>
      </c>
      <c r="N125" s="7">
        <v>2717452.88</v>
      </c>
      <c r="O125" s="7">
        <v>2717452.88</v>
      </c>
      <c r="P125" s="7">
        <v>2717452.88</v>
      </c>
    </row>
    <row r="126" spans="1:16" x14ac:dyDescent="0.2">
      <c r="A126" s="3">
        <v>164023</v>
      </c>
      <c r="B126" s="6" t="s">
        <v>125</v>
      </c>
      <c r="C126" s="7">
        <v>4974629.9800000004</v>
      </c>
      <c r="D126" s="7">
        <v>4854021.22</v>
      </c>
      <c r="E126" s="7">
        <v>4543157.79</v>
      </c>
      <c r="F126" s="7">
        <v>4421983.67</v>
      </c>
      <c r="G126" s="7">
        <v>4865722.57</v>
      </c>
      <c r="H126" s="7">
        <v>5137606.59</v>
      </c>
      <c r="I126" s="7">
        <v>5025384.51</v>
      </c>
      <c r="J126" s="7">
        <v>4876108.2</v>
      </c>
      <c r="K126" s="7">
        <v>4760445.72</v>
      </c>
      <c r="L126" s="7">
        <v>4657841.96</v>
      </c>
      <c r="M126" s="7">
        <v>4552793.63</v>
      </c>
      <c r="N126" s="7">
        <v>4663650.91</v>
      </c>
      <c r="O126" s="7">
        <v>4649139.47</v>
      </c>
      <c r="P126" s="7">
        <v>4649139.47</v>
      </c>
    </row>
    <row r="127" spans="1:16" x14ac:dyDescent="0.2">
      <c r="A127" s="3">
        <v>164032</v>
      </c>
      <c r="B127" s="6" t="s">
        <v>126</v>
      </c>
      <c r="C127" s="7">
        <v>-1303371.01</v>
      </c>
      <c r="D127" s="7">
        <v>-6066087.0099999998</v>
      </c>
      <c r="E127" s="7">
        <v>-15284247.01</v>
      </c>
      <c r="F127" s="7">
        <v>-15284247.01</v>
      </c>
      <c r="G127" s="7">
        <v>-10358409.24</v>
      </c>
      <c r="H127" s="7">
        <v>-1359993.7</v>
      </c>
      <c r="I127" s="7">
        <v>5725864.3499999996</v>
      </c>
      <c r="J127" s="7">
        <v>5725864.3499999996</v>
      </c>
      <c r="K127" s="7">
        <v>5958199.6600000001</v>
      </c>
      <c r="L127" s="7">
        <v>4386399.67</v>
      </c>
      <c r="M127" s="7">
        <v>2594186.7000000002</v>
      </c>
      <c r="N127" s="7">
        <v>-0.01</v>
      </c>
      <c r="O127" s="7">
        <v>-4704390.5999999996</v>
      </c>
      <c r="P127" s="7">
        <v>-4704390.5999999996</v>
      </c>
    </row>
    <row r="128" spans="1:16" x14ac:dyDescent="0.2">
      <c r="A128" s="3">
        <v>164040</v>
      </c>
      <c r="B128" s="6" t="s">
        <v>127</v>
      </c>
      <c r="C128" s="7">
        <v>0</v>
      </c>
      <c r="D128" s="7">
        <v>0</v>
      </c>
      <c r="E128" s="7">
        <v>0</v>
      </c>
      <c r="F128" s="7">
        <v>0</v>
      </c>
      <c r="G128" s="7">
        <v>0</v>
      </c>
      <c r="H128" s="7">
        <v>0</v>
      </c>
      <c r="I128" s="7">
        <v>0</v>
      </c>
      <c r="J128" s="7">
        <v>0</v>
      </c>
      <c r="K128" s="7">
        <v>0</v>
      </c>
      <c r="L128" s="7">
        <v>0</v>
      </c>
      <c r="M128" s="7">
        <v>0</v>
      </c>
      <c r="N128" s="7">
        <v>0</v>
      </c>
      <c r="O128" s="7">
        <v>0</v>
      </c>
      <c r="P128" s="7">
        <v>0</v>
      </c>
    </row>
    <row r="129" spans="1:16" x14ac:dyDescent="0.2">
      <c r="A129" s="3">
        <v>154001</v>
      </c>
      <c r="B129" s="6" t="s">
        <v>128</v>
      </c>
      <c r="C129" s="7">
        <v>6142598.7300000004</v>
      </c>
      <c r="D129" s="7">
        <v>6120705.6200000001</v>
      </c>
      <c r="E129" s="7">
        <v>6032397.0899999999</v>
      </c>
      <c r="F129" s="7">
        <v>6122268.6699999999</v>
      </c>
      <c r="G129" s="7">
        <v>6098521.29</v>
      </c>
      <c r="H129" s="7">
        <v>6231889.8399999999</v>
      </c>
      <c r="I129" s="7">
        <v>6345439.96</v>
      </c>
      <c r="J129" s="7">
        <v>6268977.6600000001</v>
      </c>
      <c r="K129" s="7">
        <v>6260880.8799999999</v>
      </c>
      <c r="L129" s="7">
        <v>6274786.7300000004</v>
      </c>
      <c r="M129" s="7">
        <v>6138773.3499999996</v>
      </c>
      <c r="N129" s="7">
        <v>6195242.8899999997</v>
      </c>
      <c r="O129" s="7">
        <v>5997223.1500000004</v>
      </c>
      <c r="P129" s="7">
        <v>5997223.1500000004</v>
      </c>
    </row>
    <row r="130" spans="1:16" x14ac:dyDescent="0.2">
      <c r="A130" s="3">
        <v>154003</v>
      </c>
      <c r="B130" s="6" t="s">
        <v>129</v>
      </c>
      <c r="C130" s="7">
        <v>946063.82</v>
      </c>
      <c r="D130" s="7">
        <v>1032976.31</v>
      </c>
      <c r="E130" s="7">
        <v>979036.43</v>
      </c>
      <c r="F130" s="7">
        <v>953312.43</v>
      </c>
      <c r="G130" s="7">
        <v>965129.83</v>
      </c>
      <c r="H130" s="7">
        <v>943237.13</v>
      </c>
      <c r="I130" s="7">
        <v>980391.82</v>
      </c>
      <c r="J130" s="7">
        <v>1019095.51</v>
      </c>
      <c r="K130" s="7">
        <v>984402.68</v>
      </c>
      <c r="L130" s="7">
        <v>946321.04</v>
      </c>
      <c r="M130" s="7">
        <v>979273.42</v>
      </c>
      <c r="N130" s="7">
        <v>1013696.29</v>
      </c>
      <c r="O130" s="7">
        <v>1005516.58</v>
      </c>
      <c r="P130" s="7">
        <v>1005516.58</v>
      </c>
    </row>
    <row r="131" spans="1:16" x14ac:dyDescent="0.2">
      <c r="A131" s="3">
        <v>154005</v>
      </c>
      <c r="B131" s="6" t="s">
        <v>130</v>
      </c>
      <c r="C131" s="7">
        <v>0</v>
      </c>
      <c r="D131" s="7">
        <v>0</v>
      </c>
      <c r="E131" s="7">
        <v>0</v>
      </c>
      <c r="F131" s="7">
        <v>0</v>
      </c>
      <c r="G131" s="7">
        <v>0</v>
      </c>
      <c r="H131" s="7">
        <v>0</v>
      </c>
      <c r="I131" s="7">
        <v>0</v>
      </c>
      <c r="J131" s="7">
        <v>0</v>
      </c>
      <c r="K131" s="7">
        <v>0</v>
      </c>
      <c r="L131" s="7">
        <v>0</v>
      </c>
      <c r="M131" s="7">
        <v>0</v>
      </c>
      <c r="N131" s="7">
        <v>0</v>
      </c>
      <c r="O131" s="7">
        <v>0</v>
      </c>
      <c r="P131" s="7">
        <v>0</v>
      </c>
    </row>
    <row r="132" spans="1:16" x14ac:dyDescent="0.2">
      <c r="A132" s="3">
        <v>154007</v>
      </c>
      <c r="B132" s="6" t="s">
        <v>131</v>
      </c>
      <c r="C132" s="7">
        <v>147195.64000000001</v>
      </c>
      <c r="D132" s="7">
        <v>147195.64000000001</v>
      </c>
      <c r="E132" s="7">
        <v>147195.64000000001</v>
      </c>
      <c r="F132" s="7">
        <v>147195.64000000001</v>
      </c>
      <c r="G132" s="7">
        <v>147195.64000000001</v>
      </c>
      <c r="H132" s="7">
        <v>147195.64000000001</v>
      </c>
      <c r="I132" s="7">
        <v>147195.64000000001</v>
      </c>
      <c r="J132" s="7">
        <v>147195.64000000001</v>
      </c>
      <c r="K132" s="7">
        <v>147195.64000000001</v>
      </c>
      <c r="L132" s="7">
        <v>147195.64000000001</v>
      </c>
      <c r="M132" s="7">
        <v>147195.64000000001</v>
      </c>
      <c r="N132" s="7">
        <v>0</v>
      </c>
      <c r="O132" s="7">
        <v>0</v>
      </c>
      <c r="P132" s="7">
        <v>0</v>
      </c>
    </row>
    <row r="133" spans="1:16" x14ac:dyDescent="0.2">
      <c r="A133" s="3">
        <v>154010</v>
      </c>
      <c r="B133" s="6" t="s">
        <v>132</v>
      </c>
      <c r="C133" s="7">
        <v>176756.85</v>
      </c>
      <c r="D133" s="7">
        <v>181542.79</v>
      </c>
      <c r="E133" s="7">
        <v>187147.98</v>
      </c>
      <c r="F133" s="7">
        <v>273484.98</v>
      </c>
      <c r="G133" s="7">
        <v>257301.04</v>
      </c>
      <c r="H133" s="7">
        <v>102182.22</v>
      </c>
      <c r="I133" s="7">
        <v>86159.4</v>
      </c>
      <c r="J133" s="7">
        <v>131852.57</v>
      </c>
      <c r="K133" s="7">
        <v>220973.41</v>
      </c>
      <c r="L133" s="7">
        <v>246412.55</v>
      </c>
      <c r="M133" s="7">
        <v>242883.07</v>
      </c>
      <c r="N133" s="7">
        <v>252550.07</v>
      </c>
      <c r="O133" s="7">
        <v>174915.65</v>
      </c>
      <c r="P133" s="7">
        <v>174915.65</v>
      </c>
    </row>
    <row r="134" spans="1:16" x14ac:dyDescent="0.2">
      <c r="A134" s="3">
        <v>154013</v>
      </c>
      <c r="B134" s="6" t="s">
        <v>133</v>
      </c>
      <c r="C134" s="7">
        <v>0</v>
      </c>
      <c r="D134" s="7">
        <v>0</v>
      </c>
      <c r="E134" s="7">
        <v>0</v>
      </c>
      <c r="F134" s="7">
        <v>0</v>
      </c>
      <c r="G134" s="7">
        <v>0</v>
      </c>
      <c r="H134" s="7">
        <v>0</v>
      </c>
      <c r="I134" s="7">
        <v>0</v>
      </c>
      <c r="J134" s="7">
        <v>0</v>
      </c>
      <c r="K134" s="7">
        <v>0</v>
      </c>
      <c r="L134" s="7">
        <v>0</v>
      </c>
      <c r="M134" s="7">
        <v>0</v>
      </c>
      <c r="N134" s="7">
        <v>0</v>
      </c>
      <c r="O134" s="7">
        <v>0</v>
      </c>
      <c r="P134" s="7">
        <v>0</v>
      </c>
    </row>
    <row r="135" spans="1:16" x14ac:dyDescent="0.2">
      <c r="A135" s="3">
        <v>154015</v>
      </c>
      <c r="B135" s="6" t="s">
        <v>134</v>
      </c>
      <c r="C135" s="7">
        <v>545017.13</v>
      </c>
      <c r="D135" s="7">
        <v>545017.13</v>
      </c>
      <c r="E135" s="7">
        <v>545017.13</v>
      </c>
      <c r="F135" s="7">
        <v>545017.13</v>
      </c>
      <c r="G135" s="7">
        <v>545017.13</v>
      </c>
      <c r="H135" s="7">
        <v>545017.13</v>
      </c>
      <c r="I135" s="7">
        <v>545017.13</v>
      </c>
      <c r="J135" s="7">
        <v>545017.13</v>
      </c>
      <c r="K135" s="7">
        <v>545017.13</v>
      </c>
      <c r="L135" s="7">
        <v>545017.13</v>
      </c>
      <c r="M135" s="7">
        <v>545017.13</v>
      </c>
      <c r="N135" s="7">
        <v>545017.13</v>
      </c>
      <c r="O135" s="7">
        <v>545017.13</v>
      </c>
      <c r="P135" s="7">
        <v>545017.13</v>
      </c>
    </row>
    <row r="136" spans="1:16" x14ac:dyDescent="0.2">
      <c r="A136" s="3">
        <v>154039</v>
      </c>
      <c r="B136" s="6" t="s">
        <v>135</v>
      </c>
      <c r="C136" s="7">
        <v>-14734.95</v>
      </c>
      <c r="D136" s="7">
        <v>-14734.95</v>
      </c>
      <c r="E136" s="7">
        <v>-14734.95</v>
      </c>
      <c r="F136" s="7">
        <v>-14734.95</v>
      </c>
      <c r="G136" s="7">
        <v>-14734.95</v>
      </c>
      <c r="H136" s="7">
        <v>-14734.95</v>
      </c>
      <c r="I136" s="7">
        <v>-14734.95</v>
      </c>
      <c r="J136" s="7">
        <v>-14734.95</v>
      </c>
      <c r="K136" s="7">
        <v>-14734.95</v>
      </c>
      <c r="L136" s="7">
        <v>-14734.95</v>
      </c>
      <c r="M136" s="7">
        <v>-14734.95</v>
      </c>
      <c r="N136" s="7">
        <v>-14734.95</v>
      </c>
      <c r="O136" s="7">
        <v>-14734.95</v>
      </c>
      <c r="P136" s="7">
        <v>-14734.95</v>
      </c>
    </row>
    <row r="137" spans="1:16" x14ac:dyDescent="0.2">
      <c r="A137" s="3">
        <v>154040</v>
      </c>
      <c r="B137" s="6" t="s">
        <v>136</v>
      </c>
      <c r="C137" s="7">
        <v>203360</v>
      </c>
      <c r="D137" s="7">
        <v>181040.03</v>
      </c>
      <c r="E137" s="7">
        <v>153760.06</v>
      </c>
      <c r="F137" s="7">
        <v>225273.1</v>
      </c>
      <c r="G137" s="7">
        <v>188073.14</v>
      </c>
      <c r="H137" s="7">
        <v>165753.15</v>
      </c>
      <c r="I137" s="7">
        <v>245857.16</v>
      </c>
      <c r="J137" s="7">
        <v>237513.99</v>
      </c>
      <c r="K137" s="7">
        <v>230073.99</v>
      </c>
      <c r="L137" s="7">
        <v>207754.01</v>
      </c>
      <c r="M137" s="7">
        <v>187914.02</v>
      </c>
      <c r="N137" s="7">
        <v>168074.03</v>
      </c>
      <c r="O137" s="7">
        <v>247496.54</v>
      </c>
      <c r="P137" s="7">
        <v>247496.54</v>
      </c>
    </row>
    <row r="138" spans="1:16" x14ac:dyDescent="0.2">
      <c r="A138" s="3">
        <v>154042</v>
      </c>
      <c r="B138" s="6" t="s">
        <v>137</v>
      </c>
      <c r="C138" s="7">
        <v>882.21</v>
      </c>
      <c r="D138" s="7">
        <v>882.21</v>
      </c>
      <c r="E138" s="7">
        <v>882.21</v>
      </c>
      <c r="F138" s="7">
        <v>882.21</v>
      </c>
      <c r="G138" s="7">
        <v>882.21</v>
      </c>
      <c r="H138" s="7">
        <v>882.21</v>
      </c>
      <c r="I138" s="7">
        <v>882.21</v>
      </c>
      <c r="J138" s="7">
        <v>882.21</v>
      </c>
      <c r="K138" s="7">
        <v>882.21</v>
      </c>
      <c r="L138" s="7">
        <v>882.21</v>
      </c>
      <c r="M138" s="7">
        <v>882.21</v>
      </c>
      <c r="N138" s="7">
        <v>882.21</v>
      </c>
      <c r="O138" s="7">
        <v>882.21</v>
      </c>
      <c r="P138" s="7">
        <v>882.21</v>
      </c>
    </row>
    <row r="139" spans="1:16" x14ac:dyDescent="0.2">
      <c r="A139" s="3">
        <v>154048</v>
      </c>
      <c r="B139" s="6" t="s">
        <v>138</v>
      </c>
      <c r="C139" s="7">
        <v>123.88</v>
      </c>
      <c r="D139" s="7">
        <v>123.88</v>
      </c>
      <c r="E139" s="7">
        <v>123.88</v>
      </c>
      <c r="F139" s="7">
        <v>123.88</v>
      </c>
      <c r="G139" s="7">
        <v>123.88</v>
      </c>
      <c r="H139" s="7">
        <v>123.88</v>
      </c>
      <c r="I139" s="7">
        <v>123.88</v>
      </c>
      <c r="J139" s="7">
        <v>123.88</v>
      </c>
      <c r="K139" s="7">
        <v>123.88</v>
      </c>
      <c r="L139" s="7">
        <v>0</v>
      </c>
      <c r="M139" s="7">
        <v>0</v>
      </c>
      <c r="N139" s="7">
        <v>0</v>
      </c>
      <c r="O139" s="7">
        <v>0</v>
      </c>
      <c r="P139" s="7">
        <v>0</v>
      </c>
    </row>
    <row r="140" spans="1:16" x14ac:dyDescent="0.2">
      <c r="A140" s="3">
        <v>154050</v>
      </c>
      <c r="B140" s="6" t="s">
        <v>139</v>
      </c>
      <c r="C140" s="7">
        <v>41117</v>
      </c>
      <c r="D140" s="7">
        <v>35725.93</v>
      </c>
      <c r="E140" s="7">
        <v>35043.65</v>
      </c>
      <c r="F140" s="7">
        <v>23310.34</v>
      </c>
      <c r="G140" s="7">
        <v>16532.89</v>
      </c>
      <c r="H140" s="7">
        <v>12753.42</v>
      </c>
      <c r="I140" s="7">
        <v>10219.02</v>
      </c>
      <c r="J140" s="7">
        <v>12349.21</v>
      </c>
      <c r="K140" s="7">
        <v>19999.849999999999</v>
      </c>
      <c r="L140" s="7">
        <v>19134.29</v>
      </c>
      <c r="M140" s="7">
        <v>18643.66</v>
      </c>
      <c r="N140" s="7">
        <v>36571.47</v>
      </c>
      <c r="O140" s="7">
        <v>34623.89</v>
      </c>
      <c r="P140" s="7">
        <v>34623.89</v>
      </c>
    </row>
    <row r="141" spans="1:16" x14ac:dyDescent="0.2">
      <c r="A141" s="3">
        <v>154071</v>
      </c>
      <c r="B141" s="6" t="s">
        <v>140</v>
      </c>
      <c r="C141" s="7">
        <v>16172.81</v>
      </c>
      <c r="D141" s="7">
        <v>18881.16</v>
      </c>
      <c r="E141" s="7">
        <v>15635.6</v>
      </c>
      <c r="F141" s="7">
        <v>16298.64</v>
      </c>
      <c r="G141" s="7">
        <v>14978.44</v>
      </c>
      <c r="H141" s="7">
        <v>12963.29</v>
      </c>
      <c r="I141" s="7">
        <v>13698.27</v>
      </c>
      <c r="J141" s="7">
        <v>13781.84</v>
      </c>
      <c r="K141" s="7">
        <v>12596.76</v>
      </c>
      <c r="L141" s="7">
        <v>19652.939999999999</v>
      </c>
      <c r="M141" s="7">
        <v>16021.69</v>
      </c>
      <c r="N141" s="7">
        <v>13168.29</v>
      </c>
      <c r="O141" s="7">
        <v>10588.44</v>
      </c>
      <c r="P141" s="7">
        <v>10588.44</v>
      </c>
    </row>
    <row r="142" spans="1:16" x14ac:dyDescent="0.2">
      <c r="A142" s="3">
        <v>154073</v>
      </c>
      <c r="B142" s="6" t="s">
        <v>141</v>
      </c>
      <c r="C142" s="7">
        <v>81275.38</v>
      </c>
      <c r="D142" s="7">
        <v>75865.850000000006</v>
      </c>
      <c r="E142" s="7">
        <v>72537.789999999994</v>
      </c>
      <c r="F142" s="7">
        <v>45012.35</v>
      </c>
      <c r="G142" s="7">
        <v>52971.96</v>
      </c>
      <c r="H142" s="7">
        <v>61756.480000000003</v>
      </c>
      <c r="I142" s="7">
        <v>51317.17</v>
      </c>
      <c r="J142" s="7">
        <v>61623.72</v>
      </c>
      <c r="K142" s="7">
        <v>67371.22</v>
      </c>
      <c r="L142" s="7">
        <v>80210.53</v>
      </c>
      <c r="M142" s="7">
        <v>84759.15</v>
      </c>
      <c r="N142" s="7">
        <v>44871.18</v>
      </c>
      <c r="O142" s="7">
        <v>37624.47</v>
      </c>
      <c r="P142" s="7">
        <v>37624.47</v>
      </c>
    </row>
    <row r="143" spans="1:16" x14ac:dyDescent="0.2">
      <c r="A143" s="3">
        <v>154085</v>
      </c>
      <c r="B143" s="6" t="s">
        <v>142</v>
      </c>
      <c r="C143" s="7">
        <v>210155.01</v>
      </c>
      <c r="D143" s="7">
        <v>210155.01</v>
      </c>
      <c r="E143" s="7">
        <v>210155.01</v>
      </c>
      <c r="F143" s="7">
        <v>210155.01</v>
      </c>
      <c r="G143" s="7">
        <v>210155.01</v>
      </c>
      <c r="H143" s="7">
        <v>210155.01</v>
      </c>
      <c r="I143" s="7">
        <v>210155.01</v>
      </c>
      <c r="J143" s="7">
        <v>210155.01</v>
      </c>
      <c r="K143" s="7">
        <v>210155.01</v>
      </c>
      <c r="L143" s="7">
        <v>210155.01</v>
      </c>
      <c r="M143" s="7">
        <v>210155.01</v>
      </c>
      <c r="N143" s="7">
        <v>210155.01</v>
      </c>
      <c r="O143" s="7">
        <v>210155.01</v>
      </c>
      <c r="P143" s="7">
        <v>210155.01</v>
      </c>
    </row>
    <row r="144" spans="1:16" x14ac:dyDescent="0.2">
      <c r="A144" s="3">
        <v>154666</v>
      </c>
      <c r="B144" s="6" t="s">
        <v>143</v>
      </c>
      <c r="C144" s="7">
        <v>0</v>
      </c>
      <c r="D144" s="7">
        <v>0</v>
      </c>
      <c r="E144" s="7">
        <v>0</v>
      </c>
      <c r="F144" s="7">
        <v>0</v>
      </c>
      <c r="G144" s="7">
        <v>0</v>
      </c>
      <c r="H144" s="7">
        <v>0</v>
      </c>
      <c r="I144" s="7">
        <v>0</v>
      </c>
      <c r="J144" s="7">
        <v>0</v>
      </c>
      <c r="K144" s="7">
        <v>0</v>
      </c>
      <c r="L144" s="7">
        <v>0</v>
      </c>
      <c r="M144" s="7">
        <v>0</v>
      </c>
      <c r="N144" s="7">
        <v>0</v>
      </c>
      <c r="O144" s="7">
        <v>0</v>
      </c>
      <c r="P144" s="7">
        <v>0</v>
      </c>
    </row>
    <row r="145" spans="1:16" x14ac:dyDescent="0.2">
      <c r="A145" s="3">
        <v>163002</v>
      </c>
      <c r="B145" s="6" t="s">
        <v>144</v>
      </c>
      <c r="C145" s="7">
        <v>0</v>
      </c>
      <c r="D145" s="7">
        <v>0</v>
      </c>
      <c r="E145" s="7">
        <v>0</v>
      </c>
      <c r="F145" s="7">
        <v>0</v>
      </c>
      <c r="G145" s="7">
        <v>0</v>
      </c>
      <c r="H145" s="7">
        <v>0</v>
      </c>
      <c r="I145" s="7">
        <v>0</v>
      </c>
      <c r="J145" s="7">
        <v>0</v>
      </c>
      <c r="K145" s="7">
        <v>0</v>
      </c>
      <c r="L145" s="7">
        <v>0</v>
      </c>
      <c r="M145" s="7">
        <v>0</v>
      </c>
      <c r="N145" s="7">
        <v>0</v>
      </c>
      <c r="O145" s="7">
        <v>0</v>
      </c>
      <c r="P145" s="7">
        <v>0</v>
      </c>
    </row>
    <row r="146" spans="1:16" x14ac:dyDescent="0.2">
      <c r="A146" s="3">
        <v>163003</v>
      </c>
      <c r="B146" s="6" t="s">
        <v>145</v>
      </c>
      <c r="C146" s="7">
        <v>0</v>
      </c>
      <c r="D146" s="7">
        <v>0</v>
      </c>
      <c r="E146" s="7">
        <v>0</v>
      </c>
      <c r="F146" s="7">
        <v>0</v>
      </c>
      <c r="G146" s="7">
        <v>0</v>
      </c>
      <c r="H146" s="7">
        <v>0</v>
      </c>
      <c r="I146" s="7">
        <v>0</v>
      </c>
      <c r="J146" s="7">
        <v>0</v>
      </c>
      <c r="K146" s="7">
        <v>0</v>
      </c>
      <c r="L146" s="7">
        <v>0</v>
      </c>
      <c r="M146" s="7">
        <v>0</v>
      </c>
      <c r="N146" s="7">
        <v>0</v>
      </c>
      <c r="O146" s="7">
        <v>0</v>
      </c>
      <c r="P146" s="7">
        <v>0</v>
      </c>
    </row>
    <row r="147" spans="1:16" x14ac:dyDescent="0.2">
      <c r="A147" s="3">
        <v>166001</v>
      </c>
      <c r="B147" s="6" t="s">
        <v>146</v>
      </c>
      <c r="C147" s="7">
        <v>0</v>
      </c>
      <c r="D147" s="7">
        <v>0</v>
      </c>
      <c r="E147" s="7">
        <v>0</v>
      </c>
      <c r="F147" s="7">
        <v>0</v>
      </c>
      <c r="G147" s="7">
        <v>0</v>
      </c>
      <c r="H147" s="7">
        <v>0</v>
      </c>
      <c r="I147" s="7">
        <v>3481238</v>
      </c>
      <c r="J147" s="7">
        <v>3481238</v>
      </c>
      <c r="K147" s="7">
        <v>3481238</v>
      </c>
      <c r="L147" s="7">
        <v>2366000</v>
      </c>
      <c r="M147" s="7">
        <v>2366000</v>
      </c>
      <c r="N147" s="7">
        <v>2366000</v>
      </c>
      <c r="O147" s="7">
        <v>4463000</v>
      </c>
      <c r="P147" s="7">
        <v>4463000</v>
      </c>
    </row>
    <row r="148" spans="1:16" x14ac:dyDescent="0.2">
      <c r="A148" s="3">
        <v>165008</v>
      </c>
      <c r="B148" s="6" t="s">
        <v>147</v>
      </c>
      <c r="C148" s="7">
        <v>154826.57999999999</v>
      </c>
      <c r="D148" s="7">
        <v>124493.69</v>
      </c>
      <c r="E148" s="7">
        <v>80336.23</v>
      </c>
      <c r="F148" s="7">
        <v>130858.8</v>
      </c>
      <c r="G148" s="7">
        <v>99240.93</v>
      </c>
      <c r="H148" s="7">
        <v>93548.55</v>
      </c>
      <c r="I148" s="7">
        <v>87186.52</v>
      </c>
      <c r="J148" s="7">
        <v>100281.15</v>
      </c>
      <c r="K148" s="7">
        <v>70760.539999999994</v>
      </c>
      <c r="L148" s="7">
        <v>74173.070000000007</v>
      </c>
      <c r="M148" s="7">
        <v>50404.639999999999</v>
      </c>
      <c r="N148" s="7">
        <v>57927.25</v>
      </c>
      <c r="O148" s="7">
        <v>29002.400000000001</v>
      </c>
      <c r="P148" s="7">
        <v>29002.400000000001</v>
      </c>
    </row>
    <row r="149" spans="1:16" x14ac:dyDescent="0.2">
      <c r="A149" s="3">
        <v>165009</v>
      </c>
      <c r="B149" s="6" t="s">
        <v>148</v>
      </c>
      <c r="C149" s="7">
        <v>0</v>
      </c>
      <c r="D149" s="7">
        <v>98077.48</v>
      </c>
      <c r="E149" s="7">
        <v>89161.34</v>
      </c>
      <c r="F149" s="7">
        <v>80245.2</v>
      </c>
      <c r="G149" s="7">
        <v>71329.06</v>
      </c>
      <c r="H149" s="7">
        <v>62412.92</v>
      </c>
      <c r="I149" s="7">
        <v>53496.78</v>
      </c>
      <c r="J149" s="7">
        <v>44580.639999999999</v>
      </c>
      <c r="K149" s="7">
        <v>35664.5</v>
      </c>
      <c r="L149" s="7">
        <v>26748.36</v>
      </c>
      <c r="M149" s="7">
        <v>17832.22</v>
      </c>
      <c r="N149" s="7">
        <v>8916.08</v>
      </c>
      <c r="O149" s="7">
        <v>-0.06</v>
      </c>
      <c r="P149" s="7">
        <v>-0.06</v>
      </c>
    </row>
    <row r="150" spans="1:16" x14ac:dyDescent="0.2">
      <c r="A150" s="3">
        <v>165010</v>
      </c>
      <c r="B150" s="6" t="s">
        <v>149</v>
      </c>
      <c r="C150" s="7">
        <v>0</v>
      </c>
      <c r="D150" s="7">
        <v>0</v>
      </c>
      <c r="E150" s="7">
        <v>0</v>
      </c>
      <c r="F150" s="7">
        <v>0</v>
      </c>
      <c r="G150" s="7">
        <v>0</v>
      </c>
      <c r="H150" s="7">
        <v>0</v>
      </c>
      <c r="I150" s="7">
        <v>0</v>
      </c>
      <c r="J150" s="7">
        <v>0</v>
      </c>
      <c r="K150" s="7">
        <v>0</v>
      </c>
      <c r="L150" s="7">
        <v>3644948.14</v>
      </c>
      <c r="M150" s="7">
        <v>7044875.4299999997</v>
      </c>
      <c r="N150" s="7">
        <v>4915427.5</v>
      </c>
      <c r="O150" s="7">
        <v>4258850.43</v>
      </c>
      <c r="P150" s="7">
        <v>4258850.43</v>
      </c>
    </row>
    <row r="151" spans="1:16" x14ac:dyDescent="0.2">
      <c r="A151" s="3">
        <v>165011</v>
      </c>
      <c r="B151" s="6" t="s">
        <v>150</v>
      </c>
      <c r="C151" s="7">
        <v>9356189.7400000002</v>
      </c>
      <c r="D151" s="7">
        <v>7796824.8300000001</v>
      </c>
      <c r="E151" s="7">
        <v>6237459.9199999999</v>
      </c>
      <c r="F151" s="7">
        <v>4678095.01</v>
      </c>
      <c r="G151" s="7">
        <v>3118730.1</v>
      </c>
      <c r="H151" s="7">
        <v>1559365.19</v>
      </c>
      <c r="I151" s="7">
        <v>0</v>
      </c>
      <c r="J151" s="7">
        <v>-1637333.33</v>
      </c>
      <c r="K151" s="7">
        <v>0</v>
      </c>
      <c r="L151" s="7">
        <v>0</v>
      </c>
      <c r="M151" s="7">
        <v>0</v>
      </c>
      <c r="N151" s="7">
        <v>10897517.27</v>
      </c>
      <c r="O151" s="7">
        <v>9340480.3000000007</v>
      </c>
      <c r="P151" s="7">
        <v>9340480.3000000007</v>
      </c>
    </row>
    <row r="152" spans="1:16" x14ac:dyDescent="0.2">
      <c r="A152" s="3">
        <v>165012</v>
      </c>
      <c r="B152" s="6" t="s">
        <v>151</v>
      </c>
      <c r="C152" s="7">
        <v>0</v>
      </c>
      <c r="D152" s="7">
        <v>0</v>
      </c>
      <c r="E152" s="7">
        <v>1051690.47</v>
      </c>
      <c r="F152" s="7">
        <v>946521.42</v>
      </c>
      <c r="G152" s="7">
        <v>841352.37</v>
      </c>
      <c r="H152" s="7">
        <v>736183.32</v>
      </c>
      <c r="I152" s="7">
        <v>631014.27</v>
      </c>
      <c r="J152" s="7">
        <v>525845.22</v>
      </c>
      <c r="K152" s="7">
        <v>420676.17</v>
      </c>
      <c r="L152" s="7">
        <v>315507.12</v>
      </c>
      <c r="M152" s="7">
        <v>210338.07</v>
      </c>
      <c r="N152" s="7">
        <v>105169.02</v>
      </c>
      <c r="O152" s="7">
        <v>0</v>
      </c>
      <c r="P152" s="7">
        <v>0</v>
      </c>
    </row>
    <row r="153" spans="1:16" x14ac:dyDescent="0.2">
      <c r="A153" s="3">
        <v>165015</v>
      </c>
      <c r="B153" s="6" t="s">
        <v>152</v>
      </c>
      <c r="C153" s="7">
        <v>23582.48</v>
      </c>
      <c r="D153" s="7">
        <v>17686.86</v>
      </c>
      <c r="E153" s="7">
        <v>11791.24</v>
      </c>
      <c r="F153" s="7">
        <v>5895.62</v>
      </c>
      <c r="G153" s="7">
        <v>0</v>
      </c>
      <c r="H153" s="7">
        <v>241418.42</v>
      </c>
      <c r="I153" s="7">
        <v>241418.42</v>
      </c>
      <c r="J153" s="7">
        <v>60290.22</v>
      </c>
      <c r="K153" s="7">
        <v>53591.31</v>
      </c>
      <c r="L153" s="7">
        <v>46892.4</v>
      </c>
      <c r="M153" s="7">
        <v>40193.49</v>
      </c>
      <c r="N153" s="7">
        <v>33494.58</v>
      </c>
      <c r="O153" s="7">
        <v>26795.67</v>
      </c>
      <c r="P153" s="7">
        <v>26795.67</v>
      </c>
    </row>
    <row r="154" spans="1:16" x14ac:dyDescent="0.2">
      <c r="A154" s="3">
        <v>165018</v>
      </c>
      <c r="B154" s="6" t="s">
        <v>153</v>
      </c>
      <c r="C154" s="7">
        <v>773451.28</v>
      </c>
      <c r="D154" s="7">
        <v>1025636.15</v>
      </c>
      <c r="E154" s="7">
        <v>947527.48</v>
      </c>
      <c r="F154" s="7">
        <v>989028.64</v>
      </c>
      <c r="G154" s="7">
        <v>952571.08</v>
      </c>
      <c r="H154" s="7">
        <v>1010070.76</v>
      </c>
      <c r="I154" s="7">
        <v>1008240.06</v>
      </c>
      <c r="J154" s="7">
        <v>880341.92</v>
      </c>
      <c r="K154" s="7">
        <v>739045.97</v>
      </c>
      <c r="L154" s="7">
        <v>1235480.79</v>
      </c>
      <c r="M154" s="7">
        <v>1174491.3</v>
      </c>
      <c r="N154" s="7">
        <v>1037465.79</v>
      </c>
      <c r="O154" s="7">
        <v>1042331.22</v>
      </c>
      <c r="P154" s="7">
        <v>1042331.22</v>
      </c>
    </row>
    <row r="155" spans="1:16" x14ac:dyDescent="0.2">
      <c r="A155" s="3">
        <v>165020</v>
      </c>
      <c r="B155" s="6" t="s">
        <v>154</v>
      </c>
      <c r="C155" s="7">
        <v>0</v>
      </c>
      <c r="D155" s="7">
        <v>0</v>
      </c>
      <c r="E155" s="7">
        <v>0</v>
      </c>
      <c r="F155" s="7">
        <v>0</v>
      </c>
      <c r="G155" s="7">
        <v>0</v>
      </c>
      <c r="H155" s="7">
        <v>0</v>
      </c>
      <c r="I155" s="7">
        <v>0</v>
      </c>
      <c r="J155" s="7">
        <v>0</v>
      </c>
      <c r="K155" s="7">
        <v>0</v>
      </c>
      <c r="L155" s="7">
        <v>0</v>
      </c>
      <c r="M155" s="7">
        <v>0</v>
      </c>
      <c r="N155" s="7">
        <v>0</v>
      </c>
      <c r="O155" s="7">
        <v>0</v>
      </c>
      <c r="P155" s="7">
        <v>0</v>
      </c>
    </row>
    <row r="156" spans="1:16" x14ac:dyDescent="0.2">
      <c r="A156" s="3">
        <v>165031</v>
      </c>
      <c r="B156" s="6" t="s">
        <v>155</v>
      </c>
      <c r="C156" s="7">
        <v>2108815.9300000002</v>
      </c>
      <c r="D156" s="7">
        <v>1904718.7</v>
      </c>
      <c r="E156" s="7">
        <v>1674515.07</v>
      </c>
      <c r="F156" s="7">
        <v>1450528.04</v>
      </c>
      <c r="G156" s="7">
        <v>1227369.8600000001</v>
      </c>
      <c r="H156" s="7">
        <v>1004211.68</v>
      </c>
      <c r="I156" s="7">
        <v>781053.5</v>
      </c>
      <c r="J156" s="7">
        <v>557895.31999999995</v>
      </c>
      <c r="K156" s="7">
        <v>334737.14</v>
      </c>
      <c r="L156" s="7">
        <v>111578.96</v>
      </c>
      <c r="M156" s="7">
        <v>3013890.54</v>
      </c>
      <c r="N156" s="7">
        <v>2674341.4300000002</v>
      </c>
      <c r="O156" s="7">
        <v>2182257.02</v>
      </c>
      <c r="P156" s="7">
        <v>2182257.02</v>
      </c>
    </row>
    <row r="157" spans="1:16" x14ac:dyDescent="0.2">
      <c r="A157" s="3">
        <v>165070</v>
      </c>
      <c r="B157" s="6" t="s">
        <v>156</v>
      </c>
      <c r="C157" s="7">
        <v>356190.29</v>
      </c>
      <c r="D157" s="7">
        <v>346091.23</v>
      </c>
      <c r="E157" s="7">
        <v>326248.3</v>
      </c>
      <c r="F157" s="7">
        <v>316844.43</v>
      </c>
      <c r="G157" s="7">
        <v>335390.57</v>
      </c>
      <c r="H157" s="7">
        <v>335203.09999999998</v>
      </c>
      <c r="I157" s="7">
        <v>334181.63</v>
      </c>
      <c r="J157" s="7">
        <v>326369.90999999997</v>
      </c>
      <c r="K157" s="7">
        <v>326890.90999999997</v>
      </c>
      <c r="L157" s="7">
        <v>327666.90999999997</v>
      </c>
      <c r="M157" s="7">
        <v>327751.90999999997</v>
      </c>
      <c r="N157" s="7">
        <v>327921.90999999997</v>
      </c>
      <c r="O157" s="7">
        <v>338084.99</v>
      </c>
      <c r="P157" s="7">
        <v>338084.99</v>
      </c>
    </row>
    <row r="158" spans="1:16" x14ac:dyDescent="0.2">
      <c r="A158" s="3">
        <v>165130</v>
      </c>
      <c r="B158" s="6" t="s">
        <v>157</v>
      </c>
      <c r="C158" s="7">
        <v>2044000</v>
      </c>
      <c r="D158" s="7">
        <v>937000</v>
      </c>
      <c r="E158" s="7">
        <v>359000</v>
      </c>
      <c r="F158" s="7">
        <v>49000</v>
      </c>
      <c r="G158" s="7">
        <v>0</v>
      </c>
      <c r="H158" s="7">
        <v>327000</v>
      </c>
      <c r="I158" s="7">
        <v>1031000</v>
      </c>
      <c r="J158" s="7">
        <v>1749000</v>
      </c>
      <c r="K158" s="7">
        <v>2465000</v>
      </c>
      <c r="L158" s="7">
        <v>3181000</v>
      </c>
      <c r="M158" s="7">
        <v>3411000</v>
      </c>
      <c r="N158" s="7">
        <v>3021000</v>
      </c>
      <c r="O158" s="7">
        <v>2044000</v>
      </c>
      <c r="P158" s="7">
        <v>2044000</v>
      </c>
    </row>
    <row r="159" spans="1:16" x14ac:dyDescent="0.2">
      <c r="A159" s="3">
        <v>165131</v>
      </c>
      <c r="B159" s="6" t="s">
        <v>158</v>
      </c>
      <c r="C159" s="7">
        <v>-328000</v>
      </c>
      <c r="D159" s="7">
        <v>-597000</v>
      </c>
      <c r="E159" s="7">
        <v>-941000</v>
      </c>
      <c r="F159" s="7">
        <v>-1411000</v>
      </c>
      <c r="G159" s="7">
        <v>-1439000</v>
      </c>
      <c r="H159" s="7">
        <v>-1144000</v>
      </c>
      <c r="I159" s="7">
        <v>-866000</v>
      </c>
      <c r="J159" s="7">
        <v>-403000</v>
      </c>
      <c r="K159" s="7">
        <v>79000</v>
      </c>
      <c r="L159" s="7">
        <v>520000</v>
      </c>
      <c r="M159" s="7">
        <v>257000</v>
      </c>
      <c r="N159" s="7">
        <v>0</v>
      </c>
      <c r="O159" s="7">
        <v>-400000</v>
      </c>
      <c r="P159" s="7">
        <v>-400000</v>
      </c>
    </row>
    <row r="160" spans="1:16" x14ac:dyDescent="0.2">
      <c r="A160" s="3">
        <v>136100</v>
      </c>
      <c r="B160" s="6" t="s">
        <v>159</v>
      </c>
      <c r="C160" s="7">
        <v>1478874.74</v>
      </c>
      <c r="D160" s="7">
        <v>1631792.18</v>
      </c>
      <c r="E160" s="7">
        <v>1877136.25</v>
      </c>
      <c r="F160" s="7">
        <v>1946357.9</v>
      </c>
      <c r="G160" s="7">
        <v>2060881.95</v>
      </c>
      <c r="H160" s="7">
        <v>2164866.9900000002</v>
      </c>
      <c r="I160" s="7">
        <v>2035656.22</v>
      </c>
      <c r="J160" s="7">
        <v>2031910.1</v>
      </c>
      <c r="K160" s="7">
        <v>1853911.94</v>
      </c>
      <c r="L160" s="7">
        <v>1811372.23</v>
      </c>
      <c r="M160" s="7">
        <v>1760759.52</v>
      </c>
      <c r="N160" s="7">
        <v>1787296.04</v>
      </c>
      <c r="O160" s="7">
        <v>320222.99</v>
      </c>
      <c r="P160" s="7">
        <v>320222.99</v>
      </c>
    </row>
    <row r="161" spans="1:16" x14ac:dyDescent="0.2">
      <c r="A161" s="3">
        <v>136104</v>
      </c>
      <c r="B161" s="6" t="s">
        <v>160</v>
      </c>
      <c r="C161" s="7">
        <v>1393255.31</v>
      </c>
      <c r="D161" s="7">
        <v>1577330.11</v>
      </c>
      <c r="E161" s="7">
        <v>1838727.95</v>
      </c>
      <c r="F161" s="7">
        <v>2043086.35</v>
      </c>
      <c r="G161" s="7">
        <v>2218625.27</v>
      </c>
      <c r="H161" s="7">
        <v>2232848.17</v>
      </c>
      <c r="I161" s="7">
        <v>2275578.94</v>
      </c>
      <c r="J161" s="7">
        <v>2125734.31</v>
      </c>
      <c r="K161" s="7">
        <v>2107239.7999999998</v>
      </c>
      <c r="L161" s="7">
        <v>2023821.41</v>
      </c>
      <c r="M161" s="7">
        <v>1920495.6</v>
      </c>
      <c r="N161" s="7">
        <v>1914655.82</v>
      </c>
      <c r="O161" s="7">
        <v>1697379.36</v>
      </c>
      <c r="P161" s="7">
        <v>1697379.36</v>
      </c>
    </row>
    <row r="162" spans="1:16" x14ac:dyDescent="0.2">
      <c r="A162" s="3">
        <v>136105</v>
      </c>
      <c r="B162" s="6" t="s">
        <v>161</v>
      </c>
      <c r="C162" s="7">
        <v>453312.85</v>
      </c>
      <c r="D162" s="7">
        <v>497182.27</v>
      </c>
      <c r="E162" s="7">
        <v>657210.38</v>
      </c>
      <c r="F162" s="7">
        <v>209122.06</v>
      </c>
      <c r="G162" s="7">
        <v>211918.39</v>
      </c>
      <c r="H162" s="7">
        <v>198936.52</v>
      </c>
      <c r="I162" s="7">
        <v>192333.8</v>
      </c>
      <c r="J162" s="7">
        <v>58961.97</v>
      </c>
      <c r="K162" s="7">
        <v>51947.79</v>
      </c>
      <c r="L162" s="7">
        <v>50912.6</v>
      </c>
      <c r="M162" s="7">
        <v>52399.05</v>
      </c>
      <c r="N162" s="7">
        <v>59435.519999999997</v>
      </c>
      <c r="O162" s="7">
        <v>80700.100000000006</v>
      </c>
      <c r="P162" s="7">
        <v>80700.100000000006</v>
      </c>
    </row>
    <row r="163" spans="1:16" x14ac:dyDescent="0.2">
      <c r="A163" s="3">
        <v>174000</v>
      </c>
      <c r="B163" s="6" t="s">
        <v>162</v>
      </c>
      <c r="C163" s="7">
        <v>1311198</v>
      </c>
      <c r="D163" s="7">
        <v>1311198</v>
      </c>
      <c r="E163" s="7">
        <v>1310575</v>
      </c>
      <c r="F163" s="7">
        <v>1309329</v>
      </c>
      <c r="G163" s="7">
        <v>1305769</v>
      </c>
      <c r="H163" s="7">
        <v>1302209</v>
      </c>
      <c r="I163" s="7">
        <v>1298649</v>
      </c>
      <c r="J163" s="7">
        <v>1295712</v>
      </c>
      <c r="K163" s="7">
        <v>1292775</v>
      </c>
      <c r="L163" s="7">
        <v>1350354</v>
      </c>
      <c r="M163" s="7">
        <v>1347417</v>
      </c>
      <c r="N163" s="7">
        <v>1344480</v>
      </c>
      <c r="O163" s="7">
        <v>1341543</v>
      </c>
      <c r="P163" s="7">
        <v>1341543</v>
      </c>
    </row>
    <row r="164" spans="1:16" x14ac:dyDescent="0.2">
      <c r="A164" s="3">
        <v>146031</v>
      </c>
      <c r="B164" s="6" t="s">
        <v>163</v>
      </c>
      <c r="C164" s="7">
        <v>246684.38</v>
      </c>
      <c r="D164" s="7">
        <v>61677.91</v>
      </c>
      <c r="E164" s="7">
        <v>96720.98</v>
      </c>
      <c r="F164" s="7">
        <v>75524.94</v>
      </c>
      <c r="G164" s="7">
        <v>94230.49</v>
      </c>
      <c r="H164" s="7">
        <v>32473.599999999999</v>
      </c>
      <c r="I164" s="7">
        <v>33559.15</v>
      </c>
      <c r="J164" s="7">
        <v>3758.19</v>
      </c>
      <c r="K164" s="7">
        <v>951984.64000000001</v>
      </c>
      <c r="L164" s="7">
        <v>27734.41</v>
      </c>
      <c r="M164" s="7">
        <v>35985.879999999997</v>
      </c>
      <c r="N164" s="7">
        <v>43283.08</v>
      </c>
      <c r="O164" s="7">
        <v>73947.789999999994</v>
      </c>
      <c r="P164" s="7">
        <v>73947.789999999994</v>
      </c>
    </row>
    <row r="165" spans="1:16" x14ac:dyDescent="0.2">
      <c r="A165" s="3">
        <v>146040</v>
      </c>
      <c r="B165" s="6" t="s">
        <v>164</v>
      </c>
      <c r="C165" s="7">
        <v>8908716.8499999996</v>
      </c>
      <c r="D165" s="7">
        <v>8908296.3000000007</v>
      </c>
      <c r="E165" s="7">
        <v>-339936.62</v>
      </c>
      <c r="F165" s="7">
        <v>268361.42</v>
      </c>
      <c r="G165" s="7">
        <v>1125677.21</v>
      </c>
      <c r="H165" s="7">
        <v>88789.84</v>
      </c>
      <c r="I165" s="7">
        <v>82861.119999999995</v>
      </c>
      <c r="J165" s="7">
        <v>81121.45</v>
      </c>
      <c r="K165" s="7">
        <v>51103.06</v>
      </c>
      <c r="L165" s="7">
        <v>2570401.75</v>
      </c>
      <c r="M165" s="7">
        <v>47923.06</v>
      </c>
      <c r="N165" s="7">
        <v>117805.59</v>
      </c>
      <c r="O165" s="7">
        <v>-68540.75</v>
      </c>
      <c r="P165" s="7">
        <v>-68540.75</v>
      </c>
    </row>
    <row r="166" spans="1:16" x14ac:dyDescent="0.2">
      <c r="A166" s="3">
        <v>146042</v>
      </c>
      <c r="B166" s="6" t="s">
        <v>165</v>
      </c>
      <c r="C166" s="7">
        <v>240009.96</v>
      </c>
      <c r="D166" s="7">
        <v>67810.320000000007</v>
      </c>
      <c r="E166" s="7">
        <v>5479.35</v>
      </c>
      <c r="F166" s="7">
        <v>35408.559999999998</v>
      </c>
      <c r="G166" s="7">
        <v>172208.02</v>
      </c>
      <c r="H166" s="7">
        <v>25335.71</v>
      </c>
      <c r="I166" s="7">
        <v>35280.97</v>
      </c>
      <c r="J166" s="7">
        <v>48834.28</v>
      </c>
      <c r="K166" s="7">
        <v>87914.18</v>
      </c>
      <c r="L166" s="7">
        <v>-72488.38</v>
      </c>
      <c r="M166" s="7">
        <v>63673.11</v>
      </c>
      <c r="N166" s="7">
        <v>38970.19</v>
      </c>
      <c r="O166" s="7">
        <v>80841.19</v>
      </c>
      <c r="P166" s="7">
        <v>80841.19</v>
      </c>
    </row>
    <row r="167" spans="1:16" x14ac:dyDescent="0.2">
      <c r="A167" s="3">
        <v>146050</v>
      </c>
      <c r="B167" s="6" t="s">
        <v>166</v>
      </c>
      <c r="C167" s="7">
        <v>4969.78</v>
      </c>
      <c r="D167" s="7">
        <v>5207.3599999999997</v>
      </c>
      <c r="E167" s="7">
        <v>5207.3599999999997</v>
      </c>
      <c r="F167" s="7">
        <v>5207.3599999999997</v>
      </c>
      <c r="G167" s="7">
        <v>5207.3599999999997</v>
      </c>
      <c r="H167" s="7">
        <v>5207.3599999999997</v>
      </c>
      <c r="I167" s="7">
        <v>5207.3599999999997</v>
      </c>
      <c r="J167" s="7">
        <v>5302.36</v>
      </c>
      <c r="K167" s="7">
        <v>5302.36</v>
      </c>
      <c r="L167" s="7">
        <v>5302.36</v>
      </c>
      <c r="M167" s="7">
        <v>5302.36</v>
      </c>
      <c r="N167" s="7">
        <v>5302.36</v>
      </c>
      <c r="O167" s="7">
        <v>5302.36</v>
      </c>
      <c r="P167" s="7">
        <v>5302.36</v>
      </c>
    </row>
    <row r="168" spans="1:16" x14ac:dyDescent="0.2">
      <c r="A168" s="3">
        <v>146060</v>
      </c>
      <c r="B168" s="6" t="s">
        <v>167</v>
      </c>
      <c r="C168" s="7">
        <v>0</v>
      </c>
      <c r="D168" s="7">
        <v>0</v>
      </c>
      <c r="E168" s="7">
        <v>0</v>
      </c>
      <c r="F168" s="7">
        <v>0</v>
      </c>
      <c r="G168" s="7">
        <v>0</v>
      </c>
      <c r="H168" s="7">
        <v>0</v>
      </c>
      <c r="I168" s="7">
        <v>0</v>
      </c>
      <c r="J168" s="7">
        <v>0</v>
      </c>
      <c r="K168" s="7">
        <v>0</v>
      </c>
      <c r="L168" s="7">
        <v>0</v>
      </c>
      <c r="M168" s="7">
        <v>0</v>
      </c>
      <c r="N168" s="7">
        <v>0</v>
      </c>
      <c r="O168" s="7">
        <v>232.88</v>
      </c>
      <c r="P168" s="7">
        <v>232.88</v>
      </c>
    </row>
    <row r="169" spans="1:16" x14ac:dyDescent="0.2">
      <c r="A169" s="3">
        <v>146016</v>
      </c>
      <c r="B169" s="6" t="s">
        <v>168</v>
      </c>
      <c r="C169" s="7">
        <v>-83502.649999999994</v>
      </c>
      <c r="D169" s="7">
        <v>-101915.96</v>
      </c>
      <c r="E169" s="7">
        <v>-120673.65</v>
      </c>
      <c r="F169" s="7">
        <v>-139764.84</v>
      </c>
      <c r="G169" s="7">
        <v>-158453.03</v>
      </c>
      <c r="H169" s="7">
        <v>-176467.47</v>
      </c>
      <c r="I169" s="7">
        <v>-118313.69</v>
      </c>
      <c r="J169" s="7">
        <v>-135437.49</v>
      </c>
      <c r="K169" s="7">
        <v>-153900.68</v>
      </c>
      <c r="L169" s="7">
        <v>-172588.87</v>
      </c>
      <c r="M169" s="7">
        <v>-18688.189999999999</v>
      </c>
      <c r="N169" s="7">
        <v>-32172.68</v>
      </c>
      <c r="O169" s="7">
        <v>73036.05</v>
      </c>
      <c r="P169" s="7">
        <v>73036.05</v>
      </c>
    </row>
    <row r="170" spans="1:16" x14ac:dyDescent="0.2">
      <c r="A170" s="3">
        <v>146096</v>
      </c>
      <c r="B170" s="6" t="s">
        <v>169</v>
      </c>
      <c r="C170" s="7">
        <v>-12031.1</v>
      </c>
      <c r="D170" s="7">
        <v>-12031.1</v>
      </c>
      <c r="E170" s="7">
        <v>-12031.1</v>
      </c>
      <c r="F170" s="7">
        <v>-16127.1</v>
      </c>
      <c r="G170" s="7">
        <v>-16127.1</v>
      </c>
      <c r="H170" s="7">
        <v>-16127.1</v>
      </c>
      <c r="I170" s="7">
        <v>-16127.1</v>
      </c>
      <c r="J170" s="7">
        <v>-16127.1</v>
      </c>
      <c r="K170" s="7">
        <v>-16127.1</v>
      </c>
      <c r="L170" s="7">
        <v>-27320.1</v>
      </c>
      <c r="M170" s="7">
        <v>0</v>
      </c>
      <c r="N170" s="7">
        <v>0</v>
      </c>
      <c r="O170" s="7">
        <v>-608</v>
      </c>
      <c r="P170" s="7">
        <v>-608</v>
      </c>
    </row>
    <row r="171" spans="1:16" x14ac:dyDescent="0.2">
      <c r="A171" s="3">
        <v>123016</v>
      </c>
      <c r="B171" s="6" t="s">
        <v>170</v>
      </c>
      <c r="C171" s="7">
        <v>894629.99</v>
      </c>
      <c r="D171" s="7">
        <v>894629.99</v>
      </c>
      <c r="E171" s="7">
        <v>894629.99</v>
      </c>
      <c r="F171" s="7">
        <v>892452.99</v>
      </c>
      <c r="G171" s="7">
        <v>892452.99</v>
      </c>
      <c r="H171" s="7">
        <v>892452.99</v>
      </c>
      <c r="I171" s="7">
        <v>859154.71</v>
      </c>
      <c r="J171" s="7">
        <v>859154.71</v>
      </c>
      <c r="K171" s="7">
        <v>859154.71</v>
      </c>
      <c r="L171" s="7">
        <v>856049.71</v>
      </c>
      <c r="M171" s="7">
        <v>856049.71</v>
      </c>
      <c r="N171" s="7">
        <v>856049.71</v>
      </c>
      <c r="O171" s="7">
        <v>870105.99</v>
      </c>
      <c r="P171" s="7">
        <v>870105.99</v>
      </c>
    </row>
    <row r="172" spans="1:16" x14ac:dyDescent="0.2">
      <c r="A172" s="3">
        <v>123401</v>
      </c>
      <c r="B172" s="6" t="s">
        <v>171</v>
      </c>
      <c r="C172" s="7">
        <v>174821723.80000001</v>
      </c>
      <c r="D172" s="7">
        <v>177325028.91</v>
      </c>
      <c r="E172" s="7">
        <v>186794619.84</v>
      </c>
      <c r="F172" s="7">
        <v>0</v>
      </c>
      <c r="G172" s="7">
        <v>0</v>
      </c>
      <c r="H172" s="7">
        <v>0</v>
      </c>
      <c r="I172" s="7">
        <v>0</v>
      </c>
      <c r="J172" s="7">
        <v>0</v>
      </c>
      <c r="K172" s="7">
        <v>0</v>
      </c>
      <c r="L172" s="7">
        <v>0</v>
      </c>
      <c r="M172" s="7">
        <v>0</v>
      </c>
      <c r="N172" s="7">
        <v>0</v>
      </c>
      <c r="O172" s="7">
        <v>0</v>
      </c>
      <c r="P172" s="7">
        <v>0</v>
      </c>
    </row>
    <row r="173" spans="1:16" x14ac:dyDescent="0.2">
      <c r="A173" s="3">
        <v>123410</v>
      </c>
      <c r="B173" s="6" t="s">
        <v>172</v>
      </c>
      <c r="C173" s="7">
        <v>15597006.810000001</v>
      </c>
      <c r="D173" s="7">
        <v>15644685.75</v>
      </c>
      <c r="E173" s="7">
        <v>16864008.899999999</v>
      </c>
      <c r="F173" s="7">
        <v>203813227.59999999</v>
      </c>
      <c r="G173" s="7">
        <v>206174798.19</v>
      </c>
      <c r="H173" s="7">
        <v>205976054.53</v>
      </c>
      <c r="I173" s="7">
        <v>207003698.40000001</v>
      </c>
      <c r="J173" s="7">
        <v>206865077.66</v>
      </c>
      <c r="K173" s="7">
        <v>205684934.74000001</v>
      </c>
      <c r="L173" s="7">
        <v>206335525.5</v>
      </c>
      <c r="M173" s="7">
        <v>205881450.33000001</v>
      </c>
      <c r="N173" s="7">
        <v>205991717.30000001</v>
      </c>
      <c r="O173" s="7">
        <v>172355977.56</v>
      </c>
      <c r="P173" s="7">
        <v>172355977.56</v>
      </c>
    </row>
    <row r="174" spans="1:16" x14ac:dyDescent="0.2">
      <c r="A174" s="3">
        <v>123420</v>
      </c>
      <c r="B174" s="6" t="s">
        <v>173</v>
      </c>
      <c r="C174" s="7">
        <v>0</v>
      </c>
      <c r="D174" s="7">
        <v>0</v>
      </c>
      <c r="E174" s="7">
        <v>0</v>
      </c>
      <c r="F174" s="7">
        <v>0</v>
      </c>
      <c r="G174" s="7">
        <v>0</v>
      </c>
      <c r="H174" s="7">
        <v>0</v>
      </c>
      <c r="I174" s="7">
        <v>0</v>
      </c>
      <c r="J174" s="7">
        <v>0</v>
      </c>
      <c r="K174" s="7">
        <v>0</v>
      </c>
      <c r="L174" s="7">
        <v>0</v>
      </c>
      <c r="M174" s="7">
        <v>0</v>
      </c>
      <c r="N174" s="7">
        <v>0</v>
      </c>
      <c r="O174" s="7">
        <v>0</v>
      </c>
      <c r="P174" s="7">
        <v>0</v>
      </c>
    </row>
    <row r="175" spans="1:16" x14ac:dyDescent="0.2">
      <c r="A175" s="3">
        <v>124062</v>
      </c>
      <c r="B175" s="6" t="s">
        <v>174</v>
      </c>
      <c r="C175" s="7">
        <v>0</v>
      </c>
      <c r="D175" s="7">
        <v>0</v>
      </c>
      <c r="E175" s="7">
        <v>0</v>
      </c>
      <c r="F175" s="7">
        <v>0</v>
      </c>
      <c r="G175" s="7">
        <v>0</v>
      </c>
      <c r="H175" s="7">
        <v>0</v>
      </c>
      <c r="I175" s="7">
        <v>0</v>
      </c>
      <c r="J175" s="7">
        <v>0</v>
      </c>
      <c r="K175" s="7">
        <v>0</v>
      </c>
      <c r="L175" s="7">
        <v>0</v>
      </c>
      <c r="M175" s="7">
        <v>0</v>
      </c>
      <c r="N175" s="7">
        <v>0</v>
      </c>
      <c r="O175" s="7">
        <v>0</v>
      </c>
      <c r="P175" s="7">
        <v>0</v>
      </c>
    </row>
    <row r="176" spans="1:16" x14ac:dyDescent="0.2">
      <c r="A176" s="3">
        <v>124045</v>
      </c>
      <c r="B176" s="6" t="s">
        <v>175</v>
      </c>
      <c r="C176" s="7">
        <v>0</v>
      </c>
      <c r="D176" s="7">
        <v>0</v>
      </c>
      <c r="E176" s="7">
        <v>0</v>
      </c>
      <c r="F176" s="7">
        <v>0</v>
      </c>
      <c r="G176" s="7">
        <v>0</v>
      </c>
      <c r="H176" s="7">
        <v>11228056.1</v>
      </c>
      <c r="I176" s="7">
        <v>12670153.59</v>
      </c>
      <c r="J176" s="7">
        <v>15134017.43</v>
      </c>
      <c r="K176" s="7">
        <v>22514017.43</v>
      </c>
      <c r="L176" s="7">
        <v>28551395.579999998</v>
      </c>
      <c r="M176" s="7">
        <v>38391395.579999998</v>
      </c>
      <c r="N176" s="7">
        <v>43311395.579999998</v>
      </c>
      <c r="O176" s="7">
        <v>48594395.579999998</v>
      </c>
      <c r="P176" s="7">
        <v>48594395.579999998</v>
      </c>
    </row>
    <row r="177" spans="1:16" x14ac:dyDescent="0.2">
      <c r="A177" s="3">
        <v>124046</v>
      </c>
      <c r="B177" s="6" t="s">
        <v>176</v>
      </c>
      <c r="C177" s="7">
        <v>0</v>
      </c>
      <c r="D177" s="7">
        <v>0</v>
      </c>
      <c r="E177" s="7">
        <v>0</v>
      </c>
      <c r="F177" s="7">
        <v>0</v>
      </c>
      <c r="G177" s="7">
        <v>0</v>
      </c>
      <c r="H177" s="7">
        <v>0</v>
      </c>
      <c r="I177" s="7">
        <v>-52821</v>
      </c>
      <c r="J177" s="7">
        <v>-157076.6</v>
      </c>
      <c r="K177" s="7">
        <v>-269383.55</v>
      </c>
      <c r="L177" s="7">
        <v>-426361.78</v>
      </c>
      <c r="M177" s="7">
        <v>-603328.74</v>
      </c>
      <c r="N177" s="7">
        <v>-843793.74</v>
      </c>
      <c r="O177" s="7">
        <v>-1143368.1599999999</v>
      </c>
      <c r="P177" s="7">
        <v>-1143368.1599999999</v>
      </c>
    </row>
    <row r="178" spans="1:16" x14ac:dyDescent="0.2">
      <c r="A178" s="3">
        <v>189006</v>
      </c>
      <c r="B178" s="6" t="s">
        <v>177</v>
      </c>
      <c r="C178" s="7">
        <v>522090</v>
      </c>
      <c r="D178" s="7">
        <v>515128</v>
      </c>
      <c r="E178" s="7">
        <v>508166</v>
      </c>
      <c r="F178" s="7">
        <v>501204</v>
      </c>
      <c r="G178" s="7">
        <v>494242</v>
      </c>
      <c r="H178" s="7">
        <v>487280</v>
      </c>
      <c r="I178" s="7">
        <v>480318</v>
      </c>
      <c r="J178" s="7">
        <v>473356</v>
      </c>
      <c r="K178" s="7">
        <v>466394</v>
      </c>
      <c r="L178" s="7">
        <v>459432</v>
      </c>
      <c r="M178" s="7">
        <v>452470</v>
      </c>
      <c r="N178" s="7">
        <v>445508</v>
      </c>
      <c r="O178" s="7">
        <v>438546</v>
      </c>
      <c r="P178" s="7">
        <v>438546</v>
      </c>
    </row>
    <row r="179" spans="1:16" x14ac:dyDescent="0.2">
      <c r="A179" s="3">
        <v>189007</v>
      </c>
      <c r="B179" s="6" t="s">
        <v>178</v>
      </c>
      <c r="C179" s="7">
        <v>408244</v>
      </c>
      <c r="D179" s="7">
        <v>403504</v>
      </c>
      <c r="E179" s="7">
        <v>398764</v>
      </c>
      <c r="F179" s="7">
        <v>394024</v>
      </c>
      <c r="G179" s="7">
        <v>389284</v>
      </c>
      <c r="H179" s="7">
        <v>384544</v>
      </c>
      <c r="I179" s="7">
        <v>379804</v>
      </c>
      <c r="J179" s="7">
        <v>375064</v>
      </c>
      <c r="K179" s="7">
        <v>370324</v>
      </c>
      <c r="L179" s="7">
        <v>365584</v>
      </c>
      <c r="M179" s="7">
        <v>360844</v>
      </c>
      <c r="N179" s="7">
        <v>356104</v>
      </c>
      <c r="O179" s="7">
        <v>351364</v>
      </c>
      <c r="P179" s="7">
        <v>351364</v>
      </c>
    </row>
    <row r="180" spans="1:16" x14ac:dyDescent="0.2">
      <c r="A180" s="3">
        <v>189008</v>
      </c>
      <c r="B180" s="6" t="s">
        <v>179</v>
      </c>
      <c r="C180" s="7">
        <v>1942980</v>
      </c>
      <c r="D180" s="7">
        <v>1933815</v>
      </c>
      <c r="E180" s="7">
        <v>1924650</v>
      </c>
      <c r="F180" s="7">
        <v>1915485</v>
      </c>
      <c r="G180" s="7">
        <v>1906320</v>
      </c>
      <c r="H180" s="7">
        <v>1897155</v>
      </c>
      <c r="I180" s="7">
        <v>1887990</v>
      </c>
      <c r="J180" s="7">
        <v>1878825</v>
      </c>
      <c r="K180" s="7">
        <v>1869660</v>
      </c>
      <c r="L180" s="7">
        <v>1860495</v>
      </c>
      <c r="M180" s="7">
        <v>1851330</v>
      </c>
      <c r="N180" s="7">
        <v>1842165</v>
      </c>
      <c r="O180" s="7">
        <v>1833000</v>
      </c>
      <c r="P180" s="7">
        <v>1833000</v>
      </c>
    </row>
    <row r="181" spans="1:16" x14ac:dyDescent="0.2">
      <c r="A181" s="3">
        <v>189013</v>
      </c>
      <c r="B181" s="6" t="s">
        <v>180</v>
      </c>
      <c r="C181" s="7">
        <v>1894816</v>
      </c>
      <c r="D181" s="7">
        <v>1882512</v>
      </c>
      <c r="E181" s="7">
        <v>1870208</v>
      </c>
      <c r="F181" s="7">
        <v>1857904</v>
      </c>
      <c r="G181" s="7">
        <v>1845600</v>
      </c>
      <c r="H181" s="7">
        <v>1833296</v>
      </c>
      <c r="I181" s="7">
        <v>1820992</v>
      </c>
      <c r="J181" s="7">
        <v>1808688</v>
      </c>
      <c r="K181" s="7">
        <v>1796384</v>
      </c>
      <c r="L181" s="7">
        <v>1784080</v>
      </c>
      <c r="M181" s="7">
        <v>1771776</v>
      </c>
      <c r="N181" s="7">
        <v>1759472</v>
      </c>
      <c r="O181" s="7">
        <v>1747168</v>
      </c>
      <c r="P181" s="7">
        <v>1747168</v>
      </c>
    </row>
    <row r="182" spans="1:16" x14ac:dyDescent="0.2">
      <c r="A182" s="3">
        <v>189014</v>
      </c>
      <c r="B182" s="6" t="s">
        <v>181</v>
      </c>
      <c r="C182" s="7">
        <v>0</v>
      </c>
      <c r="D182" s="7">
        <v>0</v>
      </c>
      <c r="E182" s="7">
        <v>0</v>
      </c>
      <c r="F182" s="7">
        <v>0</v>
      </c>
      <c r="G182" s="7">
        <v>0</v>
      </c>
      <c r="H182" s="7">
        <v>0</v>
      </c>
      <c r="I182" s="7">
        <v>0</v>
      </c>
      <c r="J182" s="7">
        <v>0</v>
      </c>
      <c r="K182" s="7">
        <v>0</v>
      </c>
      <c r="L182" s="7">
        <v>0</v>
      </c>
      <c r="M182" s="7">
        <v>0</v>
      </c>
      <c r="N182" s="7">
        <v>0</v>
      </c>
      <c r="O182" s="7">
        <v>0</v>
      </c>
      <c r="P182" s="7">
        <v>0</v>
      </c>
    </row>
    <row r="183" spans="1:16" x14ac:dyDescent="0.2">
      <c r="A183" s="3">
        <v>192630</v>
      </c>
      <c r="B183" s="6" t="s">
        <v>182</v>
      </c>
      <c r="C183" s="7">
        <v>16922000</v>
      </c>
      <c r="D183" s="7">
        <v>0</v>
      </c>
      <c r="E183" s="7">
        <v>0</v>
      </c>
      <c r="F183" s="7">
        <v>11859000</v>
      </c>
      <c r="G183" s="7">
        <v>11859000</v>
      </c>
      <c r="H183" s="7">
        <v>0</v>
      </c>
      <c r="I183" s="7">
        <v>8142000</v>
      </c>
      <c r="J183" s="7">
        <v>0</v>
      </c>
      <c r="K183" s="7">
        <v>0</v>
      </c>
      <c r="L183" s="7">
        <v>6005000</v>
      </c>
      <c r="M183" s="7">
        <v>6005000</v>
      </c>
      <c r="N183" s="7">
        <v>0</v>
      </c>
      <c r="O183" s="7">
        <v>6470000</v>
      </c>
      <c r="P183" s="7">
        <v>6470000</v>
      </c>
    </row>
    <row r="184" spans="1:16" x14ac:dyDescent="0.2">
      <c r="A184" s="3">
        <v>192635</v>
      </c>
      <c r="B184" s="6" t="s">
        <v>182</v>
      </c>
      <c r="C184" s="7">
        <v>100000</v>
      </c>
      <c r="D184" s="7">
        <v>0</v>
      </c>
      <c r="E184" s="7">
        <v>0</v>
      </c>
      <c r="F184" s="7">
        <v>123000</v>
      </c>
      <c r="G184" s="7">
        <v>123000</v>
      </c>
      <c r="H184" s="7">
        <v>0</v>
      </c>
      <c r="I184" s="7">
        <v>101000</v>
      </c>
      <c r="J184" s="7">
        <v>0</v>
      </c>
      <c r="K184" s="7">
        <v>0</v>
      </c>
      <c r="L184" s="7">
        <v>80000</v>
      </c>
      <c r="M184" s="7">
        <v>80000</v>
      </c>
      <c r="N184" s="7">
        <v>0</v>
      </c>
      <c r="O184" s="7">
        <v>66000</v>
      </c>
      <c r="P184" s="7">
        <v>66000</v>
      </c>
    </row>
    <row r="185" spans="1:16" x14ac:dyDescent="0.2">
      <c r="A185" s="3">
        <v>192637</v>
      </c>
      <c r="B185" s="6" t="s">
        <v>183</v>
      </c>
      <c r="C185" s="7">
        <v>0</v>
      </c>
      <c r="D185" s="7">
        <v>0</v>
      </c>
      <c r="E185" s="7">
        <v>0</v>
      </c>
      <c r="F185" s="7">
        <v>1932000</v>
      </c>
      <c r="G185" s="7">
        <v>1932000</v>
      </c>
      <c r="H185" s="7">
        <v>0</v>
      </c>
      <c r="I185" s="7">
        <v>959000</v>
      </c>
      <c r="J185" s="7">
        <v>0</v>
      </c>
      <c r="K185" s="7">
        <v>0</v>
      </c>
      <c r="L185" s="7">
        <v>1344000</v>
      </c>
      <c r="M185" s="7">
        <v>1344000</v>
      </c>
      <c r="N185" s="7">
        <v>0</v>
      </c>
      <c r="O185" s="7">
        <v>0</v>
      </c>
      <c r="P185" s="7">
        <v>0</v>
      </c>
    </row>
    <row r="186" spans="1:16" x14ac:dyDescent="0.2">
      <c r="A186" s="3">
        <v>186016</v>
      </c>
      <c r="B186" s="6" t="s">
        <v>184</v>
      </c>
      <c r="C186" s="7">
        <v>72341398.540000007</v>
      </c>
      <c r="D186" s="7">
        <v>72341398.540000007</v>
      </c>
      <c r="E186" s="7">
        <v>72341398.540000007</v>
      </c>
      <c r="F186" s="7">
        <v>70241398.540000007</v>
      </c>
      <c r="G186" s="7">
        <v>70241398.540000007</v>
      </c>
      <c r="H186" s="7">
        <v>70241398.540000007</v>
      </c>
      <c r="I186" s="7">
        <v>70241398.540000007</v>
      </c>
      <c r="J186" s="7">
        <v>70241398.540000007</v>
      </c>
      <c r="K186" s="7">
        <v>70241398.540000007</v>
      </c>
      <c r="L186" s="7">
        <v>70241398.540000007</v>
      </c>
      <c r="M186" s="7">
        <v>70241398.540000007</v>
      </c>
      <c r="N186" s="7">
        <v>70241398.540000007</v>
      </c>
      <c r="O186" s="7">
        <v>65263811.539999999</v>
      </c>
      <c r="P186" s="7">
        <v>65263811.539999999</v>
      </c>
    </row>
    <row r="187" spans="1:16" x14ac:dyDescent="0.2">
      <c r="A187" s="3">
        <v>186145</v>
      </c>
      <c r="B187" s="6" t="s">
        <v>185</v>
      </c>
      <c r="C187" s="7">
        <v>25271051.91</v>
      </c>
      <c r="D187" s="7">
        <v>75383243.879999995</v>
      </c>
      <c r="E187" s="7">
        <v>76132128.849999994</v>
      </c>
      <c r="F187" s="7">
        <v>76338513.879999995</v>
      </c>
      <c r="G187" s="7">
        <v>77328415</v>
      </c>
      <c r="H187" s="7">
        <v>77914067.030000001</v>
      </c>
      <c r="I187" s="7">
        <v>78269603.959999993</v>
      </c>
      <c r="J187" s="7">
        <v>79178356.879999995</v>
      </c>
      <c r="K187" s="7">
        <v>79756414.939999998</v>
      </c>
      <c r="L187" s="7">
        <v>80094630.829999998</v>
      </c>
      <c r="M187" s="7">
        <v>80898609.670000002</v>
      </c>
      <c r="N187" s="7">
        <v>81748171.010000005</v>
      </c>
      <c r="O187" s="7">
        <v>96675898.200000003</v>
      </c>
      <c r="P187" s="7">
        <v>96675898.200000003</v>
      </c>
    </row>
    <row r="188" spans="1:16" x14ac:dyDescent="0.2">
      <c r="A188" s="3">
        <v>186146</v>
      </c>
      <c r="B188" s="6" t="s">
        <v>186</v>
      </c>
      <c r="C188" s="7">
        <v>145738.29999999999</v>
      </c>
      <c r="D188" s="7">
        <v>51132.44</v>
      </c>
      <c r="E188" s="7">
        <v>52186.6</v>
      </c>
      <c r="F188" s="7">
        <v>53248.33</v>
      </c>
      <c r="G188" s="7">
        <v>54313.87</v>
      </c>
      <c r="H188" s="7">
        <v>55387.05</v>
      </c>
      <c r="I188" s="7">
        <v>56467.91</v>
      </c>
      <c r="J188" s="7">
        <v>57556.51</v>
      </c>
      <c r="K188" s="7">
        <v>58652.9</v>
      </c>
      <c r="L188" s="7">
        <v>59757.13</v>
      </c>
      <c r="M188" s="7">
        <v>60869.27</v>
      </c>
      <c r="N188" s="7">
        <v>61989.36</v>
      </c>
      <c r="O188" s="7">
        <v>63117.47</v>
      </c>
      <c r="P188" s="7">
        <v>63117.47</v>
      </c>
    </row>
    <row r="189" spans="1:16" x14ac:dyDescent="0.2">
      <c r="A189" s="3">
        <v>186147</v>
      </c>
      <c r="B189" s="6" t="s">
        <v>187</v>
      </c>
      <c r="C189" s="7">
        <v>2637728.9700000002</v>
      </c>
      <c r="D189" s="7">
        <v>3245874.02</v>
      </c>
      <c r="E189" s="7">
        <v>3319352.55</v>
      </c>
      <c r="F189" s="7">
        <v>3439883.1</v>
      </c>
      <c r="G189" s="7">
        <v>3553182.66</v>
      </c>
      <c r="H189" s="7">
        <v>3581853.78</v>
      </c>
      <c r="I189" s="7">
        <v>3501949.42</v>
      </c>
      <c r="J189" s="7">
        <v>3553199.64</v>
      </c>
      <c r="K189" s="7">
        <v>3576569.85</v>
      </c>
      <c r="L189" s="7">
        <v>3567103.63</v>
      </c>
      <c r="M189" s="7">
        <v>3620241.23</v>
      </c>
      <c r="N189" s="7">
        <v>3646288.54</v>
      </c>
      <c r="O189" s="7">
        <v>3835037.26</v>
      </c>
      <c r="P189" s="7">
        <v>3835037.26</v>
      </c>
    </row>
    <row r="190" spans="1:16" x14ac:dyDescent="0.2">
      <c r="A190" s="3">
        <v>186148</v>
      </c>
      <c r="B190" s="6" t="s">
        <v>188</v>
      </c>
      <c r="C190" s="7">
        <v>13915799.119999999</v>
      </c>
      <c r="D190" s="7">
        <v>19135702.809999999</v>
      </c>
      <c r="E190" s="7">
        <v>19081396.879999999</v>
      </c>
      <c r="F190" s="7">
        <v>19458619.420000002</v>
      </c>
      <c r="G190" s="7">
        <v>19603945.510000002</v>
      </c>
      <c r="H190" s="7">
        <v>19811453.539999999</v>
      </c>
      <c r="I190" s="7">
        <v>19773556.170000002</v>
      </c>
      <c r="J190" s="7">
        <v>19907247.25</v>
      </c>
      <c r="K190" s="7">
        <v>20086034.82</v>
      </c>
      <c r="L190" s="7">
        <v>20067994.600000001</v>
      </c>
      <c r="M190" s="7">
        <v>20393937.190000001</v>
      </c>
      <c r="N190" s="7">
        <v>20621614.489999998</v>
      </c>
      <c r="O190" s="7">
        <v>21496665.079999998</v>
      </c>
      <c r="P190" s="7">
        <v>21496665.079999998</v>
      </c>
    </row>
    <row r="191" spans="1:16" x14ac:dyDescent="0.2">
      <c r="A191" s="3">
        <v>186149</v>
      </c>
      <c r="B191" s="6" t="s">
        <v>189</v>
      </c>
      <c r="C191" s="7">
        <v>932646.93</v>
      </c>
      <c r="D191" s="7">
        <v>2027465.39</v>
      </c>
      <c r="E191" s="7">
        <v>2183760.52</v>
      </c>
      <c r="F191" s="7">
        <v>2041566.26</v>
      </c>
      <c r="G191" s="7">
        <v>2092085.63</v>
      </c>
      <c r="H191" s="7">
        <v>2122175.25</v>
      </c>
      <c r="I191" s="7">
        <v>2067217.79</v>
      </c>
      <c r="J191" s="7">
        <v>2083946.88</v>
      </c>
      <c r="K191" s="7">
        <v>2168938.16</v>
      </c>
      <c r="L191" s="7">
        <v>2170770.87</v>
      </c>
      <c r="M191" s="7">
        <v>2280000.0099999998</v>
      </c>
      <c r="N191" s="7">
        <v>2395339.16</v>
      </c>
      <c r="O191" s="7">
        <v>3365599.52</v>
      </c>
      <c r="P191" s="7">
        <v>3365599.52</v>
      </c>
    </row>
    <row r="192" spans="1:16" x14ac:dyDescent="0.2">
      <c r="A192" s="3">
        <v>186151</v>
      </c>
      <c r="B192" s="6" t="s">
        <v>190</v>
      </c>
      <c r="C192" s="7">
        <v>15582720.439999999</v>
      </c>
      <c r="D192" s="7">
        <v>15062366.02</v>
      </c>
      <c r="E192" s="7">
        <v>15172518.130000001</v>
      </c>
      <c r="F192" s="7">
        <v>15273554.689999999</v>
      </c>
      <c r="G192" s="7">
        <v>15383257.42</v>
      </c>
      <c r="H192" s="7">
        <v>15493716.880000001</v>
      </c>
      <c r="I192" s="7">
        <v>15604966.9</v>
      </c>
      <c r="J192" s="7">
        <v>15717013.039999999</v>
      </c>
      <c r="K192" s="7">
        <v>15829861</v>
      </c>
      <c r="L192" s="7">
        <v>15943447.76</v>
      </c>
      <c r="M192" s="7">
        <v>16057916.1</v>
      </c>
      <c r="N192" s="7">
        <v>16173203.59</v>
      </c>
      <c r="O192" s="7">
        <v>16289316.1</v>
      </c>
      <c r="P192" s="7">
        <v>16289316.1</v>
      </c>
    </row>
    <row r="193" spans="1:16" x14ac:dyDescent="0.2">
      <c r="A193" s="3">
        <v>186152</v>
      </c>
      <c r="B193" s="6" t="s">
        <v>191</v>
      </c>
      <c r="C193" s="7">
        <v>31878.400000000001</v>
      </c>
      <c r="D193" s="7">
        <v>211184.55</v>
      </c>
      <c r="E193" s="7">
        <v>211415.13</v>
      </c>
      <c r="F193" s="7">
        <v>211647.37</v>
      </c>
      <c r="G193" s="7">
        <v>211880.44</v>
      </c>
      <c r="H193" s="7">
        <v>212115.18</v>
      </c>
      <c r="I193" s="7">
        <v>212351.6</v>
      </c>
      <c r="J193" s="7">
        <v>212589.72</v>
      </c>
      <c r="K193" s="7">
        <v>212829.54</v>
      </c>
      <c r="L193" s="7">
        <v>213071.08</v>
      </c>
      <c r="M193" s="7">
        <v>213314.35</v>
      </c>
      <c r="N193" s="7">
        <v>213559.36</v>
      </c>
      <c r="O193" s="7">
        <v>213806.12</v>
      </c>
      <c r="P193" s="7">
        <v>213806.12</v>
      </c>
    </row>
    <row r="194" spans="1:16" x14ac:dyDescent="0.2">
      <c r="A194" s="3">
        <v>186153</v>
      </c>
      <c r="B194" s="6" t="s">
        <v>192</v>
      </c>
      <c r="C194" s="7">
        <v>37797.68</v>
      </c>
      <c r="D194" s="7">
        <v>557829.9</v>
      </c>
      <c r="E194" s="7">
        <v>558103.30000000005</v>
      </c>
      <c r="F194" s="7">
        <v>558411.6</v>
      </c>
      <c r="G194" s="7">
        <v>563736.69999999995</v>
      </c>
      <c r="H194" s="7">
        <v>567546.65</v>
      </c>
      <c r="I194" s="7">
        <v>611598.54</v>
      </c>
      <c r="J194" s="7">
        <v>620815.49</v>
      </c>
      <c r="K194" s="7">
        <v>621803.39</v>
      </c>
      <c r="L194" s="7">
        <v>611576.91</v>
      </c>
      <c r="M194" s="7">
        <v>660843.86</v>
      </c>
      <c r="N194" s="7">
        <v>661759.56000000006</v>
      </c>
      <c r="O194" s="7">
        <v>637106.61</v>
      </c>
      <c r="P194" s="7">
        <v>637106.61</v>
      </c>
    </row>
    <row r="195" spans="1:16" x14ac:dyDescent="0.2">
      <c r="A195" s="3">
        <v>186154</v>
      </c>
      <c r="B195" s="6" t="s">
        <v>193</v>
      </c>
      <c r="C195" s="7">
        <v>174278.47</v>
      </c>
      <c r="D195" s="7">
        <v>166209.43</v>
      </c>
      <c r="E195" s="7">
        <v>167470.03</v>
      </c>
      <c r="F195" s="7">
        <v>168739.68</v>
      </c>
      <c r="G195" s="7">
        <v>170013.89</v>
      </c>
      <c r="H195" s="7">
        <v>171297.24</v>
      </c>
      <c r="I195" s="7">
        <v>187589.77</v>
      </c>
      <c r="J195" s="7">
        <v>188837.69</v>
      </c>
      <c r="K195" s="7">
        <v>192892.34</v>
      </c>
      <c r="L195" s="7">
        <v>194527.88</v>
      </c>
      <c r="M195" s="7">
        <v>201858.44</v>
      </c>
      <c r="N195" s="7">
        <v>206035.01</v>
      </c>
      <c r="O195" s="7">
        <v>203698.57</v>
      </c>
      <c r="P195" s="7">
        <v>203698.57</v>
      </c>
    </row>
    <row r="196" spans="1:16" x14ac:dyDescent="0.2">
      <c r="A196" s="3">
        <v>186155</v>
      </c>
      <c r="B196" s="6" t="s">
        <v>194</v>
      </c>
      <c r="C196" s="7">
        <v>-1299.3699999999999</v>
      </c>
      <c r="D196" s="7">
        <v>-1299.3699999999999</v>
      </c>
      <c r="E196" s="7">
        <v>-1299.3699999999999</v>
      </c>
      <c r="F196" s="7">
        <v>0</v>
      </c>
      <c r="G196" s="7">
        <v>0</v>
      </c>
      <c r="H196" s="7">
        <v>0</v>
      </c>
      <c r="I196" s="7">
        <v>0</v>
      </c>
      <c r="J196" s="7">
        <v>0</v>
      </c>
      <c r="K196" s="7">
        <v>0</v>
      </c>
      <c r="L196" s="7">
        <v>0</v>
      </c>
      <c r="M196" s="7">
        <v>0</v>
      </c>
      <c r="N196" s="7">
        <v>0</v>
      </c>
      <c r="O196" s="7">
        <v>0</v>
      </c>
      <c r="P196" s="7">
        <v>0</v>
      </c>
    </row>
    <row r="197" spans="1:16" x14ac:dyDescent="0.2">
      <c r="A197" s="3">
        <v>186158</v>
      </c>
      <c r="B197" s="6" t="s">
        <v>195</v>
      </c>
      <c r="C197" s="7">
        <v>0</v>
      </c>
      <c r="D197" s="7">
        <v>0</v>
      </c>
      <c r="E197" s="7">
        <v>0</v>
      </c>
      <c r="F197" s="7">
        <v>0</v>
      </c>
      <c r="G197" s="7">
        <v>0</v>
      </c>
      <c r="H197" s="7">
        <v>0</v>
      </c>
      <c r="I197" s="7">
        <v>0</v>
      </c>
      <c r="J197" s="7">
        <v>0</v>
      </c>
      <c r="K197" s="7">
        <v>0</v>
      </c>
      <c r="L197" s="7">
        <v>0</v>
      </c>
      <c r="M197" s="7">
        <v>0</v>
      </c>
      <c r="N197" s="7">
        <v>0</v>
      </c>
      <c r="O197" s="7">
        <v>0</v>
      </c>
      <c r="P197" s="7">
        <v>0</v>
      </c>
    </row>
    <row r="198" spans="1:16" x14ac:dyDescent="0.2">
      <c r="A198" s="3">
        <v>186160</v>
      </c>
      <c r="B198" s="6" t="s">
        <v>823</v>
      </c>
      <c r="C198" s="7">
        <v>0</v>
      </c>
      <c r="D198" s="7">
        <v>0</v>
      </c>
      <c r="E198" s="7">
        <v>0</v>
      </c>
      <c r="F198" s="7">
        <v>0</v>
      </c>
      <c r="G198" s="7">
        <v>0</v>
      </c>
      <c r="H198" s="7">
        <v>0</v>
      </c>
      <c r="I198" s="7">
        <v>0</v>
      </c>
      <c r="J198" s="7">
        <v>0</v>
      </c>
      <c r="K198" s="7">
        <v>0</v>
      </c>
      <c r="L198" s="7">
        <v>0</v>
      </c>
      <c r="M198" s="7">
        <v>0</v>
      </c>
      <c r="N198" s="7">
        <v>0</v>
      </c>
      <c r="O198" s="7">
        <v>-36686840.090000004</v>
      </c>
      <c r="P198" s="7">
        <v>-36686840.090000004</v>
      </c>
    </row>
    <row r="199" spans="1:16" x14ac:dyDescent="0.2">
      <c r="A199" s="3">
        <v>186175</v>
      </c>
      <c r="B199" s="6" t="s">
        <v>196</v>
      </c>
      <c r="C199" s="7">
        <v>0</v>
      </c>
      <c r="D199" s="7">
        <v>0</v>
      </c>
      <c r="E199" s="7">
        <v>0</v>
      </c>
      <c r="F199" s="7">
        <v>0</v>
      </c>
      <c r="G199" s="7">
        <v>0</v>
      </c>
      <c r="H199" s="7">
        <v>0</v>
      </c>
      <c r="I199" s="7">
        <v>0</v>
      </c>
      <c r="J199" s="7">
        <v>0</v>
      </c>
      <c r="K199" s="7">
        <v>0</v>
      </c>
      <c r="L199" s="7">
        <v>89998</v>
      </c>
      <c r="M199" s="7">
        <v>89998</v>
      </c>
      <c r="N199" s="7">
        <v>89998</v>
      </c>
      <c r="O199" s="7">
        <v>150612</v>
      </c>
      <c r="P199" s="7">
        <v>150612</v>
      </c>
    </row>
    <row r="200" spans="1:16" x14ac:dyDescent="0.2">
      <c r="A200" s="3">
        <v>186176</v>
      </c>
      <c r="B200" s="6" t="s">
        <v>197</v>
      </c>
      <c r="C200" s="7">
        <v>0</v>
      </c>
      <c r="D200" s="7">
        <v>0</v>
      </c>
      <c r="E200" s="7">
        <v>0</v>
      </c>
      <c r="F200" s="7">
        <v>0</v>
      </c>
      <c r="G200" s="7">
        <v>0</v>
      </c>
      <c r="H200" s="7">
        <v>0</v>
      </c>
      <c r="I200" s="7">
        <v>0</v>
      </c>
      <c r="J200" s="7">
        <v>0</v>
      </c>
      <c r="K200" s="7">
        <v>0</v>
      </c>
      <c r="L200" s="7">
        <v>1309</v>
      </c>
      <c r="M200" s="7">
        <v>1309</v>
      </c>
      <c r="N200" s="7">
        <v>1309</v>
      </c>
      <c r="O200" s="7">
        <v>3337</v>
      </c>
      <c r="P200" s="7">
        <v>3337</v>
      </c>
    </row>
    <row r="201" spans="1:16" x14ac:dyDescent="0.2">
      <c r="A201" s="3">
        <v>186177</v>
      </c>
      <c r="B201" s="6" t="s">
        <v>198</v>
      </c>
      <c r="C201" s="7">
        <v>0</v>
      </c>
      <c r="D201" s="7">
        <v>0</v>
      </c>
      <c r="E201" s="7">
        <v>0</v>
      </c>
      <c r="F201" s="7">
        <v>0</v>
      </c>
      <c r="G201" s="7">
        <v>0</v>
      </c>
      <c r="H201" s="7">
        <v>0</v>
      </c>
      <c r="I201" s="7">
        <v>0</v>
      </c>
      <c r="J201" s="7">
        <v>0</v>
      </c>
      <c r="K201" s="7">
        <v>0</v>
      </c>
      <c r="L201" s="7">
        <v>65</v>
      </c>
      <c r="M201" s="7">
        <v>65.03</v>
      </c>
      <c r="N201" s="7">
        <v>65.05</v>
      </c>
      <c r="O201" s="7">
        <v>65.069999999999993</v>
      </c>
      <c r="P201" s="7">
        <v>65.069999999999993</v>
      </c>
    </row>
    <row r="202" spans="1:16" x14ac:dyDescent="0.2">
      <c r="A202" s="3">
        <v>186178</v>
      </c>
      <c r="B202" s="6" t="s">
        <v>199</v>
      </c>
      <c r="C202" s="7">
        <v>0</v>
      </c>
      <c r="D202" s="7">
        <v>0</v>
      </c>
      <c r="E202" s="7">
        <v>0</v>
      </c>
      <c r="F202" s="7">
        <v>0</v>
      </c>
      <c r="G202" s="7">
        <v>0</v>
      </c>
      <c r="H202" s="7">
        <v>0</v>
      </c>
      <c r="I202" s="7">
        <v>0</v>
      </c>
      <c r="J202" s="7">
        <v>0</v>
      </c>
      <c r="K202" s="7">
        <v>0</v>
      </c>
      <c r="L202" s="7">
        <v>29595</v>
      </c>
      <c r="M202" s="7">
        <v>29595</v>
      </c>
      <c r="N202" s="7">
        <v>29595</v>
      </c>
      <c r="O202" s="7">
        <v>40828</v>
      </c>
      <c r="P202" s="7">
        <v>40828</v>
      </c>
    </row>
    <row r="203" spans="1:16" x14ac:dyDescent="0.2">
      <c r="A203" s="3">
        <v>186179</v>
      </c>
      <c r="B203" s="6" t="s">
        <v>200</v>
      </c>
      <c r="C203" s="7">
        <v>0</v>
      </c>
      <c r="D203" s="7">
        <v>0</v>
      </c>
      <c r="E203" s="7">
        <v>0</v>
      </c>
      <c r="F203" s="7">
        <v>0</v>
      </c>
      <c r="G203" s="7">
        <v>0</v>
      </c>
      <c r="H203" s="7">
        <v>0</v>
      </c>
      <c r="I203" s="7">
        <v>0</v>
      </c>
      <c r="J203" s="7">
        <v>0</v>
      </c>
      <c r="K203" s="7">
        <v>0</v>
      </c>
      <c r="L203" s="7">
        <v>6487</v>
      </c>
      <c r="M203" s="7">
        <v>6487</v>
      </c>
      <c r="N203" s="7">
        <v>6487</v>
      </c>
      <c r="O203" s="7">
        <v>8336</v>
      </c>
      <c r="P203" s="7">
        <v>8336</v>
      </c>
    </row>
    <row r="204" spans="1:16" x14ac:dyDescent="0.2">
      <c r="A204" s="3">
        <v>186180</v>
      </c>
      <c r="B204" s="6" t="s">
        <v>1735</v>
      </c>
      <c r="C204" s="7">
        <v>0</v>
      </c>
      <c r="D204" s="7">
        <v>0</v>
      </c>
      <c r="E204" s="7">
        <v>0</v>
      </c>
      <c r="F204" s="7">
        <v>0</v>
      </c>
      <c r="G204" s="7">
        <v>0</v>
      </c>
      <c r="H204" s="7">
        <v>0</v>
      </c>
      <c r="I204" s="7">
        <v>0</v>
      </c>
      <c r="J204" s="7">
        <v>0</v>
      </c>
      <c r="K204" s="7">
        <v>0</v>
      </c>
      <c r="L204" s="7">
        <v>0</v>
      </c>
      <c r="M204" s="7">
        <v>0</v>
      </c>
      <c r="N204" s="7">
        <v>0</v>
      </c>
      <c r="O204" s="7">
        <v>-135372.51999999999</v>
      </c>
      <c r="P204" s="7">
        <v>-135372.51999999999</v>
      </c>
    </row>
    <row r="205" spans="1:16" x14ac:dyDescent="0.2">
      <c r="A205" s="3">
        <v>186260</v>
      </c>
      <c r="B205" s="6" t="s">
        <v>201</v>
      </c>
      <c r="C205" s="7">
        <v>55582645.039999999</v>
      </c>
      <c r="D205" s="7">
        <v>-10846.29</v>
      </c>
      <c r="E205" s="7">
        <v>-10846.29</v>
      </c>
      <c r="F205" s="7">
        <v>0</v>
      </c>
      <c r="G205" s="7">
        <v>0</v>
      </c>
      <c r="H205" s="7">
        <v>0</v>
      </c>
      <c r="I205" s="7">
        <v>0</v>
      </c>
      <c r="J205" s="7">
        <v>0</v>
      </c>
      <c r="K205" s="7">
        <v>0</v>
      </c>
      <c r="L205" s="7">
        <v>-596200</v>
      </c>
      <c r="M205" s="7">
        <v>-596200</v>
      </c>
      <c r="N205" s="7">
        <v>-596200</v>
      </c>
      <c r="O205" s="7">
        <v>-491400</v>
      </c>
      <c r="P205" s="7">
        <v>-491400</v>
      </c>
    </row>
    <row r="206" spans="1:16" x14ac:dyDescent="0.2">
      <c r="A206" s="3">
        <v>186404</v>
      </c>
      <c r="B206" s="6" t="s">
        <v>202</v>
      </c>
      <c r="C206" s="7">
        <v>122139673.66</v>
      </c>
      <c r="D206" s="7">
        <v>121293645.73999999</v>
      </c>
      <c r="E206" s="7">
        <v>120447617.81999999</v>
      </c>
      <c r="F206" s="7">
        <v>119601589.90000001</v>
      </c>
      <c r="G206" s="7">
        <v>118755561.98</v>
      </c>
      <c r="H206" s="7">
        <v>117909534.06</v>
      </c>
      <c r="I206" s="7">
        <v>117063506.14</v>
      </c>
      <c r="J206" s="7">
        <v>116217478.22</v>
      </c>
      <c r="K206" s="7">
        <v>115371450.3</v>
      </c>
      <c r="L206" s="7">
        <v>114525422.38</v>
      </c>
      <c r="M206" s="7">
        <v>113679394.45999999</v>
      </c>
      <c r="N206" s="7">
        <v>112833366.54000001</v>
      </c>
      <c r="O206" s="7">
        <v>177582700.66</v>
      </c>
      <c r="P206" s="7">
        <v>177582700.66</v>
      </c>
    </row>
    <row r="207" spans="1:16" x14ac:dyDescent="0.2">
      <c r="A207" s="3">
        <v>186406</v>
      </c>
      <c r="B207" s="6" t="s">
        <v>203</v>
      </c>
      <c r="C207" s="7">
        <v>7096211.3099999996</v>
      </c>
      <c r="D207" s="7">
        <v>7026847.1699999999</v>
      </c>
      <c r="E207" s="7">
        <v>6957197.3399999999</v>
      </c>
      <c r="F207" s="7">
        <v>6887547.5099999998</v>
      </c>
      <c r="G207" s="7">
        <v>6817897.6799999997</v>
      </c>
      <c r="H207" s="7">
        <v>6748247.8499999996</v>
      </c>
      <c r="I207" s="7">
        <v>6678598.0199999996</v>
      </c>
      <c r="J207" s="7">
        <v>6608948.1900000004</v>
      </c>
      <c r="K207" s="7">
        <v>6539298.3600000003</v>
      </c>
      <c r="L207" s="7">
        <v>6469648.5300000003</v>
      </c>
      <c r="M207" s="7">
        <v>6399998.7000000002</v>
      </c>
      <c r="N207" s="7">
        <v>6330348.8700000001</v>
      </c>
      <c r="O207" s="7">
        <v>8420925.2899999991</v>
      </c>
      <c r="P207" s="7">
        <v>8420925.2899999991</v>
      </c>
    </row>
    <row r="208" spans="1:16" x14ac:dyDescent="0.2">
      <c r="A208" s="3">
        <v>186410</v>
      </c>
      <c r="B208" s="6" t="s">
        <v>204</v>
      </c>
      <c r="C208" s="7">
        <v>-7501829</v>
      </c>
      <c r="D208" s="7">
        <v>-7501829</v>
      </c>
      <c r="E208" s="7">
        <v>-10988133</v>
      </c>
      <c r="F208" s="7">
        <v>-10988133</v>
      </c>
      <c r="G208" s="7">
        <v>-10988133</v>
      </c>
      <c r="H208" s="7">
        <v>-10988133</v>
      </c>
      <c r="I208" s="7">
        <v>-10988133</v>
      </c>
      <c r="J208" s="7">
        <v>-10988133</v>
      </c>
      <c r="K208" s="7">
        <v>-10988133</v>
      </c>
      <c r="L208" s="7">
        <v>-10988133</v>
      </c>
      <c r="M208" s="7">
        <v>-10988133</v>
      </c>
      <c r="N208" s="7">
        <v>-10988133</v>
      </c>
      <c r="O208" s="7">
        <v>-15491386</v>
      </c>
      <c r="P208" s="7">
        <v>-15491386</v>
      </c>
    </row>
    <row r="209" spans="1:16" x14ac:dyDescent="0.2">
      <c r="A209" s="3">
        <v>191400</v>
      </c>
      <c r="B209" s="6" t="s">
        <v>205</v>
      </c>
      <c r="C209" s="7">
        <v>-3046601</v>
      </c>
      <c r="D209" s="7">
        <v>-4089850</v>
      </c>
      <c r="E209" s="7">
        <v>-7520268</v>
      </c>
      <c r="F209" s="7">
        <v>-9598170</v>
      </c>
      <c r="G209" s="7">
        <v>-13046332</v>
      </c>
      <c r="H209" s="7">
        <v>-13911170</v>
      </c>
      <c r="I209" s="7">
        <v>-14461896</v>
      </c>
      <c r="J209" s="7">
        <v>-14665215</v>
      </c>
      <c r="K209" s="7">
        <v>-14994060</v>
      </c>
      <c r="L209" s="7">
        <v>-15621177</v>
      </c>
      <c r="M209" s="7">
        <v>-16767705</v>
      </c>
      <c r="N209" s="7">
        <v>-3154976</v>
      </c>
      <c r="O209" s="7">
        <v>-9198991</v>
      </c>
      <c r="P209" s="7">
        <v>-9198991</v>
      </c>
    </row>
    <row r="210" spans="1:16" x14ac:dyDescent="0.2">
      <c r="A210" s="3">
        <v>191401</v>
      </c>
      <c r="B210" s="6" t="s">
        <v>206</v>
      </c>
      <c r="C210" s="7">
        <v>-17974434.370000001</v>
      </c>
      <c r="D210" s="7">
        <v>-14779992.32</v>
      </c>
      <c r="E210" s="7">
        <v>-12212022.74</v>
      </c>
      <c r="F210" s="7">
        <v>-9499702.6999999993</v>
      </c>
      <c r="G210" s="7">
        <v>-7446461.54</v>
      </c>
      <c r="H210" s="7">
        <v>-5826816.6299999999</v>
      </c>
      <c r="I210" s="7">
        <v>-4737440.57</v>
      </c>
      <c r="J210" s="7">
        <v>-4019893.22</v>
      </c>
      <c r="K210" s="7">
        <v>-3390535.7</v>
      </c>
      <c r="L210" s="7">
        <v>-2744635.84</v>
      </c>
      <c r="M210" s="7">
        <v>-1874210.95</v>
      </c>
      <c r="N210" s="7">
        <v>-17101014.98</v>
      </c>
      <c r="O210" s="7">
        <v>-14577283.130000001</v>
      </c>
      <c r="P210" s="7">
        <v>-14577283.130000001</v>
      </c>
    </row>
    <row r="211" spans="1:16" x14ac:dyDescent="0.2">
      <c r="A211" s="3">
        <v>191410</v>
      </c>
      <c r="B211" s="6" t="s">
        <v>207</v>
      </c>
      <c r="C211" s="7">
        <v>200126.26</v>
      </c>
      <c r="D211" s="7">
        <v>297965.26</v>
      </c>
      <c r="E211" s="7">
        <v>542958.26</v>
      </c>
      <c r="F211" s="7">
        <v>767158.26</v>
      </c>
      <c r="G211" s="7">
        <v>1020912.26</v>
      </c>
      <c r="H211" s="7">
        <v>988450.26</v>
      </c>
      <c r="I211" s="7">
        <v>1361248.26</v>
      </c>
      <c r="J211" s="7">
        <v>1638879.26</v>
      </c>
      <c r="K211" s="7">
        <v>1789577.26</v>
      </c>
      <c r="L211" s="7">
        <v>2030279.26</v>
      </c>
      <c r="M211" s="7">
        <v>2242176.2599999998</v>
      </c>
      <c r="N211" s="7">
        <v>-67605.320000000007</v>
      </c>
      <c r="O211" s="7">
        <v>86090.02</v>
      </c>
      <c r="P211" s="7">
        <v>86090.02</v>
      </c>
    </row>
    <row r="212" spans="1:16" x14ac:dyDescent="0.2">
      <c r="A212" s="3">
        <v>191411</v>
      </c>
      <c r="B212" s="6" t="s">
        <v>208</v>
      </c>
      <c r="C212" s="7">
        <v>5264986.66</v>
      </c>
      <c r="D212" s="7">
        <v>4526084.25</v>
      </c>
      <c r="E212" s="7">
        <v>3936116.57</v>
      </c>
      <c r="F212" s="7">
        <v>3311566.91</v>
      </c>
      <c r="G212" s="7">
        <v>2845193.47</v>
      </c>
      <c r="H212" s="7">
        <v>2481032.16</v>
      </c>
      <c r="I212" s="7">
        <v>2242512</v>
      </c>
      <c r="J212" s="7">
        <v>2093807.4</v>
      </c>
      <c r="K212" s="7">
        <v>1966017.54</v>
      </c>
      <c r="L212" s="7">
        <v>1835249.2</v>
      </c>
      <c r="M212" s="7">
        <v>1654342.4</v>
      </c>
      <c r="N212" s="7">
        <v>915673.49</v>
      </c>
      <c r="O212" s="7">
        <v>869850.86</v>
      </c>
      <c r="P212" s="7">
        <v>869850.86</v>
      </c>
    </row>
    <row r="213" spans="1:16" x14ac:dyDescent="0.2">
      <c r="A213" s="3">
        <v>191417</v>
      </c>
      <c r="B213" s="6" t="s">
        <v>209</v>
      </c>
      <c r="C213" s="7">
        <v>32449.040000000001</v>
      </c>
      <c r="D213" s="7">
        <v>67243.520000000004</v>
      </c>
      <c r="E213" s="7">
        <v>103095.42</v>
      </c>
      <c r="F213" s="7">
        <v>138138</v>
      </c>
      <c r="G213" s="7">
        <v>174273.53</v>
      </c>
      <c r="H213" s="7">
        <v>210744.54</v>
      </c>
      <c r="I213" s="7">
        <v>248340.27</v>
      </c>
      <c r="J213" s="7">
        <v>285190.83</v>
      </c>
      <c r="K213" s="7">
        <v>322115.46000000002</v>
      </c>
      <c r="L213" s="7">
        <v>359034.36</v>
      </c>
      <c r="M213" s="7">
        <v>396435.37</v>
      </c>
      <c r="N213" s="7">
        <v>34825.96</v>
      </c>
      <c r="O213" s="7">
        <v>68220.59</v>
      </c>
      <c r="P213" s="7">
        <v>68220.59</v>
      </c>
    </row>
    <row r="214" spans="1:16" x14ac:dyDescent="0.2">
      <c r="A214" s="3">
        <v>191420</v>
      </c>
      <c r="B214" s="6" t="s">
        <v>210</v>
      </c>
      <c r="C214" s="7">
        <v>-358346</v>
      </c>
      <c r="D214" s="7">
        <v>-481464</v>
      </c>
      <c r="E214" s="7">
        <v>-878903</v>
      </c>
      <c r="F214" s="7">
        <v>-1127609</v>
      </c>
      <c r="G214" s="7">
        <v>-1548649</v>
      </c>
      <c r="H214" s="7">
        <v>-1651414</v>
      </c>
      <c r="I214" s="7">
        <v>-1722466</v>
      </c>
      <c r="J214" s="7">
        <v>-1747528</v>
      </c>
      <c r="K214" s="7">
        <v>-1791038</v>
      </c>
      <c r="L214" s="7">
        <v>-1868597</v>
      </c>
      <c r="M214" s="7">
        <v>-2015201</v>
      </c>
      <c r="N214" s="7">
        <v>-362390</v>
      </c>
      <c r="O214" s="7">
        <v>-1067565</v>
      </c>
      <c r="P214" s="7">
        <v>-1067565</v>
      </c>
    </row>
    <row r="215" spans="1:16" x14ac:dyDescent="0.2">
      <c r="A215" s="3">
        <v>191421</v>
      </c>
      <c r="B215" s="6" t="s">
        <v>211</v>
      </c>
      <c r="C215" s="7">
        <v>-2293507.71</v>
      </c>
      <c r="D215" s="7">
        <v>-1852228.96</v>
      </c>
      <c r="E215" s="7">
        <v>-1498976.75</v>
      </c>
      <c r="F215" s="7">
        <v>-1123827.78</v>
      </c>
      <c r="G215" s="7">
        <v>-838441.13</v>
      </c>
      <c r="H215" s="7">
        <v>-611907.39</v>
      </c>
      <c r="I215" s="7">
        <v>-468140.28</v>
      </c>
      <c r="J215" s="7">
        <v>-371754.95</v>
      </c>
      <c r="K215" s="7">
        <v>-289500.02</v>
      </c>
      <c r="L215" s="7">
        <v>-205322.38</v>
      </c>
      <c r="M215" s="7">
        <v>-93790.65</v>
      </c>
      <c r="N215" s="7">
        <v>-1924196.34</v>
      </c>
      <c r="O215" s="7">
        <v>-1639285.82</v>
      </c>
      <c r="P215" s="7">
        <v>-1639285.82</v>
      </c>
    </row>
    <row r="216" spans="1:16" x14ac:dyDescent="0.2">
      <c r="A216" s="3">
        <v>191430</v>
      </c>
      <c r="B216" s="6" t="s">
        <v>212</v>
      </c>
      <c r="C216" s="7">
        <v>-693678.07999999996</v>
      </c>
      <c r="D216" s="7">
        <v>-1217591.06</v>
      </c>
      <c r="E216" s="7">
        <v>-1681786.39</v>
      </c>
      <c r="F216" s="7">
        <v>-1948400.45</v>
      </c>
      <c r="G216" s="7">
        <v>-2016017.71</v>
      </c>
      <c r="H216" s="7">
        <v>-1808550.87</v>
      </c>
      <c r="I216" s="7">
        <v>-1362424.84</v>
      </c>
      <c r="J216" s="7">
        <v>-873667.86</v>
      </c>
      <c r="K216" s="7">
        <v>-365077.6</v>
      </c>
      <c r="L216" s="7">
        <v>114188.92</v>
      </c>
      <c r="M216" s="7">
        <v>374550.56</v>
      </c>
      <c r="N216" s="7">
        <v>-328269.68</v>
      </c>
      <c r="O216" s="7">
        <v>-917691.94</v>
      </c>
      <c r="P216" s="7">
        <v>-917691.94</v>
      </c>
    </row>
    <row r="217" spans="1:16" x14ac:dyDescent="0.2">
      <c r="A217" s="3">
        <v>191431</v>
      </c>
      <c r="B217" s="6" t="s">
        <v>213</v>
      </c>
      <c r="C217" s="7">
        <v>241372.34</v>
      </c>
      <c r="D217" s="7">
        <v>493013.87</v>
      </c>
      <c r="E217" s="7">
        <v>694493.16</v>
      </c>
      <c r="F217" s="7">
        <v>906234.58</v>
      </c>
      <c r="G217" s="7">
        <v>1066092.26</v>
      </c>
      <c r="H217" s="7">
        <v>1192536.68</v>
      </c>
      <c r="I217" s="7">
        <v>1273326.1599999999</v>
      </c>
      <c r="J217" s="7">
        <v>1329008.45</v>
      </c>
      <c r="K217" s="7">
        <v>1376636.82</v>
      </c>
      <c r="L217" s="7">
        <v>1425457.53</v>
      </c>
      <c r="M217" s="7">
        <v>-166712.5</v>
      </c>
      <c r="N217" s="7">
        <v>312081.02</v>
      </c>
      <c r="O217" s="7">
        <v>467243.29</v>
      </c>
      <c r="P217" s="7">
        <v>467243.29</v>
      </c>
    </row>
    <row r="218" spans="1:16" x14ac:dyDescent="0.2">
      <c r="A218" s="3">
        <v>191440</v>
      </c>
      <c r="B218" s="6" t="s">
        <v>214</v>
      </c>
      <c r="C218" s="7">
        <v>0</v>
      </c>
      <c r="D218" s="7">
        <v>0</v>
      </c>
      <c r="E218" s="7">
        <v>0</v>
      </c>
      <c r="F218" s="7">
        <v>0</v>
      </c>
      <c r="G218" s="7">
        <v>0</v>
      </c>
      <c r="H218" s="7">
        <v>0</v>
      </c>
      <c r="I218" s="7">
        <v>0</v>
      </c>
      <c r="J218" s="7">
        <v>0</v>
      </c>
      <c r="K218" s="7">
        <v>0</v>
      </c>
      <c r="L218" s="7">
        <v>-9130</v>
      </c>
      <c r="M218" s="7">
        <v>-22386</v>
      </c>
      <c r="N218" s="7">
        <v>-24286</v>
      </c>
      <c r="O218" s="7">
        <v>-31597.77</v>
      </c>
      <c r="P218" s="7">
        <v>-31597.77</v>
      </c>
    </row>
    <row r="219" spans="1:16" x14ac:dyDescent="0.2">
      <c r="A219" s="3">
        <v>191450</v>
      </c>
      <c r="B219" s="6" t="s">
        <v>215</v>
      </c>
      <c r="C219" s="7">
        <v>805535.27</v>
      </c>
      <c r="D219" s="7">
        <v>1619260.86</v>
      </c>
      <c r="E219" s="7">
        <v>613250</v>
      </c>
      <c r="F219" s="7">
        <v>-184465.7</v>
      </c>
      <c r="G219" s="7">
        <v>-1560371.05</v>
      </c>
      <c r="H219" s="7">
        <v>-2537927.4500000002</v>
      </c>
      <c r="I219" s="7">
        <v>-2932762.65</v>
      </c>
      <c r="J219" s="7">
        <v>-3256189.58</v>
      </c>
      <c r="K219" s="7">
        <v>-3511465.64</v>
      </c>
      <c r="L219" s="7">
        <v>-3607785.6</v>
      </c>
      <c r="M219" s="7">
        <v>-3182566.48</v>
      </c>
      <c r="N219" s="7">
        <v>-682317.04</v>
      </c>
      <c r="O219" s="7">
        <v>-340121.13</v>
      </c>
      <c r="P219" s="7">
        <v>-340121.13</v>
      </c>
    </row>
    <row r="220" spans="1:16" x14ac:dyDescent="0.2">
      <c r="A220" s="3">
        <v>191451</v>
      </c>
      <c r="B220" s="6" t="s">
        <v>216</v>
      </c>
      <c r="C220" s="7">
        <v>-58000</v>
      </c>
      <c r="D220" s="7">
        <v>75000</v>
      </c>
      <c r="E220" s="7">
        <v>140000</v>
      </c>
      <c r="F220" s="7">
        <v>283000</v>
      </c>
      <c r="G220" s="7">
        <v>119000</v>
      </c>
      <c r="H220" s="7">
        <v>25000</v>
      </c>
      <c r="I220" s="7">
        <v>-2000</v>
      </c>
      <c r="J220" s="7">
        <v>10000</v>
      </c>
      <c r="K220" s="7">
        <v>28000</v>
      </c>
      <c r="L220" s="7">
        <v>42000</v>
      </c>
      <c r="M220" s="7">
        <v>0</v>
      </c>
      <c r="N220" s="7">
        <v>-147739</v>
      </c>
      <c r="O220" s="7">
        <v>-163754</v>
      </c>
      <c r="P220" s="7">
        <v>-163754</v>
      </c>
    </row>
    <row r="221" spans="1:16" x14ac:dyDescent="0.2">
      <c r="A221" s="3">
        <v>186203</v>
      </c>
      <c r="B221" s="6" t="s">
        <v>217</v>
      </c>
      <c r="C221" s="7">
        <v>-287210</v>
      </c>
      <c r="D221" s="7">
        <v>-221182</v>
      </c>
      <c r="E221" s="7">
        <v>-282001</v>
      </c>
      <c r="F221" s="7">
        <v>-189313</v>
      </c>
      <c r="G221" s="7">
        <v>-155171</v>
      </c>
      <c r="H221" s="7">
        <v>-77989</v>
      </c>
      <c r="I221" s="7">
        <v>-88162</v>
      </c>
      <c r="J221" s="7">
        <v>-85685</v>
      </c>
      <c r="K221" s="7">
        <v>-77083</v>
      </c>
      <c r="L221" s="7">
        <v>-90235</v>
      </c>
      <c r="M221" s="7">
        <v>-286188</v>
      </c>
      <c r="N221" s="7">
        <v>-679501</v>
      </c>
      <c r="O221" s="7">
        <v>-769225</v>
      </c>
      <c r="P221" s="7">
        <v>-769225</v>
      </c>
    </row>
    <row r="222" spans="1:16" x14ac:dyDescent="0.2">
      <c r="A222" s="3">
        <v>186221</v>
      </c>
      <c r="B222" s="6" t="s">
        <v>218</v>
      </c>
      <c r="C222" s="7">
        <v>0</v>
      </c>
      <c r="D222" s="7">
        <v>0</v>
      </c>
      <c r="E222" s="7">
        <v>0</v>
      </c>
      <c r="F222" s="7">
        <v>0</v>
      </c>
      <c r="G222" s="7">
        <v>0</v>
      </c>
      <c r="H222" s="7">
        <v>0</v>
      </c>
      <c r="I222" s="7">
        <v>0</v>
      </c>
      <c r="J222" s="7">
        <v>0</v>
      </c>
      <c r="K222" s="7">
        <v>0</v>
      </c>
      <c r="L222" s="7">
        <v>0</v>
      </c>
      <c r="M222" s="7">
        <v>0</v>
      </c>
      <c r="N222" s="7">
        <v>0</v>
      </c>
      <c r="O222" s="7">
        <v>0</v>
      </c>
      <c r="P222" s="7">
        <v>0</v>
      </c>
    </row>
    <row r="223" spans="1:16" x14ac:dyDescent="0.2">
      <c r="A223" s="3">
        <v>186232</v>
      </c>
      <c r="B223" s="6" t="s">
        <v>219</v>
      </c>
      <c r="C223" s="7">
        <v>1483072.98</v>
      </c>
      <c r="D223" s="7">
        <v>1640080.58</v>
      </c>
      <c r="E223" s="7">
        <v>1798219.77</v>
      </c>
      <c r="F223" s="7">
        <v>1811133.98</v>
      </c>
      <c r="G223" s="7">
        <v>2446741.17</v>
      </c>
      <c r="H223" s="7">
        <v>2451305.89</v>
      </c>
      <c r="I223" s="7">
        <v>2455903.39</v>
      </c>
      <c r="J223" s="7">
        <v>3096141.1</v>
      </c>
      <c r="K223" s="7">
        <v>3105369.59</v>
      </c>
      <c r="L223" s="7">
        <v>3114664.36</v>
      </c>
      <c r="M223" s="7">
        <v>3759633.07</v>
      </c>
      <c r="N223" s="7">
        <v>1962492.56</v>
      </c>
      <c r="O223" s="7">
        <v>1976612.67</v>
      </c>
      <c r="P223" s="7">
        <v>1976612.67</v>
      </c>
    </row>
    <row r="224" spans="1:16" x14ac:dyDescent="0.2">
      <c r="A224" s="3">
        <v>186233</v>
      </c>
      <c r="B224" s="6" t="s">
        <v>220</v>
      </c>
      <c r="C224" s="7">
        <v>707598.85</v>
      </c>
      <c r="D224" s="7">
        <v>608612.16</v>
      </c>
      <c r="E224" s="7">
        <v>516659.78</v>
      </c>
      <c r="F224" s="7">
        <v>424172.96</v>
      </c>
      <c r="G224" s="7">
        <v>340098.57</v>
      </c>
      <c r="H224" s="7">
        <v>265219.48</v>
      </c>
      <c r="I224" s="7">
        <v>201045.12</v>
      </c>
      <c r="J224" s="7">
        <v>139834.48000000001</v>
      </c>
      <c r="K224" s="7">
        <v>78577.97</v>
      </c>
      <c r="L224" s="7">
        <v>15244.53</v>
      </c>
      <c r="M224" s="7">
        <v>-63104.160000000003</v>
      </c>
      <c r="N224" s="7">
        <v>1592537.59</v>
      </c>
      <c r="O224" s="7">
        <v>1416666.72</v>
      </c>
      <c r="P224" s="7">
        <v>1416666.72</v>
      </c>
    </row>
    <row r="225" spans="1:16" x14ac:dyDescent="0.2">
      <c r="A225" s="3">
        <v>186234</v>
      </c>
      <c r="B225" s="6" t="s">
        <v>221</v>
      </c>
      <c r="C225" s="7">
        <v>18746.62</v>
      </c>
      <c r="D225" s="7">
        <v>100701.35</v>
      </c>
      <c r="E225" s="7">
        <v>210081.63</v>
      </c>
      <c r="F225" s="7">
        <v>354915.3</v>
      </c>
      <c r="G225" s="7">
        <v>503914.47</v>
      </c>
      <c r="H225" s="7">
        <v>505279.24</v>
      </c>
      <c r="I225" s="7">
        <v>500172.44</v>
      </c>
      <c r="J225" s="7">
        <v>438997.46</v>
      </c>
      <c r="K225" s="7">
        <v>436634.72</v>
      </c>
      <c r="L225" s="7">
        <v>434744.7</v>
      </c>
      <c r="M225" s="7">
        <v>431426.87</v>
      </c>
      <c r="N225" s="7">
        <v>-1851.94</v>
      </c>
      <c r="O225" s="7">
        <v>5423.96</v>
      </c>
      <c r="P225" s="7">
        <v>5423.96</v>
      </c>
    </row>
    <row r="226" spans="1:16" x14ac:dyDescent="0.2">
      <c r="A226" s="3">
        <v>186235</v>
      </c>
      <c r="B226" s="6" t="s">
        <v>222</v>
      </c>
      <c r="C226" s="7">
        <v>452947.14</v>
      </c>
      <c r="D226" s="7">
        <v>358040.22</v>
      </c>
      <c r="E226" s="7">
        <v>282854.56</v>
      </c>
      <c r="F226" s="7">
        <v>204003.33</v>
      </c>
      <c r="G226" s="7">
        <v>145470.29</v>
      </c>
      <c r="H226" s="7">
        <v>99911.41</v>
      </c>
      <c r="I226" s="7">
        <v>71697.2</v>
      </c>
      <c r="J226" s="7">
        <v>52915.9</v>
      </c>
      <c r="K226" s="7">
        <v>37369.410000000003</v>
      </c>
      <c r="L226" s="7">
        <v>21289.78</v>
      </c>
      <c r="M226" s="7">
        <v>-207.11</v>
      </c>
      <c r="N226" s="7">
        <v>391424.73</v>
      </c>
      <c r="O226" s="7">
        <v>326261.44</v>
      </c>
      <c r="P226" s="7">
        <v>326261.44</v>
      </c>
    </row>
    <row r="227" spans="1:16" x14ac:dyDescent="0.2">
      <c r="A227" s="3">
        <v>186236</v>
      </c>
      <c r="B227" s="6" t="s">
        <v>223</v>
      </c>
      <c r="C227" s="7">
        <v>0</v>
      </c>
      <c r="D227" s="7">
        <v>0</v>
      </c>
      <c r="E227" s="7">
        <v>0</v>
      </c>
      <c r="F227" s="7">
        <v>0</v>
      </c>
      <c r="G227" s="7">
        <v>0</v>
      </c>
      <c r="H227" s="7">
        <v>0</v>
      </c>
      <c r="I227" s="7">
        <v>0</v>
      </c>
      <c r="J227" s="7">
        <v>0</v>
      </c>
      <c r="K227" s="7">
        <v>0</v>
      </c>
      <c r="L227" s="7">
        <v>0</v>
      </c>
      <c r="M227" s="7">
        <v>0</v>
      </c>
      <c r="N227" s="7">
        <v>0</v>
      </c>
      <c r="O227" s="7">
        <v>0</v>
      </c>
      <c r="P227" s="7">
        <v>0</v>
      </c>
    </row>
    <row r="228" spans="1:16" x14ac:dyDescent="0.2">
      <c r="A228" s="3">
        <v>186237</v>
      </c>
      <c r="B228" s="6" t="s">
        <v>224</v>
      </c>
      <c r="C228" s="7">
        <v>-781099.74</v>
      </c>
      <c r="D228" s="7">
        <v>-618885.35</v>
      </c>
      <c r="E228" s="7">
        <v>-489856.12</v>
      </c>
      <c r="F228" s="7">
        <v>-353192.32</v>
      </c>
      <c r="G228" s="7">
        <v>-251090.73</v>
      </c>
      <c r="H228" s="7">
        <v>-171463.53</v>
      </c>
      <c r="I228" s="7">
        <v>-119468.24</v>
      </c>
      <c r="J228" s="7">
        <v>-87117.98</v>
      </c>
      <c r="K228" s="7">
        <v>-59203.02</v>
      </c>
      <c r="L228" s="7">
        <v>-30801.53</v>
      </c>
      <c r="M228" s="7">
        <v>8028.41</v>
      </c>
      <c r="N228" s="7">
        <v>-79.56</v>
      </c>
      <c r="O228" s="7">
        <v>0</v>
      </c>
      <c r="P228" s="7">
        <v>0</v>
      </c>
    </row>
    <row r="229" spans="1:16" x14ac:dyDescent="0.2">
      <c r="A229" s="3">
        <v>186248</v>
      </c>
      <c r="B229" s="6" t="s">
        <v>225</v>
      </c>
      <c r="C229" s="7">
        <v>-10848.79</v>
      </c>
      <c r="D229" s="7">
        <v>63366.79</v>
      </c>
      <c r="E229" s="7">
        <v>235937.75</v>
      </c>
      <c r="F229" s="7">
        <v>-62651.24</v>
      </c>
      <c r="G229" s="7">
        <v>-264080.86</v>
      </c>
      <c r="H229" s="7">
        <v>-155051.13</v>
      </c>
      <c r="I229" s="7">
        <v>28.22</v>
      </c>
      <c r="J229" s="7">
        <v>65.37</v>
      </c>
      <c r="K229" s="7">
        <v>32.840000000000003</v>
      </c>
      <c r="L229" s="7">
        <v>32.840000000000003</v>
      </c>
      <c r="M229" s="7">
        <v>32.840000000000003</v>
      </c>
      <c r="N229" s="7">
        <v>31.59</v>
      </c>
      <c r="O229" s="7">
        <v>-102228.61</v>
      </c>
      <c r="P229" s="7">
        <v>-102228.61</v>
      </c>
    </row>
    <row r="230" spans="1:16" x14ac:dyDescent="0.2">
      <c r="A230" s="3">
        <v>186270</v>
      </c>
      <c r="B230" s="6" t="s">
        <v>226</v>
      </c>
      <c r="C230" s="7">
        <v>1127992.98</v>
      </c>
      <c r="D230" s="7">
        <v>1681368.17</v>
      </c>
      <c r="E230" s="7">
        <v>2207876.0699999998</v>
      </c>
      <c r="F230" s="7">
        <v>2305441.25</v>
      </c>
      <c r="G230" s="7">
        <v>2510143.44</v>
      </c>
      <c r="H230" s="7">
        <v>2410442.7400000002</v>
      </c>
      <c r="I230" s="7">
        <v>2129397.85</v>
      </c>
      <c r="J230" s="7">
        <v>2247618.2599999998</v>
      </c>
      <c r="K230" s="7">
        <v>2302607.35</v>
      </c>
      <c r="L230" s="7">
        <v>2416838.85</v>
      </c>
      <c r="M230" s="7">
        <v>2592018.9700000002</v>
      </c>
      <c r="N230" s="7">
        <v>275864.98</v>
      </c>
      <c r="O230" s="7">
        <v>1424928.15</v>
      </c>
      <c r="P230" s="7">
        <v>1424928.15</v>
      </c>
    </row>
    <row r="231" spans="1:16" x14ac:dyDescent="0.2">
      <c r="A231" s="3">
        <v>186271</v>
      </c>
      <c r="B231" s="6" t="s">
        <v>226</v>
      </c>
      <c r="C231" s="7">
        <v>2056739.27</v>
      </c>
      <c r="D231" s="7">
        <v>1653002.54</v>
      </c>
      <c r="E231" s="7">
        <v>1330574.3999999999</v>
      </c>
      <c r="F231" s="7">
        <v>987129.58</v>
      </c>
      <c r="G231" s="7">
        <v>730895.49</v>
      </c>
      <c r="H231" s="7">
        <v>526592.12</v>
      </c>
      <c r="I231" s="7">
        <v>383925.66</v>
      </c>
      <c r="J231" s="7">
        <v>289400.90999999997</v>
      </c>
      <c r="K231" s="7">
        <v>207408.06</v>
      </c>
      <c r="L231" s="7">
        <v>125612.69</v>
      </c>
      <c r="M231" s="7">
        <v>21465.46</v>
      </c>
      <c r="N231" s="7">
        <v>2264325.71</v>
      </c>
      <c r="O231" s="7">
        <v>1928015.55</v>
      </c>
      <c r="P231" s="7">
        <v>1928015.55</v>
      </c>
    </row>
    <row r="232" spans="1:16" x14ac:dyDescent="0.2">
      <c r="A232" s="3">
        <v>186275</v>
      </c>
      <c r="B232" s="6" t="s">
        <v>227</v>
      </c>
      <c r="C232" s="7">
        <v>6417981.54</v>
      </c>
      <c r="D232" s="7">
        <v>9338565.2200000007</v>
      </c>
      <c r="E232" s="7">
        <v>12466222.76</v>
      </c>
      <c r="F232" s="7">
        <v>14235912.5</v>
      </c>
      <c r="G232" s="7">
        <v>16836882.670000002</v>
      </c>
      <c r="H232" s="7">
        <v>17982840.719999999</v>
      </c>
      <c r="I232" s="7">
        <v>16992978.280000001</v>
      </c>
      <c r="J232" s="7">
        <v>16565337.48</v>
      </c>
      <c r="K232" s="7">
        <v>16650114.060000001</v>
      </c>
      <c r="L232" s="7">
        <v>17008757.91</v>
      </c>
      <c r="M232" s="7">
        <v>18267425.600000001</v>
      </c>
      <c r="N232" s="7">
        <v>1827389.97</v>
      </c>
      <c r="O232" s="7">
        <v>7136822.8099999996</v>
      </c>
      <c r="P232" s="7">
        <v>7136822.8099999996</v>
      </c>
    </row>
    <row r="233" spans="1:16" x14ac:dyDescent="0.2">
      <c r="A233" s="3">
        <v>186276</v>
      </c>
      <c r="B233" s="6" t="s">
        <v>228</v>
      </c>
      <c r="C233" s="7">
        <v>0</v>
      </c>
      <c r="D233" s="7">
        <v>57500</v>
      </c>
      <c r="E233" s="7">
        <v>57500</v>
      </c>
      <c r="F233" s="7">
        <v>57500</v>
      </c>
      <c r="G233" s="7">
        <v>57500</v>
      </c>
      <c r="H233" s="7">
        <v>57500</v>
      </c>
      <c r="I233" s="7">
        <v>57500</v>
      </c>
      <c r="J233" s="7">
        <v>57500</v>
      </c>
      <c r="K233" s="7">
        <v>57500</v>
      </c>
      <c r="L233" s="7">
        <v>57500</v>
      </c>
      <c r="M233" s="7">
        <v>57500</v>
      </c>
      <c r="N233" s="7">
        <v>0</v>
      </c>
      <c r="O233" s="7">
        <v>0</v>
      </c>
      <c r="P233" s="7">
        <v>0</v>
      </c>
    </row>
    <row r="234" spans="1:16" x14ac:dyDescent="0.2">
      <c r="A234" s="3">
        <v>186277</v>
      </c>
      <c r="B234" s="6" t="s">
        <v>229</v>
      </c>
      <c r="C234" s="7">
        <v>11544490.74</v>
      </c>
      <c r="D234" s="7">
        <v>9110332.7899999991</v>
      </c>
      <c r="E234" s="7">
        <v>7196792.2999999998</v>
      </c>
      <c r="F234" s="7">
        <v>5167572.42</v>
      </c>
      <c r="G234" s="7">
        <v>3676651.26</v>
      </c>
      <c r="H234" s="7">
        <v>2543964.66</v>
      </c>
      <c r="I234" s="7">
        <v>1857120.43</v>
      </c>
      <c r="J234" s="7">
        <v>1484150.58</v>
      </c>
      <c r="K234" s="7">
        <v>1181505.25</v>
      </c>
      <c r="L234" s="7">
        <v>873597.28</v>
      </c>
      <c r="M234" s="7">
        <v>403801.97</v>
      </c>
      <c r="N234" s="7">
        <v>16245570.119999999</v>
      </c>
      <c r="O234" s="7">
        <v>13585634.48</v>
      </c>
      <c r="P234" s="7">
        <v>13585634.48</v>
      </c>
    </row>
    <row r="235" spans="1:16" x14ac:dyDescent="0.2">
      <c r="A235" s="3">
        <v>186278</v>
      </c>
      <c r="B235" s="6" t="s">
        <v>230</v>
      </c>
      <c r="C235" s="7">
        <v>0</v>
      </c>
      <c r="D235" s="7">
        <v>0</v>
      </c>
      <c r="E235" s="7">
        <v>0</v>
      </c>
      <c r="F235" s="7">
        <v>0</v>
      </c>
      <c r="G235" s="7">
        <v>3112.06</v>
      </c>
      <c r="H235" s="7">
        <v>3112.06</v>
      </c>
      <c r="I235" s="7">
        <v>3112.06</v>
      </c>
      <c r="J235" s="7">
        <v>3112.06</v>
      </c>
      <c r="K235" s="7">
        <v>3112.06</v>
      </c>
      <c r="L235" s="7">
        <v>3112.06</v>
      </c>
      <c r="M235" s="7">
        <v>3112.06</v>
      </c>
      <c r="N235" s="7">
        <v>0</v>
      </c>
      <c r="O235" s="7">
        <v>0</v>
      </c>
      <c r="P235" s="7">
        <v>0</v>
      </c>
    </row>
    <row r="236" spans="1:16" x14ac:dyDescent="0.2">
      <c r="A236" s="3">
        <v>186279</v>
      </c>
      <c r="B236" s="6" t="s">
        <v>231</v>
      </c>
      <c r="C236" s="7">
        <v>0</v>
      </c>
      <c r="D236" s="7">
        <v>0</v>
      </c>
      <c r="E236" s="7">
        <v>0</v>
      </c>
      <c r="F236" s="7">
        <v>0</v>
      </c>
      <c r="G236" s="7">
        <v>0</v>
      </c>
      <c r="H236" s="7">
        <v>0</v>
      </c>
      <c r="I236" s="7">
        <v>0</v>
      </c>
      <c r="J236" s="7">
        <v>0</v>
      </c>
      <c r="K236" s="7">
        <v>0</v>
      </c>
      <c r="L236" s="7">
        <v>0</v>
      </c>
      <c r="M236" s="7">
        <v>0</v>
      </c>
      <c r="N236" s="7">
        <v>-195558.53</v>
      </c>
      <c r="O236" s="7">
        <v>-167915.43</v>
      </c>
      <c r="P236" s="7">
        <v>-167915.43</v>
      </c>
    </row>
    <row r="237" spans="1:16" x14ac:dyDescent="0.2">
      <c r="A237" s="3">
        <v>186284</v>
      </c>
      <c r="B237" s="6" t="s">
        <v>232</v>
      </c>
      <c r="C237" s="7">
        <v>0</v>
      </c>
      <c r="D237" s="7">
        <v>0</v>
      </c>
      <c r="E237" s="7">
        <v>0</v>
      </c>
      <c r="F237" s="7">
        <v>0</v>
      </c>
      <c r="G237" s="7">
        <v>0</v>
      </c>
      <c r="H237" s="7">
        <v>15800</v>
      </c>
      <c r="I237" s="7">
        <v>15800</v>
      </c>
      <c r="J237" s="7">
        <v>15800</v>
      </c>
      <c r="K237" s="7">
        <v>74150.59</v>
      </c>
      <c r="L237" s="7">
        <v>74150.59</v>
      </c>
      <c r="M237" s="7">
        <v>74150.59</v>
      </c>
      <c r="N237" s="7">
        <v>0</v>
      </c>
      <c r="O237" s="7">
        <v>0</v>
      </c>
      <c r="P237" s="7">
        <v>0</v>
      </c>
    </row>
    <row r="238" spans="1:16" x14ac:dyDescent="0.2">
      <c r="A238" s="3">
        <v>186286</v>
      </c>
      <c r="B238" s="6" t="s">
        <v>233</v>
      </c>
      <c r="C238" s="7">
        <v>49948.05</v>
      </c>
      <c r="D238" s="7">
        <v>39284.519999999997</v>
      </c>
      <c r="E238" s="7">
        <v>30901.45</v>
      </c>
      <c r="F238" s="7">
        <v>22011.66</v>
      </c>
      <c r="G238" s="7">
        <v>15479.79</v>
      </c>
      <c r="H238" s="7">
        <v>10517.1</v>
      </c>
      <c r="I238" s="7">
        <v>7507.34</v>
      </c>
      <c r="J238" s="7">
        <v>5872.45</v>
      </c>
      <c r="K238" s="7">
        <v>4545.59</v>
      </c>
      <c r="L238" s="7">
        <v>3195.69</v>
      </c>
      <c r="M238" s="7">
        <v>1136.6600000000001</v>
      </c>
      <c r="N238" s="7">
        <v>109450.73</v>
      </c>
      <c r="O238" s="7">
        <v>90726</v>
      </c>
      <c r="P238" s="7">
        <v>90726</v>
      </c>
    </row>
    <row r="239" spans="1:16" x14ac:dyDescent="0.2">
      <c r="A239" s="3">
        <v>186288</v>
      </c>
      <c r="B239" s="6" t="s">
        <v>234</v>
      </c>
      <c r="C239" s="7">
        <v>387.71</v>
      </c>
      <c r="D239" s="7">
        <v>387.71</v>
      </c>
      <c r="E239" s="7">
        <v>387.71</v>
      </c>
      <c r="F239" s="7">
        <v>387.71</v>
      </c>
      <c r="G239" s="7">
        <v>387.71</v>
      </c>
      <c r="H239" s="7">
        <v>387.71</v>
      </c>
      <c r="I239" s="7">
        <v>387.71</v>
      </c>
      <c r="J239" s="7">
        <v>387.71</v>
      </c>
      <c r="K239" s="7">
        <v>387.71</v>
      </c>
      <c r="L239" s="7">
        <v>387.71</v>
      </c>
      <c r="M239" s="7">
        <v>387.71</v>
      </c>
      <c r="N239" s="7">
        <v>18045.55</v>
      </c>
      <c r="O239" s="7">
        <v>16082.17</v>
      </c>
      <c r="P239" s="7">
        <v>16082.17</v>
      </c>
    </row>
    <row r="240" spans="1:16" x14ac:dyDescent="0.2">
      <c r="A240" s="3">
        <v>186301</v>
      </c>
      <c r="B240" s="6" t="s">
        <v>235</v>
      </c>
      <c r="C240" s="7">
        <v>-12465399.630000001</v>
      </c>
      <c r="D240" s="7">
        <v>-13371368.75</v>
      </c>
      <c r="E240" s="7">
        <v>-14266482.58</v>
      </c>
      <c r="F240" s="7">
        <v>-15294068.720000001</v>
      </c>
      <c r="G240" s="7">
        <v>-15448761.41</v>
      </c>
      <c r="H240" s="7">
        <v>-16088266.91</v>
      </c>
      <c r="I240" s="7">
        <v>-4614255.34</v>
      </c>
      <c r="J240" s="7">
        <v>-5245050.75</v>
      </c>
      <c r="K240" s="7">
        <v>-6076385.75</v>
      </c>
      <c r="L240" s="7">
        <v>-6796391.9900000002</v>
      </c>
      <c r="M240" s="7">
        <v>-7670297.5199999996</v>
      </c>
      <c r="N240" s="7">
        <v>-8410772.3699999992</v>
      </c>
      <c r="O240" s="7">
        <v>0</v>
      </c>
      <c r="P240" s="7">
        <v>0</v>
      </c>
    </row>
    <row r="241" spans="1:16" x14ac:dyDescent="0.2">
      <c r="A241" s="3">
        <v>186302</v>
      </c>
      <c r="B241" s="6" t="s">
        <v>236</v>
      </c>
      <c r="C241" s="7">
        <v>-1611884.38</v>
      </c>
      <c r="D241" s="7">
        <v>-1631970.06</v>
      </c>
      <c r="E241" s="7">
        <v>-1722691.06</v>
      </c>
      <c r="F241" s="7">
        <v>-1860137.88</v>
      </c>
      <c r="G241" s="7">
        <v>-1955131.61</v>
      </c>
      <c r="H241" s="7">
        <v>-2056421.89</v>
      </c>
      <c r="I241" s="7">
        <v>-2157290.4500000002</v>
      </c>
      <c r="J241" s="7">
        <v>-2268996.62</v>
      </c>
      <c r="K241" s="7">
        <v>-2383060.17</v>
      </c>
      <c r="L241" s="7">
        <v>-2492136.63</v>
      </c>
      <c r="M241" s="7">
        <v>-996194.84</v>
      </c>
      <c r="N241" s="7">
        <v>-1112108.49</v>
      </c>
      <c r="O241" s="7">
        <v>0</v>
      </c>
      <c r="P241" s="7">
        <v>0</v>
      </c>
    </row>
    <row r="242" spans="1:16" x14ac:dyDescent="0.2">
      <c r="A242" s="3">
        <v>186304</v>
      </c>
      <c r="B242" s="6" t="s">
        <v>237</v>
      </c>
      <c r="C242" s="7">
        <v>0</v>
      </c>
      <c r="D242" s="7">
        <v>0</v>
      </c>
      <c r="E242" s="7">
        <v>329</v>
      </c>
      <c r="F242" s="7">
        <v>329</v>
      </c>
      <c r="G242" s="7">
        <v>329</v>
      </c>
      <c r="H242" s="7">
        <v>329</v>
      </c>
      <c r="I242" s="7">
        <v>329</v>
      </c>
      <c r="J242" s="7">
        <v>329</v>
      </c>
      <c r="K242" s="7">
        <v>329</v>
      </c>
      <c r="L242" s="7">
        <v>329</v>
      </c>
      <c r="M242" s="7">
        <v>329</v>
      </c>
      <c r="N242" s="7">
        <v>329</v>
      </c>
      <c r="O242" s="7">
        <v>329</v>
      </c>
      <c r="P242" s="7">
        <v>329</v>
      </c>
    </row>
    <row r="243" spans="1:16" x14ac:dyDescent="0.2">
      <c r="A243" s="3">
        <v>186306</v>
      </c>
      <c r="B243" s="6" t="s">
        <v>238</v>
      </c>
      <c r="C243" s="7">
        <v>0</v>
      </c>
      <c r="D243" s="7">
        <v>0</v>
      </c>
      <c r="E243" s="7">
        <v>0</v>
      </c>
      <c r="F243" s="7">
        <v>0</v>
      </c>
      <c r="G243" s="7">
        <v>0</v>
      </c>
      <c r="H243" s="7">
        <v>0</v>
      </c>
      <c r="I243" s="7">
        <v>0</v>
      </c>
      <c r="J243" s="7">
        <v>0</v>
      </c>
      <c r="K243" s="7">
        <v>0</v>
      </c>
      <c r="L243" s="7">
        <v>0</v>
      </c>
      <c r="M243" s="7">
        <v>0</v>
      </c>
      <c r="N243" s="7">
        <v>0</v>
      </c>
      <c r="O243" s="7">
        <v>0</v>
      </c>
      <c r="P243" s="7">
        <v>0</v>
      </c>
    </row>
    <row r="244" spans="1:16" x14ac:dyDescent="0.2">
      <c r="A244" s="3">
        <v>186307</v>
      </c>
      <c r="B244" s="6" t="s">
        <v>239</v>
      </c>
      <c r="C244" s="7">
        <v>2095395.97</v>
      </c>
      <c r="D244" s="7">
        <v>1665934.03</v>
      </c>
      <c r="E244" s="7">
        <v>1326836.31</v>
      </c>
      <c r="F244" s="7">
        <v>966865.14</v>
      </c>
      <c r="G244" s="7">
        <v>701242.62</v>
      </c>
      <c r="H244" s="7">
        <v>496507.78</v>
      </c>
      <c r="I244" s="7">
        <v>366524.74</v>
      </c>
      <c r="J244" s="7">
        <v>290149.71000000002</v>
      </c>
      <c r="K244" s="7">
        <v>226304.2</v>
      </c>
      <c r="L244" s="7">
        <v>161126.45000000001</v>
      </c>
      <c r="M244" s="7">
        <v>68895.97</v>
      </c>
      <c r="N244" s="7">
        <v>63.48</v>
      </c>
      <c r="O244" s="7">
        <v>63.59</v>
      </c>
      <c r="P244" s="7">
        <v>63.59</v>
      </c>
    </row>
    <row r="245" spans="1:16" x14ac:dyDescent="0.2">
      <c r="A245" s="3">
        <v>186308</v>
      </c>
      <c r="B245" s="6" t="s">
        <v>240</v>
      </c>
      <c r="C245" s="7">
        <v>1905070.4</v>
      </c>
      <c r="D245" s="7">
        <v>1905070.4</v>
      </c>
      <c r="E245" s="7">
        <v>1905070.4</v>
      </c>
      <c r="F245" s="7">
        <v>1905070.4</v>
      </c>
      <c r="G245" s="7">
        <v>1905070.4</v>
      </c>
      <c r="H245" s="7">
        <v>2305203.33</v>
      </c>
      <c r="I245" s="7">
        <v>2391663.9700000002</v>
      </c>
      <c r="J245" s="7">
        <v>2488411.4300000002</v>
      </c>
      <c r="K245" s="7">
        <v>2582342.2400000002</v>
      </c>
      <c r="L245" s="7">
        <v>2666037.15</v>
      </c>
      <c r="M245" s="7">
        <v>2746725.29</v>
      </c>
      <c r="N245" s="7">
        <v>2820974</v>
      </c>
      <c r="O245" s="7">
        <v>2886271.89</v>
      </c>
      <c r="P245" s="7">
        <v>2886271.89</v>
      </c>
    </row>
    <row r="246" spans="1:16" x14ac:dyDescent="0.2">
      <c r="A246" s="3">
        <v>186309</v>
      </c>
      <c r="B246" s="6" t="s">
        <v>241</v>
      </c>
      <c r="C246" s="7">
        <v>-1839427.32</v>
      </c>
      <c r="D246" s="7">
        <v>-1839427.32</v>
      </c>
      <c r="E246" s="7">
        <v>-1839427.32</v>
      </c>
      <c r="F246" s="7">
        <v>-1839427.32</v>
      </c>
      <c r="G246" s="7">
        <v>-1839427.32</v>
      </c>
      <c r="H246" s="7">
        <v>-2239560.25</v>
      </c>
      <c r="I246" s="7">
        <v>-2326020.89</v>
      </c>
      <c r="J246" s="7">
        <v>-2422768.35</v>
      </c>
      <c r="K246" s="7">
        <v>-2516699.16</v>
      </c>
      <c r="L246" s="7">
        <v>-2600394.0699999998</v>
      </c>
      <c r="M246" s="7">
        <v>-2681082.21</v>
      </c>
      <c r="N246" s="7">
        <v>-2755330.92</v>
      </c>
      <c r="O246" s="7">
        <v>-2820628.81</v>
      </c>
      <c r="P246" s="7">
        <v>-2820628.81</v>
      </c>
    </row>
    <row r="247" spans="1:16" x14ac:dyDescent="0.2">
      <c r="A247" s="3">
        <v>186310</v>
      </c>
      <c r="B247" s="6" t="s">
        <v>242</v>
      </c>
      <c r="C247" s="7">
        <v>6728.91</v>
      </c>
      <c r="D247" s="7">
        <v>8955.1200000000008</v>
      </c>
      <c r="E247" s="7">
        <v>19922.29</v>
      </c>
      <c r="F247" s="7">
        <v>39431.56</v>
      </c>
      <c r="G247" s="7">
        <v>43653.68</v>
      </c>
      <c r="H247" s="7">
        <v>45171.08</v>
      </c>
      <c r="I247" s="7">
        <v>47158.98</v>
      </c>
      <c r="J247" s="7">
        <v>49152.27</v>
      </c>
      <c r="K247" s="7">
        <v>50684.56</v>
      </c>
      <c r="L247" s="7">
        <v>51520.47</v>
      </c>
      <c r="M247" s="7">
        <v>52126.400000000001</v>
      </c>
      <c r="N247" s="7">
        <v>47386.01</v>
      </c>
      <c r="O247" s="7">
        <v>48447.13</v>
      </c>
      <c r="P247" s="7">
        <v>48447.13</v>
      </c>
    </row>
    <row r="248" spans="1:16" x14ac:dyDescent="0.2">
      <c r="A248" s="3">
        <v>186312</v>
      </c>
      <c r="B248" s="6" t="s">
        <v>243</v>
      </c>
      <c r="C248" s="7">
        <v>3865.7</v>
      </c>
      <c r="D248" s="7">
        <v>3876.17</v>
      </c>
      <c r="E248" s="7">
        <v>3886.67</v>
      </c>
      <c r="F248" s="7">
        <v>499775.79</v>
      </c>
      <c r="G248" s="7">
        <v>648264.32999999996</v>
      </c>
      <c r="H248" s="7">
        <v>650020.05000000005</v>
      </c>
      <c r="I248" s="7">
        <v>651780.52</v>
      </c>
      <c r="J248" s="7">
        <v>653545.76</v>
      </c>
      <c r="K248" s="7">
        <v>655315.78</v>
      </c>
      <c r="L248" s="7">
        <v>657090.59</v>
      </c>
      <c r="M248" s="7">
        <v>658870.21</v>
      </c>
      <c r="N248" s="7">
        <v>656778.48</v>
      </c>
      <c r="O248" s="7">
        <v>658557.26</v>
      </c>
      <c r="P248" s="7">
        <v>658557.26</v>
      </c>
    </row>
    <row r="249" spans="1:16" x14ac:dyDescent="0.2">
      <c r="A249" s="3">
        <v>186314</v>
      </c>
      <c r="B249" s="6" t="s">
        <v>244</v>
      </c>
      <c r="C249" s="7">
        <v>0</v>
      </c>
      <c r="D249" s="7">
        <v>29851.54</v>
      </c>
      <c r="E249" s="7">
        <v>31175.17</v>
      </c>
      <c r="F249" s="7">
        <v>31673.86</v>
      </c>
      <c r="G249" s="7">
        <v>32313.83</v>
      </c>
      <c r="H249" s="7">
        <v>32540.35</v>
      </c>
      <c r="I249" s="7">
        <v>32767.49</v>
      </c>
      <c r="J249" s="7">
        <v>54172.97</v>
      </c>
      <c r="K249" s="7">
        <v>54528.2</v>
      </c>
      <c r="L249" s="7">
        <v>54675.88</v>
      </c>
      <c r="M249" s="7">
        <v>71277.66</v>
      </c>
      <c r="N249" s="7">
        <v>80310.31</v>
      </c>
      <c r="O249" s="7">
        <v>80527.820000000007</v>
      </c>
      <c r="P249" s="7">
        <v>80527.820000000007</v>
      </c>
    </row>
    <row r="250" spans="1:16" x14ac:dyDescent="0.2">
      <c r="A250" s="3">
        <v>186315</v>
      </c>
      <c r="B250" s="6" t="s">
        <v>245</v>
      </c>
      <c r="C250" s="7">
        <v>50683.97</v>
      </c>
      <c r="D250" s="7">
        <v>40129.550000000003</v>
      </c>
      <c r="E250" s="7">
        <v>31769.08</v>
      </c>
      <c r="F250" s="7">
        <v>23001.62</v>
      </c>
      <c r="G250" s="7">
        <v>16493.740000000002</v>
      </c>
      <c r="H250" s="7">
        <v>11429.29</v>
      </c>
      <c r="I250" s="7">
        <v>8294.26</v>
      </c>
      <c r="J250" s="7">
        <v>6208.06</v>
      </c>
      <c r="K250" s="7">
        <v>4481.74</v>
      </c>
      <c r="L250" s="7">
        <v>2695.99</v>
      </c>
      <c r="M250" s="7">
        <v>307.95</v>
      </c>
      <c r="N250" s="7">
        <v>-2456.81</v>
      </c>
      <c r="O250" s="7">
        <v>-2456.81</v>
      </c>
      <c r="P250" s="7">
        <v>-2456.81</v>
      </c>
    </row>
    <row r="251" spans="1:16" x14ac:dyDescent="0.2">
      <c r="A251" s="3">
        <v>186316</v>
      </c>
      <c r="B251" s="6" t="s">
        <v>246</v>
      </c>
      <c r="C251" s="7">
        <v>1406757.15</v>
      </c>
      <c r="D251" s="7">
        <v>1216307.1200000001</v>
      </c>
      <c r="E251" s="7">
        <v>1065900.8500000001</v>
      </c>
      <c r="F251" s="7">
        <v>908574.52</v>
      </c>
      <c r="G251" s="7">
        <v>792891.13</v>
      </c>
      <c r="H251" s="7">
        <v>703556.32</v>
      </c>
      <c r="I251" s="7">
        <v>649337.25</v>
      </c>
      <c r="J251" s="7">
        <v>613761.63</v>
      </c>
      <c r="K251" s="7">
        <v>584988.1</v>
      </c>
      <c r="L251" s="7">
        <v>554942.82999999996</v>
      </c>
      <c r="M251" s="7">
        <v>513996.63</v>
      </c>
      <c r="N251" s="7">
        <v>456690.41</v>
      </c>
      <c r="O251" s="7">
        <v>378830.24</v>
      </c>
      <c r="P251" s="7">
        <v>378830.24</v>
      </c>
    </row>
    <row r="252" spans="1:16" x14ac:dyDescent="0.2">
      <c r="A252" s="3">
        <v>186365</v>
      </c>
      <c r="B252" s="6" t="s">
        <v>247</v>
      </c>
      <c r="C252" s="7">
        <v>0</v>
      </c>
      <c r="D252" s="7">
        <v>0</v>
      </c>
      <c r="E252" s="7">
        <v>0</v>
      </c>
      <c r="F252" s="7">
        <v>0</v>
      </c>
      <c r="G252" s="7">
        <v>0</v>
      </c>
      <c r="H252" s="7">
        <v>0</v>
      </c>
      <c r="I252" s="7">
        <v>0</v>
      </c>
      <c r="J252" s="7">
        <v>0</v>
      </c>
      <c r="K252" s="7">
        <v>0</v>
      </c>
      <c r="L252" s="7">
        <v>0</v>
      </c>
      <c r="M252" s="7">
        <v>0</v>
      </c>
      <c r="N252" s="7">
        <v>0</v>
      </c>
      <c r="O252" s="7">
        <v>0</v>
      </c>
      <c r="P252" s="7">
        <v>0</v>
      </c>
    </row>
    <row r="253" spans="1:16" x14ac:dyDescent="0.2">
      <c r="A253" s="3">
        <v>186370</v>
      </c>
      <c r="B253" s="6" t="s">
        <v>248</v>
      </c>
      <c r="C253" s="7">
        <v>0</v>
      </c>
      <c r="D253" s="7">
        <v>0</v>
      </c>
      <c r="E253" s="7">
        <v>886388</v>
      </c>
      <c r="F253" s="7">
        <v>1329582</v>
      </c>
      <c r="G253" s="7">
        <v>1772776</v>
      </c>
      <c r="H253" s="7">
        <v>2215970</v>
      </c>
      <c r="I253" s="7">
        <v>2659164</v>
      </c>
      <c r="J253" s="7">
        <v>3102358</v>
      </c>
      <c r="K253" s="7">
        <v>3545552</v>
      </c>
      <c r="L253" s="7">
        <v>3988746</v>
      </c>
      <c r="M253" s="7">
        <v>4431940</v>
      </c>
      <c r="N253" s="7">
        <v>4875134</v>
      </c>
      <c r="O253" s="7">
        <v>6007909</v>
      </c>
      <c r="P253" s="7">
        <v>6007909</v>
      </c>
    </row>
    <row r="254" spans="1:16" x14ac:dyDescent="0.2">
      <c r="A254" s="3">
        <v>186400</v>
      </c>
      <c r="B254" s="6" t="s">
        <v>249</v>
      </c>
      <c r="C254" s="7">
        <v>13162220.359999999</v>
      </c>
      <c r="D254" s="7">
        <v>13162220.359999999</v>
      </c>
      <c r="E254" s="7">
        <v>13162220.359999999</v>
      </c>
      <c r="F254" s="7">
        <v>13448223.359999999</v>
      </c>
      <c r="G254" s="7">
        <v>13448223.359999999</v>
      </c>
      <c r="H254" s="7">
        <v>5911887.8799999999</v>
      </c>
      <c r="I254" s="7">
        <v>-3744.69</v>
      </c>
      <c r="J254" s="7">
        <v>30</v>
      </c>
      <c r="K254" s="7">
        <v>30</v>
      </c>
      <c r="L254" s="7">
        <v>30</v>
      </c>
      <c r="M254" s="7">
        <v>30</v>
      </c>
      <c r="N254" s="7">
        <v>30</v>
      </c>
      <c r="O254" s="7">
        <v>0</v>
      </c>
      <c r="P254" s="7">
        <v>0</v>
      </c>
    </row>
    <row r="255" spans="1:16" x14ac:dyDescent="0.2">
      <c r="A255" s="3">
        <v>186401</v>
      </c>
      <c r="B255" s="6" t="s">
        <v>249</v>
      </c>
      <c r="C255" s="7">
        <v>202191.52</v>
      </c>
      <c r="D255" s="7">
        <v>144463.29</v>
      </c>
      <c r="E255" s="7">
        <v>98450.13</v>
      </c>
      <c r="F255" s="7">
        <v>49774.25</v>
      </c>
      <c r="G255" s="7">
        <v>13367.56</v>
      </c>
      <c r="H255" s="7">
        <v>-15135.65</v>
      </c>
      <c r="I255" s="7">
        <v>5833406.0300000003</v>
      </c>
      <c r="J255" s="7">
        <v>5642298.5800000001</v>
      </c>
      <c r="K255" s="7">
        <v>5482812.7999999998</v>
      </c>
      <c r="L255" s="7">
        <v>5312382.1900000004</v>
      </c>
      <c r="M255" s="7">
        <v>5080630.63</v>
      </c>
      <c r="N255" s="7">
        <v>4571657.51</v>
      </c>
      <c r="O255" s="7">
        <v>3639333.8</v>
      </c>
      <c r="P255" s="7">
        <v>3639333.8</v>
      </c>
    </row>
    <row r="256" spans="1:16" x14ac:dyDescent="0.2">
      <c r="A256" s="3">
        <v>186500</v>
      </c>
      <c r="B256" s="6" t="s">
        <v>114</v>
      </c>
      <c r="C256" s="7">
        <v>14591612.630000001</v>
      </c>
      <c r="D256" s="7">
        <v>14591612.630000001</v>
      </c>
      <c r="E256" s="7">
        <v>19810228.219999999</v>
      </c>
      <c r="F256" s="7">
        <v>16534939.98</v>
      </c>
      <c r="G256" s="7">
        <v>19957207.850000001</v>
      </c>
      <c r="H256" s="7">
        <v>21529948.219999999</v>
      </c>
      <c r="I256" s="7">
        <v>7416190.5499999998</v>
      </c>
      <c r="J256" s="7">
        <v>7917337.3499999996</v>
      </c>
      <c r="K256" s="7">
        <v>8433085.0500000007</v>
      </c>
      <c r="L256" s="7">
        <v>6817147.6699999999</v>
      </c>
      <c r="M256" s="7">
        <v>6831829.4299999997</v>
      </c>
      <c r="N256" s="7">
        <v>10521136</v>
      </c>
      <c r="O256" s="7">
        <v>7739924.7300000004</v>
      </c>
      <c r="P256" s="7">
        <v>7739924.7300000004</v>
      </c>
    </row>
    <row r="257" spans="1:16" x14ac:dyDescent="0.2">
      <c r="A257" s="3">
        <v>186630</v>
      </c>
      <c r="B257" s="6" t="s">
        <v>250</v>
      </c>
      <c r="C257" s="7">
        <v>628000</v>
      </c>
      <c r="D257" s="7">
        <v>0</v>
      </c>
      <c r="E257" s="7">
        <v>0</v>
      </c>
      <c r="F257" s="7">
        <v>545000</v>
      </c>
      <c r="G257" s="7">
        <v>545000</v>
      </c>
      <c r="H257" s="7">
        <v>0</v>
      </c>
      <c r="I257" s="7">
        <v>150000</v>
      </c>
      <c r="J257" s="7">
        <v>0</v>
      </c>
      <c r="K257" s="7">
        <v>0</v>
      </c>
      <c r="L257" s="7">
        <v>0</v>
      </c>
      <c r="M257" s="7">
        <v>0</v>
      </c>
      <c r="N257" s="7">
        <v>0</v>
      </c>
      <c r="O257" s="7">
        <v>0</v>
      </c>
      <c r="P257" s="7">
        <v>0</v>
      </c>
    </row>
    <row r="258" spans="1:16" x14ac:dyDescent="0.2">
      <c r="A258" s="3">
        <v>186635</v>
      </c>
      <c r="B258" s="6" t="s">
        <v>251</v>
      </c>
      <c r="C258" s="7">
        <v>0</v>
      </c>
      <c r="D258" s="7">
        <v>0</v>
      </c>
      <c r="E258" s="7">
        <v>0</v>
      </c>
      <c r="F258" s="7">
        <v>1015000</v>
      </c>
      <c r="G258" s="7">
        <v>1015000</v>
      </c>
      <c r="H258" s="7">
        <v>0</v>
      </c>
      <c r="I258" s="7">
        <v>892000</v>
      </c>
      <c r="J258" s="7">
        <v>0</v>
      </c>
      <c r="K258" s="7">
        <v>0</v>
      </c>
      <c r="L258" s="7">
        <v>227000</v>
      </c>
      <c r="M258" s="7">
        <v>227000</v>
      </c>
      <c r="N258" s="7">
        <v>0</v>
      </c>
      <c r="O258" s="7">
        <v>0</v>
      </c>
      <c r="P258" s="7">
        <v>0</v>
      </c>
    </row>
    <row r="259" spans="1:16" x14ac:dyDescent="0.2">
      <c r="A259" s="3">
        <v>123020</v>
      </c>
      <c r="B259" s="6" t="s">
        <v>252</v>
      </c>
      <c r="C259" s="7">
        <v>389142.02</v>
      </c>
      <c r="D259" s="7">
        <v>389142.02</v>
      </c>
      <c r="E259" s="7">
        <v>389142.02</v>
      </c>
      <c r="F259" s="7">
        <v>368624.85</v>
      </c>
      <c r="G259" s="7">
        <v>368624.85</v>
      </c>
      <c r="H259" s="7">
        <v>368624.85</v>
      </c>
      <c r="I259" s="7">
        <v>348203.39</v>
      </c>
      <c r="J259" s="7">
        <v>348203.39</v>
      </c>
      <c r="K259" s="7">
        <v>348203.39</v>
      </c>
      <c r="L259" s="7">
        <v>477006.26</v>
      </c>
      <c r="M259" s="7">
        <v>326727.26</v>
      </c>
      <c r="N259" s="7">
        <v>326727.26</v>
      </c>
      <c r="O259" s="7">
        <v>150000</v>
      </c>
      <c r="P259" s="7">
        <v>150000</v>
      </c>
    </row>
    <row r="260" spans="1:16" x14ac:dyDescent="0.2">
      <c r="A260" s="3">
        <v>124005</v>
      </c>
      <c r="B260" s="6" t="s">
        <v>253</v>
      </c>
      <c r="C260" s="7">
        <v>2000</v>
      </c>
      <c r="D260" s="7">
        <v>2000</v>
      </c>
      <c r="E260" s="7">
        <v>2000</v>
      </c>
      <c r="F260" s="7">
        <v>2000</v>
      </c>
      <c r="G260" s="7">
        <v>2000</v>
      </c>
      <c r="H260" s="7">
        <v>2000</v>
      </c>
      <c r="I260" s="7">
        <v>2000</v>
      </c>
      <c r="J260" s="7">
        <v>2000</v>
      </c>
      <c r="K260" s="7">
        <v>2000</v>
      </c>
      <c r="L260" s="7">
        <v>2000</v>
      </c>
      <c r="M260" s="7">
        <v>2000</v>
      </c>
      <c r="N260" s="7">
        <v>2000</v>
      </c>
      <c r="O260" s="7">
        <v>0</v>
      </c>
      <c r="P260" s="7">
        <v>0</v>
      </c>
    </row>
    <row r="261" spans="1:16" x14ac:dyDescent="0.2">
      <c r="A261" s="3">
        <v>124040</v>
      </c>
      <c r="B261" s="6" t="s">
        <v>254</v>
      </c>
      <c r="C261" s="7">
        <v>0</v>
      </c>
      <c r="D261" s="7">
        <v>0</v>
      </c>
      <c r="E261" s="7">
        <v>0</v>
      </c>
      <c r="F261" s="7">
        <v>0</v>
      </c>
      <c r="G261" s="7">
        <v>0</v>
      </c>
      <c r="H261" s="7">
        <v>0</v>
      </c>
      <c r="I261" s="7">
        <v>0</v>
      </c>
      <c r="J261" s="7">
        <v>0</v>
      </c>
      <c r="K261" s="7">
        <v>0</v>
      </c>
      <c r="L261" s="7">
        <v>0</v>
      </c>
      <c r="M261" s="7">
        <v>0</v>
      </c>
      <c r="N261" s="7">
        <v>0</v>
      </c>
      <c r="O261" s="7">
        <v>0</v>
      </c>
      <c r="P261" s="7">
        <v>0</v>
      </c>
    </row>
    <row r="262" spans="1:16" x14ac:dyDescent="0.2">
      <c r="A262" s="3">
        <v>124050</v>
      </c>
      <c r="B262" s="6" t="s">
        <v>255</v>
      </c>
      <c r="C262" s="7">
        <v>10000</v>
      </c>
      <c r="D262" s="7">
        <v>10000</v>
      </c>
      <c r="E262" s="7">
        <v>10000</v>
      </c>
      <c r="F262" s="7">
        <v>10000</v>
      </c>
      <c r="G262" s="7">
        <v>10000</v>
      </c>
      <c r="H262" s="7">
        <v>10000</v>
      </c>
      <c r="I262" s="7">
        <v>10000</v>
      </c>
      <c r="J262" s="7">
        <v>10000</v>
      </c>
      <c r="K262" s="7">
        <v>10000</v>
      </c>
      <c r="L262" s="7">
        <v>10000</v>
      </c>
      <c r="M262" s="7">
        <v>10000</v>
      </c>
      <c r="N262" s="7">
        <v>10000</v>
      </c>
      <c r="O262" s="7">
        <v>0</v>
      </c>
      <c r="P262" s="7">
        <v>0</v>
      </c>
    </row>
    <row r="263" spans="1:16" x14ac:dyDescent="0.2">
      <c r="A263" s="3">
        <v>124059</v>
      </c>
      <c r="B263" s="6" t="s">
        <v>256</v>
      </c>
      <c r="C263" s="7">
        <v>0</v>
      </c>
      <c r="D263" s="7">
        <v>0</v>
      </c>
      <c r="E263" s="7">
        <v>0</v>
      </c>
      <c r="F263" s="7">
        <v>0</v>
      </c>
      <c r="G263" s="7">
        <v>0</v>
      </c>
      <c r="H263" s="7">
        <v>0</v>
      </c>
      <c r="I263" s="7">
        <v>0</v>
      </c>
      <c r="J263" s="7">
        <v>0</v>
      </c>
      <c r="K263" s="7">
        <v>0</v>
      </c>
      <c r="L263" s="7">
        <v>0</v>
      </c>
      <c r="M263" s="7">
        <v>0</v>
      </c>
      <c r="N263" s="7">
        <v>0</v>
      </c>
      <c r="O263" s="7">
        <v>0</v>
      </c>
      <c r="P263" s="7">
        <v>0</v>
      </c>
    </row>
    <row r="264" spans="1:16" x14ac:dyDescent="0.2">
      <c r="A264" s="3">
        <v>124099</v>
      </c>
      <c r="B264" s="6" t="s">
        <v>257</v>
      </c>
      <c r="C264" s="7">
        <v>0</v>
      </c>
      <c r="D264" s="7">
        <v>0</v>
      </c>
      <c r="E264" s="7">
        <v>0</v>
      </c>
      <c r="F264" s="7">
        <v>0</v>
      </c>
      <c r="G264" s="7">
        <v>0</v>
      </c>
      <c r="H264" s="7">
        <v>0</v>
      </c>
      <c r="I264" s="7">
        <v>0</v>
      </c>
      <c r="J264" s="7">
        <v>0</v>
      </c>
      <c r="K264" s="7">
        <v>0</v>
      </c>
      <c r="L264" s="7">
        <v>0</v>
      </c>
      <c r="M264" s="7">
        <v>0</v>
      </c>
      <c r="N264" s="7">
        <v>0</v>
      </c>
      <c r="O264" s="7">
        <v>0</v>
      </c>
      <c r="P264" s="7">
        <v>0</v>
      </c>
    </row>
    <row r="265" spans="1:16" x14ac:dyDescent="0.2">
      <c r="A265" s="3">
        <v>124301</v>
      </c>
      <c r="B265" s="6" t="s">
        <v>258</v>
      </c>
      <c r="C265" s="7">
        <v>1862179.19</v>
      </c>
      <c r="D265" s="7">
        <v>1862179.19</v>
      </c>
      <c r="E265" s="7">
        <v>1862179.19</v>
      </c>
      <c r="F265" s="7">
        <v>1862179.19</v>
      </c>
      <c r="G265" s="7">
        <v>1862179.19</v>
      </c>
      <c r="H265" s="7">
        <v>1862179.19</v>
      </c>
      <c r="I265" s="7">
        <v>1862179.19</v>
      </c>
      <c r="J265" s="7">
        <v>1862179.19</v>
      </c>
      <c r="K265" s="7">
        <v>1862179.19</v>
      </c>
      <c r="L265" s="7">
        <v>1862179.19</v>
      </c>
      <c r="M265" s="7">
        <v>1862179.19</v>
      </c>
      <c r="N265" s="7">
        <v>1862179.19</v>
      </c>
      <c r="O265" s="7">
        <v>1862179.19</v>
      </c>
      <c r="P265" s="7">
        <v>1862179.19</v>
      </c>
    </row>
    <row r="266" spans="1:16" x14ac:dyDescent="0.2">
      <c r="A266" s="3">
        <v>124100</v>
      </c>
      <c r="B266" s="6" t="s">
        <v>259</v>
      </c>
      <c r="C266" s="7">
        <v>8411750.9800000004</v>
      </c>
      <c r="D266" s="7">
        <v>5910786</v>
      </c>
      <c r="E266" s="7">
        <v>5925099</v>
      </c>
      <c r="F266" s="7">
        <v>5939412</v>
      </c>
      <c r="G266" s="7">
        <v>5953725</v>
      </c>
      <c r="H266" s="7">
        <v>5968038</v>
      </c>
      <c r="I266" s="7">
        <v>5505021</v>
      </c>
      <c r="J266" s="7">
        <v>5519334</v>
      </c>
      <c r="K266" s="7">
        <v>5533647</v>
      </c>
      <c r="L266" s="7">
        <v>5547960</v>
      </c>
      <c r="M266" s="7">
        <v>5562273</v>
      </c>
      <c r="N266" s="7">
        <v>5576586</v>
      </c>
      <c r="O266" s="7">
        <v>5590899</v>
      </c>
      <c r="P266" s="7">
        <v>5590899</v>
      </c>
    </row>
    <row r="267" spans="1:16" x14ac:dyDescent="0.2">
      <c r="A267" s="3">
        <v>124101</v>
      </c>
      <c r="B267" s="6" t="s">
        <v>260</v>
      </c>
      <c r="C267" s="7">
        <v>2802656</v>
      </c>
      <c r="D267" s="7">
        <v>2553351</v>
      </c>
      <c r="E267" s="7">
        <v>2559363</v>
      </c>
      <c r="F267" s="7">
        <v>2565375</v>
      </c>
      <c r="G267" s="7">
        <v>2571387</v>
      </c>
      <c r="H267" s="7">
        <v>2577399</v>
      </c>
      <c r="I267" s="7">
        <v>2583411</v>
      </c>
      <c r="J267" s="7">
        <v>2589423</v>
      </c>
      <c r="K267" s="7">
        <v>2595435</v>
      </c>
      <c r="L267" s="7">
        <v>2601447.08</v>
      </c>
      <c r="M267" s="7">
        <v>2607459.16</v>
      </c>
      <c r="N267" s="7">
        <v>2613471.2400000002</v>
      </c>
      <c r="O267" s="7">
        <v>2619483.3199999998</v>
      </c>
      <c r="P267" s="7">
        <v>2619483.3199999998</v>
      </c>
    </row>
    <row r="268" spans="1:16" x14ac:dyDescent="0.2">
      <c r="A268" s="3">
        <v>124102</v>
      </c>
      <c r="B268" s="6" t="s">
        <v>261</v>
      </c>
      <c r="C268" s="7">
        <v>8107311.0300000003</v>
      </c>
      <c r="D268" s="7">
        <v>8131648.2800000003</v>
      </c>
      <c r="E268" s="7">
        <v>8155985.5300000003</v>
      </c>
      <c r="F268" s="7">
        <v>8140683.4500000002</v>
      </c>
      <c r="G268" s="7">
        <v>8165020.7000000002</v>
      </c>
      <c r="H268" s="7">
        <v>8189357.9500000002</v>
      </c>
      <c r="I268" s="7">
        <v>8213695.2000000002</v>
      </c>
      <c r="J268" s="7">
        <v>8238032.4500000002</v>
      </c>
      <c r="K268" s="7">
        <v>8262369.7000000002</v>
      </c>
      <c r="L268" s="7">
        <v>8279513</v>
      </c>
      <c r="M268" s="7">
        <v>8301563.6699999999</v>
      </c>
      <c r="N268" s="7">
        <v>8278763.3399999999</v>
      </c>
      <c r="O268" s="7">
        <v>8300814.0099999998</v>
      </c>
      <c r="P268" s="7">
        <v>8300814.0099999998</v>
      </c>
    </row>
    <row r="269" spans="1:16" x14ac:dyDescent="0.2">
      <c r="A269" s="3">
        <v>124103</v>
      </c>
      <c r="B269" s="6" t="s">
        <v>262</v>
      </c>
      <c r="C269" s="7">
        <v>5754226.96</v>
      </c>
      <c r="D269" s="7">
        <v>8549418.75</v>
      </c>
      <c r="E269" s="7">
        <v>8573992.5</v>
      </c>
      <c r="F269" s="7">
        <v>8598566.25</v>
      </c>
      <c r="G269" s="7">
        <v>8623140</v>
      </c>
      <c r="H269" s="7">
        <v>8647713.75</v>
      </c>
      <c r="I269" s="7">
        <v>8410691.5</v>
      </c>
      <c r="J269" s="7">
        <v>8435265.25</v>
      </c>
      <c r="K269" s="7">
        <v>8459839</v>
      </c>
      <c r="L269" s="7">
        <v>8484412.75</v>
      </c>
      <c r="M269" s="7">
        <v>8508986.5</v>
      </c>
      <c r="N269" s="7">
        <v>8533560.25</v>
      </c>
      <c r="O269" s="7">
        <v>8509505.3800000008</v>
      </c>
      <c r="P269" s="7">
        <v>8509505.3800000008</v>
      </c>
    </row>
    <row r="270" spans="1:16" x14ac:dyDescent="0.2">
      <c r="A270" s="3">
        <v>124104</v>
      </c>
      <c r="B270" s="6" t="s">
        <v>263</v>
      </c>
      <c r="C270" s="7">
        <v>5299101.5</v>
      </c>
      <c r="D270" s="7">
        <v>5316623.25</v>
      </c>
      <c r="E270" s="7">
        <v>5334145</v>
      </c>
      <c r="F270" s="7">
        <v>5351666.75</v>
      </c>
      <c r="G270" s="7">
        <v>5369188.5</v>
      </c>
      <c r="H270" s="7">
        <v>5386710.25</v>
      </c>
      <c r="I270" s="7">
        <v>5404232</v>
      </c>
      <c r="J270" s="7">
        <v>5421753.75</v>
      </c>
      <c r="K270" s="7">
        <v>5439275.5</v>
      </c>
      <c r="L270" s="7">
        <v>5458710</v>
      </c>
      <c r="M270" s="7">
        <v>5476869.3300000001</v>
      </c>
      <c r="N270" s="7">
        <v>5495028.6600000001</v>
      </c>
      <c r="O270" s="7">
        <v>5513187.9900000002</v>
      </c>
      <c r="P270" s="7">
        <v>5513187.9900000002</v>
      </c>
    </row>
    <row r="271" spans="1:16" x14ac:dyDescent="0.2">
      <c r="A271" s="3">
        <v>124107</v>
      </c>
      <c r="B271" s="6" t="s">
        <v>264</v>
      </c>
      <c r="C271" s="7">
        <v>973341.51</v>
      </c>
      <c r="D271" s="7">
        <v>976572.93</v>
      </c>
      <c r="E271" s="7">
        <v>979804.35</v>
      </c>
      <c r="F271" s="7">
        <v>983035.77</v>
      </c>
      <c r="G271" s="7">
        <v>986267.19</v>
      </c>
      <c r="H271" s="7">
        <v>989498.61</v>
      </c>
      <c r="I271" s="7">
        <v>992730.03</v>
      </c>
      <c r="J271" s="7">
        <v>995961.45</v>
      </c>
      <c r="K271" s="7">
        <v>999192.87</v>
      </c>
      <c r="L271" s="7">
        <v>1002795.5</v>
      </c>
      <c r="M271" s="7">
        <v>1006150.67</v>
      </c>
      <c r="N271" s="7">
        <v>1009505.84</v>
      </c>
      <c r="O271" s="7">
        <v>1012861.01</v>
      </c>
      <c r="P271" s="7">
        <v>1012861.01</v>
      </c>
    </row>
    <row r="272" spans="1:16" x14ac:dyDescent="0.2">
      <c r="A272" s="3">
        <v>124108</v>
      </c>
      <c r="B272" s="6" t="s">
        <v>265</v>
      </c>
      <c r="C272" s="7">
        <v>9260129.4100000001</v>
      </c>
      <c r="D272" s="7">
        <v>9292865.4900000002</v>
      </c>
      <c r="E272" s="7">
        <v>9325601.5700000003</v>
      </c>
      <c r="F272" s="7">
        <v>9358337.6500000004</v>
      </c>
      <c r="G272" s="7">
        <v>9391073.7300000004</v>
      </c>
      <c r="H272" s="7">
        <v>9423809.8100000005</v>
      </c>
      <c r="I272" s="7">
        <v>9195605.8900000006</v>
      </c>
      <c r="J272" s="7">
        <v>9228341.9700000007</v>
      </c>
      <c r="K272" s="7">
        <v>9261078.0500000007</v>
      </c>
      <c r="L272" s="7">
        <v>9293814.1300000008</v>
      </c>
      <c r="M272" s="7">
        <v>9326550.2100000009</v>
      </c>
      <c r="N272" s="7">
        <v>9359286.2899999991</v>
      </c>
      <c r="O272" s="7">
        <v>9394688.75</v>
      </c>
      <c r="P272" s="7">
        <v>9394688.75</v>
      </c>
    </row>
    <row r="273" spans="1:16" x14ac:dyDescent="0.2">
      <c r="A273" s="3">
        <v>124109</v>
      </c>
      <c r="B273" s="6" t="s">
        <v>266</v>
      </c>
      <c r="C273" s="7">
        <v>10481020.859999999</v>
      </c>
      <c r="D273" s="7">
        <v>10521941.77</v>
      </c>
      <c r="E273" s="7">
        <v>10562862.68</v>
      </c>
      <c r="F273" s="7">
        <v>10603783.59</v>
      </c>
      <c r="G273" s="7">
        <v>10644704.5</v>
      </c>
      <c r="H273" s="7">
        <v>10685625.41</v>
      </c>
      <c r="I273" s="7">
        <v>10726546.32</v>
      </c>
      <c r="J273" s="7">
        <v>10767467.23</v>
      </c>
      <c r="K273" s="7">
        <v>10808388.140000001</v>
      </c>
      <c r="L273" s="7">
        <v>10650035.83</v>
      </c>
      <c r="M273" s="7">
        <v>10668815.27</v>
      </c>
      <c r="N273" s="7">
        <v>10687594.710000001</v>
      </c>
      <c r="O273" s="7">
        <v>10969853.039999999</v>
      </c>
      <c r="P273" s="7">
        <v>10969853.039999999</v>
      </c>
    </row>
    <row r="274" spans="1:16" x14ac:dyDescent="0.2">
      <c r="A274" s="3">
        <v>181000</v>
      </c>
      <c r="B274" s="6" t="s">
        <v>162</v>
      </c>
      <c r="C274" s="7">
        <v>-1311198</v>
      </c>
      <c r="D274" s="7">
        <v>-1311198</v>
      </c>
      <c r="E274" s="7">
        <v>-1310575</v>
      </c>
      <c r="F274" s="7">
        <v>-1309329</v>
      </c>
      <c r="G274" s="7">
        <v>-1305769</v>
      </c>
      <c r="H274" s="7">
        <v>-1302209</v>
      </c>
      <c r="I274" s="7">
        <v>-1298649</v>
      </c>
      <c r="J274" s="7">
        <v>-1295712</v>
      </c>
      <c r="K274" s="7">
        <v>-1292775</v>
      </c>
      <c r="L274" s="7">
        <v>-1350354</v>
      </c>
      <c r="M274" s="7">
        <v>-1347417</v>
      </c>
      <c r="N274" s="7">
        <v>-1344480</v>
      </c>
      <c r="O274" s="7">
        <v>-1341543</v>
      </c>
      <c r="P274" s="7">
        <v>-1341543</v>
      </c>
    </row>
    <row r="275" spans="1:16" x14ac:dyDescent="0.2">
      <c r="A275" s="3">
        <v>181026</v>
      </c>
      <c r="B275" s="6" t="s">
        <v>267</v>
      </c>
      <c r="C275" s="7">
        <v>40640</v>
      </c>
      <c r="D275" s="7">
        <v>40320</v>
      </c>
      <c r="E275" s="7">
        <v>40000</v>
      </c>
      <c r="F275" s="7">
        <v>39680</v>
      </c>
      <c r="G275" s="7">
        <v>39360</v>
      </c>
      <c r="H275" s="7">
        <v>39040</v>
      </c>
      <c r="I275" s="7">
        <v>38720</v>
      </c>
      <c r="J275" s="7">
        <v>38400</v>
      </c>
      <c r="K275" s="7">
        <v>38080</v>
      </c>
      <c r="L275" s="7">
        <v>37760</v>
      </c>
      <c r="M275" s="7">
        <v>37440</v>
      </c>
      <c r="N275" s="7">
        <v>37120</v>
      </c>
      <c r="O275" s="7">
        <v>36800</v>
      </c>
      <c r="P275" s="7">
        <v>36800</v>
      </c>
    </row>
    <row r="276" spans="1:16" x14ac:dyDescent="0.2">
      <c r="A276" s="3">
        <v>181072</v>
      </c>
      <c r="B276" s="6" t="s">
        <v>268</v>
      </c>
      <c r="C276" s="7">
        <v>12596</v>
      </c>
      <c r="D276" s="7">
        <v>12314</v>
      </c>
      <c r="E276" s="7">
        <v>12032</v>
      </c>
      <c r="F276" s="7">
        <v>11750</v>
      </c>
      <c r="G276" s="7">
        <v>11468</v>
      </c>
      <c r="H276" s="7">
        <v>11186</v>
      </c>
      <c r="I276" s="7">
        <v>10904</v>
      </c>
      <c r="J276" s="7">
        <v>10622</v>
      </c>
      <c r="K276" s="7">
        <v>10340</v>
      </c>
      <c r="L276" s="7">
        <v>10058</v>
      </c>
      <c r="M276" s="7">
        <v>9776</v>
      </c>
      <c r="N276" s="7">
        <v>9494</v>
      </c>
      <c r="O276" s="7">
        <v>9212</v>
      </c>
      <c r="P276" s="7">
        <v>9212</v>
      </c>
    </row>
    <row r="277" spans="1:16" x14ac:dyDescent="0.2">
      <c r="A277" s="3">
        <v>181073</v>
      </c>
      <c r="B277" s="6" t="s">
        <v>269</v>
      </c>
      <c r="C277" s="7">
        <v>23550</v>
      </c>
      <c r="D277" s="7">
        <v>23325</v>
      </c>
      <c r="E277" s="7">
        <v>23100</v>
      </c>
      <c r="F277" s="7">
        <v>22875</v>
      </c>
      <c r="G277" s="7">
        <v>22650</v>
      </c>
      <c r="H277" s="7">
        <v>22425</v>
      </c>
      <c r="I277" s="7">
        <v>22200</v>
      </c>
      <c r="J277" s="7">
        <v>21975</v>
      </c>
      <c r="K277" s="7">
        <v>21750</v>
      </c>
      <c r="L277" s="7">
        <v>21525</v>
      </c>
      <c r="M277" s="7">
        <v>21300</v>
      </c>
      <c r="N277" s="7">
        <v>21075</v>
      </c>
      <c r="O277" s="7">
        <v>20850</v>
      </c>
      <c r="P277" s="7">
        <v>20850</v>
      </c>
    </row>
    <row r="278" spans="1:16" x14ac:dyDescent="0.2">
      <c r="A278" s="3">
        <v>181074</v>
      </c>
      <c r="B278" s="6" t="s">
        <v>270</v>
      </c>
      <c r="C278" s="7">
        <v>44750</v>
      </c>
      <c r="D278" s="7">
        <v>44500</v>
      </c>
      <c r="E278" s="7">
        <v>44250</v>
      </c>
      <c r="F278" s="7">
        <v>44000</v>
      </c>
      <c r="G278" s="7">
        <v>43750</v>
      </c>
      <c r="H278" s="7">
        <v>43500</v>
      </c>
      <c r="I278" s="7">
        <v>43250</v>
      </c>
      <c r="J278" s="7">
        <v>43000</v>
      </c>
      <c r="K278" s="7">
        <v>42750</v>
      </c>
      <c r="L278" s="7">
        <v>42500</v>
      </c>
      <c r="M278" s="7">
        <v>42250</v>
      </c>
      <c r="N278" s="7">
        <v>42000</v>
      </c>
      <c r="O278" s="7">
        <v>41750</v>
      </c>
      <c r="P278" s="7">
        <v>41750</v>
      </c>
    </row>
    <row r="279" spans="1:16" x14ac:dyDescent="0.2">
      <c r="A279" s="3">
        <v>181075</v>
      </c>
      <c r="B279" s="6" t="s">
        <v>271</v>
      </c>
      <c r="C279" s="7">
        <v>92665</v>
      </c>
      <c r="D279" s="7">
        <v>92176</v>
      </c>
      <c r="E279" s="7">
        <v>91687</v>
      </c>
      <c r="F279" s="7">
        <v>91198</v>
      </c>
      <c r="G279" s="7">
        <v>90709</v>
      </c>
      <c r="H279" s="7">
        <v>90220</v>
      </c>
      <c r="I279" s="7">
        <v>89731</v>
      </c>
      <c r="J279" s="7">
        <v>89242</v>
      </c>
      <c r="K279" s="7">
        <v>88753</v>
      </c>
      <c r="L279" s="7">
        <v>88264</v>
      </c>
      <c r="M279" s="7">
        <v>87775</v>
      </c>
      <c r="N279" s="7">
        <v>87286</v>
      </c>
      <c r="O279" s="7">
        <v>86797</v>
      </c>
      <c r="P279" s="7">
        <v>86797</v>
      </c>
    </row>
    <row r="280" spans="1:16" x14ac:dyDescent="0.2">
      <c r="A280" s="3">
        <v>181076</v>
      </c>
      <c r="B280" s="6" t="s">
        <v>272</v>
      </c>
      <c r="C280" s="7">
        <v>84316</v>
      </c>
      <c r="D280" s="7">
        <v>83888</v>
      </c>
      <c r="E280" s="7">
        <v>83460</v>
      </c>
      <c r="F280" s="7">
        <v>83032</v>
      </c>
      <c r="G280" s="7">
        <v>82604</v>
      </c>
      <c r="H280" s="7">
        <v>82176</v>
      </c>
      <c r="I280" s="7">
        <v>81748</v>
      </c>
      <c r="J280" s="7">
        <v>81320</v>
      </c>
      <c r="K280" s="7">
        <v>80892</v>
      </c>
      <c r="L280" s="7">
        <v>80464</v>
      </c>
      <c r="M280" s="7">
        <v>80036</v>
      </c>
      <c r="N280" s="7">
        <v>79608</v>
      </c>
      <c r="O280" s="7">
        <v>79180</v>
      </c>
      <c r="P280" s="7">
        <v>79180</v>
      </c>
    </row>
    <row r="281" spans="1:16" x14ac:dyDescent="0.2">
      <c r="A281" s="3">
        <v>181078</v>
      </c>
      <c r="B281" s="6" t="s">
        <v>272</v>
      </c>
      <c r="C281" s="7">
        <v>123635</v>
      </c>
      <c r="D281" s="7">
        <v>122070</v>
      </c>
      <c r="E281" s="7">
        <v>120505</v>
      </c>
      <c r="F281" s="7">
        <v>118940</v>
      </c>
      <c r="G281" s="7">
        <v>117375</v>
      </c>
      <c r="H281" s="7">
        <v>115810</v>
      </c>
      <c r="I281" s="7">
        <v>114245</v>
      </c>
      <c r="J281" s="7">
        <v>112680</v>
      </c>
      <c r="K281" s="7">
        <v>111115</v>
      </c>
      <c r="L281" s="7">
        <v>109550</v>
      </c>
      <c r="M281" s="7">
        <v>107985</v>
      </c>
      <c r="N281" s="7">
        <v>106420</v>
      </c>
      <c r="O281" s="7">
        <v>104855</v>
      </c>
      <c r="P281" s="7">
        <v>104855</v>
      </c>
    </row>
    <row r="282" spans="1:16" x14ac:dyDescent="0.2">
      <c r="A282" s="3">
        <v>181079</v>
      </c>
      <c r="B282" s="6" t="s">
        <v>273</v>
      </c>
      <c r="C282" s="7">
        <v>91304</v>
      </c>
      <c r="D282" s="7">
        <v>90852</v>
      </c>
      <c r="E282" s="7">
        <v>90400</v>
      </c>
      <c r="F282" s="7">
        <v>89948</v>
      </c>
      <c r="G282" s="7">
        <v>89496</v>
      </c>
      <c r="H282" s="7">
        <v>89044</v>
      </c>
      <c r="I282" s="7">
        <v>88592</v>
      </c>
      <c r="J282" s="7">
        <v>88140</v>
      </c>
      <c r="K282" s="7">
        <v>87688</v>
      </c>
      <c r="L282" s="7">
        <v>87236</v>
      </c>
      <c r="M282" s="7">
        <v>86784</v>
      </c>
      <c r="N282" s="7">
        <v>86332</v>
      </c>
      <c r="O282" s="7">
        <v>85880</v>
      </c>
      <c r="P282" s="7">
        <v>85880</v>
      </c>
    </row>
    <row r="283" spans="1:16" x14ac:dyDescent="0.2">
      <c r="A283" s="3">
        <v>181080</v>
      </c>
      <c r="B283" s="6" t="s">
        <v>274</v>
      </c>
      <c r="C283" s="7">
        <v>76197</v>
      </c>
      <c r="D283" s="7">
        <v>75316</v>
      </c>
      <c r="E283" s="7">
        <v>74435</v>
      </c>
      <c r="F283" s="7">
        <v>73554</v>
      </c>
      <c r="G283" s="7">
        <v>72673</v>
      </c>
      <c r="H283" s="7">
        <v>71792</v>
      </c>
      <c r="I283" s="7">
        <v>70911</v>
      </c>
      <c r="J283" s="7">
        <v>70030</v>
      </c>
      <c r="K283" s="7">
        <v>69149</v>
      </c>
      <c r="L283" s="7">
        <v>68268</v>
      </c>
      <c r="M283" s="7">
        <v>67387</v>
      </c>
      <c r="N283" s="7">
        <v>66506</v>
      </c>
      <c r="O283" s="7">
        <v>65625</v>
      </c>
      <c r="P283" s="7">
        <v>65625</v>
      </c>
    </row>
    <row r="284" spans="1:16" x14ac:dyDescent="0.2">
      <c r="A284" s="3">
        <v>181081</v>
      </c>
      <c r="B284" s="6" t="s">
        <v>273</v>
      </c>
      <c r="C284" s="7">
        <v>57057</v>
      </c>
      <c r="D284" s="7">
        <v>56784</v>
      </c>
      <c r="E284" s="7">
        <v>56511</v>
      </c>
      <c r="F284" s="7">
        <v>56238</v>
      </c>
      <c r="G284" s="7">
        <v>55965</v>
      </c>
      <c r="H284" s="7">
        <v>55692</v>
      </c>
      <c r="I284" s="7">
        <v>55419</v>
      </c>
      <c r="J284" s="7">
        <v>55146</v>
      </c>
      <c r="K284" s="7">
        <v>54873</v>
      </c>
      <c r="L284" s="7">
        <v>54600</v>
      </c>
      <c r="M284" s="7">
        <v>54327</v>
      </c>
      <c r="N284" s="7">
        <v>54054</v>
      </c>
      <c r="O284" s="7">
        <v>53781</v>
      </c>
      <c r="P284" s="7">
        <v>53781</v>
      </c>
    </row>
    <row r="285" spans="1:16" x14ac:dyDescent="0.2">
      <c r="A285" s="3">
        <v>181085</v>
      </c>
      <c r="B285" s="6" t="s">
        <v>275</v>
      </c>
      <c r="C285" s="7">
        <v>87095</v>
      </c>
      <c r="D285" s="7">
        <v>86281</v>
      </c>
      <c r="E285" s="7">
        <v>85467</v>
      </c>
      <c r="F285" s="7">
        <v>84653</v>
      </c>
      <c r="G285" s="7">
        <v>83839</v>
      </c>
      <c r="H285" s="7">
        <v>83025</v>
      </c>
      <c r="I285" s="7">
        <v>82211</v>
      </c>
      <c r="J285" s="7">
        <v>81397</v>
      </c>
      <c r="K285" s="7">
        <v>80583</v>
      </c>
      <c r="L285" s="7">
        <v>79769</v>
      </c>
      <c r="M285" s="7">
        <v>78955</v>
      </c>
      <c r="N285" s="7">
        <v>78141</v>
      </c>
      <c r="O285" s="7">
        <v>77327</v>
      </c>
      <c r="P285" s="7">
        <v>77327</v>
      </c>
    </row>
    <row r="286" spans="1:16" x14ac:dyDescent="0.2">
      <c r="A286" s="3">
        <v>181086</v>
      </c>
      <c r="B286" s="6" t="s">
        <v>276</v>
      </c>
      <c r="C286" s="7">
        <v>120790</v>
      </c>
      <c r="D286" s="7">
        <v>120276</v>
      </c>
      <c r="E286" s="7">
        <v>119762</v>
      </c>
      <c r="F286" s="7">
        <v>119248</v>
      </c>
      <c r="G286" s="7">
        <v>118734</v>
      </c>
      <c r="H286" s="7">
        <v>118220</v>
      </c>
      <c r="I286" s="7">
        <v>117706</v>
      </c>
      <c r="J286" s="7">
        <v>117192</v>
      </c>
      <c r="K286" s="7">
        <v>116678</v>
      </c>
      <c r="L286" s="7">
        <v>116164</v>
      </c>
      <c r="M286" s="7">
        <v>115650</v>
      </c>
      <c r="N286" s="7">
        <v>115136</v>
      </c>
      <c r="O286" s="7">
        <v>114622</v>
      </c>
      <c r="P286" s="7">
        <v>114622</v>
      </c>
    </row>
    <row r="287" spans="1:16" x14ac:dyDescent="0.2">
      <c r="A287" s="3">
        <v>181087</v>
      </c>
      <c r="B287" s="6" t="s">
        <v>277</v>
      </c>
      <c r="C287" s="7">
        <v>61124</v>
      </c>
      <c r="D287" s="7">
        <v>60865</v>
      </c>
      <c r="E287" s="7">
        <v>60606</v>
      </c>
      <c r="F287" s="7">
        <v>60347</v>
      </c>
      <c r="G287" s="7">
        <v>60088</v>
      </c>
      <c r="H287" s="7">
        <v>59829</v>
      </c>
      <c r="I287" s="7">
        <v>59570</v>
      </c>
      <c r="J287" s="7">
        <v>59311</v>
      </c>
      <c r="K287" s="7">
        <v>59052</v>
      </c>
      <c r="L287" s="7">
        <v>58793</v>
      </c>
      <c r="M287" s="7">
        <v>58534</v>
      </c>
      <c r="N287" s="7">
        <v>58275</v>
      </c>
      <c r="O287" s="7">
        <v>58016</v>
      </c>
      <c r="P287" s="7">
        <v>58016</v>
      </c>
    </row>
    <row r="288" spans="1:16" x14ac:dyDescent="0.2">
      <c r="A288" s="3">
        <v>181088</v>
      </c>
      <c r="B288" s="6" t="s">
        <v>278</v>
      </c>
      <c r="C288" s="7">
        <v>109472</v>
      </c>
      <c r="D288" s="7">
        <v>108850</v>
      </c>
      <c r="E288" s="7">
        <v>108228</v>
      </c>
      <c r="F288" s="7">
        <v>107606</v>
      </c>
      <c r="G288" s="7">
        <v>106984</v>
      </c>
      <c r="H288" s="7">
        <v>106362</v>
      </c>
      <c r="I288" s="7">
        <v>105740</v>
      </c>
      <c r="J288" s="7">
        <v>105118</v>
      </c>
      <c r="K288" s="7">
        <v>104496</v>
      </c>
      <c r="L288" s="7">
        <v>103874</v>
      </c>
      <c r="M288" s="7">
        <v>103252</v>
      </c>
      <c r="N288" s="7">
        <v>102630</v>
      </c>
      <c r="O288" s="7">
        <v>102008</v>
      </c>
      <c r="P288" s="7">
        <v>102008</v>
      </c>
    </row>
    <row r="289" spans="1:16" x14ac:dyDescent="0.2">
      <c r="A289" s="3">
        <v>181089</v>
      </c>
      <c r="B289" s="6" t="s">
        <v>279</v>
      </c>
      <c r="C289" s="7">
        <v>0</v>
      </c>
      <c r="D289" s="7">
        <v>0</v>
      </c>
      <c r="E289" s="7">
        <v>0</v>
      </c>
      <c r="F289" s="7">
        <v>0</v>
      </c>
      <c r="G289" s="7">
        <v>0</v>
      </c>
      <c r="H289" s="7">
        <v>0</v>
      </c>
      <c r="I289" s="7">
        <v>0</v>
      </c>
      <c r="J289" s="7">
        <v>0</v>
      </c>
      <c r="K289" s="7">
        <v>0</v>
      </c>
      <c r="L289" s="7">
        <v>0</v>
      </c>
      <c r="M289" s="7">
        <v>0</v>
      </c>
      <c r="N289" s="7">
        <v>0</v>
      </c>
      <c r="O289" s="7">
        <v>0</v>
      </c>
      <c r="P289" s="7">
        <v>0</v>
      </c>
    </row>
    <row r="290" spans="1:16" x14ac:dyDescent="0.2">
      <c r="A290" s="3">
        <v>181091</v>
      </c>
      <c r="B290" s="6" t="s">
        <v>280</v>
      </c>
      <c r="C290" s="7">
        <v>3738</v>
      </c>
      <c r="D290" s="7">
        <v>3115</v>
      </c>
      <c r="E290" s="7">
        <v>2492</v>
      </c>
      <c r="F290" s="7">
        <v>1869</v>
      </c>
      <c r="G290" s="7">
        <v>1246</v>
      </c>
      <c r="H290" s="7">
        <v>623</v>
      </c>
      <c r="I290" s="7">
        <v>0</v>
      </c>
      <c r="J290" s="7">
        <v>0</v>
      </c>
      <c r="K290" s="7">
        <v>0</v>
      </c>
      <c r="L290" s="7">
        <v>0</v>
      </c>
      <c r="M290" s="7">
        <v>0</v>
      </c>
      <c r="N290" s="7">
        <v>0</v>
      </c>
      <c r="O290" s="7">
        <v>0</v>
      </c>
      <c r="P290" s="7">
        <v>0</v>
      </c>
    </row>
    <row r="291" spans="1:16" x14ac:dyDescent="0.2">
      <c r="A291" s="3">
        <v>181093</v>
      </c>
      <c r="B291" s="6" t="s">
        <v>281</v>
      </c>
      <c r="C291" s="7">
        <v>44055</v>
      </c>
      <c r="D291" s="7">
        <v>41118</v>
      </c>
      <c r="E291" s="7">
        <v>38181</v>
      </c>
      <c r="F291" s="7">
        <v>35244</v>
      </c>
      <c r="G291" s="7">
        <v>32307</v>
      </c>
      <c r="H291" s="7">
        <v>29370</v>
      </c>
      <c r="I291" s="7">
        <v>26433</v>
      </c>
      <c r="J291" s="7">
        <v>23496</v>
      </c>
      <c r="K291" s="7">
        <v>20559</v>
      </c>
      <c r="L291" s="7">
        <v>17622</v>
      </c>
      <c r="M291" s="7">
        <v>14685</v>
      </c>
      <c r="N291" s="7">
        <v>11748</v>
      </c>
      <c r="O291" s="7">
        <v>8811</v>
      </c>
      <c r="P291" s="7">
        <v>8811</v>
      </c>
    </row>
    <row r="292" spans="1:16" x14ac:dyDescent="0.2">
      <c r="A292" s="3">
        <v>181094</v>
      </c>
      <c r="B292" s="6" t="s">
        <v>282</v>
      </c>
      <c r="C292" s="7">
        <v>283185</v>
      </c>
      <c r="D292" s="7">
        <v>282100</v>
      </c>
      <c r="E292" s="7">
        <v>281015</v>
      </c>
      <c r="F292" s="7">
        <v>279930</v>
      </c>
      <c r="G292" s="7">
        <v>278845</v>
      </c>
      <c r="H292" s="7">
        <v>277760</v>
      </c>
      <c r="I292" s="7">
        <v>276675</v>
      </c>
      <c r="J292" s="7">
        <v>275590</v>
      </c>
      <c r="K292" s="7">
        <v>274505</v>
      </c>
      <c r="L292" s="7">
        <v>273420</v>
      </c>
      <c r="M292" s="7">
        <v>272335</v>
      </c>
      <c r="N292" s="7">
        <v>271250</v>
      </c>
      <c r="O292" s="7">
        <v>270165</v>
      </c>
      <c r="P292" s="7">
        <v>270165</v>
      </c>
    </row>
    <row r="293" spans="1:16" x14ac:dyDescent="0.2">
      <c r="A293" s="3">
        <v>181095</v>
      </c>
      <c r="B293" s="6" t="s">
        <v>283</v>
      </c>
      <c r="C293" s="7">
        <v>263606</v>
      </c>
      <c r="D293" s="7">
        <v>262615</v>
      </c>
      <c r="E293" s="7">
        <v>261624</v>
      </c>
      <c r="F293" s="7">
        <v>260633</v>
      </c>
      <c r="G293" s="7">
        <v>259642</v>
      </c>
      <c r="H293" s="7">
        <v>258651</v>
      </c>
      <c r="I293" s="7">
        <v>257660</v>
      </c>
      <c r="J293" s="7">
        <v>256669</v>
      </c>
      <c r="K293" s="7">
        <v>255678</v>
      </c>
      <c r="L293" s="7">
        <v>254687</v>
      </c>
      <c r="M293" s="7">
        <v>253696</v>
      </c>
      <c r="N293" s="7">
        <v>252705</v>
      </c>
      <c r="O293" s="7">
        <v>251714</v>
      </c>
      <c r="P293" s="7">
        <v>251714</v>
      </c>
    </row>
    <row r="294" spans="1:16" x14ac:dyDescent="0.2">
      <c r="A294" s="3">
        <v>181097</v>
      </c>
      <c r="B294" s="6" t="s">
        <v>284</v>
      </c>
      <c r="C294" s="7">
        <v>240560</v>
      </c>
      <c r="D294" s="7">
        <v>239008</v>
      </c>
      <c r="E294" s="7">
        <v>237456</v>
      </c>
      <c r="F294" s="7">
        <v>235904</v>
      </c>
      <c r="G294" s="7">
        <v>234352</v>
      </c>
      <c r="H294" s="7">
        <v>232800</v>
      </c>
      <c r="I294" s="7">
        <v>231248</v>
      </c>
      <c r="J294" s="7">
        <v>229696</v>
      </c>
      <c r="K294" s="7">
        <v>228144</v>
      </c>
      <c r="L294" s="7">
        <v>226592</v>
      </c>
      <c r="M294" s="7">
        <v>225040</v>
      </c>
      <c r="N294" s="7">
        <v>223488</v>
      </c>
      <c r="O294" s="7">
        <v>221936</v>
      </c>
      <c r="P294" s="7">
        <v>221936</v>
      </c>
    </row>
    <row r="295" spans="1:16" x14ac:dyDescent="0.2">
      <c r="A295" s="3">
        <v>181098</v>
      </c>
      <c r="B295" s="6" t="s">
        <v>285</v>
      </c>
      <c r="C295" s="7">
        <v>0</v>
      </c>
      <c r="D295" s="7">
        <v>0</v>
      </c>
      <c r="E295" s="7">
        <v>0</v>
      </c>
      <c r="F295" s="7">
        <v>0</v>
      </c>
      <c r="G295" s="7">
        <v>0</v>
      </c>
      <c r="H295" s="7">
        <v>0</v>
      </c>
      <c r="I295" s="7">
        <v>0</v>
      </c>
      <c r="J295" s="7">
        <v>0</v>
      </c>
      <c r="K295" s="7">
        <v>0</v>
      </c>
      <c r="L295" s="7">
        <v>0</v>
      </c>
      <c r="M295" s="7">
        <v>0</v>
      </c>
      <c r="N295" s="7">
        <v>0</v>
      </c>
      <c r="O295" s="7">
        <v>0</v>
      </c>
      <c r="P295" s="7">
        <v>0</v>
      </c>
    </row>
    <row r="296" spans="1:16" x14ac:dyDescent="0.2">
      <c r="A296" s="3">
        <v>181099</v>
      </c>
      <c r="B296" s="6" t="s">
        <v>286</v>
      </c>
      <c r="C296" s="7">
        <v>150997</v>
      </c>
      <c r="D296" s="7">
        <v>148148</v>
      </c>
      <c r="E296" s="7">
        <v>145299</v>
      </c>
      <c r="F296" s="7">
        <v>142450</v>
      </c>
      <c r="G296" s="7">
        <v>139601</v>
      </c>
      <c r="H296" s="7">
        <v>136752</v>
      </c>
      <c r="I296" s="7">
        <v>133903</v>
      </c>
      <c r="J296" s="7">
        <v>131054</v>
      </c>
      <c r="K296" s="7">
        <v>128205</v>
      </c>
      <c r="L296" s="7">
        <v>125356</v>
      </c>
      <c r="M296" s="7">
        <v>122507</v>
      </c>
      <c r="N296" s="7">
        <v>119658</v>
      </c>
      <c r="O296" s="7">
        <v>116809</v>
      </c>
      <c r="P296" s="7">
        <v>116809</v>
      </c>
    </row>
    <row r="297" spans="1:16" x14ac:dyDescent="0.2">
      <c r="A297" s="3">
        <v>181100</v>
      </c>
      <c r="B297" s="6" t="s">
        <v>287</v>
      </c>
      <c r="C297" s="7">
        <v>79696</v>
      </c>
      <c r="D297" s="7">
        <v>79424</v>
      </c>
      <c r="E297" s="7">
        <v>79152</v>
      </c>
      <c r="F297" s="7">
        <v>78880</v>
      </c>
      <c r="G297" s="7">
        <v>78608</v>
      </c>
      <c r="H297" s="7">
        <v>78336</v>
      </c>
      <c r="I297" s="7">
        <v>78064</v>
      </c>
      <c r="J297" s="7">
        <v>77792</v>
      </c>
      <c r="K297" s="7">
        <v>77520</v>
      </c>
      <c r="L297" s="7">
        <v>77248</v>
      </c>
      <c r="M297" s="7">
        <v>76976</v>
      </c>
      <c r="N297" s="7">
        <v>76704</v>
      </c>
      <c r="O297" s="7">
        <v>76432</v>
      </c>
      <c r="P297" s="7">
        <v>76432</v>
      </c>
    </row>
    <row r="298" spans="1:16" x14ac:dyDescent="0.2">
      <c r="A298" s="3">
        <v>181101</v>
      </c>
      <c r="B298" s="6" t="s">
        <v>288</v>
      </c>
      <c r="C298" s="7">
        <v>165402.47</v>
      </c>
      <c r="D298" s="7">
        <v>163088.47</v>
      </c>
      <c r="E298" s="7">
        <v>160774.47</v>
      </c>
      <c r="F298" s="7">
        <v>158460.47</v>
      </c>
      <c r="G298" s="7">
        <v>156146.47</v>
      </c>
      <c r="H298" s="7">
        <v>153832.47</v>
      </c>
      <c r="I298" s="7">
        <v>151518.47</v>
      </c>
      <c r="J298" s="7">
        <v>149204.47</v>
      </c>
      <c r="K298" s="7">
        <v>146890.47</v>
      </c>
      <c r="L298" s="7">
        <v>144576.47</v>
      </c>
      <c r="M298" s="7">
        <v>142262.47</v>
      </c>
      <c r="N298" s="7">
        <v>139948.47</v>
      </c>
      <c r="O298" s="7">
        <v>137634.47</v>
      </c>
      <c r="P298" s="7">
        <v>137634.47</v>
      </c>
    </row>
    <row r="299" spans="1:16" x14ac:dyDescent="0.2">
      <c r="A299" s="3">
        <v>181102</v>
      </c>
      <c r="B299" s="6" t="s">
        <v>289</v>
      </c>
      <c r="C299" s="7">
        <v>9105934</v>
      </c>
      <c r="D299" s="7">
        <v>9023713</v>
      </c>
      <c r="E299" s="7">
        <v>8941492</v>
      </c>
      <c r="F299" s="7">
        <v>8859271</v>
      </c>
      <c r="G299" s="7">
        <v>8777050</v>
      </c>
      <c r="H299" s="7">
        <v>8694829</v>
      </c>
      <c r="I299" s="7">
        <v>8612608</v>
      </c>
      <c r="J299" s="7">
        <v>8530387</v>
      </c>
      <c r="K299" s="7">
        <v>8448166</v>
      </c>
      <c r="L299" s="7">
        <v>8365945</v>
      </c>
      <c r="M299" s="7">
        <v>8283724</v>
      </c>
      <c r="N299" s="7">
        <v>8201503</v>
      </c>
      <c r="O299" s="7">
        <v>8119282</v>
      </c>
      <c r="P299" s="7">
        <v>8119282</v>
      </c>
    </row>
    <row r="300" spans="1:16" x14ac:dyDescent="0.2">
      <c r="A300" s="3">
        <v>181103</v>
      </c>
      <c r="B300" s="6" t="s">
        <v>290</v>
      </c>
      <c r="C300" s="7">
        <v>309096</v>
      </c>
      <c r="D300" s="7">
        <v>301736</v>
      </c>
      <c r="E300" s="7">
        <v>294376</v>
      </c>
      <c r="F300" s="7">
        <v>287016</v>
      </c>
      <c r="G300" s="7">
        <v>279656</v>
      </c>
      <c r="H300" s="7">
        <v>272296</v>
      </c>
      <c r="I300" s="7">
        <v>264936</v>
      </c>
      <c r="J300" s="7">
        <v>257576</v>
      </c>
      <c r="K300" s="7">
        <v>250216</v>
      </c>
      <c r="L300" s="7">
        <v>242856</v>
      </c>
      <c r="M300" s="7">
        <v>235496</v>
      </c>
      <c r="N300" s="7">
        <v>228136</v>
      </c>
      <c r="O300" s="7">
        <v>220776</v>
      </c>
      <c r="P300" s="7">
        <v>220776</v>
      </c>
    </row>
    <row r="301" spans="1:16" x14ac:dyDescent="0.2">
      <c r="A301" s="3">
        <v>181104</v>
      </c>
      <c r="B301" s="6" t="s">
        <v>291</v>
      </c>
      <c r="C301" s="7">
        <v>0</v>
      </c>
      <c r="D301" s="7">
        <v>0</v>
      </c>
      <c r="E301" s="7">
        <v>0</v>
      </c>
      <c r="F301" s="7">
        <v>0</v>
      </c>
      <c r="G301" s="7">
        <v>0</v>
      </c>
      <c r="H301" s="7">
        <v>0</v>
      </c>
      <c r="I301" s="7">
        <v>0</v>
      </c>
      <c r="J301" s="7">
        <v>0</v>
      </c>
      <c r="K301" s="7">
        <v>0</v>
      </c>
      <c r="L301" s="7">
        <v>600112</v>
      </c>
      <c r="M301" s="7">
        <v>595069</v>
      </c>
      <c r="N301" s="7">
        <v>590026</v>
      </c>
      <c r="O301" s="7">
        <v>584983</v>
      </c>
      <c r="P301" s="7">
        <v>584983</v>
      </c>
    </row>
    <row r="302" spans="1:16" x14ac:dyDescent="0.2">
      <c r="A302" s="3">
        <v>181500</v>
      </c>
      <c r="B302" s="6" t="s">
        <v>292</v>
      </c>
      <c r="C302" s="7">
        <v>81601.039999999994</v>
      </c>
      <c r="D302" s="7">
        <v>76800.97</v>
      </c>
      <c r="E302" s="7">
        <v>72000.899999999994</v>
      </c>
      <c r="F302" s="7">
        <v>67200.83</v>
      </c>
      <c r="G302" s="7">
        <v>62400.76</v>
      </c>
      <c r="H302" s="7">
        <v>57600.69</v>
      </c>
      <c r="I302" s="7">
        <v>52800.62</v>
      </c>
      <c r="J302" s="7">
        <v>48000.55</v>
      </c>
      <c r="K302" s="7">
        <v>43200.480000000003</v>
      </c>
      <c r="L302" s="7">
        <v>38400.410000000003</v>
      </c>
      <c r="M302" s="7">
        <v>33600.339999999997</v>
      </c>
      <c r="N302" s="7">
        <v>28800.27</v>
      </c>
      <c r="O302" s="7">
        <v>24000.2</v>
      </c>
      <c r="P302" s="7">
        <v>24000.2</v>
      </c>
    </row>
    <row r="303" spans="1:16" x14ac:dyDescent="0.2">
      <c r="A303" s="3">
        <v>181998</v>
      </c>
      <c r="B303" s="6" t="s">
        <v>293</v>
      </c>
      <c r="C303" s="7">
        <v>0</v>
      </c>
      <c r="D303" s="7">
        <v>0</v>
      </c>
      <c r="E303" s="7">
        <v>0</v>
      </c>
      <c r="F303" s="7">
        <v>0</v>
      </c>
      <c r="G303" s="7">
        <v>0</v>
      </c>
      <c r="H303" s="7">
        <v>0</v>
      </c>
      <c r="I303" s="7">
        <v>0</v>
      </c>
      <c r="J303" s="7">
        <v>0</v>
      </c>
      <c r="K303" s="7">
        <v>0</v>
      </c>
      <c r="L303" s="7">
        <v>0</v>
      </c>
      <c r="M303" s="7">
        <v>0</v>
      </c>
      <c r="N303" s="7">
        <v>0</v>
      </c>
      <c r="O303" s="7">
        <v>0</v>
      </c>
      <c r="P303" s="7">
        <v>0</v>
      </c>
    </row>
    <row r="304" spans="1:16" x14ac:dyDescent="0.2">
      <c r="A304" s="3">
        <v>181999</v>
      </c>
      <c r="B304" s="6" t="s">
        <v>294</v>
      </c>
      <c r="C304" s="7">
        <v>528292.87</v>
      </c>
      <c r="D304" s="7">
        <v>531055.43000000005</v>
      </c>
      <c r="E304" s="7">
        <v>544177.06000000006</v>
      </c>
      <c r="F304" s="7">
        <v>568897.18999999994</v>
      </c>
      <c r="G304" s="7">
        <v>570616.18999999994</v>
      </c>
      <c r="H304" s="7">
        <v>575478.22</v>
      </c>
      <c r="I304" s="7">
        <v>603668.72</v>
      </c>
      <c r="J304" s="7">
        <v>608299.77</v>
      </c>
      <c r="K304" s="7">
        <v>634633.30000000005</v>
      </c>
      <c r="L304" s="7">
        <v>329600.40000000002</v>
      </c>
      <c r="M304" s="7">
        <v>345380.9</v>
      </c>
      <c r="N304" s="7">
        <v>411365.9</v>
      </c>
      <c r="O304" s="7">
        <v>438979.32</v>
      </c>
      <c r="P304" s="7">
        <v>438979.32</v>
      </c>
    </row>
    <row r="305" spans="1:16" x14ac:dyDescent="0.2">
      <c r="A305" s="3">
        <v>143008</v>
      </c>
      <c r="B305" s="6" t="s">
        <v>295</v>
      </c>
      <c r="C305" s="7">
        <v>703608</v>
      </c>
      <c r="D305" s="7">
        <v>703608</v>
      </c>
      <c r="E305" s="7">
        <v>703608</v>
      </c>
      <c r="F305" s="7">
        <v>703608</v>
      </c>
      <c r="G305" s="7">
        <v>669990.89</v>
      </c>
      <c r="H305" s="7">
        <v>669990.89</v>
      </c>
      <c r="I305" s="7">
        <v>669990.89</v>
      </c>
      <c r="J305" s="7">
        <v>669990.89</v>
      </c>
      <c r="K305" s="7">
        <v>669990.89</v>
      </c>
      <c r="L305" s="7">
        <v>693911.81</v>
      </c>
      <c r="M305" s="7">
        <v>646069.97</v>
      </c>
      <c r="N305" s="7">
        <v>646069.97</v>
      </c>
      <c r="O305" s="7">
        <v>1018207.97</v>
      </c>
      <c r="P305" s="7">
        <v>1018207.97</v>
      </c>
    </row>
    <row r="306" spans="1:16" x14ac:dyDescent="0.2">
      <c r="A306" s="3">
        <v>186800</v>
      </c>
      <c r="B306" s="6" t="s">
        <v>296</v>
      </c>
      <c r="C306" s="7">
        <v>1226981.55</v>
      </c>
      <c r="D306" s="7">
        <v>1226981.55</v>
      </c>
      <c r="E306" s="7">
        <v>1226981.55</v>
      </c>
      <c r="F306" s="7">
        <v>1226981.55</v>
      </c>
      <c r="G306" s="7">
        <v>1226981.55</v>
      </c>
      <c r="H306" s="7">
        <v>1226981.55</v>
      </c>
      <c r="I306" s="7">
        <v>1226981.55</v>
      </c>
      <c r="J306" s="7">
        <v>1226981.55</v>
      </c>
      <c r="K306" s="7">
        <v>1226981.55</v>
      </c>
      <c r="L306" s="7">
        <v>1226981.55</v>
      </c>
      <c r="M306" s="7">
        <v>1226981.55</v>
      </c>
      <c r="N306" s="7">
        <v>1226981.55</v>
      </c>
      <c r="O306" s="7">
        <v>1226981.55</v>
      </c>
      <c r="P306" s="7">
        <v>1226981.55</v>
      </c>
    </row>
    <row r="307" spans="1:16" x14ac:dyDescent="0.2">
      <c r="A307" s="3">
        <v>186801</v>
      </c>
      <c r="B307" s="6" t="s">
        <v>297</v>
      </c>
      <c r="C307" s="7">
        <v>-317681</v>
      </c>
      <c r="D307" s="7">
        <v>-339590</v>
      </c>
      <c r="E307" s="7">
        <v>-361499</v>
      </c>
      <c r="F307" s="7">
        <v>-383408</v>
      </c>
      <c r="G307" s="7">
        <v>-405317</v>
      </c>
      <c r="H307" s="7">
        <v>-427226</v>
      </c>
      <c r="I307" s="7">
        <v>-449135</v>
      </c>
      <c r="J307" s="7">
        <v>-471044</v>
      </c>
      <c r="K307" s="7">
        <v>-492953</v>
      </c>
      <c r="L307" s="7">
        <v>-600707</v>
      </c>
      <c r="M307" s="7">
        <v>-626269</v>
      </c>
      <c r="N307" s="7">
        <v>-651831</v>
      </c>
      <c r="O307" s="7">
        <v>-677393</v>
      </c>
      <c r="P307" s="7">
        <v>-677393</v>
      </c>
    </row>
    <row r="308" spans="1:16" x14ac:dyDescent="0.2">
      <c r="A308" s="3">
        <v>186900</v>
      </c>
      <c r="B308" s="6" t="s">
        <v>298</v>
      </c>
      <c r="C308" s="7">
        <v>703.03</v>
      </c>
      <c r="D308" s="7">
        <v>-1140.03</v>
      </c>
      <c r="E308" s="7">
        <v>-5730.85</v>
      </c>
      <c r="F308" s="7">
        <v>-13413.79</v>
      </c>
      <c r="G308" s="7">
        <v>-17737.150000000001</v>
      </c>
      <c r="H308" s="7">
        <v>-21925.45</v>
      </c>
      <c r="I308" s="7">
        <v>838.96</v>
      </c>
      <c r="J308" s="7">
        <v>-3076.5</v>
      </c>
      <c r="K308" s="7">
        <v>-6854.18</v>
      </c>
      <c r="L308" s="7">
        <v>838.94</v>
      </c>
      <c r="M308" s="7">
        <v>12599.16</v>
      </c>
      <c r="N308" s="7">
        <v>13682.78</v>
      </c>
      <c r="O308" s="7">
        <v>272.83999999999997</v>
      </c>
      <c r="P308" s="7">
        <v>272.83999999999997</v>
      </c>
    </row>
    <row r="309" spans="1:16" x14ac:dyDescent="0.2">
      <c r="A309" s="3">
        <v>199998</v>
      </c>
      <c r="B309" s="6" t="s">
        <v>299</v>
      </c>
      <c r="C309" s="7">
        <v>23589.11</v>
      </c>
      <c r="D309" s="7">
        <v>44473.599999999999</v>
      </c>
      <c r="E309" s="7">
        <v>61831.26</v>
      </c>
      <c r="F309" s="7">
        <v>67588.539999999994</v>
      </c>
      <c r="G309" s="7">
        <v>77799.78</v>
      </c>
      <c r="H309" s="7">
        <v>74480.45</v>
      </c>
      <c r="I309" s="7">
        <v>-111756.53</v>
      </c>
      <c r="J309" s="7">
        <v>-135550.98000000001</v>
      </c>
      <c r="K309" s="7">
        <v>-151901.04999999999</v>
      </c>
      <c r="L309" s="7">
        <v>-142333.87</v>
      </c>
      <c r="M309" s="7">
        <v>-136136.81</v>
      </c>
      <c r="N309" s="7">
        <v>-192390.15</v>
      </c>
      <c r="O309" s="7">
        <v>-205220.03</v>
      </c>
      <c r="P309" s="7">
        <v>-205220.03</v>
      </c>
    </row>
    <row r="310" spans="1:16" x14ac:dyDescent="0.2">
      <c r="A310" s="3">
        <v>199999</v>
      </c>
      <c r="B310" s="6" t="s">
        <v>300</v>
      </c>
      <c r="C310" s="7">
        <v>0</v>
      </c>
      <c r="D310" s="7">
        <v>0</v>
      </c>
      <c r="E310" s="7">
        <v>0</v>
      </c>
      <c r="F310" s="7">
        <v>0</v>
      </c>
      <c r="G310" s="7">
        <v>0</v>
      </c>
      <c r="H310" s="7">
        <v>0</v>
      </c>
      <c r="I310" s="7">
        <v>0</v>
      </c>
      <c r="J310" s="7">
        <v>0</v>
      </c>
      <c r="K310" s="7">
        <v>0</v>
      </c>
      <c r="L310" s="7">
        <v>0</v>
      </c>
      <c r="M310" s="7">
        <v>0</v>
      </c>
      <c r="N310" s="7">
        <v>0</v>
      </c>
      <c r="O310" s="7">
        <v>0</v>
      </c>
      <c r="P310" s="7">
        <v>0</v>
      </c>
    </row>
    <row r="311" spans="1:16" x14ac:dyDescent="0.2">
      <c r="A311" s="3">
        <v>183005</v>
      </c>
      <c r="B311" s="6" t="s">
        <v>301</v>
      </c>
      <c r="C311" s="7">
        <v>21366.48</v>
      </c>
      <c r="D311" s="7">
        <v>21773.94</v>
      </c>
      <c r="E311" s="7">
        <v>21773.94</v>
      </c>
      <c r="F311" s="7">
        <v>21773.94</v>
      </c>
      <c r="G311" s="7">
        <v>21837.41</v>
      </c>
      <c r="H311" s="7">
        <v>21837.41</v>
      </c>
      <c r="I311" s="7">
        <v>21837.41</v>
      </c>
      <c r="J311" s="7">
        <v>21837.41</v>
      </c>
      <c r="K311" s="7">
        <v>21837.41</v>
      </c>
      <c r="L311" s="7">
        <v>21837.41</v>
      </c>
      <c r="M311" s="7">
        <v>21837.41</v>
      </c>
      <c r="N311" s="7">
        <v>22849.439999999999</v>
      </c>
      <c r="O311" s="7">
        <v>23265.9</v>
      </c>
      <c r="P311" s="7">
        <v>23265.9</v>
      </c>
    </row>
    <row r="312" spans="1:16" x14ac:dyDescent="0.2">
      <c r="A312" s="3">
        <v>183006</v>
      </c>
      <c r="B312" s="6" t="s">
        <v>302</v>
      </c>
      <c r="C312" s="7">
        <v>123285.6</v>
      </c>
      <c r="D312" s="7">
        <v>309329.18</v>
      </c>
      <c r="E312" s="7">
        <v>652212.06000000006</v>
      </c>
      <c r="F312" s="7">
        <v>1163469.8799999999</v>
      </c>
      <c r="G312" s="7">
        <v>1343930.82</v>
      </c>
      <c r="H312" s="7">
        <v>0</v>
      </c>
      <c r="I312" s="7">
        <v>0</v>
      </c>
      <c r="J312" s="7">
        <v>0</v>
      </c>
      <c r="K312" s="7">
        <v>0</v>
      </c>
      <c r="L312" s="7">
        <v>0</v>
      </c>
      <c r="M312" s="7">
        <v>0</v>
      </c>
      <c r="N312" s="7">
        <v>0</v>
      </c>
      <c r="O312" s="7">
        <v>0</v>
      </c>
      <c r="P312" s="7">
        <v>0</v>
      </c>
    </row>
    <row r="313" spans="1:16" x14ac:dyDescent="0.2">
      <c r="A313" s="3">
        <v>184000</v>
      </c>
      <c r="B313" s="6" t="s">
        <v>303</v>
      </c>
      <c r="C313" s="7">
        <v>0</v>
      </c>
      <c r="D313" s="7">
        <v>-284830.21999999997</v>
      </c>
      <c r="E313" s="7">
        <v>-228842.26</v>
      </c>
      <c r="F313" s="7">
        <v>1342201</v>
      </c>
      <c r="G313" s="7">
        <v>870709.46</v>
      </c>
      <c r="H313" s="7">
        <v>600114.77</v>
      </c>
      <c r="I313" s="7">
        <v>1328671.42</v>
      </c>
      <c r="J313" s="7">
        <v>993921.35</v>
      </c>
      <c r="K313" s="7">
        <v>526829.17000000004</v>
      </c>
      <c r="L313" s="7">
        <v>1710773.65</v>
      </c>
      <c r="M313" s="7">
        <v>1343973.76</v>
      </c>
      <c r="N313" s="7">
        <v>1320242.8600000001</v>
      </c>
      <c r="O313" s="7">
        <v>0</v>
      </c>
      <c r="P313" s="7">
        <v>0</v>
      </c>
    </row>
    <row r="314" spans="1:16" x14ac:dyDescent="0.2">
      <c r="A314" s="3">
        <v>184100</v>
      </c>
      <c r="B314" s="6" t="s">
        <v>304</v>
      </c>
      <c r="C314" s="7">
        <v>-707058.48</v>
      </c>
      <c r="D314" s="7">
        <v>-756132.68</v>
      </c>
      <c r="E314" s="7">
        <v>-795293.94</v>
      </c>
      <c r="F314" s="7">
        <v>-833447.72</v>
      </c>
      <c r="G314" s="7">
        <v>-862109.77</v>
      </c>
      <c r="H314" s="7">
        <v>-884846.8</v>
      </c>
      <c r="I314" s="7">
        <v>-896215.45</v>
      </c>
      <c r="J314" s="7">
        <v>-907291.57</v>
      </c>
      <c r="K314" s="7">
        <v>-917089.69</v>
      </c>
      <c r="L314" s="7">
        <v>-926996.41</v>
      </c>
      <c r="M314" s="7">
        <v>-939803.06</v>
      </c>
      <c r="N314" s="7">
        <v>-964608.8</v>
      </c>
      <c r="O314" s="7">
        <v>-298265.38</v>
      </c>
      <c r="P314" s="7">
        <v>-298265.38</v>
      </c>
    </row>
    <row r="315" spans="1:16" x14ac:dyDescent="0.2">
      <c r="A315" s="3">
        <v>184200</v>
      </c>
      <c r="B315" s="6" t="s">
        <v>305</v>
      </c>
      <c r="C315" s="7">
        <v>-200</v>
      </c>
      <c r="D315" s="7">
        <v>-200</v>
      </c>
      <c r="E315" s="7">
        <v>-200</v>
      </c>
      <c r="F315" s="7">
        <v>-200</v>
      </c>
      <c r="G315" s="7">
        <v>-200</v>
      </c>
      <c r="H315" s="7">
        <v>-200</v>
      </c>
      <c r="I315" s="7">
        <v>-200</v>
      </c>
      <c r="J315" s="7">
        <v>-200</v>
      </c>
      <c r="K315" s="7">
        <v>-200</v>
      </c>
      <c r="L315" s="7">
        <v>-200</v>
      </c>
      <c r="M315" s="7">
        <v>-200</v>
      </c>
      <c r="N315" s="7">
        <v>-200</v>
      </c>
      <c r="O315" s="7">
        <v>-251437.91</v>
      </c>
      <c r="P315" s="7">
        <v>-251437.91</v>
      </c>
    </row>
    <row r="316" spans="1:16" x14ac:dyDescent="0.2">
      <c r="A316" s="3">
        <v>184300</v>
      </c>
      <c r="B316" s="6" t="s">
        <v>306</v>
      </c>
      <c r="C316" s="7">
        <v>7282.46</v>
      </c>
      <c r="D316" s="7">
        <v>7282.46</v>
      </c>
      <c r="E316" s="7">
        <v>7282.46</v>
      </c>
      <c r="F316" s="7">
        <v>7282.46</v>
      </c>
      <c r="G316" s="7">
        <v>7282.46</v>
      </c>
      <c r="H316" s="7">
        <v>7282.46</v>
      </c>
      <c r="I316" s="7">
        <v>441440.1</v>
      </c>
      <c r="J316" s="7">
        <v>441440.1</v>
      </c>
      <c r="K316" s="7">
        <v>441440.1</v>
      </c>
      <c r="L316" s="7">
        <v>441440.1</v>
      </c>
      <c r="M316" s="7">
        <v>441440.1</v>
      </c>
      <c r="N316" s="7">
        <v>441440.1</v>
      </c>
      <c r="O316" s="7">
        <v>182684.17</v>
      </c>
      <c r="P316" s="7">
        <v>182684.17</v>
      </c>
    </row>
    <row r="317" spans="1:16" x14ac:dyDescent="0.2">
      <c r="A317" s="3">
        <v>184301</v>
      </c>
      <c r="B317" s="6" t="s">
        <v>307</v>
      </c>
      <c r="C317" s="7">
        <v>-302913.59999999998</v>
      </c>
      <c r="D317" s="7">
        <v>-226766.61</v>
      </c>
      <c r="E317" s="7">
        <v>-167327.44</v>
      </c>
      <c r="F317" s="7">
        <v>-104013.12</v>
      </c>
      <c r="G317" s="7">
        <v>-57849.65</v>
      </c>
      <c r="H317" s="7">
        <v>-22565.29</v>
      </c>
      <c r="I317" s="7">
        <v>-434022.81</v>
      </c>
      <c r="J317" s="7">
        <v>-420193.11</v>
      </c>
      <c r="K317" s="7">
        <v>-408757.24</v>
      </c>
      <c r="L317" s="7">
        <v>-396823.18</v>
      </c>
      <c r="M317" s="7">
        <v>-380027.57</v>
      </c>
      <c r="N317" s="7">
        <v>-341437.4</v>
      </c>
      <c r="O317" s="7">
        <v>-269847.7</v>
      </c>
      <c r="P317" s="7">
        <v>-269847.7</v>
      </c>
    </row>
    <row r="318" spans="1:16" x14ac:dyDescent="0.2">
      <c r="A318" s="3">
        <v>184900</v>
      </c>
      <c r="B318" s="6" t="s">
        <v>308</v>
      </c>
      <c r="C318" s="7">
        <v>0</v>
      </c>
      <c r="D318" s="7">
        <v>-50.48</v>
      </c>
      <c r="E318" s="7">
        <v>-50.48</v>
      </c>
      <c r="F318" s="7">
        <v>0</v>
      </c>
      <c r="G318" s="7">
        <v>1109.32</v>
      </c>
      <c r="H318" s="7">
        <v>1109.32</v>
      </c>
      <c r="I318" s="7">
        <v>0</v>
      </c>
      <c r="J318" s="7">
        <v>-2218.64</v>
      </c>
      <c r="K318" s="7">
        <v>-12877.93</v>
      </c>
      <c r="L318" s="7">
        <v>0</v>
      </c>
      <c r="M318" s="7">
        <v>6958.29</v>
      </c>
      <c r="N318" s="7">
        <v>6628.52</v>
      </c>
      <c r="O318" s="7">
        <v>0</v>
      </c>
      <c r="P318" s="7">
        <v>0</v>
      </c>
    </row>
    <row r="319" spans="1:16" x14ac:dyDescent="0.2">
      <c r="A319" s="3">
        <v>184999</v>
      </c>
      <c r="B319" s="6" t="s">
        <v>309</v>
      </c>
      <c r="C319" s="7">
        <v>0</v>
      </c>
      <c r="D319" s="7">
        <v>0</v>
      </c>
      <c r="E319" s="7">
        <v>0</v>
      </c>
      <c r="F319" s="7">
        <v>0</v>
      </c>
      <c r="G319" s="7">
        <v>0</v>
      </c>
      <c r="H319" s="7">
        <v>0</v>
      </c>
      <c r="I319" s="7">
        <v>0</v>
      </c>
      <c r="J319" s="7">
        <v>0</v>
      </c>
      <c r="K319" s="7">
        <v>0</v>
      </c>
      <c r="L319" s="7">
        <v>0</v>
      </c>
      <c r="M319" s="7">
        <v>0</v>
      </c>
      <c r="N319" s="7">
        <v>0</v>
      </c>
      <c r="O319" s="7">
        <v>0</v>
      </c>
      <c r="P319" s="7">
        <v>0</v>
      </c>
    </row>
    <row r="320" spans="1:16" x14ac:dyDescent="0.2">
      <c r="A320" s="3">
        <v>186005</v>
      </c>
      <c r="B320" s="6" t="s">
        <v>310</v>
      </c>
      <c r="C320" s="7">
        <v>821003.9</v>
      </c>
      <c r="D320" s="7">
        <v>821003.9</v>
      </c>
      <c r="E320" s="7">
        <v>821003.9</v>
      </c>
      <c r="F320" s="7">
        <v>821003.9</v>
      </c>
      <c r="G320" s="7">
        <v>821003.9</v>
      </c>
      <c r="H320" s="7">
        <v>821003.9</v>
      </c>
      <c r="I320" s="7">
        <v>821003.9</v>
      </c>
      <c r="J320" s="7">
        <v>821003.9</v>
      </c>
      <c r="K320" s="7">
        <v>821003.9</v>
      </c>
      <c r="L320" s="7">
        <v>821003.9</v>
      </c>
      <c r="M320" s="7">
        <v>821003.9</v>
      </c>
      <c r="N320" s="7">
        <v>821003.9</v>
      </c>
      <c r="O320" s="7">
        <v>821003.9</v>
      </c>
      <c r="P320" s="7">
        <v>821003.9</v>
      </c>
    </row>
    <row r="321" spans="1:16" x14ac:dyDescent="0.2">
      <c r="A321" s="3">
        <v>186006</v>
      </c>
      <c r="B321" s="6" t="s">
        <v>311</v>
      </c>
      <c r="C321" s="7">
        <v>-533849.16</v>
      </c>
      <c r="D321" s="7">
        <v>-536337.34</v>
      </c>
      <c r="E321" s="7">
        <v>-538825.52</v>
      </c>
      <c r="F321" s="7">
        <v>-541313.69999999995</v>
      </c>
      <c r="G321" s="7">
        <v>-543801.88</v>
      </c>
      <c r="H321" s="7">
        <v>-546290.06000000006</v>
      </c>
      <c r="I321" s="7">
        <v>-548778.23999999999</v>
      </c>
      <c r="J321" s="7">
        <v>-551266.42000000004</v>
      </c>
      <c r="K321" s="7">
        <v>-553754.6</v>
      </c>
      <c r="L321" s="7">
        <v>-556242.78</v>
      </c>
      <c r="M321" s="7">
        <v>-558730.96</v>
      </c>
      <c r="N321" s="7">
        <v>-561219.14</v>
      </c>
      <c r="O321" s="7">
        <v>-563707.31999999995</v>
      </c>
      <c r="P321" s="7">
        <v>-563707.31999999995</v>
      </c>
    </row>
    <row r="322" spans="1:16" x14ac:dyDescent="0.2">
      <c r="A322" s="3">
        <v>186011</v>
      </c>
      <c r="B322" s="6" t="s">
        <v>312</v>
      </c>
      <c r="C322" s="7">
        <v>-550000</v>
      </c>
      <c r="D322" s="7">
        <v>-550000</v>
      </c>
      <c r="E322" s="7">
        <v>-550000</v>
      </c>
      <c r="F322" s="7">
        <v>-1530052</v>
      </c>
      <c r="G322" s="7">
        <v>-1530052</v>
      </c>
      <c r="H322" s="7">
        <v>-1530052</v>
      </c>
      <c r="I322" s="7">
        <v>-969052</v>
      </c>
      <c r="J322" s="7">
        <v>-969052</v>
      </c>
      <c r="K322" s="7">
        <v>-969052</v>
      </c>
      <c r="L322" s="7">
        <v>-445533.44</v>
      </c>
      <c r="M322" s="7">
        <v>-445533.44</v>
      </c>
      <c r="N322" s="7">
        <v>-232533.21</v>
      </c>
      <c r="O322" s="7">
        <v>-1515000</v>
      </c>
      <c r="P322" s="7">
        <v>-1515000</v>
      </c>
    </row>
    <row r="323" spans="1:16" x14ac:dyDescent="0.2">
      <c r="A323" s="3">
        <v>186026</v>
      </c>
      <c r="B323" s="6" t="s">
        <v>313</v>
      </c>
      <c r="C323" s="7">
        <v>3016515.97</v>
      </c>
      <c r="D323" s="7">
        <v>3016515.97</v>
      </c>
      <c r="E323" s="7">
        <v>3016515.97</v>
      </c>
      <c r="F323" s="7">
        <v>3036636.37</v>
      </c>
      <c r="G323" s="7">
        <v>3033279</v>
      </c>
      <c r="H323" s="7">
        <v>3033279</v>
      </c>
      <c r="I323" s="7">
        <v>3033279</v>
      </c>
      <c r="J323" s="7">
        <v>3033279</v>
      </c>
      <c r="K323" s="7">
        <v>3033279</v>
      </c>
      <c r="L323" s="7">
        <v>3033279</v>
      </c>
      <c r="M323" s="7">
        <v>3033279</v>
      </c>
      <c r="N323" s="7">
        <v>3033279</v>
      </c>
      <c r="O323" s="7">
        <v>3033279</v>
      </c>
      <c r="P323" s="7">
        <v>3033279</v>
      </c>
    </row>
    <row r="324" spans="1:16" x14ac:dyDescent="0.2">
      <c r="A324" s="3">
        <v>186028</v>
      </c>
      <c r="B324" s="6" t="s">
        <v>314</v>
      </c>
      <c r="C324" s="7">
        <v>-1228630.17</v>
      </c>
      <c r="D324" s="7">
        <v>-1247650.22</v>
      </c>
      <c r="E324" s="7">
        <v>-1266670.27</v>
      </c>
      <c r="F324" s="7">
        <v>-1285690.32</v>
      </c>
      <c r="G324" s="7">
        <v>-1304710.3700000001</v>
      </c>
      <c r="H324" s="7">
        <v>-1323927.6299999999</v>
      </c>
      <c r="I324" s="7">
        <v>-1343144.89</v>
      </c>
      <c r="J324" s="7">
        <v>-1362362.15</v>
      </c>
      <c r="K324" s="7">
        <v>-1381579.41</v>
      </c>
      <c r="L324" s="7">
        <v>-1400796.67</v>
      </c>
      <c r="M324" s="7">
        <v>-1420013.93</v>
      </c>
      <c r="N324" s="7">
        <v>-1439231.19</v>
      </c>
      <c r="O324" s="7">
        <v>-1458448.45</v>
      </c>
      <c r="P324" s="7">
        <v>-1458448.45</v>
      </c>
    </row>
    <row r="325" spans="1:16" x14ac:dyDescent="0.2">
      <c r="A325" s="3">
        <v>186042</v>
      </c>
      <c r="B325" s="6" t="s">
        <v>315</v>
      </c>
      <c r="C325" s="7">
        <v>2722.5</v>
      </c>
      <c r="D325" s="7">
        <v>2722.5</v>
      </c>
      <c r="E325" s="7">
        <v>2722.5</v>
      </c>
      <c r="F325" s="7">
        <v>2722.5</v>
      </c>
      <c r="G325" s="7">
        <v>2722.5</v>
      </c>
      <c r="H325" s="7">
        <v>2722.5</v>
      </c>
      <c r="I325" s="7">
        <v>2722.5</v>
      </c>
      <c r="J325" s="7">
        <v>2722.5</v>
      </c>
      <c r="K325" s="7">
        <v>2722.5</v>
      </c>
      <c r="L325" s="7">
        <v>2722.5</v>
      </c>
      <c r="M325" s="7">
        <v>2722.5</v>
      </c>
      <c r="N325" s="7">
        <v>2722.5</v>
      </c>
      <c r="O325" s="7">
        <v>2722.5</v>
      </c>
      <c r="P325" s="7">
        <v>2722.5</v>
      </c>
    </row>
    <row r="326" spans="1:16" x14ac:dyDescent="0.2">
      <c r="A326" s="3">
        <v>186043</v>
      </c>
      <c r="B326" s="6" t="s">
        <v>316</v>
      </c>
      <c r="C326" s="7">
        <v>-279</v>
      </c>
      <c r="D326" s="7">
        <v>-283.5</v>
      </c>
      <c r="E326" s="7">
        <v>-2722.5</v>
      </c>
      <c r="F326" s="7">
        <v>-2722.5</v>
      </c>
      <c r="G326" s="7">
        <v>-2722.5</v>
      </c>
      <c r="H326" s="7">
        <v>-2722.5</v>
      </c>
      <c r="I326" s="7">
        <v>-2722.5</v>
      </c>
      <c r="J326" s="7">
        <v>-2722.5</v>
      </c>
      <c r="K326" s="7">
        <v>-2722.5</v>
      </c>
      <c r="L326" s="7">
        <v>-2722.5</v>
      </c>
      <c r="M326" s="7">
        <v>-2722.5</v>
      </c>
      <c r="N326" s="7">
        <v>-2722.5</v>
      </c>
      <c r="O326" s="7">
        <v>-2722.5</v>
      </c>
      <c r="P326" s="7">
        <v>-2722.5</v>
      </c>
    </row>
    <row r="327" spans="1:16" x14ac:dyDescent="0.2">
      <c r="A327" s="3"/>
      <c r="B327" s="6"/>
      <c r="C327" s="7">
        <f>SUM(C9:C326)</f>
        <v>2529409619.4200001</v>
      </c>
      <c r="D327" s="7">
        <f t="shared" ref="D327:P327" si="0">SUM(D9:D326)</f>
        <v>2482070183.8500004</v>
      </c>
      <c r="E327" s="7">
        <f t="shared" si="0"/>
        <v>2477776265.5600023</v>
      </c>
      <c r="F327" s="7">
        <f t="shared" si="0"/>
        <v>2505916859.1100006</v>
      </c>
      <c r="G327" s="7">
        <f t="shared" si="0"/>
        <v>2500924493.1599998</v>
      </c>
      <c r="H327" s="7">
        <f t="shared" si="0"/>
        <v>2430422377.1999984</v>
      </c>
      <c r="I327" s="7">
        <f t="shared" si="0"/>
        <v>2456936135.6299992</v>
      </c>
      <c r="J327" s="7">
        <f t="shared" si="0"/>
        <v>2423038917.4699984</v>
      </c>
      <c r="K327" s="7">
        <f t="shared" si="0"/>
        <v>2430854120.7400012</v>
      </c>
      <c r="L327" s="7">
        <f t="shared" si="0"/>
        <v>2526941398.9200015</v>
      </c>
      <c r="M327" s="7">
        <f t="shared" si="0"/>
        <v>2546145162.0299997</v>
      </c>
      <c r="N327" s="7">
        <f t="shared" si="0"/>
        <v>2522734889.1000013</v>
      </c>
      <c r="O327" s="7">
        <f t="shared" si="0"/>
        <v>2664442888.2700024</v>
      </c>
      <c r="P327" s="7">
        <f t="shared" si="0"/>
        <v>2664442888.2700024</v>
      </c>
    </row>
    <row r="328" spans="1:16" x14ac:dyDescent="0.2">
      <c r="A328" s="3"/>
      <c r="B328" s="6"/>
      <c r="C328" s="7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</row>
    <row r="329" spans="1:16" x14ac:dyDescent="0.2">
      <c r="A329" s="3">
        <v>234042</v>
      </c>
      <c r="B329" s="6" t="s">
        <v>317</v>
      </c>
      <c r="C329" s="7">
        <v>115444</v>
      </c>
      <c r="D329" s="7">
        <v>-74495</v>
      </c>
      <c r="E329" s="7">
        <v>0</v>
      </c>
      <c r="F329" s="7">
        <v>0</v>
      </c>
      <c r="G329" s="7">
        <v>0</v>
      </c>
      <c r="H329" s="7">
        <v>0</v>
      </c>
      <c r="I329" s="7">
        <v>0</v>
      </c>
      <c r="J329" s="7">
        <v>0</v>
      </c>
      <c r="K329" s="7">
        <v>0</v>
      </c>
      <c r="L329" s="7">
        <v>0</v>
      </c>
      <c r="M329" s="7">
        <v>0</v>
      </c>
      <c r="N329" s="7">
        <v>0</v>
      </c>
      <c r="O329" s="7">
        <v>-7786.76</v>
      </c>
      <c r="P329" s="7">
        <v>-7786.76</v>
      </c>
    </row>
    <row r="330" spans="1:16" x14ac:dyDescent="0.2">
      <c r="A330" s="3">
        <v>234401</v>
      </c>
      <c r="B330" s="6" t="s">
        <v>318</v>
      </c>
      <c r="C330" s="7">
        <v>-3585366</v>
      </c>
      <c r="D330" s="7">
        <v>-358286</v>
      </c>
      <c r="E330" s="7">
        <v>0</v>
      </c>
      <c r="F330" s="7">
        <v>-1175346.24</v>
      </c>
      <c r="G330" s="7">
        <v>0</v>
      </c>
      <c r="H330" s="7">
        <v>0</v>
      </c>
      <c r="I330" s="7">
        <v>0</v>
      </c>
      <c r="J330" s="7">
        <v>0</v>
      </c>
      <c r="K330" s="7">
        <v>0</v>
      </c>
      <c r="L330" s="7">
        <v>0</v>
      </c>
      <c r="M330" s="7">
        <v>0</v>
      </c>
      <c r="N330" s="7">
        <v>0</v>
      </c>
      <c r="O330" s="7">
        <v>0</v>
      </c>
      <c r="P330" s="7">
        <v>0</v>
      </c>
    </row>
    <row r="331" spans="1:16" x14ac:dyDescent="0.2">
      <c r="A331" s="3">
        <v>234405</v>
      </c>
      <c r="B331" s="6" t="s">
        <v>319</v>
      </c>
      <c r="C331" s="7">
        <v>-74171.37</v>
      </c>
      <c r="D331" s="7">
        <v>13439</v>
      </c>
      <c r="E331" s="7">
        <v>0</v>
      </c>
      <c r="F331" s="7">
        <v>0</v>
      </c>
      <c r="G331" s="7">
        <v>0</v>
      </c>
      <c r="H331" s="7">
        <v>0</v>
      </c>
      <c r="I331" s="7">
        <v>0</v>
      </c>
      <c r="J331" s="7">
        <v>0</v>
      </c>
      <c r="K331" s="7">
        <v>0</v>
      </c>
      <c r="L331" s="7">
        <v>-404230</v>
      </c>
      <c r="M331" s="7">
        <v>0</v>
      </c>
      <c r="N331" s="7">
        <v>0</v>
      </c>
      <c r="O331" s="7">
        <v>0</v>
      </c>
      <c r="P331" s="7">
        <v>0</v>
      </c>
    </row>
    <row r="332" spans="1:16" x14ac:dyDescent="0.2">
      <c r="A332" s="3">
        <v>201000</v>
      </c>
      <c r="B332" s="6" t="s">
        <v>320</v>
      </c>
      <c r="C332" s="7">
        <v>0</v>
      </c>
      <c r="D332" s="7">
        <v>0</v>
      </c>
      <c r="E332" s="7">
        <v>0</v>
      </c>
      <c r="F332" s="7">
        <v>0</v>
      </c>
      <c r="G332" s="7">
        <v>0</v>
      </c>
      <c r="H332" s="7">
        <v>0</v>
      </c>
      <c r="I332" s="7">
        <v>0</v>
      </c>
      <c r="J332" s="7">
        <v>0</v>
      </c>
      <c r="K332" s="7">
        <v>0</v>
      </c>
      <c r="L332" s="7">
        <v>0</v>
      </c>
      <c r="M332" s="7">
        <v>0</v>
      </c>
      <c r="N332" s="7">
        <v>0</v>
      </c>
      <c r="O332" s="7">
        <v>0</v>
      </c>
      <c r="P332" s="7">
        <v>0</v>
      </c>
    </row>
    <row r="333" spans="1:16" x14ac:dyDescent="0.2">
      <c r="A333" s="3">
        <v>201100</v>
      </c>
      <c r="B333" s="6" t="s">
        <v>321</v>
      </c>
      <c r="C333" s="7">
        <v>-338042932.44999999</v>
      </c>
      <c r="D333" s="7">
        <v>-338056082.44999999</v>
      </c>
      <c r="E333" s="7">
        <v>-338056082.44999999</v>
      </c>
      <c r="F333" s="7">
        <v>-338797982.56999999</v>
      </c>
      <c r="G333" s="7">
        <v>-338797982.56999999</v>
      </c>
      <c r="H333" s="7">
        <v>-338797982.56999999</v>
      </c>
      <c r="I333" s="7">
        <v>-338797982.56999999</v>
      </c>
      <c r="J333" s="7">
        <v>-338843259.51999998</v>
      </c>
      <c r="K333" s="7">
        <v>-339762591.18000001</v>
      </c>
      <c r="L333" s="7">
        <v>-340084657.5</v>
      </c>
      <c r="M333" s="7">
        <v>-340145314.91000003</v>
      </c>
      <c r="N333" s="7">
        <v>-341251727.04000002</v>
      </c>
      <c r="O333" s="7">
        <v>-342396248.58999997</v>
      </c>
      <c r="P333" s="7">
        <v>-342396248.58999997</v>
      </c>
    </row>
    <row r="334" spans="1:16" x14ac:dyDescent="0.2">
      <c r="A334" s="3">
        <v>214001</v>
      </c>
      <c r="B334" s="6" t="s">
        <v>322</v>
      </c>
      <c r="C334" s="7">
        <v>30369.93</v>
      </c>
      <c r="D334" s="7">
        <v>30369.93</v>
      </c>
      <c r="E334" s="7">
        <v>30369.93</v>
      </c>
      <c r="F334" s="7">
        <v>30369.93</v>
      </c>
      <c r="G334" s="7">
        <v>30369.93</v>
      </c>
      <c r="H334" s="7">
        <v>30369.93</v>
      </c>
      <c r="I334" s="7">
        <v>30369.93</v>
      </c>
      <c r="J334" s="7">
        <v>30369.93</v>
      </c>
      <c r="K334" s="7">
        <v>30369.93</v>
      </c>
      <c r="L334" s="7">
        <v>30369.93</v>
      </c>
      <c r="M334" s="7">
        <v>30369.93</v>
      </c>
      <c r="N334" s="7">
        <v>30369.93</v>
      </c>
      <c r="O334" s="7">
        <v>0</v>
      </c>
      <c r="P334" s="7">
        <v>0</v>
      </c>
    </row>
    <row r="335" spans="1:16" x14ac:dyDescent="0.2">
      <c r="A335" s="3">
        <v>207001</v>
      </c>
      <c r="B335" s="6" t="s">
        <v>323</v>
      </c>
      <c r="C335" s="7">
        <v>-293561404.88999999</v>
      </c>
      <c r="D335" s="7">
        <v>-293561404.88999999</v>
      </c>
      <c r="E335" s="7">
        <v>-293561404.88999999</v>
      </c>
      <c r="F335" s="7">
        <v>-293561404.88999999</v>
      </c>
      <c r="G335" s="7">
        <v>-293561404.88999999</v>
      </c>
      <c r="H335" s="7">
        <v>-293561404.88999999</v>
      </c>
      <c r="I335" s="7">
        <v>-293561404.88999999</v>
      </c>
      <c r="J335" s="7">
        <v>-293561404.88999999</v>
      </c>
      <c r="K335" s="7">
        <v>-293561404.88999999</v>
      </c>
      <c r="L335" s="7">
        <v>-293561404.88999999</v>
      </c>
      <c r="M335" s="7">
        <v>-293561404.88999999</v>
      </c>
      <c r="N335" s="7">
        <v>-293561404.88999999</v>
      </c>
      <c r="O335" s="7">
        <v>-293561404.88999999</v>
      </c>
      <c r="P335" s="7">
        <v>-293561404.88999999</v>
      </c>
    </row>
    <row r="336" spans="1:16" x14ac:dyDescent="0.2">
      <c r="A336" s="3">
        <v>207003</v>
      </c>
      <c r="B336" s="6" t="s">
        <v>324</v>
      </c>
      <c r="C336" s="7">
        <v>-2037265.34</v>
      </c>
      <c r="D336" s="7">
        <v>-2078328.34</v>
      </c>
      <c r="E336" s="7">
        <v>-2119391.34</v>
      </c>
      <c r="F336" s="7">
        <v>-2302078.2400000002</v>
      </c>
      <c r="G336" s="7">
        <v>-2355230.2400000002</v>
      </c>
      <c r="H336" s="7">
        <v>-2408382.2400000002</v>
      </c>
      <c r="I336" s="7">
        <v>-2461534.2400000002</v>
      </c>
      <c r="J336" s="7">
        <v>-2511329.04</v>
      </c>
      <c r="K336" s="7">
        <v>-2563507.04</v>
      </c>
      <c r="L336" s="7">
        <v>-2604201.2200000002</v>
      </c>
      <c r="M336" s="7">
        <v>-2654112.6800000002</v>
      </c>
      <c r="N336" s="7">
        <v>-2692042.57</v>
      </c>
      <c r="O336" s="7">
        <v>-2702604.43</v>
      </c>
      <c r="P336" s="7">
        <v>-2702604.43</v>
      </c>
    </row>
    <row r="337" spans="1:16" x14ac:dyDescent="0.2">
      <c r="A337" s="3">
        <v>207004</v>
      </c>
      <c r="B337" s="6" t="s">
        <v>325</v>
      </c>
      <c r="C337" s="7">
        <v>-1254801</v>
      </c>
      <c r="D337" s="7">
        <v>-1254801</v>
      </c>
      <c r="E337" s="7">
        <v>-1254801</v>
      </c>
      <c r="F337" s="7">
        <v>-848398</v>
      </c>
      <c r="G337" s="7">
        <v>-848398</v>
      </c>
      <c r="H337" s="7">
        <v>-848398</v>
      </c>
      <c r="I337" s="7">
        <v>-1179569</v>
      </c>
      <c r="J337" s="7">
        <v>-1179569</v>
      </c>
      <c r="K337" s="7">
        <v>-1179569</v>
      </c>
      <c r="L337" s="7">
        <v>-1364653</v>
      </c>
      <c r="M337" s="7">
        <v>-1364653</v>
      </c>
      <c r="N337" s="7">
        <v>-1364653</v>
      </c>
      <c r="O337" s="7">
        <v>-1609420</v>
      </c>
      <c r="P337" s="7">
        <v>-1609420</v>
      </c>
    </row>
    <row r="338" spans="1:16" x14ac:dyDescent="0.2">
      <c r="A338" s="3">
        <v>209000</v>
      </c>
      <c r="B338" s="6" t="s">
        <v>326</v>
      </c>
      <c r="C338" s="7">
        <v>293561404.88999999</v>
      </c>
      <c r="D338" s="7">
        <v>293561404.88999999</v>
      </c>
      <c r="E338" s="7">
        <v>293561404.88999999</v>
      </c>
      <c r="F338" s="7">
        <v>293561404.88999999</v>
      </c>
      <c r="G338" s="7">
        <v>293561404.88999999</v>
      </c>
      <c r="H338" s="7">
        <v>293561404.88999999</v>
      </c>
      <c r="I338" s="7">
        <v>293561404.88999999</v>
      </c>
      <c r="J338" s="7">
        <v>293561404.88999999</v>
      </c>
      <c r="K338" s="7">
        <v>293561404.88999999</v>
      </c>
      <c r="L338" s="7">
        <v>293561404.88999999</v>
      </c>
      <c r="M338" s="7">
        <v>293561404.88999999</v>
      </c>
      <c r="N338" s="7">
        <v>293561404.88999999</v>
      </c>
      <c r="O338" s="7">
        <v>293561404.88999999</v>
      </c>
      <c r="P338" s="7">
        <v>293561404.88999999</v>
      </c>
    </row>
    <row r="339" spans="1:16" x14ac:dyDescent="0.2">
      <c r="A339" s="3">
        <v>210000</v>
      </c>
      <c r="B339" s="6" t="s">
        <v>327</v>
      </c>
      <c r="C339" s="7">
        <v>-1649863.59</v>
      </c>
      <c r="D339" s="7">
        <v>-1649863.59</v>
      </c>
      <c r="E339" s="7">
        <v>-1649863.59</v>
      </c>
      <c r="F339" s="7">
        <v>-1649863.59</v>
      </c>
      <c r="G339" s="7">
        <v>-1649863.59</v>
      </c>
      <c r="H339" s="7">
        <v>-1649863.59</v>
      </c>
      <c r="I339" s="7">
        <v>-1649863.59</v>
      </c>
      <c r="J339" s="7">
        <v>-1649863.59</v>
      </c>
      <c r="K339" s="7">
        <v>-1649863.59</v>
      </c>
      <c r="L339" s="7">
        <v>-1649863.59</v>
      </c>
      <c r="M339" s="7">
        <v>-1649863.59</v>
      </c>
      <c r="N339" s="7">
        <v>-1649863.59</v>
      </c>
      <c r="O339" s="7">
        <v>-1649863.59</v>
      </c>
      <c r="P339" s="7">
        <v>-1649863.59</v>
      </c>
    </row>
    <row r="340" spans="1:16" x14ac:dyDescent="0.2">
      <c r="A340" s="3">
        <v>212001</v>
      </c>
      <c r="B340" s="6" t="s">
        <v>328</v>
      </c>
      <c r="C340" s="7">
        <v>-23992.54</v>
      </c>
      <c r="D340" s="7">
        <v>-81445.75</v>
      </c>
      <c r="E340" s="7">
        <v>-160618.21</v>
      </c>
      <c r="F340" s="7">
        <v>-219118.16</v>
      </c>
      <c r="G340" s="7">
        <v>-274945.62</v>
      </c>
      <c r="H340" s="7">
        <v>-339069.78</v>
      </c>
      <c r="I340" s="7">
        <v>-392518.1</v>
      </c>
      <c r="J340" s="7">
        <v>-440370.69</v>
      </c>
      <c r="K340" s="7">
        <v>-487209.09</v>
      </c>
      <c r="L340" s="7">
        <v>-524250.54</v>
      </c>
      <c r="M340" s="7">
        <v>-579872.13</v>
      </c>
      <c r="N340" s="7">
        <v>-622620.15</v>
      </c>
      <c r="O340" s="7">
        <v>-24454.6</v>
      </c>
      <c r="P340" s="7">
        <v>-24454.6</v>
      </c>
    </row>
    <row r="341" spans="1:16" x14ac:dyDescent="0.2">
      <c r="A341" s="3">
        <v>218000</v>
      </c>
      <c r="B341" s="6" t="s">
        <v>329</v>
      </c>
      <c r="C341" s="7">
        <v>6603900.9299999997</v>
      </c>
      <c r="D341" s="7">
        <v>6555261.6799999997</v>
      </c>
      <c r="E341" s="7">
        <v>6506622.4299999997</v>
      </c>
      <c r="F341" s="7">
        <v>6457983.1799999997</v>
      </c>
      <c r="G341" s="7">
        <v>6409343.9299999997</v>
      </c>
      <c r="H341" s="7">
        <v>6360704.6799999997</v>
      </c>
      <c r="I341" s="7">
        <v>6312065.4299999997</v>
      </c>
      <c r="J341" s="7">
        <v>6263426.1799999997</v>
      </c>
      <c r="K341" s="7">
        <v>6214786.9299999997</v>
      </c>
      <c r="L341" s="7">
        <v>6166147.6799999997</v>
      </c>
      <c r="M341" s="7">
        <v>6117508.4299999997</v>
      </c>
      <c r="N341" s="7">
        <v>6068869.1799999997</v>
      </c>
      <c r="O341" s="7">
        <v>7799650.2800000003</v>
      </c>
      <c r="P341" s="7">
        <v>7799650.2800000003</v>
      </c>
    </row>
    <row r="342" spans="1:16" x14ac:dyDescent="0.2">
      <c r="A342" s="3">
        <v>216000</v>
      </c>
      <c r="B342" s="6" t="s">
        <v>330</v>
      </c>
      <c r="C342" s="7">
        <v>-304295156.19</v>
      </c>
      <c r="D342" s="7">
        <v>-332309428.31999999</v>
      </c>
      <c r="E342" s="7">
        <v>-332309428.31999999</v>
      </c>
      <c r="F342" s="7">
        <v>-332309428.31999999</v>
      </c>
      <c r="G342" s="7">
        <v>-332309428.31999999</v>
      </c>
      <c r="H342" s="7">
        <v>-332309428.31999999</v>
      </c>
      <c r="I342" s="7">
        <v>-332309428.31999999</v>
      </c>
      <c r="J342" s="7">
        <v>-332309428.31999999</v>
      </c>
      <c r="K342" s="7">
        <v>-332309428.31999999</v>
      </c>
      <c r="L342" s="7">
        <v>-332309428.31999999</v>
      </c>
      <c r="M342" s="7">
        <v>-332309428.31999999</v>
      </c>
      <c r="N342" s="7">
        <v>-332309428.31999999</v>
      </c>
      <c r="O342" s="7">
        <v>-332279058.38999999</v>
      </c>
      <c r="P342" s="7">
        <v>-332279058.38999999</v>
      </c>
    </row>
    <row r="343" spans="1:16" x14ac:dyDescent="0.2">
      <c r="A343" s="3">
        <v>216016</v>
      </c>
      <c r="B343" s="6" t="s">
        <v>331</v>
      </c>
      <c r="C343" s="7">
        <v>2562211.71</v>
      </c>
      <c r="D343" s="7">
        <v>2562211.71</v>
      </c>
      <c r="E343" s="7">
        <v>2562211.71</v>
      </c>
      <c r="F343" s="7">
        <v>2562211.71</v>
      </c>
      <c r="G343" s="7">
        <v>2562211.71</v>
      </c>
      <c r="H343" s="7">
        <v>2562211.71</v>
      </c>
      <c r="I343" s="7">
        <v>2562211.71</v>
      </c>
      <c r="J343" s="7">
        <v>2562211.71</v>
      </c>
      <c r="K343" s="7">
        <v>2562211.71</v>
      </c>
      <c r="L343" s="7">
        <v>2562211.71</v>
      </c>
      <c r="M343" s="7">
        <v>2562211.71</v>
      </c>
      <c r="N343" s="7">
        <v>2562211.71</v>
      </c>
      <c r="O343" s="7">
        <v>2562211.71</v>
      </c>
      <c r="P343" s="7">
        <v>2562211.71</v>
      </c>
    </row>
    <row r="344" spans="1:16" x14ac:dyDescent="0.2">
      <c r="A344" s="3">
        <v>216018</v>
      </c>
      <c r="B344" s="6" t="s">
        <v>332</v>
      </c>
      <c r="C344" s="7">
        <v>8436924.7599999998</v>
      </c>
      <c r="D344" s="7">
        <v>8436924.7599999998</v>
      </c>
      <c r="E344" s="7">
        <v>8436924.7599999998</v>
      </c>
      <c r="F344" s="7">
        <v>8436924.7599999998</v>
      </c>
      <c r="G344" s="7">
        <v>8436924.7599999998</v>
      </c>
      <c r="H344" s="7">
        <v>8436924.7599999998</v>
      </c>
      <c r="I344" s="7">
        <v>8436924.7599999998</v>
      </c>
      <c r="J344" s="7">
        <v>8436924.7599999998</v>
      </c>
      <c r="K344" s="7">
        <v>8436924.7599999998</v>
      </c>
      <c r="L344" s="7">
        <v>8436924.7599999998</v>
      </c>
      <c r="M344" s="7">
        <v>8436924.7599999998</v>
      </c>
      <c r="N344" s="7">
        <v>8436924.7599999998</v>
      </c>
      <c r="O344" s="7">
        <v>8436924.7599999998</v>
      </c>
      <c r="P344" s="7">
        <v>8436924.7599999998</v>
      </c>
    </row>
    <row r="345" spans="1:16" x14ac:dyDescent="0.2">
      <c r="A345" s="3">
        <v>216100</v>
      </c>
      <c r="B345" s="6" t="s">
        <v>333</v>
      </c>
      <c r="C345" s="7">
        <v>933350.75</v>
      </c>
      <c r="D345" s="7">
        <v>933350.75</v>
      </c>
      <c r="E345" s="7">
        <v>933350.75</v>
      </c>
      <c r="F345" s="7">
        <v>933350.75</v>
      </c>
      <c r="G345" s="7">
        <v>933350.75</v>
      </c>
      <c r="H345" s="7">
        <v>933350.75</v>
      </c>
      <c r="I345" s="7">
        <v>933350.75</v>
      </c>
      <c r="J345" s="7">
        <v>933350.75</v>
      </c>
      <c r="K345" s="7">
        <v>933350.75</v>
      </c>
      <c r="L345" s="7">
        <v>933350.75</v>
      </c>
      <c r="M345" s="7">
        <v>933350.75</v>
      </c>
      <c r="N345" s="7">
        <v>933350.75</v>
      </c>
      <c r="O345" s="7">
        <v>933350.75</v>
      </c>
      <c r="P345" s="7">
        <v>933350.75</v>
      </c>
    </row>
    <row r="346" spans="1:16" x14ac:dyDescent="0.2">
      <c r="A346" s="3">
        <v>216999</v>
      </c>
      <c r="B346" s="6" t="s">
        <v>334</v>
      </c>
      <c r="C346" s="7">
        <v>-36350095.390000001</v>
      </c>
      <c r="D346" s="7">
        <v>-36350095.390000001</v>
      </c>
      <c r="E346" s="7">
        <v>-36350095.390000001</v>
      </c>
      <c r="F346" s="7">
        <v>-36350095.390000001</v>
      </c>
      <c r="G346" s="7">
        <v>-36350095.390000001</v>
      </c>
      <c r="H346" s="7">
        <v>-36350095.390000001</v>
      </c>
      <c r="I346" s="7">
        <v>-36350095.390000001</v>
      </c>
      <c r="J346" s="7">
        <v>-36350095.390000001</v>
      </c>
      <c r="K346" s="7">
        <v>-36350095.390000001</v>
      </c>
      <c r="L346" s="7">
        <v>-36350095.390000001</v>
      </c>
      <c r="M346" s="7">
        <v>-36350095.390000001</v>
      </c>
      <c r="N346" s="7">
        <v>-36350095.390000001</v>
      </c>
      <c r="O346" s="7">
        <v>-36350095.390000001</v>
      </c>
      <c r="P346" s="7">
        <v>-36350095.390000001</v>
      </c>
    </row>
    <row r="347" spans="1:16" x14ac:dyDescent="0.2">
      <c r="A347" s="3" t="s">
        <v>785</v>
      </c>
      <c r="B347" s="6" t="s">
        <v>335</v>
      </c>
      <c r="C347" s="7">
        <v>-28014272.129999999</v>
      </c>
      <c r="D347" s="7">
        <v>-6446675.5199999996</v>
      </c>
      <c r="E347" s="7">
        <v>-20550656.859999999</v>
      </c>
      <c r="F347" s="7">
        <v>-29171682.43</v>
      </c>
      <c r="G347" s="7">
        <v>-23761545.510000002</v>
      </c>
      <c r="H347" s="7">
        <v>-21852074.039999999</v>
      </c>
      <c r="I347" s="7">
        <v>-19761942.34</v>
      </c>
      <c r="J347" s="7">
        <v>-4851418.8</v>
      </c>
      <c r="K347" s="7">
        <v>-1693185.21</v>
      </c>
      <c r="L347" s="7">
        <v>153091.75</v>
      </c>
      <c r="M347" s="7">
        <v>10644084.130000001</v>
      </c>
      <c r="N347" s="7">
        <v>-827462.63</v>
      </c>
      <c r="O347" s="7">
        <v>-17207838.77</v>
      </c>
      <c r="P347" s="7">
        <v>-17207838.77</v>
      </c>
    </row>
    <row r="348" spans="1:16" x14ac:dyDescent="0.2">
      <c r="A348" s="3">
        <v>221001</v>
      </c>
      <c r="B348" s="6" t="s">
        <v>336</v>
      </c>
      <c r="C348" s="7">
        <v>10000000</v>
      </c>
      <c r="D348" s="7">
        <v>10000000</v>
      </c>
      <c r="E348" s="7">
        <v>10000000</v>
      </c>
      <c r="F348" s="7">
        <v>50000000</v>
      </c>
      <c r="G348" s="7">
        <v>50000000</v>
      </c>
      <c r="H348" s="7">
        <v>50000000</v>
      </c>
      <c r="I348" s="7">
        <v>40000000</v>
      </c>
      <c r="J348" s="7">
        <v>40000000</v>
      </c>
      <c r="K348" s="7">
        <v>40000000</v>
      </c>
      <c r="L348" s="7">
        <v>40000000</v>
      </c>
      <c r="M348" s="7">
        <v>40000000</v>
      </c>
      <c r="N348" s="7">
        <v>40000000</v>
      </c>
      <c r="O348" s="7">
        <v>40000000</v>
      </c>
      <c r="P348" s="7">
        <v>40000000</v>
      </c>
    </row>
    <row r="349" spans="1:16" x14ac:dyDescent="0.2">
      <c r="A349" s="3">
        <v>221026</v>
      </c>
      <c r="B349" s="6" t="s">
        <v>337</v>
      </c>
      <c r="C349" s="7">
        <v>-10000000</v>
      </c>
      <c r="D349" s="7">
        <v>-10000000</v>
      </c>
      <c r="E349" s="7">
        <v>-10000000</v>
      </c>
      <c r="F349" s="7">
        <v>-10000000</v>
      </c>
      <c r="G349" s="7">
        <v>-10000000</v>
      </c>
      <c r="H349" s="7">
        <v>-10000000</v>
      </c>
      <c r="I349" s="7">
        <v>-10000000</v>
      </c>
      <c r="J349" s="7">
        <v>-10000000</v>
      </c>
      <c r="K349" s="7">
        <v>-10000000</v>
      </c>
      <c r="L349" s="7">
        <v>-10000000</v>
      </c>
      <c r="M349" s="7">
        <v>-10000000</v>
      </c>
      <c r="N349" s="7">
        <v>-10000000</v>
      </c>
      <c r="O349" s="7">
        <v>-10000000</v>
      </c>
      <c r="P349" s="7">
        <v>-10000000</v>
      </c>
    </row>
    <row r="350" spans="1:16" x14ac:dyDescent="0.2">
      <c r="A350" s="3">
        <v>221072</v>
      </c>
      <c r="B350" s="6" t="s">
        <v>338</v>
      </c>
      <c r="C350" s="7">
        <v>-10000000</v>
      </c>
      <c r="D350" s="7">
        <v>-10000000</v>
      </c>
      <c r="E350" s="7">
        <v>-10000000</v>
      </c>
      <c r="F350" s="7">
        <v>-10000000</v>
      </c>
      <c r="G350" s="7">
        <v>-10000000</v>
      </c>
      <c r="H350" s="7">
        <v>-10000000</v>
      </c>
      <c r="I350" s="7">
        <v>-10000000</v>
      </c>
      <c r="J350" s="7">
        <v>-10000000</v>
      </c>
      <c r="K350" s="7">
        <v>-10000000</v>
      </c>
      <c r="L350" s="7">
        <v>-10000000</v>
      </c>
      <c r="M350" s="7">
        <v>-10000000</v>
      </c>
      <c r="N350" s="7">
        <v>-10000000</v>
      </c>
      <c r="O350" s="7">
        <v>-10000000</v>
      </c>
      <c r="P350" s="7">
        <v>-10000000</v>
      </c>
    </row>
    <row r="351" spans="1:16" x14ac:dyDescent="0.2">
      <c r="A351" s="3">
        <v>221073</v>
      </c>
      <c r="B351" s="6" t="s">
        <v>339</v>
      </c>
      <c r="C351" s="7">
        <v>-10000000</v>
      </c>
      <c r="D351" s="7">
        <v>-10000000</v>
      </c>
      <c r="E351" s="7">
        <v>-10000000</v>
      </c>
      <c r="F351" s="7">
        <v>-10000000</v>
      </c>
      <c r="G351" s="7">
        <v>-10000000</v>
      </c>
      <c r="H351" s="7">
        <v>-10000000</v>
      </c>
      <c r="I351" s="7">
        <v>-10000000</v>
      </c>
      <c r="J351" s="7">
        <v>-10000000</v>
      </c>
      <c r="K351" s="7">
        <v>-10000000</v>
      </c>
      <c r="L351" s="7">
        <v>-10000000</v>
      </c>
      <c r="M351" s="7">
        <v>-10000000</v>
      </c>
      <c r="N351" s="7">
        <v>-10000000</v>
      </c>
      <c r="O351" s="7">
        <v>-10000000</v>
      </c>
      <c r="P351" s="7">
        <v>-10000000</v>
      </c>
    </row>
    <row r="352" spans="1:16" x14ac:dyDescent="0.2">
      <c r="A352" s="3">
        <v>221074</v>
      </c>
      <c r="B352" s="6" t="s">
        <v>340</v>
      </c>
      <c r="C352" s="7">
        <v>-10000000</v>
      </c>
      <c r="D352" s="7">
        <v>-10000000</v>
      </c>
      <c r="E352" s="7">
        <v>-10000000</v>
      </c>
      <c r="F352" s="7">
        <v>-10000000</v>
      </c>
      <c r="G352" s="7">
        <v>-10000000</v>
      </c>
      <c r="H352" s="7">
        <v>-10000000</v>
      </c>
      <c r="I352" s="7">
        <v>-10000000</v>
      </c>
      <c r="J352" s="7">
        <v>-10000000</v>
      </c>
      <c r="K352" s="7">
        <v>-10000000</v>
      </c>
      <c r="L352" s="7">
        <v>-10000000</v>
      </c>
      <c r="M352" s="7">
        <v>-10000000</v>
      </c>
      <c r="N352" s="7">
        <v>-10000000</v>
      </c>
      <c r="O352" s="7">
        <v>-10000000</v>
      </c>
      <c r="P352" s="7">
        <v>-10000000</v>
      </c>
    </row>
    <row r="353" spans="1:16" x14ac:dyDescent="0.2">
      <c r="A353" s="3">
        <v>221075</v>
      </c>
      <c r="B353" s="6" t="s">
        <v>341</v>
      </c>
      <c r="C353" s="7">
        <v>-20000000</v>
      </c>
      <c r="D353" s="7">
        <v>-20000000</v>
      </c>
      <c r="E353" s="7">
        <v>-20000000</v>
      </c>
      <c r="F353" s="7">
        <v>-20000000</v>
      </c>
      <c r="G353" s="7">
        <v>-20000000</v>
      </c>
      <c r="H353" s="7">
        <v>-20000000</v>
      </c>
      <c r="I353" s="7">
        <v>-20000000</v>
      </c>
      <c r="J353" s="7">
        <v>-20000000</v>
      </c>
      <c r="K353" s="7">
        <v>-20000000</v>
      </c>
      <c r="L353" s="7">
        <v>-20000000</v>
      </c>
      <c r="M353" s="7">
        <v>-20000000</v>
      </c>
      <c r="N353" s="7">
        <v>-20000000</v>
      </c>
      <c r="O353" s="7">
        <v>-20000000</v>
      </c>
      <c r="P353" s="7">
        <v>-20000000</v>
      </c>
    </row>
    <row r="354" spans="1:16" x14ac:dyDescent="0.2">
      <c r="A354" s="3">
        <v>221076</v>
      </c>
      <c r="B354" s="6" t="s">
        <v>342</v>
      </c>
      <c r="C354" s="7">
        <v>-20000000</v>
      </c>
      <c r="D354" s="7">
        <v>-20000000</v>
      </c>
      <c r="E354" s="7">
        <v>-20000000</v>
      </c>
      <c r="F354" s="7">
        <v>-20000000</v>
      </c>
      <c r="G354" s="7">
        <v>-20000000</v>
      </c>
      <c r="H354" s="7">
        <v>-20000000</v>
      </c>
      <c r="I354" s="7">
        <v>-20000000</v>
      </c>
      <c r="J354" s="7">
        <v>-20000000</v>
      </c>
      <c r="K354" s="7">
        <v>-20000000</v>
      </c>
      <c r="L354" s="7">
        <v>-20000000</v>
      </c>
      <c r="M354" s="7">
        <v>-20000000</v>
      </c>
      <c r="N354" s="7">
        <v>-20000000</v>
      </c>
      <c r="O354" s="7">
        <v>-20000000</v>
      </c>
      <c r="P354" s="7">
        <v>-20000000</v>
      </c>
    </row>
    <row r="355" spans="1:16" x14ac:dyDescent="0.2">
      <c r="A355" s="3">
        <v>221078</v>
      </c>
      <c r="B355" s="6" t="s">
        <v>343</v>
      </c>
      <c r="C355" s="7">
        <v>-40000000</v>
      </c>
      <c r="D355" s="7">
        <v>-40000000</v>
      </c>
      <c r="E355" s="7">
        <v>-40000000</v>
      </c>
      <c r="F355" s="7">
        <v>-40000000</v>
      </c>
      <c r="G355" s="7">
        <v>-40000000</v>
      </c>
      <c r="H355" s="7">
        <v>-40000000</v>
      </c>
      <c r="I355" s="7">
        <v>-40000000</v>
      </c>
      <c r="J355" s="7">
        <v>-40000000</v>
      </c>
      <c r="K355" s="7">
        <v>-40000000</v>
      </c>
      <c r="L355" s="7">
        <v>-40000000</v>
      </c>
      <c r="M355" s="7">
        <v>-40000000</v>
      </c>
      <c r="N355" s="7">
        <v>-40000000</v>
      </c>
      <c r="O355" s="7">
        <v>-40000000</v>
      </c>
      <c r="P355" s="7">
        <v>-40000000</v>
      </c>
    </row>
    <row r="356" spans="1:16" x14ac:dyDescent="0.2">
      <c r="A356" s="3">
        <v>221079</v>
      </c>
      <c r="B356" s="6" t="s">
        <v>344</v>
      </c>
      <c r="C356" s="7">
        <v>-19700000</v>
      </c>
      <c r="D356" s="7">
        <v>-19700000</v>
      </c>
      <c r="E356" s="7">
        <v>-19700000</v>
      </c>
      <c r="F356" s="7">
        <v>-19700000</v>
      </c>
      <c r="G356" s="7">
        <v>-19700000</v>
      </c>
      <c r="H356" s="7">
        <v>-19700000</v>
      </c>
      <c r="I356" s="7">
        <v>-19700000</v>
      </c>
      <c r="J356" s="7">
        <v>-19700000</v>
      </c>
      <c r="K356" s="7">
        <v>-19700000</v>
      </c>
      <c r="L356" s="7">
        <v>-19700000</v>
      </c>
      <c r="M356" s="7">
        <v>-19700000</v>
      </c>
      <c r="N356" s="7">
        <v>-19700000</v>
      </c>
      <c r="O356" s="7">
        <v>-19700000</v>
      </c>
      <c r="P356" s="7">
        <v>-19700000</v>
      </c>
    </row>
    <row r="357" spans="1:16" x14ac:dyDescent="0.2">
      <c r="A357" s="3">
        <v>221080</v>
      </c>
      <c r="B357" s="6" t="s">
        <v>345</v>
      </c>
      <c r="C357" s="7">
        <v>-22000000</v>
      </c>
      <c r="D357" s="7">
        <v>-22000000</v>
      </c>
      <c r="E357" s="7">
        <v>-22000000</v>
      </c>
      <c r="F357" s="7">
        <v>-22000000</v>
      </c>
      <c r="G357" s="7">
        <v>-22000000</v>
      </c>
      <c r="H357" s="7">
        <v>-22000000</v>
      </c>
      <c r="I357" s="7">
        <v>-22000000</v>
      </c>
      <c r="J357" s="7">
        <v>-22000000</v>
      </c>
      <c r="K357" s="7">
        <v>-22000000</v>
      </c>
      <c r="L357" s="7">
        <v>-22000000</v>
      </c>
      <c r="M357" s="7">
        <v>-22000000</v>
      </c>
      <c r="N357" s="7">
        <v>-22000000</v>
      </c>
      <c r="O357" s="7">
        <v>-22000000</v>
      </c>
      <c r="P357" s="7">
        <v>-22000000</v>
      </c>
    </row>
    <row r="358" spans="1:16" x14ac:dyDescent="0.2">
      <c r="A358" s="3">
        <v>221081</v>
      </c>
      <c r="B358" s="6" t="s">
        <v>346</v>
      </c>
      <c r="C358" s="7">
        <v>-10000000</v>
      </c>
      <c r="D358" s="7">
        <v>-10000000</v>
      </c>
      <c r="E358" s="7">
        <v>-10000000</v>
      </c>
      <c r="F358" s="7">
        <v>-10000000</v>
      </c>
      <c r="G358" s="7">
        <v>-10000000</v>
      </c>
      <c r="H358" s="7">
        <v>-10000000</v>
      </c>
      <c r="I358" s="7">
        <v>-10000000</v>
      </c>
      <c r="J358" s="7">
        <v>-10000000</v>
      </c>
      <c r="K358" s="7">
        <v>-10000000</v>
      </c>
      <c r="L358" s="7">
        <v>-10000000</v>
      </c>
      <c r="M358" s="7">
        <v>-10000000</v>
      </c>
      <c r="N358" s="7">
        <v>-10000000</v>
      </c>
      <c r="O358" s="7">
        <v>-10000000</v>
      </c>
      <c r="P358" s="7">
        <v>-10000000</v>
      </c>
    </row>
    <row r="359" spans="1:16" x14ac:dyDescent="0.2">
      <c r="A359" s="3">
        <v>221085</v>
      </c>
      <c r="B359" s="6" t="s">
        <v>347</v>
      </c>
      <c r="C359" s="7">
        <v>-20000000</v>
      </c>
      <c r="D359" s="7">
        <v>-20000000</v>
      </c>
      <c r="E359" s="7">
        <v>-20000000</v>
      </c>
      <c r="F359" s="7">
        <v>-20000000</v>
      </c>
      <c r="G359" s="7">
        <v>-20000000</v>
      </c>
      <c r="H359" s="7">
        <v>-20000000</v>
      </c>
      <c r="I359" s="7">
        <v>-20000000</v>
      </c>
      <c r="J359" s="7">
        <v>-20000000</v>
      </c>
      <c r="K359" s="7">
        <v>-20000000</v>
      </c>
      <c r="L359" s="7">
        <v>-20000000</v>
      </c>
      <c r="M359" s="7">
        <v>-20000000</v>
      </c>
      <c r="N359" s="7">
        <v>-20000000</v>
      </c>
      <c r="O359" s="7">
        <v>-20000000</v>
      </c>
      <c r="P359" s="7">
        <v>-20000000</v>
      </c>
    </row>
    <row r="360" spans="1:16" x14ac:dyDescent="0.2">
      <c r="A360" s="3">
        <v>221086</v>
      </c>
      <c r="B360" s="6" t="s">
        <v>348</v>
      </c>
      <c r="C360" s="7">
        <v>-20000000</v>
      </c>
      <c r="D360" s="7">
        <v>-20000000</v>
      </c>
      <c r="E360" s="7">
        <v>-20000000</v>
      </c>
      <c r="F360" s="7">
        <v>-20000000</v>
      </c>
      <c r="G360" s="7">
        <v>-20000000</v>
      </c>
      <c r="H360" s="7">
        <v>-20000000</v>
      </c>
      <c r="I360" s="7">
        <v>-20000000</v>
      </c>
      <c r="J360" s="7">
        <v>-20000000</v>
      </c>
      <c r="K360" s="7">
        <v>-20000000</v>
      </c>
      <c r="L360" s="7">
        <v>-20000000</v>
      </c>
      <c r="M360" s="7">
        <v>-20000000</v>
      </c>
      <c r="N360" s="7">
        <v>-20000000</v>
      </c>
      <c r="O360" s="7">
        <v>-20000000</v>
      </c>
      <c r="P360" s="7">
        <v>-20000000</v>
      </c>
    </row>
    <row r="361" spans="1:16" x14ac:dyDescent="0.2">
      <c r="A361" s="3">
        <v>221087</v>
      </c>
      <c r="B361" s="6" t="s">
        <v>349</v>
      </c>
      <c r="C361" s="7">
        <v>-10000000</v>
      </c>
      <c r="D361" s="7">
        <v>-10000000</v>
      </c>
      <c r="E361" s="7">
        <v>-10000000</v>
      </c>
      <c r="F361" s="7">
        <v>-10000000</v>
      </c>
      <c r="G361" s="7">
        <v>-10000000</v>
      </c>
      <c r="H361" s="7">
        <v>-10000000</v>
      </c>
      <c r="I361" s="7">
        <v>-10000000</v>
      </c>
      <c r="J361" s="7">
        <v>-10000000</v>
      </c>
      <c r="K361" s="7">
        <v>-10000000</v>
      </c>
      <c r="L361" s="7">
        <v>-10000000</v>
      </c>
      <c r="M361" s="7">
        <v>-10000000</v>
      </c>
      <c r="N361" s="7">
        <v>-10000000</v>
      </c>
      <c r="O361" s="7">
        <v>-10000000</v>
      </c>
      <c r="P361" s="7">
        <v>-10000000</v>
      </c>
    </row>
    <row r="362" spans="1:16" x14ac:dyDescent="0.2">
      <c r="A362" s="3">
        <v>221088</v>
      </c>
      <c r="B362" s="6" t="s">
        <v>350</v>
      </c>
      <c r="C362" s="7">
        <v>-20000000</v>
      </c>
      <c r="D362" s="7">
        <v>-20000000</v>
      </c>
      <c r="E362" s="7">
        <v>-20000000</v>
      </c>
      <c r="F362" s="7">
        <v>-20000000</v>
      </c>
      <c r="G362" s="7">
        <v>-20000000</v>
      </c>
      <c r="H362" s="7">
        <v>-20000000</v>
      </c>
      <c r="I362" s="7">
        <v>-20000000</v>
      </c>
      <c r="J362" s="7">
        <v>-20000000</v>
      </c>
      <c r="K362" s="7">
        <v>-20000000</v>
      </c>
      <c r="L362" s="7">
        <v>-20000000</v>
      </c>
      <c r="M362" s="7">
        <v>-20000000</v>
      </c>
      <c r="N362" s="7">
        <v>-20000000</v>
      </c>
      <c r="O362" s="7">
        <v>-20000000</v>
      </c>
      <c r="P362" s="7">
        <v>-20000000</v>
      </c>
    </row>
    <row r="363" spans="1:16" x14ac:dyDescent="0.2">
      <c r="A363" s="3">
        <v>221089</v>
      </c>
      <c r="B363" s="6" t="s">
        <v>351</v>
      </c>
      <c r="C363" s="7">
        <v>0</v>
      </c>
      <c r="D363" s="7">
        <v>0</v>
      </c>
      <c r="E363" s="7">
        <v>0</v>
      </c>
      <c r="F363" s="7">
        <v>0</v>
      </c>
      <c r="G363" s="7">
        <v>0</v>
      </c>
      <c r="H363" s="7">
        <v>0</v>
      </c>
      <c r="I363" s="7">
        <v>0</v>
      </c>
      <c r="J363" s="7">
        <v>0</v>
      </c>
      <c r="K363" s="7">
        <v>0</v>
      </c>
      <c r="L363" s="7">
        <v>0</v>
      </c>
      <c r="M363" s="7">
        <v>0</v>
      </c>
      <c r="N363" s="7">
        <v>0</v>
      </c>
      <c r="O363" s="7">
        <v>0</v>
      </c>
      <c r="P363" s="7">
        <v>0</v>
      </c>
    </row>
    <row r="364" spans="1:16" x14ac:dyDescent="0.2">
      <c r="A364" s="3">
        <v>221091</v>
      </c>
      <c r="B364" s="6" t="s">
        <v>352</v>
      </c>
      <c r="C364" s="7">
        <v>-10000000</v>
      </c>
      <c r="D364" s="7">
        <v>-10000000</v>
      </c>
      <c r="E364" s="7">
        <v>-10000000</v>
      </c>
      <c r="F364" s="7">
        <v>-10000000</v>
      </c>
      <c r="G364" s="7">
        <v>-10000000</v>
      </c>
      <c r="H364" s="7">
        <v>-10000000</v>
      </c>
      <c r="I364" s="7">
        <v>0</v>
      </c>
      <c r="J364" s="7">
        <v>0</v>
      </c>
      <c r="K364" s="7">
        <v>0</v>
      </c>
      <c r="L364" s="7">
        <v>0</v>
      </c>
      <c r="M364" s="7">
        <v>0</v>
      </c>
      <c r="N364" s="7">
        <v>0</v>
      </c>
      <c r="O364" s="7">
        <v>0</v>
      </c>
      <c r="P364" s="7">
        <v>0</v>
      </c>
    </row>
    <row r="365" spans="1:16" x14ac:dyDescent="0.2">
      <c r="A365" s="3">
        <v>221093</v>
      </c>
      <c r="B365" s="6" t="s">
        <v>353</v>
      </c>
      <c r="C365" s="7">
        <v>-40000000</v>
      </c>
      <c r="D365" s="7">
        <v>-40000000</v>
      </c>
      <c r="E365" s="7">
        <v>-40000000</v>
      </c>
      <c r="F365" s="7">
        <v>-40000000</v>
      </c>
      <c r="G365" s="7">
        <v>-40000000</v>
      </c>
      <c r="H365" s="7">
        <v>-40000000</v>
      </c>
      <c r="I365" s="7">
        <v>-40000000</v>
      </c>
      <c r="J365" s="7">
        <v>-40000000</v>
      </c>
      <c r="K365" s="7">
        <v>-40000000</v>
      </c>
      <c r="L365" s="7">
        <v>-40000000</v>
      </c>
      <c r="M365" s="7">
        <v>-40000000</v>
      </c>
      <c r="N365" s="7">
        <v>-40000000</v>
      </c>
      <c r="O365" s="7">
        <v>-40000000</v>
      </c>
      <c r="P365" s="7">
        <v>-40000000</v>
      </c>
    </row>
    <row r="366" spans="1:16" x14ac:dyDescent="0.2">
      <c r="A366" s="3">
        <v>221094</v>
      </c>
      <c r="B366" s="6" t="s">
        <v>354</v>
      </c>
      <c r="C366" s="7">
        <v>-30000000</v>
      </c>
      <c r="D366" s="7">
        <v>-30000000</v>
      </c>
      <c r="E366" s="7">
        <v>-30000000</v>
      </c>
      <c r="F366" s="7">
        <v>-30000000</v>
      </c>
      <c r="G366" s="7">
        <v>-30000000</v>
      </c>
      <c r="H366" s="7">
        <v>-30000000</v>
      </c>
      <c r="I366" s="7">
        <v>-30000000</v>
      </c>
      <c r="J366" s="7">
        <v>-30000000</v>
      </c>
      <c r="K366" s="7">
        <v>-30000000</v>
      </c>
      <c r="L366" s="7">
        <v>-30000000</v>
      </c>
      <c r="M366" s="7">
        <v>-30000000</v>
      </c>
      <c r="N366" s="7">
        <v>-30000000</v>
      </c>
      <c r="O366" s="7">
        <v>-30000000</v>
      </c>
      <c r="P366" s="7">
        <v>-30000000</v>
      </c>
    </row>
    <row r="367" spans="1:16" x14ac:dyDescent="0.2">
      <c r="A367" s="3">
        <v>221095</v>
      </c>
      <c r="B367" s="6" t="s">
        <v>355</v>
      </c>
      <c r="C367" s="7">
        <v>-40000000</v>
      </c>
      <c r="D367" s="7">
        <v>-40000000</v>
      </c>
      <c r="E367" s="7">
        <v>-40000000</v>
      </c>
      <c r="F367" s="7">
        <v>-40000000</v>
      </c>
      <c r="G367" s="7">
        <v>-40000000</v>
      </c>
      <c r="H367" s="7">
        <v>-40000000</v>
      </c>
      <c r="I367" s="7">
        <v>-40000000</v>
      </c>
      <c r="J367" s="7">
        <v>-40000000</v>
      </c>
      <c r="K367" s="7">
        <v>-40000000</v>
      </c>
      <c r="L367" s="7">
        <v>-40000000</v>
      </c>
      <c r="M367" s="7">
        <v>-40000000</v>
      </c>
      <c r="N367" s="7">
        <v>-40000000</v>
      </c>
      <c r="O367" s="7">
        <v>-40000000</v>
      </c>
      <c r="P367" s="7">
        <v>-40000000</v>
      </c>
    </row>
    <row r="368" spans="1:16" x14ac:dyDescent="0.2">
      <c r="A368" s="3">
        <v>221097</v>
      </c>
      <c r="B368" s="6" t="s">
        <v>356</v>
      </c>
      <c r="C368" s="7">
        <v>-40000000</v>
      </c>
      <c r="D368" s="7">
        <v>-40000000</v>
      </c>
      <c r="E368" s="7">
        <v>-40000000</v>
      </c>
      <c r="F368" s="7">
        <v>-40000000</v>
      </c>
      <c r="G368" s="7">
        <v>-40000000</v>
      </c>
      <c r="H368" s="7">
        <v>-40000000</v>
      </c>
      <c r="I368" s="7">
        <v>-40000000</v>
      </c>
      <c r="J368" s="7">
        <v>-40000000</v>
      </c>
      <c r="K368" s="7">
        <v>-40000000</v>
      </c>
      <c r="L368" s="7">
        <v>-40000000</v>
      </c>
      <c r="M368" s="7">
        <v>-40000000</v>
      </c>
      <c r="N368" s="7">
        <v>-40000000</v>
      </c>
      <c r="O368" s="7">
        <v>-40000000</v>
      </c>
      <c r="P368" s="7">
        <v>-40000000</v>
      </c>
    </row>
    <row r="369" spans="1:16" x14ac:dyDescent="0.2">
      <c r="A369" s="3">
        <v>221098</v>
      </c>
      <c r="B369" s="6" t="s">
        <v>357</v>
      </c>
      <c r="C369" s="7">
        <v>0</v>
      </c>
      <c r="D369" s="7">
        <v>0</v>
      </c>
      <c r="E369" s="7">
        <v>0</v>
      </c>
      <c r="F369" s="7">
        <v>0</v>
      </c>
      <c r="G369" s="7">
        <v>0</v>
      </c>
      <c r="H369" s="7">
        <v>0</v>
      </c>
      <c r="I369" s="7">
        <v>0</v>
      </c>
      <c r="J369" s="7">
        <v>0</v>
      </c>
      <c r="K369" s="7">
        <v>0</v>
      </c>
      <c r="L369" s="7">
        <v>0</v>
      </c>
      <c r="M369" s="7">
        <v>0</v>
      </c>
      <c r="N369" s="7">
        <v>0</v>
      </c>
      <c r="O369" s="7">
        <v>0</v>
      </c>
      <c r="P369" s="7">
        <v>0</v>
      </c>
    </row>
    <row r="370" spans="1:16" x14ac:dyDescent="0.2">
      <c r="A370" s="3">
        <v>221099</v>
      </c>
      <c r="B370" s="6" t="s">
        <v>358</v>
      </c>
      <c r="C370" s="7">
        <v>-40000000</v>
      </c>
      <c r="D370" s="7">
        <v>-40000000</v>
      </c>
      <c r="E370" s="7">
        <v>-40000000</v>
      </c>
      <c r="F370" s="7">
        <v>-40000000</v>
      </c>
      <c r="G370" s="7">
        <v>-40000000</v>
      </c>
      <c r="H370" s="7">
        <v>-40000000</v>
      </c>
      <c r="I370" s="7">
        <v>-40000000</v>
      </c>
      <c r="J370" s="7">
        <v>-40000000</v>
      </c>
      <c r="K370" s="7">
        <v>-40000000</v>
      </c>
      <c r="L370" s="7">
        <v>-40000000</v>
      </c>
      <c r="M370" s="7">
        <v>-40000000</v>
      </c>
      <c r="N370" s="7">
        <v>-40000000</v>
      </c>
      <c r="O370" s="7">
        <v>-40000000</v>
      </c>
      <c r="P370" s="7">
        <v>-40000000</v>
      </c>
    </row>
    <row r="371" spans="1:16" x14ac:dyDescent="0.2">
      <c r="A371" s="3">
        <v>221100</v>
      </c>
      <c r="B371" s="6" t="s">
        <v>359</v>
      </c>
      <c r="C371" s="7">
        <v>-10000000</v>
      </c>
      <c r="D371" s="7">
        <v>-10000000</v>
      </c>
      <c r="E371" s="7">
        <v>-10000000</v>
      </c>
      <c r="F371" s="7">
        <v>-10000000</v>
      </c>
      <c r="G371" s="7">
        <v>-10000000</v>
      </c>
      <c r="H371" s="7">
        <v>-10000000</v>
      </c>
      <c r="I371" s="7">
        <v>-10000000</v>
      </c>
      <c r="J371" s="7">
        <v>-10000000</v>
      </c>
      <c r="K371" s="7">
        <v>-10000000</v>
      </c>
      <c r="L371" s="7">
        <v>-10000000</v>
      </c>
      <c r="M371" s="7">
        <v>-10000000</v>
      </c>
      <c r="N371" s="7">
        <v>-10000000</v>
      </c>
      <c r="O371" s="7">
        <v>-10000000</v>
      </c>
      <c r="P371" s="7">
        <v>-10000000</v>
      </c>
    </row>
    <row r="372" spans="1:16" x14ac:dyDescent="0.2">
      <c r="A372" s="3">
        <v>221101</v>
      </c>
      <c r="B372" s="6" t="s">
        <v>360</v>
      </c>
      <c r="C372" s="7">
        <v>-25000000</v>
      </c>
      <c r="D372" s="7">
        <v>-25000000</v>
      </c>
      <c r="E372" s="7">
        <v>-25000000</v>
      </c>
      <c r="F372" s="7">
        <v>-25000000</v>
      </c>
      <c r="G372" s="7">
        <v>-25000000</v>
      </c>
      <c r="H372" s="7">
        <v>-25000000</v>
      </c>
      <c r="I372" s="7">
        <v>-25000000</v>
      </c>
      <c r="J372" s="7">
        <v>-25000000</v>
      </c>
      <c r="K372" s="7">
        <v>-25000000</v>
      </c>
      <c r="L372" s="7">
        <v>-25000000</v>
      </c>
      <c r="M372" s="7">
        <v>-25000000</v>
      </c>
      <c r="N372" s="7">
        <v>-25000000</v>
      </c>
      <c r="O372" s="7">
        <v>-25000000</v>
      </c>
      <c r="P372" s="7">
        <v>-25000000</v>
      </c>
    </row>
    <row r="373" spans="1:16" x14ac:dyDescent="0.2">
      <c r="A373" s="3">
        <v>221102</v>
      </c>
      <c r="B373" s="6" t="s">
        <v>361</v>
      </c>
      <c r="C373" s="7">
        <v>-75000000</v>
      </c>
      <c r="D373" s="7">
        <v>-75000000</v>
      </c>
      <c r="E373" s="7">
        <v>-75000000</v>
      </c>
      <c r="F373" s="7">
        <v>-75000000</v>
      </c>
      <c r="G373" s="7">
        <v>-75000000</v>
      </c>
      <c r="H373" s="7">
        <v>-75000000</v>
      </c>
      <c r="I373" s="7">
        <v>-75000000</v>
      </c>
      <c r="J373" s="7">
        <v>-75000000</v>
      </c>
      <c r="K373" s="7">
        <v>-75000000</v>
      </c>
      <c r="L373" s="7">
        <v>-75000000</v>
      </c>
      <c r="M373" s="7">
        <v>-75000000</v>
      </c>
      <c r="N373" s="7">
        <v>-75000000</v>
      </c>
      <c r="O373" s="7">
        <v>-75000000</v>
      </c>
      <c r="P373" s="7">
        <v>-75000000</v>
      </c>
    </row>
    <row r="374" spans="1:16" x14ac:dyDescent="0.2">
      <c r="A374" s="3">
        <v>221103</v>
      </c>
      <c r="B374" s="6" t="s">
        <v>362</v>
      </c>
      <c r="C374" s="7">
        <v>-50000000</v>
      </c>
      <c r="D374" s="7">
        <v>-50000000</v>
      </c>
      <c r="E374" s="7">
        <v>-50000000</v>
      </c>
      <c r="F374" s="7">
        <v>-50000000</v>
      </c>
      <c r="G374" s="7">
        <v>-50000000</v>
      </c>
      <c r="H374" s="7">
        <v>-50000000</v>
      </c>
      <c r="I374" s="7">
        <v>-50000000</v>
      </c>
      <c r="J374" s="7">
        <v>-50000000</v>
      </c>
      <c r="K374" s="7">
        <v>-50000000</v>
      </c>
      <c r="L374" s="7">
        <v>-50000000</v>
      </c>
      <c r="M374" s="7">
        <v>-50000000</v>
      </c>
      <c r="N374" s="7">
        <v>-50000000</v>
      </c>
      <c r="O374" s="7">
        <v>-50000000</v>
      </c>
      <c r="P374" s="7">
        <v>-50000000</v>
      </c>
    </row>
    <row r="375" spans="1:16" x14ac:dyDescent="0.2">
      <c r="A375" s="3">
        <v>221104</v>
      </c>
      <c r="B375" s="6" t="s">
        <v>363</v>
      </c>
      <c r="C375" s="7">
        <v>0</v>
      </c>
      <c r="D375" s="7">
        <v>0</v>
      </c>
      <c r="E375" s="7">
        <v>0</v>
      </c>
      <c r="F375" s="7">
        <v>0</v>
      </c>
      <c r="G375" s="7">
        <v>0</v>
      </c>
      <c r="H375" s="7">
        <v>0</v>
      </c>
      <c r="I375" s="7">
        <v>0</v>
      </c>
      <c r="J375" s="7">
        <v>0</v>
      </c>
      <c r="K375" s="7">
        <v>0</v>
      </c>
      <c r="L375" s="7">
        <v>-50000000</v>
      </c>
      <c r="M375" s="7">
        <v>-50000000</v>
      </c>
      <c r="N375" s="7">
        <v>-50000000</v>
      </c>
      <c r="O375" s="7">
        <v>-50000000</v>
      </c>
      <c r="P375" s="7">
        <v>-50000000</v>
      </c>
    </row>
    <row r="376" spans="1:16" x14ac:dyDescent="0.2">
      <c r="A376" s="3">
        <v>231002</v>
      </c>
      <c r="B376" s="6" t="s">
        <v>364</v>
      </c>
      <c r="C376" s="7">
        <v>-257435000</v>
      </c>
      <c r="D376" s="7">
        <v>-234035000</v>
      </c>
      <c r="E376" s="7">
        <v>-218435000</v>
      </c>
      <c r="F376" s="7">
        <v>-186435160.41</v>
      </c>
      <c r="G376" s="7">
        <v>-172235160.41</v>
      </c>
      <c r="H376" s="7">
        <v>-162700035.41</v>
      </c>
      <c r="I376" s="7">
        <v>-185400035.41</v>
      </c>
      <c r="J376" s="7">
        <v>-194700035.41</v>
      </c>
      <c r="K376" s="7">
        <v>-224000036.41</v>
      </c>
      <c r="L376" s="7">
        <v>-181200036.41</v>
      </c>
      <c r="M376" s="7">
        <v>-174800036.41</v>
      </c>
      <c r="N376" s="7">
        <v>-203500036.41</v>
      </c>
      <c r="O376" s="7">
        <v>-141600036.41</v>
      </c>
      <c r="P376" s="7">
        <v>-141600036.41</v>
      </c>
    </row>
    <row r="377" spans="1:16" x14ac:dyDescent="0.2">
      <c r="A377" s="3">
        <v>239001</v>
      </c>
      <c r="B377" s="6" t="s">
        <v>336</v>
      </c>
      <c r="C377" s="7">
        <v>-10000000</v>
      </c>
      <c r="D377" s="7">
        <v>-10000000</v>
      </c>
      <c r="E377" s="7">
        <v>-10000000</v>
      </c>
      <c r="F377" s="7">
        <v>-50000000</v>
      </c>
      <c r="G377" s="7">
        <v>-50000000</v>
      </c>
      <c r="H377" s="7">
        <v>-50000000</v>
      </c>
      <c r="I377" s="7">
        <v>-40000000</v>
      </c>
      <c r="J377" s="7">
        <v>-40000000</v>
      </c>
      <c r="K377" s="7">
        <v>-40000000</v>
      </c>
      <c r="L377" s="7">
        <v>-40000000</v>
      </c>
      <c r="M377" s="7">
        <v>-40000000</v>
      </c>
      <c r="N377" s="7">
        <v>-40000000</v>
      </c>
      <c r="O377" s="7">
        <v>-40000000</v>
      </c>
      <c r="P377" s="7">
        <v>-40000000</v>
      </c>
    </row>
    <row r="378" spans="1:16" x14ac:dyDescent="0.2">
      <c r="A378" s="3">
        <v>232000</v>
      </c>
      <c r="B378" s="6" t="s">
        <v>365</v>
      </c>
      <c r="C378" s="7">
        <v>-3051647.6</v>
      </c>
      <c r="D378" s="7">
        <v>-2867669.46</v>
      </c>
      <c r="E378" s="7">
        <v>-1934551.13</v>
      </c>
      <c r="F378" s="7">
        <v>-2305612.7599999998</v>
      </c>
      <c r="G378" s="7">
        <v>-2780495.57</v>
      </c>
      <c r="H378" s="7">
        <v>-3759508.73</v>
      </c>
      <c r="I378" s="7">
        <v>-4832110.3099999996</v>
      </c>
      <c r="J378" s="7">
        <v>-3545280.67</v>
      </c>
      <c r="K378" s="7">
        <v>-4078936.81</v>
      </c>
      <c r="L378" s="7">
        <v>-3267703.26</v>
      </c>
      <c r="M378" s="7">
        <v>-4973956.47</v>
      </c>
      <c r="N378" s="7">
        <v>-4746266.28</v>
      </c>
      <c r="O378" s="7">
        <v>-6831003.6900000004</v>
      </c>
      <c r="P378" s="7">
        <v>-6831003.6900000004</v>
      </c>
    </row>
    <row r="379" spans="1:16" x14ac:dyDescent="0.2">
      <c r="A379" s="3">
        <v>232001</v>
      </c>
      <c r="B379" s="6" t="s">
        <v>366</v>
      </c>
      <c r="C379" s="7">
        <v>-3817165.76</v>
      </c>
      <c r="D379" s="7">
        <v>-2532710.7000000002</v>
      </c>
      <c r="E379" s="7">
        <v>-3963806.16</v>
      </c>
      <c r="F379" s="7">
        <v>-1854481.68</v>
      </c>
      <c r="G379" s="7">
        <v>-2318857.23</v>
      </c>
      <c r="H379" s="7">
        <v>-6144628.0300000003</v>
      </c>
      <c r="I379" s="7">
        <v>-4850953.33</v>
      </c>
      <c r="J379" s="7">
        <v>-7948667.9400000004</v>
      </c>
      <c r="K379" s="7">
        <v>-2856614.89</v>
      </c>
      <c r="L379" s="7">
        <v>-6804883.6900000004</v>
      </c>
      <c r="M379" s="7">
        <v>-8544264.9100000001</v>
      </c>
      <c r="N379" s="7">
        <v>-7978174.0499999998</v>
      </c>
      <c r="O379" s="7">
        <v>-5632633.1399999997</v>
      </c>
      <c r="P379" s="7">
        <v>-5632633.1399999997</v>
      </c>
    </row>
    <row r="380" spans="1:16" x14ac:dyDescent="0.2">
      <c r="A380" s="3">
        <v>232010</v>
      </c>
      <c r="B380" s="6" t="s">
        <v>367</v>
      </c>
      <c r="C380" s="7">
        <v>0</v>
      </c>
      <c r="D380" s="7">
        <v>0</v>
      </c>
      <c r="E380" s="7">
        <v>0</v>
      </c>
      <c r="F380" s="7">
        <v>0</v>
      </c>
      <c r="G380" s="7">
        <v>0</v>
      </c>
      <c r="H380" s="7">
        <v>0</v>
      </c>
      <c r="I380" s="7">
        <v>0</v>
      </c>
      <c r="J380" s="7">
        <v>0</v>
      </c>
      <c r="K380" s="7">
        <v>0</v>
      </c>
      <c r="L380" s="7">
        <v>0</v>
      </c>
      <c r="M380" s="7">
        <v>0</v>
      </c>
      <c r="N380" s="7">
        <v>0</v>
      </c>
      <c r="O380" s="7">
        <v>0</v>
      </c>
      <c r="P380" s="7">
        <v>0</v>
      </c>
    </row>
    <row r="381" spans="1:16" x14ac:dyDescent="0.2">
      <c r="A381" s="3">
        <v>232014</v>
      </c>
      <c r="B381" s="6" t="s">
        <v>368</v>
      </c>
      <c r="C381" s="7">
        <v>-2316416.15</v>
      </c>
      <c r="D381" s="7">
        <v>-1967192.04</v>
      </c>
      <c r="E381" s="7">
        <v>-2619800.62</v>
      </c>
      <c r="F381" s="7">
        <v>-2352481.42</v>
      </c>
      <c r="G381" s="7">
        <v>-1960375.29</v>
      </c>
      <c r="H381" s="7">
        <v>-3929663.92</v>
      </c>
      <c r="I381" s="7">
        <v>-2678403.48</v>
      </c>
      <c r="J381" s="7">
        <v>-1784038.77</v>
      </c>
      <c r="K381" s="7">
        <v>-1771386.65</v>
      </c>
      <c r="L381" s="7">
        <v>-1869451.87</v>
      </c>
      <c r="M381" s="7">
        <v>-3569923.39</v>
      </c>
      <c r="N381" s="7">
        <v>-3380131.58</v>
      </c>
      <c r="O381" s="7">
        <v>-3862691.46</v>
      </c>
      <c r="P381" s="7">
        <v>-3862691.46</v>
      </c>
    </row>
    <row r="382" spans="1:16" x14ac:dyDescent="0.2">
      <c r="A382" s="3">
        <v>232017</v>
      </c>
      <c r="B382" s="6" t="s">
        <v>369</v>
      </c>
      <c r="C382" s="7">
        <v>0</v>
      </c>
      <c r="D382" s="7">
        <v>0</v>
      </c>
      <c r="E382" s="7">
        <v>0</v>
      </c>
      <c r="F382" s="7">
        <v>0</v>
      </c>
      <c r="G382" s="7">
        <v>0</v>
      </c>
      <c r="H382" s="7">
        <v>0</v>
      </c>
      <c r="I382" s="7">
        <v>0</v>
      </c>
      <c r="J382" s="7">
        <v>0</v>
      </c>
      <c r="K382" s="7">
        <v>0</v>
      </c>
      <c r="L382" s="7">
        <v>0</v>
      </c>
      <c r="M382" s="7">
        <v>0</v>
      </c>
      <c r="N382" s="7">
        <v>0</v>
      </c>
      <c r="O382" s="7">
        <v>0</v>
      </c>
      <c r="P382" s="7">
        <v>0</v>
      </c>
    </row>
    <row r="383" spans="1:16" x14ac:dyDescent="0.2">
      <c r="A383" s="3">
        <v>232021</v>
      </c>
      <c r="B383" s="6" t="s">
        <v>370</v>
      </c>
      <c r="C383" s="7">
        <v>-1175849.08</v>
      </c>
      <c r="D383" s="7">
        <v>-1543836.87</v>
      </c>
      <c r="E383" s="7">
        <v>-4473952.4400000004</v>
      </c>
      <c r="F383" s="7">
        <v>-1850900.65</v>
      </c>
      <c r="G383" s="7">
        <v>-1221885.5900000001</v>
      </c>
      <c r="H383" s="7">
        <v>-1026343.33</v>
      </c>
      <c r="I383" s="7">
        <v>-1203599.67</v>
      </c>
      <c r="J383" s="7">
        <v>-1471762.96</v>
      </c>
      <c r="K383" s="7">
        <v>-1715985.35</v>
      </c>
      <c r="L383" s="7">
        <v>-1859049.25</v>
      </c>
      <c r="M383" s="7">
        <v>-995482.98</v>
      </c>
      <c r="N383" s="7">
        <v>-1214762.33</v>
      </c>
      <c r="O383" s="7">
        <v>-1454533.87</v>
      </c>
      <c r="P383" s="7">
        <v>-1454533.87</v>
      </c>
    </row>
    <row r="384" spans="1:16" x14ac:dyDescent="0.2">
      <c r="A384" s="3">
        <v>232022</v>
      </c>
      <c r="B384" s="6" t="s">
        <v>371</v>
      </c>
      <c r="C384" s="7">
        <v>2008.22</v>
      </c>
      <c r="D384" s="7">
        <v>0</v>
      </c>
      <c r="E384" s="7">
        <v>2934.52</v>
      </c>
      <c r="F384" s="7">
        <v>0</v>
      </c>
      <c r="G384" s="7">
        <v>5037.2700000000004</v>
      </c>
      <c r="H384" s="7">
        <v>-833724.73</v>
      </c>
      <c r="I384" s="7">
        <v>-839180.57</v>
      </c>
      <c r="J384" s="7">
        <v>3591.17</v>
      </c>
      <c r="K384" s="7">
        <v>5628.4</v>
      </c>
      <c r="L384" s="7">
        <v>4830.8</v>
      </c>
      <c r="M384" s="7">
        <v>-863697.99</v>
      </c>
      <c r="N384" s="7">
        <v>-864571.44</v>
      </c>
      <c r="O384" s="7">
        <v>6643.5</v>
      </c>
      <c r="P384" s="7">
        <v>6643.5</v>
      </c>
    </row>
    <row r="385" spans="1:16" x14ac:dyDescent="0.2">
      <c r="A385" s="3">
        <v>232024</v>
      </c>
      <c r="B385" s="6" t="s">
        <v>372</v>
      </c>
      <c r="C385" s="7">
        <v>-334301.03000000003</v>
      </c>
      <c r="D385" s="7">
        <v>-333100.03999999998</v>
      </c>
      <c r="E385" s="7">
        <v>-331892.96000000002</v>
      </c>
      <c r="F385" s="7">
        <v>-330679.77</v>
      </c>
      <c r="G385" s="7">
        <v>-329460.44</v>
      </c>
      <c r="H385" s="7">
        <v>-328234.92</v>
      </c>
      <c r="I385" s="7">
        <v>-327003.2</v>
      </c>
      <c r="J385" s="7">
        <v>-325765.24</v>
      </c>
      <c r="K385" s="7">
        <v>-324521.01</v>
      </c>
      <c r="L385" s="7">
        <v>-323270.48</v>
      </c>
      <c r="M385" s="7">
        <v>-322013.62</v>
      </c>
      <c r="N385" s="7">
        <v>-320750.39</v>
      </c>
      <c r="O385" s="7">
        <v>-319480.76</v>
      </c>
      <c r="P385" s="7">
        <v>-319480.76</v>
      </c>
    </row>
    <row r="386" spans="1:16" x14ac:dyDescent="0.2">
      <c r="A386" s="3">
        <v>232025</v>
      </c>
      <c r="B386" s="6" t="s">
        <v>370</v>
      </c>
      <c r="C386" s="7">
        <v>0</v>
      </c>
      <c r="D386" s="7">
        <v>0</v>
      </c>
      <c r="E386" s="7">
        <v>0</v>
      </c>
      <c r="F386" s="7">
        <v>0</v>
      </c>
      <c r="G386" s="7">
        <v>0</v>
      </c>
      <c r="H386" s="7">
        <v>0</v>
      </c>
      <c r="I386" s="7">
        <v>0</v>
      </c>
      <c r="J386" s="7">
        <v>0</v>
      </c>
      <c r="K386" s="7">
        <v>0</v>
      </c>
      <c r="L386" s="7">
        <v>0</v>
      </c>
      <c r="M386" s="7">
        <v>0</v>
      </c>
      <c r="N386" s="7">
        <v>0</v>
      </c>
      <c r="O386" s="7">
        <v>0</v>
      </c>
      <c r="P386" s="7">
        <v>0</v>
      </c>
    </row>
    <row r="387" spans="1:16" x14ac:dyDescent="0.2">
      <c r="A387" s="3">
        <v>232026</v>
      </c>
      <c r="B387" s="6" t="s">
        <v>373</v>
      </c>
      <c r="C387" s="7">
        <v>-34836.559999999998</v>
      </c>
      <c r="D387" s="7">
        <v>-34836.559999999998</v>
      </c>
      <c r="E387" s="7">
        <v>-67836.56</v>
      </c>
      <c r="F387" s="7">
        <v>-36336.559999999998</v>
      </c>
      <c r="G387" s="7">
        <v>-36336.559999999998</v>
      </c>
      <c r="H387" s="7">
        <v>-107065.56</v>
      </c>
      <c r="I387" s="7">
        <v>-46236.56</v>
      </c>
      <c r="J387" s="7">
        <v>-46236.56</v>
      </c>
      <c r="K387" s="7">
        <v>-46236.56</v>
      </c>
      <c r="L387" s="7">
        <v>-46236.56</v>
      </c>
      <c r="M387" s="7">
        <v>-46236.56</v>
      </c>
      <c r="N387" s="7">
        <v>-46236.56</v>
      </c>
      <c r="O387" s="7">
        <v>-59436.56</v>
      </c>
      <c r="P387" s="7">
        <v>-59436.56</v>
      </c>
    </row>
    <row r="388" spans="1:16" x14ac:dyDescent="0.2">
      <c r="A388" s="3">
        <v>232027</v>
      </c>
      <c r="B388" s="6" t="s">
        <v>374</v>
      </c>
      <c r="C388" s="7">
        <v>-4294831.34</v>
      </c>
      <c r="D388" s="7">
        <v>-4294831.34</v>
      </c>
      <c r="E388" s="7">
        <v>-2502263.5</v>
      </c>
      <c r="F388" s="7">
        <v>-849757.37</v>
      </c>
      <c r="G388" s="7">
        <v>-849757.37</v>
      </c>
      <c r="H388" s="7">
        <v>-849757.37</v>
      </c>
      <c r="I388" s="7">
        <v>-1709440.37</v>
      </c>
      <c r="J388" s="7">
        <v>-1709440.37</v>
      </c>
      <c r="K388" s="7">
        <v>-1709440.37</v>
      </c>
      <c r="L388" s="7">
        <v>-1707705.37</v>
      </c>
      <c r="M388" s="7">
        <v>-1707705.37</v>
      </c>
      <c r="N388" s="7">
        <v>-1707705.37</v>
      </c>
      <c r="O388" s="7">
        <v>-3489968.37</v>
      </c>
      <c r="P388" s="7">
        <v>-3489968.37</v>
      </c>
    </row>
    <row r="389" spans="1:16" x14ac:dyDescent="0.2">
      <c r="A389" s="3">
        <v>232028</v>
      </c>
      <c r="B389" s="6" t="s">
        <v>375</v>
      </c>
      <c r="C389" s="7">
        <v>-6138894.4800000004</v>
      </c>
      <c r="D389" s="7">
        <v>-6138894.4800000004</v>
      </c>
      <c r="E389" s="7">
        <v>-2000935.01</v>
      </c>
      <c r="F389" s="7">
        <v>-1817721.08</v>
      </c>
      <c r="G389" s="7">
        <v>-1817721.08</v>
      </c>
      <c r="H389" s="7">
        <v>-1816953.48</v>
      </c>
      <c r="I389" s="7">
        <v>-1441433.48</v>
      </c>
      <c r="J389" s="7">
        <v>-1441433.48</v>
      </c>
      <c r="K389" s="7">
        <v>-1441433.48</v>
      </c>
      <c r="L389" s="7">
        <v>-2152517.48</v>
      </c>
      <c r="M389" s="7">
        <v>-2152517.48</v>
      </c>
      <c r="N389" s="7">
        <v>-2152517.48</v>
      </c>
      <c r="O389" s="7">
        <v>-3576660.48</v>
      </c>
      <c r="P389" s="7">
        <v>-3576660.48</v>
      </c>
    </row>
    <row r="390" spans="1:16" x14ac:dyDescent="0.2">
      <c r="A390" s="3">
        <v>232031</v>
      </c>
      <c r="B390" s="6" t="s">
        <v>376</v>
      </c>
      <c r="C390" s="7">
        <v>0</v>
      </c>
      <c r="D390" s="7">
        <v>0</v>
      </c>
      <c r="E390" s="7">
        <v>0</v>
      </c>
      <c r="F390" s="7">
        <v>0</v>
      </c>
      <c r="G390" s="7">
        <v>0</v>
      </c>
      <c r="H390" s="7">
        <v>0</v>
      </c>
      <c r="I390" s="7">
        <v>0</v>
      </c>
      <c r="J390" s="7">
        <v>0</v>
      </c>
      <c r="K390" s="7">
        <v>0</v>
      </c>
      <c r="L390" s="7">
        <v>0</v>
      </c>
      <c r="M390" s="7">
        <v>0</v>
      </c>
      <c r="N390" s="7">
        <v>0</v>
      </c>
      <c r="O390" s="7">
        <v>0</v>
      </c>
      <c r="P390" s="7">
        <v>0</v>
      </c>
    </row>
    <row r="391" spans="1:16" x14ac:dyDescent="0.2">
      <c r="A391" s="3">
        <v>232032</v>
      </c>
      <c r="B391" s="6" t="s">
        <v>377</v>
      </c>
      <c r="C391" s="7">
        <v>-2020263.71</v>
      </c>
      <c r="D391" s="7">
        <v>-1972278.17</v>
      </c>
      <c r="E391" s="7">
        <v>-2121561.9300000002</v>
      </c>
      <c r="F391" s="7">
        <v>-2287375.9</v>
      </c>
      <c r="G391" s="7">
        <v>-2403050.92</v>
      </c>
      <c r="H391" s="7">
        <v>-2428336.33</v>
      </c>
      <c r="I391" s="7">
        <v>-2358859.94</v>
      </c>
      <c r="J391" s="7">
        <v>-2232859.66</v>
      </c>
      <c r="K391" s="7">
        <v>-2230410.87</v>
      </c>
      <c r="L391" s="7">
        <v>-2106386.33</v>
      </c>
      <c r="M391" s="7">
        <v>-2103590.06</v>
      </c>
      <c r="N391" s="7">
        <v>-2003413.31</v>
      </c>
      <c r="O391" s="7">
        <v>-2049554.31</v>
      </c>
      <c r="P391" s="7">
        <v>-2049554.31</v>
      </c>
    </row>
    <row r="392" spans="1:16" x14ac:dyDescent="0.2">
      <c r="A392" s="3">
        <v>232040</v>
      </c>
      <c r="B392" s="6" t="s">
        <v>378</v>
      </c>
      <c r="C392" s="7">
        <v>0</v>
      </c>
      <c r="D392" s="7">
        <v>-4394000</v>
      </c>
      <c r="E392" s="7">
        <v>-7465000</v>
      </c>
      <c r="F392" s="7">
        <v>-8778000</v>
      </c>
      <c r="G392" s="7">
        <v>-8591000</v>
      </c>
      <c r="H392" s="7">
        <v>-6751000</v>
      </c>
      <c r="I392" s="7">
        <v>-4003000</v>
      </c>
      <c r="J392" s="7">
        <v>-762000</v>
      </c>
      <c r="K392" s="7">
        <v>2471000</v>
      </c>
      <c r="L392" s="7">
        <v>5330000</v>
      </c>
      <c r="M392" s="7">
        <v>6634000</v>
      </c>
      <c r="N392" s="7">
        <v>4628000</v>
      </c>
      <c r="O392" s="7">
        <v>1000</v>
      </c>
      <c r="P392" s="7">
        <v>1000</v>
      </c>
    </row>
    <row r="393" spans="1:16" x14ac:dyDescent="0.2">
      <c r="A393" s="3">
        <v>232098</v>
      </c>
      <c r="B393" s="6" t="s">
        <v>379</v>
      </c>
      <c r="C393" s="7">
        <v>0</v>
      </c>
      <c r="D393" s="7">
        <v>0</v>
      </c>
      <c r="E393" s="7">
        <v>0</v>
      </c>
      <c r="F393" s="7">
        <v>0</v>
      </c>
      <c r="G393" s="7">
        <v>0</v>
      </c>
      <c r="H393" s="7">
        <v>0</v>
      </c>
      <c r="I393" s="7">
        <v>0</v>
      </c>
      <c r="J393" s="7">
        <v>0</v>
      </c>
      <c r="K393" s="7">
        <v>0</v>
      </c>
      <c r="L393" s="7">
        <v>0</v>
      </c>
      <c r="M393" s="7">
        <v>0</v>
      </c>
      <c r="N393" s="7">
        <v>-0.01</v>
      </c>
      <c r="O393" s="7">
        <v>0</v>
      </c>
      <c r="P393" s="7">
        <v>0</v>
      </c>
    </row>
    <row r="394" spans="1:16" x14ac:dyDescent="0.2">
      <c r="A394" s="3">
        <v>232099</v>
      </c>
      <c r="B394" s="6" t="s">
        <v>380</v>
      </c>
      <c r="C394" s="7">
        <v>3</v>
      </c>
      <c r="D394" s="7">
        <v>0</v>
      </c>
      <c r="E394" s="7">
        <v>0</v>
      </c>
      <c r="F394" s="7">
        <v>0</v>
      </c>
      <c r="G394" s="7">
        <v>0</v>
      </c>
      <c r="H394" s="7">
        <v>0</v>
      </c>
      <c r="I394" s="7">
        <v>0</v>
      </c>
      <c r="J394" s="7">
        <v>0</v>
      </c>
      <c r="K394" s="7">
        <v>0</v>
      </c>
      <c r="L394" s="7">
        <v>0</v>
      </c>
      <c r="M394" s="7">
        <v>0</v>
      </c>
      <c r="N394" s="7">
        <v>0</v>
      </c>
      <c r="O394" s="7">
        <v>0</v>
      </c>
      <c r="P394" s="7">
        <v>0</v>
      </c>
    </row>
    <row r="395" spans="1:16" x14ac:dyDescent="0.2">
      <c r="A395" s="3">
        <v>232100</v>
      </c>
      <c r="B395" s="6" t="s">
        <v>381</v>
      </c>
      <c r="C395" s="7">
        <v>0</v>
      </c>
      <c r="D395" s="7">
        <v>0</v>
      </c>
      <c r="E395" s="7">
        <v>0</v>
      </c>
      <c r="F395" s="7">
        <v>0</v>
      </c>
      <c r="G395" s="7">
        <v>0</v>
      </c>
      <c r="H395" s="7">
        <v>0</v>
      </c>
      <c r="I395" s="7">
        <v>0</v>
      </c>
      <c r="J395" s="7">
        <v>0</v>
      </c>
      <c r="K395" s="7">
        <v>0</v>
      </c>
      <c r="L395" s="7">
        <v>0</v>
      </c>
      <c r="M395" s="7">
        <v>0</v>
      </c>
      <c r="N395" s="7">
        <v>0</v>
      </c>
      <c r="O395" s="7">
        <v>0</v>
      </c>
      <c r="P395" s="7">
        <v>0</v>
      </c>
    </row>
    <row r="396" spans="1:16" x14ac:dyDescent="0.2">
      <c r="A396" s="3">
        <v>232109</v>
      </c>
      <c r="B396" s="6" t="s">
        <v>379</v>
      </c>
      <c r="C396" s="7">
        <v>0</v>
      </c>
      <c r="D396" s="7">
        <v>0</v>
      </c>
      <c r="E396" s="7">
        <v>0</v>
      </c>
      <c r="F396" s="7">
        <v>0</v>
      </c>
      <c r="G396" s="7">
        <v>0</v>
      </c>
      <c r="H396" s="7">
        <v>0</v>
      </c>
      <c r="I396" s="7">
        <v>0</v>
      </c>
      <c r="J396" s="7">
        <v>0</v>
      </c>
      <c r="K396" s="7">
        <v>0</v>
      </c>
      <c r="L396" s="7">
        <v>0</v>
      </c>
      <c r="M396" s="7">
        <v>0</v>
      </c>
      <c r="N396" s="7">
        <v>0</v>
      </c>
      <c r="O396" s="7">
        <v>0</v>
      </c>
      <c r="P396" s="7">
        <v>0</v>
      </c>
    </row>
    <row r="397" spans="1:16" x14ac:dyDescent="0.2">
      <c r="A397" s="3">
        <v>232202</v>
      </c>
      <c r="B397" s="6" t="s">
        <v>382</v>
      </c>
      <c r="C397" s="7">
        <v>-4594.93</v>
      </c>
      <c r="D397" s="7">
        <v>-4739.1400000000003</v>
      </c>
      <c r="E397" s="7">
        <v>-4739.1400000000003</v>
      </c>
      <c r="F397" s="7">
        <v>-6169.64</v>
      </c>
      <c r="G397" s="7">
        <v>-5667.36</v>
      </c>
      <c r="H397" s="7">
        <v>-18095.61</v>
      </c>
      <c r="I397" s="7">
        <v>-16812.310000000001</v>
      </c>
      <c r="J397" s="7">
        <v>-6672.54</v>
      </c>
      <c r="K397" s="7">
        <v>-6643.74</v>
      </c>
      <c r="L397" s="7">
        <v>-6740.68</v>
      </c>
      <c r="M397" s="7">
        <v>-19026.62</v>
      </c>
      <c r="N397" s="7">
        <v>-18304.990000000002</v>
      </c>
      <c r="O397" s="7">
        <v>-7111.79</v>
      </c>
      <c r="P397" s="7">
        <v>-7111.79</v>
      </c>
    </row>
    <row r="398" spans="1:16" x14ac:dyDescent="0.2">
      <c r="A398" s="3">
        <v>232211</v>
      </c>
      <c r="B398" s="6" t="s">
        <v>383</v>
      </c>
      <c r="C398" s="7">
        <v>-393.71</v>
      </c>
      <c r="D398" s="7">
        <v>-393.71</v>
      </c>
      <c r="E398" s="7">
        <v>-393.71</v>
      </c>
      <c r="F398" s="7">
        <v>-393.71</v>
      </c>
      <c r="G398" s="7">
        <v>28715.24</v>
      </c>
      <c r="H398" s="7">
        <v>44.3</v>
      </c>
      <c r="I398" s="7">
        <v>238.3</v>
      </c>
      <c r="J398" s="7">
        <v>28763.75</v>
      </c>
      <c r="K398" s="7">
        <v>28812.25</v>
      </c>
      <c r="L398" s="7">
        <v>28812.25</v>
      </c>
      <c r="M398" s="7">
        <v>-163.71</v>
      </c>
      <c r="N398" s="7">
        <v>-912.89</v>
      </c>
      <c r="O398" s="7">
        <v>28812.25</v>
      </c>
      <c r="P398" s="7">
        <v>28812.25</v>
      </c>
    </row>
    <row r="399" spans="1:16" x14ac:dyDescent="0.2">
      <c r="A399" s="3">
        <v>232212</v>
      </c>
      <c r="B399" s="6" t="s">
        <v>384</v>
      </c>
      <c r="C399" s="7">
        <v>0</v>
      </c>
      <c r="D399" s="7">
        <v>0</v>
      </c>
      <c r="E399" s="7">
        <v>0</v>
      </c>
      <c r="F399" s="7">
        <v>0</v>
      </c>
      <c r="G399" s="7">
        <v>0</v>
      </c>
      <c r="H399" s="7">
        <v>0</v>
      </c>
      <c r="I399" s="7">
        <v>0</v>
      </c>
      <c r="J399" s="7">
        <v>0</v>
      </c>
      <c r="K399" s="7">
        <v>0</v>
      </c>
      <c r="L399" s="7">
        <v>0</v>
      </c>
      <c r="M399" s="7">
        <v>0</v>
      </c>
      <c r="N399" s="7">
        <v>0</v>
      </c>
      <c r="O399" s="7">
        <v>0</v>
      </c>
      <c r="P399" s="7">
        <v>0</v>
      </c>
    </row>
    <row r="400" spans="1:16" x14ac:dyDescent="0.2">
      <c r="A400" s="3">
        <v>232213</v>
      </c>
      <c r="B400" s="6" t="s">
        <v>385</v>
      </c>
      <c r="C400" s="7">
        <v>-235.37</v>
      </c>
      <c r="D400" s="7">
        <v>-59630.62</v>
      </c>
      <c r="E400" s="7">
        <v>-59630.62</v>
      </c>
      <c r="F400" s="7">
        <v>-58724.12</v>
      </c>
      <c r="G400" s="7">
        <v>-58300.62</v>
      </c>
      <c r="H400" s="7">
        <v>-137230.06</v>
      </c>
      <c r="I400" s="7">
        <v>-137034.62</v>
      </c>
      <c r="J400" s="7">
        <v>-56318.62</v>
      </c>
      <c r="K400" s="7">
        <v>-57038.62</v>
      </c>
      <c r="L400" s="7">
        <v>-57015.12</v>
      </c>
      <c r="M400" s="7">
        <v>-134922.62</v>
      </c>
      <c r="N400" s="7">
        <v>-133883.12</v>
      </c>
      <c r="O400" s="7">
        <v>-57127.12</v>
      </c>
      <c r="P400" s="7">
        <v>-57127.12</v>
      </c>
    </row>
    <row r="401" spans="1:16" x14ac:dyDescent="0.2">
      <c r="A401" s="3">
        <v>232217</v>
      </c>
      <c r="B401" s="6" t="s">
        <v>386</v>
      </c>
      <c r="C401" s="7">
        <v>-950</v>
      </c>
      <c r="D401" s="7">
        <v>-950</v>
      </c>
      <c r="E401" s="7">
        <v>-950</v>
      </c>
      <c r="F401" s="7">
        <v>-950</v>
      </c>
      <c r="G401" s="7">
        <v>-950</v>
      </c>
      <c r="H401" s="7">
        <v>-950</v>
      </c>
      <c r="I401" s="7">
        <v>-950</v>
      </c>
      <c r="J401" s="7">
        <v>-950</v>
      </c>
      <c r="K401" s="7">
        <v>-950</v>
      </c>
      <c r="L401" s="7">
        <v>-950</v>
      </c>
      <c r="M401" s="7">
        <v>-950</v>
      </c>
      <c r="N401" s="7">
        <v>-950</v>
      </c>
      <c r="O401" s="7">
        <v>-950</v>
      </c>
      <c r="P401" s="7">
        <v>-950</v>
      </c>
    </row>
    <row r="402" spans="1:16" x14ac:dyDescent="0.2">
      <c r="A402" s="3">
        <v>232218</v>
      </c>
      <c r="B402" s="6" t="s">
        <v>387</v>
      </c>
      <c r="C402" s="7">
        <v>-209.16</v>
      </c>
      <c r="D402" s="7">
        <v>-209.16</v>
      </c>
      <c r="E402" s="7">
        <v>-202.53</v>
      </c>
      <c r="F402" s="7">
        <v>-202.53</v>
      </c>
      <c r="G402" s="7">
        <v>-202.53</v>
      </c>
      <c r="H402" s="7">
        <v>-202.53</v>
      </c>
      <c r="I402" s="7">
        <v>-202.53</v>
      </c>
      <c r="J402" s="7">
        <v>-202.53</v>
      </c>
      <c r="K402" s="7">
        <v>-202.53</v>
      </c>
      <c r="L402" s="7">
        <v>-202.53</v>
      </c>
      <c r="M402" s="7">
        <v>-202.53</v>
      </c>
      <c r="N402" s="7">
        <v>-202.53</v>
      </c>
      <c r="O402" s="7">
        <v>-202.53</v>
      </c>
      <c r="P402" s="7">
        <v>-202.53</v>
      </c>
    </row>
    <row r="403" spans="1:16" x14ac:dyDescent="0.2">
      <c r="A403" s="3">
        <v>232219</v>
      </c>
      <c r="B403" s="6" t="s">
        <v>388</v>
      </c>
      <c r="C403" s="7">
        <v>-198284.04</v>
      </c>
      <c r="D403" s="7">
        <v>-202662.28</v>
      </c>
      <c r="E403" s="7">
        <v>-960448.7</v>
      </c>
      <c r="F403" s="7">
        <v>-200027.61</v>
      </c>
      <c r="G403" s="7">
        <v>-192900.98</v>
      </c>
      <c r="H403" s="7">
        <v>-367184.7</v>
      </c>
      <c r="I403" s="7">
        <v>-973.03</v>
      </c>
      <c r="J403" s="7">
        <v>-195572.88</v>
      </c>
      <c r="K403" s="7">
        <v>-194463.14</v>
      </c>
      <c r="L403" s="7">
        <v>-195446.55</v>
      </c>
      <c r="M403" s="7">
        <v>-349977.17</v>
      </c>
      <c r="N403" s="7">
        <v>-337152.63</v>
      </c>
      <c r="O403" s="7">
        <v>-350134.75</v>
      </c>
      <c r="P403" s="7">
        <v>-350134.75</v>
      </c>
    </row>
    <row r="404" spans="1:16" x14ac:dyDescent="0.2">
      <c r="A404" s="3">
        <v>232220</v>
      </c>
      <c r="B404" s="6" t="s">
        <v>389</v>
      </c>
      <c r="C404" s="7">
        <v>-2423.1</v>
      </c>
      <c r="D404" s="7">
        <v>-4387.1000000000004</v>
      </c>
      <c r="E404" s="7">
        <v>-2447.1</v>
      </c>
      <c r="F404" s="7">
        <v>-2473.1</v>
      </c>
      <c r="G404" s="7">
        <v>-2481.1</v>
      </c>
      <c r="H404" s="7">
        <v>-2993.1</v>
      </c>
      <c r="I404" s="7">
        <v>-2977.1</v>
      </c>
      <c r="J404" s="7">
        <v>-2476</v>
      </c>
      <c r="K404" s="7">
        <v>-2494</v>
      </c>
      <c r="L404" s="7">
        <v>-2542</v>
      </c>
      <c r="M404" s="7">
        <v>-2980</v>
      </c>
      <c r="N404" s="7">
        <v>-3026</v>
      </c>
      <c r="O404" s="7">
        <v>-2520</v>
      </c>
      <c r="P404" s="7">
        <v>-2520</v>
      </c>
    </row>
    <row r="405" spans="1:16" x14ac:dyDescent="0.2">
      <c r="A405" s="3">
        <v>232221</v>
      </c>
      <c r="B405" s="6" t="s">
        <v>390</v>
      </c>
      <c r="C405" s="7">
        <v>-1943.35</v>
      </c>
      <c r="D405" s="7">
        <v>-2028.76</v>
      </c>
      <c r="E405" s="7">
        <v>-2028.76</v>
      </c>
      <c r="F405" s="7">
        <v>-1949.59</v>
      </c>
      <c r="G405" s="7">
        <v>-1949.59</v>
      </c>
      <c r="H405" s="7">
        <v>-2539.81</v>
      </c>
      <c r="I405" s="7">
        <v>-2511.85</v>
      </c>
      <c r="J405" s="7">
        <v>-1954.59</v>
      </c>
      <c r="K405" s="7">
        <v>-1934.59</v>
      </c>
      <c r="L405" s="7">
        <v>-1934.59</v>
      </c>
      <c r="M405" s="7">
        <v>-2523.2600000000002</v>
      </c>
      <c r="N405" s="7">
        <v>-2533.2600000000002</v>
      </c>
      <c r="O405" s="7">
        <v>-2790.21</v>
      </c>
      <c r="P405" s="7">
        <v>-2790.21</v>
      </c>
    </row>
    <row r="406" spans="1:16" x14ac:dyDescent="0.2">
      <c r="A406" s="3">
        <v>232222</v>
      </c>
      <c r="B406" s="6" t="s">
        <v>391</v>
      </c>
      <c r="C406" s="7">
        <v>-586.29</v>
      </c>
      <c r="D406" s="7">
        <v>-590.45000000000005</v>
      </c>
      <c r="E406" s="7">
        <v>-590.45000000000005</v>
      </c>
      <c r="F406" s="7">
        <v>-544.62</v>
      </c>
      <c r="G406" s="7">
        <v>-544.62</v>
      </c>
      <c r="H406" s="7">
        <v>-687.04</v>
      </c>
      <c r="I406" s="7">
        <v>-687.04</v>
      </c>
      <c r="J406" s="7">
        <v>-549.62</v>
      </c>
      <c r="K406" s="7">
        <v>-529.62</v>
      </c>
      <c r="L406" s="7">
        <v>-532.12</v>
      </c>
      <c r="M406" s="7">
        <v>-661.41</v>
      </c>
      <c r="N406" s="7">
        <v>-663.91</v>
      </c>
      <c r="O406" s="7">
        <v>-522.80999999999995</v>
      </c>
      <c r="P406" s="7">
        <v>-522.80999999999995</v>
      </c>
    </row>
    <row r="407" spans="1:16" x14ac:dyDescent="0.2">
      <c r="A407" s="3">
        <v>232223</v>
      </c>
      <c r="B407" s="6" t="s">
        <v>392</v>
      </c>
      <c r="C407" s="7">
        <v>635.25</v>
      </c>
      <c r="D407" s="7">
        <v>696.92</v>
      </c>
      <c r="E407" s="7">
        <v>696.92</v>
      </c>
      <c r="F407" s="7">
        <v>705.25</v>
      </c>
      <c r="G407" s="7">
        <v>695.25</v>
      </c>
      <c r="H407" s="7">
        <v>640.66</v>
      </c>
      <c r="I407" s="7">
        <v>640.66</v>
      </c>
      <c r="J407" s="7">
        <v>709</v>
      </c>
      <c r="K407" s="7">
        <v>709</v>
      </c>
      <c r="L407" s="7">
        <v>709</v>
      </c>
      <c r="M407" s="7">
        <v>643.79</v>
      </c>
      <c r="N407" s="7">
        <v>643.79</v>
      </c>
      <c r="O407" s="7">
        <v>588.62</v>
      </c>
      <c r="P407" s="7">
        <v>588.62</v>
      </c>
    </row>
    <row r="408" spans="1:16" x14ac:dyDescent="0.2">
      <c r="A408" s="3">
        <v>232230</v>
      </c>
      <c r="B408" s="6" t="s">
        <v>393</v>
      </c>
      <c r="C408" s="7">
        <v>0</v>
      </c>
      <c r="D408" s="7">
        <v>0</v>
      </c>
      <c r="E408" s="7">
        <v>0</v>
      </c>
      <c r="F408" s="7">
        <v>0</v>
      </c>
      <c r="G408" s="7">
        <v>0</v>
      </c>
      <c r="H408" s="7">
        <v>0</v>
      </c>
      <c r="I408" s="7">
        <v>0</v>
      </c>
      <c r="J408" s="7">
        <v>0</v>
      </c>
      <c r="K408" s="7">
        <v>0</v>
      </c>
      <c r="L408" s="7">
        <v>0</v>
      </c>
      <c r="M408" s="7">
        <v>0</v>
      </c>
      <c r="N408" s="7">
        <v>0</v>
      </c>
      <c r="O408" s="7">
        <v>0</v>
      </c>
      <c r="P408" s="7">
        <v>0</v>
      </c>
    </row>
    <row r="409" spans="1:16" x14ac:dyDescent="0.2">
      <c r="A409" s="3">
        <v>232232</v>
      </c>
      <c r="B409" s="6" t="s">
        <v>394</v>
      </c>
      <c r="C409" s="7">
        <v>-9060580.4600000009</v>
      </c>
      <c r="D409" s="7">
        <v>-4095698.11</v>
      </c>
      <c r="E409" s="7">
        <v>-2473966.65</v>
      </c>
      <c r="F409" s="7">
        <v>-1203271.8600000001</v>
      </c>
      <c r="G409" s="7">
        <v>-618946.68000000005</v>
      </c>
      <c r="H409" s="7">
        <v>-662383.18000000005</v>
      </c>
      <c r="I409" s="7">
        <v>-1598981.41</v>
      </c>
      <c r="J409" s="7">
        <v>-3286047.08</v>
      </c>
      <c r="K409" s="7">
        <v>-6279394.7800000003</v>
      </c>
      <c r="L409" s="7">
        <v>-10190706.26</v>
      </c>
      <c r="M409" s="7">
        <v>-12954229.74</v>
      </c>
      <c r="N409" s="7">
        <v>-12195048.24</v>
      </c>
      <c r="O409" s="7">
        <v>-8205459.0899999999</v>
      </c>
      <c r="P409" s="7">
        <v>-8205459.0899999999</v>
      </c>
    </row>
    <row r="410" spans="1:16" x14ac:dyDescent="0.2">
      <c r="A410" s="3">
        <v>232233</v>
      </c>
      <c r="B410" s="6" t="s">
        <v>395</v>
      </c>
      <c r="C410" s="7">
        <v>-47669144.280000001</v>
      </c>
      <c r="D410" s="7">
        <v>-48798505.259999998</v>
      </c>
      <c r="E410" s="7">
        <v>-48047655.109999999</v>
      </c>
      <c r="F410" s="7">
        <v>-42076351.829999998</v>
      </c>
      <c r="G410" s="7">
        <v>-36341494.659999996</v>
      </c>
      <c r="H410" s="7">
        <v>-25701636.710000001</v>
      </c>
      <c r="I410" s="7">
        <v>-23663662.5</v>
      </c>
      <c r="J410" s="7">
        <v>-27302413.289999999</v>
      </c>
      <c r="K410" s="7">
        <v>-21320819.719999999</v>
      </c>
      <c r="L410" s="7">
        <v>-23709355.670000002</v>
      </c>
      <c r="M410" s="7">
        <v>-33252273.27</v>
      </c>
      <c r="N410" s="7">
        <v>-35464105.579999998</v>
      </c>
      <c r="O410" s="7">
        <v>-45290502.719999999</v>
      </c>
      <c r="P410" s="7">
        <v>-45290502.719999999</v>
      </c>
    </row>
    <row r="411" spans="1:16" x14ac:dyDescent="0.2">
      <c r="A411" s="3">
        <v>232234</v>
      </c>
      <c r="B411" s="6" t="s">
        <v>396</v>
      </c>
      <c r="C411" s="7">
        <v>0</v>
      </c>
      <c r="D411" s="7">
        <v>0</v>
      </c>
      <c r="E411" s="7">
        <v>0</v>
      </c>
      <c r="F411" s="7">
        <v>0</v>
      </c>
      <c r="G411" s="7">
        <v>0</v>
      </c>
      <c r="H411" s="7">
        <v>0</v>
      </c>
      <c r="I411" s="7">
        <v>0</v>
      </c>
      <c r="J411" s="7">
        <v>0</v>
      </c>
      <c r="K411" s="7">
        <v>0</v>
      </c>
      <c r="L411" s="7">
        <v>0</v>
      </c>
      <c r="M411" s="7">
        <v>0</v>
      </c>
      <c r="N411" s="7">
        <v>0</v>
      </c>
      <c r="O411" s="7">
        <v>0</v>
      </c>
      <c r="P411" s="7">
        <v>0</v>
      </c>
    </row>
    <row r="412" spans="1:16" x14ac:dyDescent="0.2">
      <c r="A412" s="3">
        <v>232235</v>
      </c>
      <c r="B412" s="6" t="s">
        <v>397</v>
      </c>
      <c r="C412" s="7">
        <v>-292738.90999999997</v>
      </c>
      <c r="D412" s="7">
        <v>-240058.59</v>
      </c>
      <c r="E412" s="7">
        <v>691781.66</v>
      </c>
      <c r="F412" s="7">
        <v>364499.14</v>
      </c>
      <c r="G412" s="7">
        <v>-55225.279999999999</v>
      </c>
      <c r="H412" s="7">
        <v>-104187.42</v>
      </c>
      <c r="I412" s="7">
        <v>207707.4</v>
      </c>
      <c r="J412" s="7">
        <v>-367082.86</v>
      </c>
      <c r="K412" s="7">
        <v>26304.959999999999</v>
      </c>
      <c r="L412" s="7">
        <v>201126.42</v>
      </c>
      <c r="M412" s="7">
        <v>146431.85</v>
      </c>
      <c r="N412" s="7">
        <v>128970.91</v>
      </c>
      <c r="O412" s="7">
        <v>1027079.31</v>
      </c>
      <c r="P412" s="7">
        <v>1027079.31</v>
      </c>
    </row>
    <row r="413" spans="1:16" x14ac:dyDescent="0.2">
      <c r="A413" s="3">
        <v>232239</v>
      </c>
      <c r="B413" s="6" t="s">
        <v>398</v>
      </c>
      <c r="C413" s="7">
        <v>0</v>
      </c>
      <c r="D413" s="7">
        <v>0</v>
      </c>
      <c r="E413" s="7">
        <v>0</v>
      </c>
      <c r="F413" s="7">
        <v>0</v>
      </c>
      <c r="G413" s="7">
        <v>0</v>
      </c>
      <c r="H413" s="7">
        <v>0</v>
      </c>
      <c r="I413" s="7">
        <v>0</v>
      </c>
      <c r="J413" s="7">
        <v>0</v>
      </c>
      <c r="K413" s="7">
        <v>0</v>
      </c>
      <c r="L413" s="7">
        <v>0</v>
      </c>
      <c r="M413" s="7">
        <v>0</v>
      </c>
      <c r="N413" s="7">
        <v>0</v>
      </c>
      <c r="O413" s="7">
        <v>0</v>
      </c>
      <c r="P413" s="7">
        <v>0</v>
      </c>
    </row>
    <row r="414" spans="1:16" x14ac:dyDescent="0.2">
      <c r="A414" s="3">
        <v>232242</v>
      </c>
      <c r="B414" s="6" t="s">
        <v>399</v>
      </c>
      <c r="C414" s="7">
        <v>-610.69000000000005</v>
      </c>
      <c r="D414" s="7">
        <v>-574.02</v>
      </c>
      <c r="E414" s="7">
        <v>-576.87</v>
      </c>
      <c r="F414" s="7">
        <v>-576.87</v>
      </c>
      <c r="G414" s="7">
        <v>-586.87</v>
      </c>
      <c r="H414" s="7">
        <v>-672.02</v>
      </c>
      <c r="I414" s="7">
        <v>-672.02</v>
      </c>
      <c r="J414" s="7">
        <v>-580.62</v>
      </c>
      <c r="K414" s="7">
        <v>-580.62</v>
      </c>
      <c r="L414" s="7">
        <v>-583.12</v>
      </c>
      <c r="M414" s="7">
        <v>-666.39</v>
      </c>
      <c r="N414" s="7">
        <v>-668.89</v>
      </c>
      <c r="O414" s="7">
        <v>-882.26</v>
      </c>
      <c r="P414" s="7">
        <v>-882.26</v>
      </c>
    </row>
    <row r="415" spans="1:16" x14ac:dyDescent="0.2">
      <c r="A415" s="3">
        <v>232249</v>
      </c>
      <c r="B415" s="6" t="s">
        <v>388</v>
      </c>
      <c r="C415" s="7">
        <v>1554.63</v>
      </c>
      <c r="D415" s="7">
        <v>1554.63</v>
      </c>
      <c r="E415" s="7">
        <v>1554.63</v>
      </c>
      <c r="F415" s="7">
        <v>1554.63</v>
      </c>
      <c r="G415" s="7">
        <v>1554.63</v>
      </c>
      <c r="H415" s="7">
        <v>1554.63</v>
      </c>
      <c r="I415" s="7">
        <v>1554.63</v>
      </c>
      <c r="J415" s="7">
        <v>1554.63</v>
      </c>
      <c r="K415" s="7">
        <v>1554.63</v>
      </c>
      <c r="L415" s="7">
        <v>1554.63</v>
      </c>
      <c r="M415" s="7">
        <v>1554.63</v>
      </c>
      <c r="N415" s="7">
        <v>1554.63</v>
      </c>
      <c r="O415" s="7">
        <v>1554.63</v>
      </c>
      <c r="P415" s="7">
        <v>1554.63</v>
      </c>
    </row>
    <row r="416" spans="1:16" x14ac:dyDescent="0.2">
      <c r="A416" s="3">
        <v>232400</v>
      </c>
      <c r="B416" s="6" t="s">
        <v>400</v>
      </c>
      <c r="C416" s="7">
        <v>-102894.17</v>
      </c>
      <c r="D416" s="7">
        <v>-104176.43</v>
      </c>
      <c r="E416" s="7">
        <v>-116949.45</v>
      </c>
      <c r="F416" s="7">
        <v>-25508.09</v>
      </c>
      <c r="G416" s="7">
        <v>-38035.730000000003</v>
      </c>
      <c r="H416" s="7">
        <v>-48426.27</v>
      </c>
      <c r="I416" s="7">
        <v>-60526.49</v>
      </c>
      <c r="J416" s="7">
        <v>-72626.710000000006</v>
      </c>
      <c r="K416" s="7">
        <v>-48955.42</v>
      </c>
      <c r="L416" s="7">
        <v>-61971.63</v>
      </c>
      <c r="M416" s="7">
        <v>-71987.839999999997</v>
      </c>
      <c r="N416" s="7">
        <v>-85004.05</v>
      </c>
      <c r="O416" s="7">
        <v>-54486.93</v>
      </c>
      <c r="P416" s="7">
        <v>-54486.93</v>
      </c>
    </row>
    <row r="417" spans="1:16" x14ac:dyDescent="0.2">
      <c r="A417" s="3">
        <v>232450</v>
      </c>
      <c r="B417" s="6" t="s">
        <v>401</v>
      </c>
      <c r="C417" s="7">
        <v>-149744</v>
      </c>
      <c r="D417" s="7">
        <v>-149744</v>
      </c>
      <c r="E417" s="7">
        <v>-149744</v>
      </c>
      <c r="F417" s="7">
        <v>-105098</v>
      </c>
      <c r="G417" s="7">
        <v>-105098</v>
      </c>
      <c r="H417" s="7">
        <v>-105098</v>
      </c>
      <c r="I417" s="7">
        <v>-147514</v>
      </c>
      <c r="J417" s="7">
        <v>-147514</v>
      </c>
      <c r="K417" s="7">
        <v>-147514</v>
      </c>
      <c r="L417" s="7">
        <v>-128736</v>
      </c>
      <c r="M417" s="7">
        <v>-128736</v>
      </c>
      <c r="N417" s="7">
        <v>-128736</v>
      </c>
      <c r="O417" s="7">
        <v>-158758</v>
      </c>
      <c r="P417" s="7">
        <v>-158758</v>
      </c>
    </row>
    <row r="418" spans="1:16" x14ac:dyDescent="0.2">
      <c r="A418" s="3">
        <v>232666</v>
      </c>
      <c r="B418" s="6" t="s">
        <v>402</v>
      </c>
      <c r="C418" s="7">
        <v>0</v>
      </c>
      <c r="D418" s="7">
        <v>0</v>
      </c>
      <c r="E418" s="7">
        <v>0</v>
      </c>
      <c r="F418" s="7">
        <v>0</v>
      </c>
      <c r="G418" s="7">
        <v>0</v>
      </c>
      <c r="H418" s="7">
        <v>0</v>
      </c>
      <c r="I418" s="7">
        <v>0</v>
      </c>
      <c r="J418" s="7">
        <v>0</v>
      </c>
      <c r="K418" s="7">
        <v>0</v>
      </c>
      <c r="L418" s="7">
        <v>0</v>
      </c>
      <c r="M418" s="7">
        <v>0</v>
      </c>
      <c r="N418" s="7">
        <v>0</v>
      </c>
      <c r="O418" s="7">
        <v>0</v>
      </c>
      <c r="P418" s="7">
        <v>0</v>
      </c>
    </row>
    <row r="419" spans="1:16" x14ac:dyDescent="0.2">
      <c r="A419" s="3">
        <v>232999</v>
      </c>
      <c r="B419" s="6" t="s">
        <v>403</v>
      </c>
      <c r="C419" s="7">
        <v>-1636597.97</v>
      </c>
      <c r="D419" s="7">
        <v>-4692043.7</v>
      </c>
      <c r="E419" s="7">
        <v>-1521502.85</v>
      </c>
      <c r="F419" s="7">
        <v>-1544440.78</v>
      </c>
      <c r="G419" s="7">
        <v>0</v>
      </c>
      <c r="H419" s="7">
        <v>-1899298.42</v>
      </c>
      <c r="I419" s="7">
        <v>-2185367.11</v>
      </c>
      <c r="J419" s="7">
        <v>-1115207.99</v>
      </c>
      <c r="K419" s="7">
        <v>-3223620.27</v>
      </c>
      <c r="L419" s="7">
        <v>0</v>
      </c>
      <c r="M419" s="7">
        <v>0</v>
      </c>
      <c r="N419" s="7">
        <v>-108056.93</v>
      </c>
      <c r="O419" s="7">
        <v>-3943541.45</v>
      </c>
      <c r="P419" s="7">
        <v>-3943541.45</v>
      </c>
    </row>
    <row r="420" spans="1:16" x14ac:dyDescent="0.2">
      <c r="A420" s="3">
        <v>241001</v>
      </c>
      <c r="B420" s="6" t="s">
        <v>404</v>
      </c>
      <c r="C420" s="7">
        <v>-284068.34999999998</v>
      </c>
      <c r="D420" s="7">
        <v>-292178.28000000003</v>
      </c>
      <c r="E420" s="7">
        <v>-1880237.66</v>
      </c>
      <c r="F420" s="7">
        <v>-405783.03</v>
      </c>
      <c r="G420" s="7">
        <v>-409099.46</v>
      </c>
      <c r="H420" s="7">
        <v>-550414.49</v>
      </c>
      <c r="I420" s="7">
        <v>-565983.43999999994</v>
      </c>
      <c r="J420" s="7">
        <v>-572909.16</v>
      </c>
      <c r="K420" s="7">
        <v>-423498.38</v>
      </c>
      <c r="L420" s="7">
        <v>-433019.55</v>
      </c>
      <c r="M420" s="7">
        <v>-604927.5</v>
      </c>
      <c r="N420" s="7">
        <v>-634814.18999999994</v>
      </c>
      <c r="O420" s="7">
        <v>-479445.01</v>
      </c>
      <c r="P420" s="7">
        <v>-479445.01</v>
      </c>
    </row>
    <row r="421" spans="1:16" x14ac:dyDescent="0.2">
      <c r="A421" s="3">
        <v>241002</v>
      </c>
      <c r="B421" s="6" t="s">
        <v>405</v>
      </c>
      <c r="C421" s="7">
        <v>-352271.27</v>
      </c>
      <c r="D421" s="7">
        <v>-428655.99</v>
      </c>
      <c r="E421" s="7">
        <v>-841921.77</v>
      </c>
      <c r="F421" s="7">
        <v>-763199.58</v>
      </c>
      <c r="G421" s="7">
        <v>-847656.11</v>
      </c>
      <c r="H421" s="7">
        <v>-1141340</v>
      </c>
      <c r="I421" s="7">
        <v>-1226757.3400000001</v>
      </c>
      <c r="J421" s="7">
        <v>-1309238.03</v>
      </c>
      <c r="K421" s="7">
        <v>-1327917.58</v>
      </c>
      <c r="L421" s="7">
        <v>-1410148.68</v>
      </c>
      <c r="M421" s="7">
        <v>-1576321.4</v>
      </c>
      <c r="N421" s="7">
        <v>-1667832.77</v>
      </c>
      <c r="O421" s="7">
        <v>-18442.849999999999</v>
      </c>
      <c r="P421" s="7">
        <v>-18442.849999999999</v>
      </c>
    </row>
    <row r="422" spans="1:16" x14ac:dyDescent="0.2">
      <c r="A422" s="3">
        <v>241003</v>
      </c>
      <c r="B422" s="6" t="s">
        <v>406</v>
      </c>
      <c r="C422" s="7">
        <v>21127.99</v>
      </c>
      <c r="D422" s="7">
        <v>65258.84</v>
      </c>
      <c r="E422" s="7">
        <v>-458504.37</v>
      </c>
      <c r="F422" s="7">
        <v>36063.360000000001</v>
      </c>
      <c r="G422" s="7">
        <v>36345.17</v>
      </c>
      <c r="H422" s="7">
        <v>-41541.019999999997</v>
      </c>
      <c r="I422" s="7">
        <v>-44721.25</v>
      </c>
      <c r="J422" s="7">
        <v>-45726.66</v>
      </c>
      <c r="K422" s="7">
        <v>39868.61</v>
      </c>
      <c r="L422" s="7">
        <v>38073.81</v>
      </c>
      <c r="M422" s="7">
        <v>-50368.43</v>
      </c>
      <c r="N422" s="7">
        <v>-59264.55</v>
      </c>
      <c r="O422" s="7">
        <v>-184217.62</v>
      </c>
      <c r="P422" s="7">
        <v>-184217.62</v>
      </c>
    </row>
    <row r="423" spans="1:16" x14ac:dyDescent="0.2">
      <c r="A423" s="3">
        <v>241006</v>
      </c>
      <c r="B423" s="6" t="s">
        <v>407</v>
      </c>
      <c r="C423" s="7">
        <v>-123130.46</v>
      </c>
      <c r="D423" s="7">
        <v>-122897.94</v>
      </c>
      <c r="E423" s="7">
        <v>-122579.96</v>
      </c>
      <c r="F423" s="7">
        <v>-123837.06</v>
      </c>
      <c r="G423" s="7">
        <v>-123334.33</v>
      </c>
      <c r="H423" s="7">
        <v>-123361.75</v>
      </c>
      <c r="I423" s="7">
        <v>-122941.88</v>
      </c>
      <c r="J423" s="7">
        <v>-122734.99</v>
      </c>
      <c r="K423" s="7">
        <v>-123417.92</v>
      </c>
      <c r="L423" s="7">
        <v>-121833.72</v>
      </c>
      <c r="M423" s="7">
        <v>-122046.14</v>
      </c>
      <c r="N423" s="7">
        <v>-122290.95</v>
      </c>
      <c r="O423" s="7">
        <v>-122178.12</v>
      </c>
      <c r="P423" s="7">
        <v>-122178.12</v>
      </c>
    </row>
    <row r="424" spans="1:16" x14ac:dyDescent="0.2">
      <c r="A424" s="3">
        <v>241007</v>
      </c>
      <c r="B424" s="6" t="s">
        <v>408</v>
      </c>
      <c r="C424" s="7">
        <v>-51492.52</v>
      </c>
      <c r="D424" s="7">
        <v>-57955.25</v>
      </c>
      <c r="E424" s="7">
        <v>-57697.23</v>
      </c>
      <c r="F424" s="7">
        <v>-58320.87</v>
      </c>
      <c r="G424" s="7">
        <v>-57856.56</v>
      </c>
      <c r="H424" s="7">
        <v>-57090.87</v>
      </c>
      <c r="I424" s="7">
        <v>-57565.18</v>
      </c>
      <c r="J424" s="7">
        <v>-57540.639999999999</v>
      </c>
      <c r="K424" s="7">
        <v>-57899.67</v>
      </c>
      <c r="L424" s="7">
        <v>-56913.919999999998</v>
      </c>
      <c r="M424" s="7">
        <v>-57069.47</v>
      </c>
      <c r="N424" s="7">
        <v>-57203.58</v>
      </c>
      <c r="O424" s="7">
        <v>-57016.65</v>
      </c>
      <c r="P424" s="7">
        <v>-57016.65</v>
      </c>
    </row>
    <row r="425" spans="1:16" x14ac:dyDescent="0.2">
      <c r="A425" s="3">
        <v>241011</v>
      </c>
      <c r="B425" s="6" t="s">
        <v>404</v>
      </c>
      <c r="C425" s="7">
        <v>4188.03</v>
      </c>
      <c r="D425" s="7">
        <v>4188.03</v>
      </c>
      <c r="E425" s="7">
        <v>4188.03</v>
      </c>
      <c r="F425" s="7">
        <v>4188.03</v>
      </c>
      <c r="G425" s="7">
        <v>4188.03</v>
      </c>
      <c r="H425" s="7">
        <v>4188.03</v>
      </c>
      <c r="I425" s="7">
        <v>4188.03</v>
      </c>
      <c r="J425" s="7">
        <v>4188.03</v>
      </c>
      <c r="K425" s="7">
        <v>4188.03</v>
      </c>
      <c r="L425" s="7">
        <v>4188.03</v>
      </c>
      <c r="M425" s="7">
        <v>4188.03</v>
      </c>
      <c r="N425" s="7">
        <v>4188.03</v>
      </c>
      <c r="O425" s="7">
        <v>4188.03</v>
      </c>
      <c r="P425" s="7">
        <v>4188.03</v>
      </c>
    </row>
    <row r="426" spans="1:16" x14ac:dyDescent="0.2">
      <c r="A426" s="3">
        <v>241012</v>
      </c>
      <c r="B426" s="6" t="s">
        <v>405</v>
      </c>
      <c r="C426" s="7">
        <v>511.23</v>
      </c>
      <c r="D426" s="7">
        <v>511.23</v>
      </c>
      <c r="E426" s="7">
        <v>511.23</v>
      </c>
      <c r="F426" s="7">
        <v>511.23</v>
      </c>
      <c r="G426" s="7">
        <v>511.23</v>
      </c>
      <c r="H426" s="7">
        <v>511.23</v>
      </c>
      <c r="I426" s="7">
        <v>511.23</v>
      </c>
      <c r="J426" s="7">
        <v>511.23</v>
      </c>
      <c r="K426" s="7">
        <v>511.23</v>
      </c>
      <c r="L426" s="7">
        <v>511.23</v>
      </c>
      <c r="M426" s="7">
        <v>511.23</v>
      </c>
      <c r="N426" s="7">
        <v>511.23</v>
      </c>
      <c r="O426" s="7">
        <v>511.23</v>
      </c>
      <c r="P426" s="7">
        <v>511.23</v>
      </c>
    </row>
    <row r="427" spans="1:16" x14ac:dyDescent="0.2">
      <c r="A427" s="3">
        <v>241013</v>
      </c>
      <c r="B427" s="6" t="s">
        <v>406</v>
      </c>
      <c r="C427" s="7">
        <v>1290.6099999999999</v>
      </c>
      <c r="D427" s="7">
        <v>1290.6099999999999</v>
      </c>
      <c r="E427" s="7">
        <v>1290.6099999999999</v>
      </c>
      <c r="F427" s="7">
        <v>1290.6099999999999</v>
      </c>
      <c r="G427" s="7">
        <v>1290.6099999999999</v>
      </c>
      <c r="H427" s="7">
        <v>1290.6099999999999</v>
      </c>
      <c r="I427" s="7">
        <v>1290.6099999999999</v>
      </c>
      <c r="J427" s="7">
        <v>1290.6099999999999</v>
      </c>
      <c r="K427" s="7">
        <v>1290.6099999999999</v>
      </c>
      <c r="L427" s="7">
        <v>1290.6099999999999</v>
      </c>
      <c r="M427" s="7">
        <v>1290.6099999999999</v>
      </c>
      <c r="N427" s="7">
        <v>1290.6099999999999</v>
      </c>
      <c r="O427" s="7">
        <v>1290.6099999999999</v>
      </c>
      <c r="P427" s="7">
        <v>1290.6099999999999</v>
      </c>
    </row>
    <row r="428" spans="1:16" x14ac:dyDescent="0.2">
      <c r="A428" s="3">
        <v>241023</v>
      </c>
      <c r="B428" s="6" t="s">
        <v>409</v>
      </c>
      <c r="C428" s="7">
        <v>0</v>
      </c>
      <c r="D428" s="7">
        <v>0</v>
      </c>
      <c r="E428" s="7">
        <v>0</v>
      </c>
      <c r="F428" s="7">
        <v>0</v>
      </c>
      <c r="G428" s="7">
        <v>0</v>
      </c>
      <c r="H428" s="7">
        <v>0</v>
      </c>
      <c r="I428" s="7">
        <v>0</v>
      </c>
      <c r="J428" s="7">
        <v>0</v>
      </c>
      <c r="K428" s="7">
        <v>0</v>
      </c>
      <c r="L428" s="7">
        <v>0</v>
      </c>
      <c r="M428" s="7">
        <v>0</v>
      </c>
      <c r="N428" s="7">
        <v>0</v>
      </c>
      <c r="O428" s="7">
        <v>0</v>
      </c>
      <c r="P428" s="7">
        <v>0</v>
      </c>
    </row>
    <row r="429" spans="1:16" x14ac:dyDescent="0.2">
      <c r="A429" s="3">
        <v>241030</v>
      </c>
      <c r="B429" s="6" t="s">
        <v>410</v>
      </c>
      <c r="C429" s="7">
        <v>0</v>
      </c>
      <c r="D429" s="7">
        <v>0</v>
      </c>
      <c r="E429" s="7">
        <v>0</v>
      </c>
      <c r="F429" s="7">
        <v>0</v>
      </c>
      <c r="G429" s="7">
        <v>0</v>
      </c>
      <c r="H429" s="7">
        <v>0</v>
      </c>
      <c r="I429" s="7">
        <v>0</v>
      </c>
      <c r="J429" s="7">
        <v>0</v>
      </c>
      <c r="K429" s="7">
        <v>0</v>
      </c>
      <c r="L429" s="7">
        <v>0</v>
      </c>
      <c r="M429" s="7">
        <v>0</v>
      </c>
      <c r="N429" s="7">
        <v>0</v>
      </c>
      <c r="O429" s="7">
        <v>0</v>
      </c>
      <c r="P429" s="7">
        <v>0</v>
      </c>
    </row>
    <row r="430" spans="1:16" x14ac:dyDescent="0.2">
      <c r="A430" s="3">
        <v>241031</v>
      </c>
      <c r="B430" s="6" t="s">
        <v>411</v>
      </c>
      <c r="C430" s="7">
        <v>622676.68999999994</v>
      </c>
      <c r="D430" s="7">
        <v>708829.69</v>
      </c>
      <c r="E430" s="7">
        <v>791376.56</v>
      </c>
      <c r="F430" s="7">
        <v>1025420.87</v>
      </c>
      <c r="G430" s="7">
        <v>1109193.6299999999</v>
      </c>
      <c r="H430" s="7">
        <v>1192733.51</v>
      </c>
      <c r="I430" s="7">
        <v>1277222.53</v>
      </c>
      <c r="J430" s="7">
        <v>1360482.31</v>
      </c>
      <c r="K430" s="7">
        <v>1465380.41</v>
      </c>
      <c r="L430" s="7">
        <v>1549686.79</v>
      </c>
      <c r="M430" s="7">
        <v>1634058.65</v>
      </c>
      <c r="N430" s="7">
        <v>1723692.45</v>
      </c>
      <c r="O430" s="7">
        <v>56684.93</v>
      </c>
      <c r="P430" s="7">
        <v>56684.93</v>
      </c>
    </row>
    <row r="431" spans="1:16" x14ac:dyDescent="0.2">
      <c r="A431" s="3">
        <v>241041</v>
      </c>
      <c r="B431" s="6" t="s">
        <v>411</v>
      </c>
      <c r="C431" s="7">
        <v>239.77</v>
      </c>
      <c r="D431" s="7">
        <v>239.77</v>
      </c>
      <c r="E431" s="7">
        <v>239.77</v>
      </c>
      <c r="F431" s="7">
        <v>239.77</v>
      </c>
      <c r="G431" s="7">
        <v>239.77</v>
      </c>
      <c r="H431" s="7">
        <v>239.77</v>
      </c>
      <c r="I431" s="7">
        <v>239.77</v>
      </c>
      <c r="J431" s="7">
        <v>239.77</v>
      </c>
      <c r="K431" s="7">
        <v>239.77</v>
      </c>
      <c r="L431" s="7">
        <v>239.77</v>
      </c>
      <c r="M431" s="7">
        <v>239.77</v>
      </c>
      <c r="N431" s="7">
        <v>239.77</v>
      </c>
      <c r="O431" s="7">
        <v>239.77</v>
      </c>
      <c r="P431" s="7">
        <v>239.77</v>
      </c>
    </row>
    <row r="432" spans="1:16" x14ac:dyDescent="0.2">
      <c r="A432" s="3">
        <v>236011</v>
      </c>
      <c r="B432" s="6" t="s">
        <v>412</v>
      </c>
      <c r="C432" s="7">
        <v>0</v>
      </c>
      <c r="D432" s="7">
        <v>0</v>
      </c>
      <c r="E432" s="7">
        <v>0</v>
      </c>
      <c r="F432" s="7">
        <v>0</v>
      </c>
      <c r="G432" s="7">
        <v>262.74</v>
      </c>
      <c r="H432" s="7">
        <v>262.74</v>
      </c>
      <c r="I432" s="7">
        <v>262.74</v>
      </c>
      <c r="J432" s="7">
        <v>0</v>
      </c>
      <c r="K432" s="7">
        <v>-3274666.66</v>
      </c>
      <c r="L432" s="7">
        <v>-4724719.2699999996</v>
      </c>
      <c r="M432" s="7">
        <v>-6268412.2400000002</v>
      </c>
      <c r="N432" s="7">
        <v>20.64</v>
      </c>
      <c r="O432" s="7">
        <v>0</v>
      </c>
      <c r="P432" s="7">
        <v>0</v>
      </c>
    </row>
    <row r="433" spans="1:16" x14ac:dyDescent="0.2">
      <c r="A433" s="3">
        <v>236012</v>
      </c>
      <c r="B433" s="6" t="s">
        <v>413</v>
      </c>
      <c r="C433" s="7">
        <v>-1236300.01</v>
      </c>
      <c r="D433" s="7">
        <v>-1344476.26</v>
      </c>
      <c r="E433" s="7">
        <v>-1452652.51</v>
      </c>
      <c r="F433" s="7">
        <v>-1560828.76</v>
      </c>
      <c r="G433" s="7">
        <v>-1008660.04</v>
      </c>
      <c r="H433" s="7">
        <v>-1127884.8400000001</v>
      </c>
      <c r="I433" s="7">
        <v>-1277576.48</v>
      </c>
      <c r="J433" s="7">
        <v>-1395050.92</v>
      </c>
      <c r="K433" s="7">
        <v>-1512525.36</v>
      </c>
      <c r="L433" s="7">
        <v>-1629999.8</v>
      </c>
      <c r="M433" s="7">
        <v>-1060947.83</v>
      </c>
      <c r="N433" s="7">
        <v>-1182159.7</v>
      </c>
      <c r="O433" s="7">
        <v>-1402761.12</v>
      </c>
      <c r="P433" s="7">
        <v>-1402761.12</v>
      </c>
    </row>
    <row r="434" spans="1:16" x14ac:dyDescent="0.2">
      <c r="A434" s="3">
        <v>236015</v>
      </c>
      <c r="B434" s="6" t="s">
        <v>414</v>
      </c>
      <c r="C434" s="7">
        <v>0</v>
      </c>
      <c r="D434" s="7">
        <v>0</v>
      </c>
      <c r="E434" s="7">
        <v>0</v>
      </c>
      <c r="F434" s="7">
        <v>0</v>
      </c>
      <c r="G434" s="7">
        <v>0</v>
      </c>
      <c r="H434" s="7">
        <v>0</v>
      </c>
      <c r="I434" s="7">
        <v>0</v>
      </c>
      <c r="J434" s="7">
        <v>0</v>
      </c>
      <c r="K434" s="7">
        <v>0</v>
      </c>
      <c r="L434" s="7">
        <v>0</v>
      </c>
      <c r="M434" s="7">
        <v>0</v>
      </c>
      <c r="N434" s="7">
        <v>0</v>
      </c>
      <c r="O434" s="7">
        <v>0</v>
      </c>
      <c r="P434" s="7">
        <v>0</v>
      </c>
    </row>
    <row r="435" spans="1:16" x14ac:dyDescent="0.2">
      <c r="A435" s="3">
        <v>236016</v>
      </c>
      <c r="B435" s="6" t="s">
        <v>415</v>
      </c>
      <c r="C435" s="7">
        <v>0</v>
      </c>
      <c r="D435" s="7">
        <v>0</v>
      </c>
      <c r="E435" s="7">
        <v>0</v>
      </c>
      <c r="F435" s="7">
        <v>0</v>
      </c>
      <c r="G435" s="7">
        <v>0</v>
      </c>
      <c r="H435" s="7">
        <v>0</v>
      </c>
      <c r="I435" s="7">
        <v>0</v>
      </c>
      <c r="J435" s="7">
        <v>0</v>
      </c>
      <c r="K435" s="7">
        <v>0</v>
      </c>
      <c r="L435" s="7">
        <v>0</v>
      </c>
      <c r="M435" s="7">
        <v>0</v>
      </c>
      <c r="N435" s="7">
        <v>0</v>
      </c>
      <c r="O435" s="7">
        <v>0</v>
      </c>
      <c r="P435" s="7">
        <v>0</v>
      </c>
    </row>
    <row r="436" spans="1:16" x14ac:dyDescent="0.2">
      <c r="A436" s="3">
        <v>236018</v>
      </c>
      <c r="B436" s="6" t="s">
        <v>1732</v>
      </c>
      <c r="C436" s="7">
        <v>0</v>
      </c>
      <c r="D436" s="7">
        <v>0</v>
      </c>
      <c r="E436" s="7">
        <v>0</v>
      </c>
      <c r="F436" s="7">
        <v>0</v>
      </c>
      <c r="G436" s="7">
        <v>0</v>
      </c>
      <c r="H436" s="7">
        <v>0</v>
      </c>
      <c r="I436" s="7">
        <v>0</v>
      </c>
      <c r="J436" s="7">
        <v>0</v>
      </c>
      <c r="K436" s="7">
        <v>0</v>
      </c>
      <c r="L436" s="7">
        <v>0</v>
      </c>
      <c r="M436" s="7">
        <v>0</v>
      </c>
      <c r="N436" s="7">
        <v>0</v>
      </c>
      <c r="O436" s="7">
        <v>0</v>
      </c>
      <c r="P436" s="7">
        <v>0</v>
      </c>
    </row>
    <row r="437" spans="1:16" x14ac:dyDescent="0.2">
      <c r="A437" s="3">
        <v>236019</v>
      </c>
      <c r="B437" s="6" t="s">
        <v>1733</v>
      </c>
      <c r="C437" s="7">
        <v>0</v>
      </c>
      <c r="D437" s="7">
        <v>0</v>
      </c>
      <c r="E437" s="7">
        <v>0</v>
      </c>
      <c r="F437" s="7">
        <v>0</v>
      </c>
      <c r="G437" s="7">
        <v>0</v>
      </c>
      <c r="H437" s="7">
        <v>0</v>
      </c>
      <c r="I437" s="7">
        <v>0</v>
      </c>
      <c r="J437" s="7">
        <v>0</v>
      </c>
      <c r="K437" s="7">
        <v>0</v>
      </c>
      <c r="L437" s="7">
        <v>0</v>
      </c>
      <c r="M437" s="7">
        <v>0</v>
      </c>
      <c r="N437" s="7">
        <v>0</v>
      </c>
      <c r="O437" s="7">
        <v>-30373</v>
      </c>
      <c r="P437" s="7">
        <v>-30373</v>
      </c>
    </row>
    <row r="438" spans="1:16" x14ac:dyDescent="0.2">
      <c r="A438" s="3">
        <v>236020</v>
      </c>
      <c r="B438" s="6" t="s">
        <v>416</v>
      </c>
      <c r="C438" s="7">
        <v>38498762.350000001</v>
      </c>
      <c r="D438" s="7">
        <v>38498762.350000001</v>
      </c>
      <c r="E438" s="7">
        <v>38498762.350000001</v>
      </c>
      <c r="F438" s="7">
        <v>24134403.350000001</v>
      </c>
      <c r="G438" s="7">
        <v>24134403.350000001</v>
      </c>
      <c r="H438" s="7">
        <v>24134403.350000001</v>
      </c>
      <c r="I438" s="7">
        <v>24134403.350000001</v>
      </c>
      <c r="J438" s="7">
        <v>24134403.350000001</v>
      </c>
      <c r="K438" s="7">
        <v>24134403.350000001</v>
      </c>
      <c r="L438" s="7">
        <v>357923.35</v>
      </c>
      <c r="M438" s="7">
        <v>357923.35</v>
      </c>
      <c r="N438" s="7">
        <v>357923.35</v>
      </c>
      <c r="O438" s="7">
        <v>0</v>
      </c>
      <c r="P438" s="7">
        <v>0</v>
      </c>
    </row>
    <row r="439" spans="1:16" x14ac:dyDescent="0.2">
      <c r="A439" s="3">
        <v>236021</v>
      </c>
      <c r="B439" s="6" t="s">
        <v>417</v>
      </c>
      <c r="C439" s="7">
        <v>0</v>
      </c>
      <c r="D439" s="7">
        <v>-1983260.56</v>
      </c>
      <c r="E439" s="7">
        <v>2319749.44</v>
      </c>
      <c r="F439" s="7">
        <v>-79582.559999999998</v>
      </c>
      <c r="G439" s="7">
        <v>-746882.56000000006</v>
      </c>
      <c r="H439" s="7">
        <v>-930548.56</v>
      </c>
      <c r="I439" s="7">
        <v>6716.44</v>
      </c>
      <c r="J439" s="7">
        <v>6716.44</v>
      </c>
      <c r="K439" s="7">
        <v>6716.44</v>
      </c>
      <c r="L439" s="7">
        <v>1545920.44</v>
      </c>
      <c r="M439" s="7">
        <v>1545920.44</v>
      </c>
      <c r="N439" s="7">
        <v>1545920.44</v>
      </c>
      <c r="O439" s="7">
        <v>54817</v>
      </c>
      <c r="P439" s="7">
        <v>54817</v>
      </c>
    </row>
    <row r="440" spans="1:16" x14ac:dyDescent="0.2">
      <c r="A440" s="3">
        <v>236026</v>
      </c>
      <c r="B440" s="6" t="s">
        <v>418</v>
      </c>
      <c r="C440" s="7">
        <v>0</v>
      </c>
      <c r="D440" s="7">
        <v>0</v>
      </c>
      <c r="E440" s="7">
        <v>0</v>
      </c>
      <c r="F440" s="7">
        <v>0</v>
      </c>
      <c r="G440" s="7">
        <v>0</v>
      </c>
      <c r="H440" s="7">
        <v>0</v>
      </c>
      <c r="I440" s="7">
        <v>2538911</v>
      </c>
      <c r="J440" s="7">
        <v>2538911</v>
      </c>
      <c r="K440" s="7">
        <v>0</v>
      </c>
      <c r="L440" s="7">
        <v>0</v>
      </c>
      <c r="M440" s="7">
        <v>0</v>
      </c>
      <c r="N440" s="7">
        <v>-217994.55</v>
      </c>
      <c r="O440" s="7">
        <v>0</v>
      </c>
      <c r="P440" s="7">
        <v>0</v>
      </c>
    </row>
    <row r="441" spans="1:16" x14ac:dyDescent="0.2">
      <c r="A441" s="3">
        <v>236027</v>
      </c>
      <c r="B441" s="6" t="s">
        <v>419</v>
      </c>
      <c r="C441" s="7">
        <v>0</v>
      </c>
      <c r="D441" s="7">
        <v>0</v>
      </c>
      <c r="E441" s="7">
        <v>0</v>
      </c>
      <c r="F441" s="7">
        <v>0</v>
      </c>
      <c r="G441" s="7">
        <v>0</v>
      </c>
      <c r="H441" s="7">
        <v>0</v>
      </c>
      <c r="I441" s="7">
        <v>-408878</v>
      </c>
      <c r="J441" s="7">
        <v>-408878</v>
      </c>
      <c r="K441" s="7">
        <v>0</v>
      </c>
      <c r="L441" s="7">
        <v>0</v>
      </c>
      <c r="M441" s="7">
        <v>0</v>
      </c>
      <c r="N441" s="7">
        <v>0</v>
      </c>
      <c r="O441" s="7">
        <v>0</v>
      </c>
      <c r="P441" s="7">
        <v>0</v>
      </c>
    </row>
    <row r="442" spans="1:16" x14ac:dyDescent="0.2">
      <c r="A442" s="3">
        <v>236028</v>
      </c>
      <c r="B442" s="6" t="s">
        <v>420</v>
      </c>
      <c r="C442" s="7">
        <v>0</v>
      </c>
      <c r="D442" s="7">
        <v>0</v>
      </c>
      <c r="E442" s="7">
        <v>0</v>
      </c>
      <c r="F442" s="7">
        <v>0</v>
      </c>
      <c r="G442" s="7">
        <v>0</v>
      </c>
      <c r="H442" s="7">
        <v>0</v>
      </c>
      <c r="I442" s="7">
        <v>-2230033</v>
      </c>
      <c r="J442" s="7">
        <v>-2230033</v>
      </c>
      <c r="K442" s="7">
        <v>-100000</v>
      </c>
      <c r="L442" s="7">
        <v>-222740</v>
      </c>
      <c r="M442" s="7">
        <v>-222740</v>
      </c>
      <c r="N442" s="7">
        <v>0</v>
      </c>
      <c r="O442" s="7">
        <v>0</v>
      </c>
      <c r="P442" s="7">
        <v>0</v>
      </c>
    </row>
    <row r="443" spans="1:16" x14ac:dyDescent="0.2">
      <c r="A443" s="3">
        <v>236029</v>
      </c>
      <c r="B443" s="6" t="s">
        <v>421</v>
      </c>
      <c r="C443" s="7">
        <v>0</v>
      </c>
      <c r="D443" s="7">
        <v>0</v>
      </c>
      <c r="E443" s="7">
        <v>0</v>
      </c>
      <c r="F443" s="7">
        <v>0</v>
      </c>
      <c r="G443" s="7">
        <v>0</v>
      </c>
      <c r="H443" s="7">
        <v>0</v>
      </c>
      <c r="I443" s="7">
        <v>0</v>
      </c>
      <c r="J443" s="7">
        <v>0</v>
      </c>
      <c r="K443" s="7">
        <v>0</v>
      </c>
      <c r="L443" s="7">
        <v>0</v>
      </c>
      <c r="M443" s="7">
        <v>0</v>
      </c>
      <c r="N443" s="7">
        <v>0</v>
      </c>
      <c r="O443" s="7">
        <v>3451842</v>
      </c>
      <c r="P443" s="7">
        <v>3451842</v>
      </c>
    </row>
    <row r="444" spans="1:16" x14ac:dyDescent="0.2">
      <c r="A444" s="3">
        <v>236030</v>
      </c>
      <c r="B444" s="6" t="s">
        <v>422</v>
      </c>
      <c r="C444" s="7">
        <v>2567448.0499999998</v>
      </c>
      <c r="D444" s="7">
        <v>2567448.0499999998</v>
      </c>
      <c r="E444" s="7">
        <v>2567448.0499999998</v>
      </c>
      <c r="F444" s="7">
        <v>2567448.0499999998</v>
      </c>
      <c r="G444" s="7">
        <v>2567448.0499999998</v>
      </c>
      <c r="H444" s="7">
        <v>2567448.0499999998</v>
      </c>
      <c r="I444" s="7">
        <v>2567448.0499999998</v>
      </c>
      <c r="J444" s="7">
        <v>2567448.0499999998</v>
      </c>
      <c r="K444" s="7">
        <v>2567448.0499999998</v>
      </c>
      <c r="L444" s="7">
        <v>2777538.05</v>
      </c>
      <c r="M444" s="7">
        <v>2793762.05</v>
      </c>
      <c r="N444" s="7">
        <v>2793762.05</v>
      </c>
      <c r="O444" s="7">
        <v>0</v>
      </c>
      <c r="P444" s="7">
        <v>0</v>
      </c>
    </row>
    <row r="445" spans="1:16" x14ac:dyDescent="0.2">
      <c r="A445" s="3">
        <v>236031</v>
      </c>
      <c r="B445" s="6" t="s">
        <v>423</v>
      </c>
      <c r="C445" s="7">
        <v>0</v>
      </c>
      <c r="D445" s="7">
        <v>-392770</v>
      </c>
      <c r="E445" s="7">
        <v>-2500225</v>
      </c>
      <c r="F445" s="7">
        <v>-2977091</v>
      </c>
      <c r="G445" s="7">
        <v>-30943</v>
      </c>
      <c r="H445" s="7">
        <v>-39276</v>
      </c>
      <c r="I445" s="7">
        <v>-55942</v>
      </c>
      <c r="J445" s="7">
        <v>-55942</v>
      </c>
      <c r="K445" s="7">
        <v>-64275</v>
      </c>
      <c r="L445" s="7">
        <v>837055</v>
      </c>
      <c r="M445" s="7">
        <v>828722</v>
      </c>
      <c r="N445" s="7">
        <v>820389</v>
      </c>
      <c r="O445" s="7">
        <v>3488612.05</v>
      </c>
      <c r="P445" s="7">
        <v>3488612.05</v>
      </c>
    </row>
    <row r="446" spans="1:16" x14ac:dyDescent="0.2">
      <c r="A446" s="3">
        <v>236036</v>
      </c>
      <c r="B446" s="6" t="s">
        <v>424</v>
      </c>
      <c r="C446" s="7">
        <v>0</v>
      </c>
      <c r="D446" s="7">
        <v>0</v>
      </c>
      <c r="E446" s="7">
        <v>0</v>
      </c>
      <c r="F446" s="7">
        <v>0</v>
      </c>
      <c r="G446" s="7">
        <v>0</v>
      </c>
      <c r="H446" s="7">
        <v>0</v>
      </c>
      <c r="I446" s="7">
        <v>71962</v>
      </c>
      <c r="J446" s="7">
        <v>71962</v>
      </c>
      <c r="K446" s="7">
        <v>71962</v>
      </c>
      <c r="L446" s="7">
        <v>71962</v>
      </c>
      <c r="M446" s="7">
        <v>71962</v>
      </c>
      <c r="N446" s="7">
        <v>71962</v>
      </c>
      <c r="O446" s="7">
        <v>71962</v>
      </c>
      <c r="P446" s="7">
        <v>71962</v>
      </c>
    </row>
    <row r="447" spans="1:16" x14ac:dyDescent="0.2">
      <c r="A447" s="3">
        <v>236037</v>
      </c>
      <c r="B447" s="6" t="s">
        <v>425</v>
      </c>
      <c r="C447" s="7">
        <v>0</v>
      </c>
      <c r="D447" s="7">
        <v>0</v>
      </c>
      <c r="E447" s="7">
        <v>0</v>
      </c>
      <c r="F447" s="7">
        <v>0</v>
      </c>
      <c r="G447" s="7">
        <v>0</v>
      </c>
      <c r="H447" s="7">
        <v>0</v>
      </c>
      <c r="I447" s="7">
        <v>33397</v>
      </c>
      <c r="J447" s="7">
        <v>33397</v>
      </c>
      <c r="K447" s="7">
        <v>33397</v>
      </c>
      <c r="L447" s="7">
        <v>33397</v>
      </c>
      <c r="M447" s="7">
        <v>33397</v>
      </c>
      <c r="N447" s="7">
        <v>33397</v>
      </c>
      <c r="O447" s="7">
        <v>33397</v>
      </c>
      <c r="P447" s="7">
        <v>33397</v>
      </c>
    </row>
    <row r="448" spans="1:16" x14ac:dyDescent="0.2">
      <c r="A448" s="3">
        <v>236038</v>
      </c>
      <c r="B448" s="6" t="s">
        <v>426</v>
      </c>
      <c r="C448" s="7">
        <v>0</v>
      </c>
      <c r="D448" s="7">
        <v>0</v>
      </c>
      <c r="E448" s="7">
        <v>0</v>
      </c>
      <c r="F448" s="7">
        <v>0</v>
      </c>
      <c r="G448" s="7">
        <v>0</v>
      </c>
      <c r="H448" s="7">
        <v>0</v>
      </c>
      <c r="I448" s="7">
        <v>-372904</v>
      </c>
      <c r="J448" s="7">
        <v>-372904</v>
      </c>
      <c r="K448" s="7">
        <v>-372904</v>
      </c>
      <c r="L448" s="7">
        <v>-382112</v>
      </c>
      <c r="M448" s="7">
        <v>-382112</v>
      </c>
      <c r="N448" s="7">
        <v>-382112</v>
      </c>
      <c r="O448" s="7">
        <v>-382112</v>
      </c>
      <c r="P448" s="7">
        <v>-382112</v>
      </c>
    </row>
    <row r="449" spans="1:16" x14ac:dyDescent="0.2">
      <c r="A449" s="3">
        <v>236039</v>
      </c>
      <c r="B449" s="6" t="s">
        <v>427</v>
      </c>
      <c r="C449" s="7">
        <v>0</v>
      </c>
      <c r="D449" s="7">
        <v>0</v>
      </c>
      <c r="E449" s="7">
        <v>0</v>
      </c>
      <c r="F449" s="7">
        <v>0</v>
      </c>
      <c r="G449" s="7">
        <v>0</v>
      </c>
      <c r="H449" s="7">
        <v>0</v>
      </c>
      <c r="I449" s="7">
        <v>0</v>
      </c>
      <c r="J449" s="7">
        <v>0</v>
      </c>
      <c r="K449" s="7">
        <v>0</v>
      </c>
      <c r="L449" s="7">
        <v>0</v>
      </c>
      <c r="M449" s="7">
        <v>0</v>
      </c>
      <c r="N449" s="7">
        <v>0</v>
      </c>
      <c r="O449" s="7">
        <v>326274</v>
      </c>
      <c r="P449" s="7">
        <v>326274</v>
      </c>
    </row>
    <row r="450" spans="1:16" x14ac:dyDescent="0.2">
      <c r="A450" s="3">
        <v>236045</v>
      </c>
      <c r="B450" s="6" t="s">
        <v>428</v>
      </c>
      <c r="C450" s="7">
        <v>0</v>
      </c>
      <c r="D450" s="7">
        <v>0</v>
      </c>
      <c r="E450" s="7">
        <v>0</v>
      </c>
      <c r="F450" s="7">
        <v>0</v>
      </c>
      <c r="G450" s="7">
        <v>0</v>
      </c>
      <c r="H450" s="7">
        <v>0</v>
      </c>
      <c r="I450" s="7">
        <v>0</v>
      </c>
      <c r="J450" s="7">
        <v>0</v>
      </c>
      <c r="K450" s="7">
        <v>0</v>
      </c>
      <c r="L450" s="7">
        <v>0</v>
      </c>
      <c r="M450" s="7">
        <v>0</v>
      </c>
      <c r="N450" s="7">
        <v>0</v>
      </c>
      <c r="O450" s="7">
        <v>0</v>
      </c>
      <c r="P450" s="7">
        <v>0</v>
      </c>
    </row>
    <row r="451" spans="1:16" x14ac:dyDescent="0.2">
      <c r="A451" s="3">
        <v>236046</v>
      </c>
      <c r="B451" s="6" t="s">
        <v>429</v>
      </c>
      <c r="C451" s="7">
        <v>-1534703</v>
      </c>
      <c r="D451" s="7">
        <v>-1224982</v>
      </c>
      <c r="E451" s="7">
        <v>-1396542</v>
      </c>
      <c r="F451" s="7">
        <v>-1070405</v>
      </c>
      <c r="G451" s="7">
        <v>-946797</v>
      </c>
      <c r="H451" s="7">
        <v>-636366</v>
      </c>
      <c r="I451" s="7">
        <v>-374274</v>
      </c>
      <c r="J451" s="7">
        <v>-321529</v>
      </c>
      <c r="K451" s="7">
        <v>-324879</v>
      </c>
      <c r="L451" s="7">
        <v>-355746</v>
      </c>
      <c r="M451" s="7">
        <v>-736058</v>
      </c>
      <c r="N451" s="7">
        <v>-1297304</v>
      </c>
      <c r="O451" s="7">
        <v>-1453469</v>
      </c>
      <c r="P451" s="7">
        <v>-1453469</v>
      </c>
    </row>
    <row r="452" spans="1:16" x14ac:dyDescent="0.2">
      <c r="A452" s="3">
        <v>236047</v>
      </c>
      <c r="B452" s="6" t="s">
        <v>430</v>
      </c>
      <c r="C452" s="7">
        <v>-82104.679999999993</v>
      </c>
      <c r="D452" s="7">
        <v>-78669.66</v>
      </c>
      <c r="E452" s="7">
        <v>100045.67</v>
      </c>
      <c r="F452" s="7">
        <v>8065.95</v>
      </c>
      <c r="G452" s="7">
        <v>52275.81</v>
      </c>
      <c r="H452" s="7">
        <v>52275.81</v>
      </c>
      <c r="I452" s="7">
        <v>52275.81</v>
      </c>
      <c r="J452" s="7">
        <v>0</v>
      </c>
      <c r="K452" s="7">
        <v>0</v>
      </c>
      <c r="L452" s="7">
        <v>0</v>
      </c>
      <c r="M452" s="7">
        <v>0</v>
      </c>
      <c r="N452" s="7">
        <v>-5965.74</v>
      </c>
      <c r="O452" s="7">
        <v>-6621.23</v>
      </c>
      <c r="P452" s="7">
        <v>-6621.23</v>
      </c>
    </row>
    <row r="453" spans="1:16" x14ac:dyDescent="0.2">
      <c r="A453" s="3">
        <v>236050</v>
      </c>
      <c r="B453" s="6" t="s">
        <v>431</v>
      </c>
      <c r="C453" s="7">
        <v>-2624</v>
      </c>
      <c r="D453" s="7">
        <v>53.5</v>
      </c>
      <c r="E453" s="7">
        <v>53.5</v>
      </c>
      <c r="F453" s="7">
        <v>53.5</v>
      </c>
      <c r="G453" s="7">
        <v>4060.09</v>
      </c>
      <c r="H453" s="7">
        <v>4060.09</v>
      </c>
      <c r="I453" s="7">
        <v>4060.09</v>
      </c>
      <c r="J453" s="7">
        <v>6431.22</v>
      </c>
      <c r="K453" s="7">
        <v>6431.22</v>
      </c>
      <c r="L453" s="7">
        <v>6431.22</v>
      </c>
      <c r="M453" s="7">
        <v>8955.92</v>
      </c>
      <c r="N453" s="7">
        <v>8955.92</v>
      </c>
      <c r="O453" s="7">
        <v>0</v>
      </c>
      <c r="P453" s="7">
        <v>0</v>
      </c>
    </row>
    <row r="454" spans="1:16" x14ac:dyDescent="0.2">
      <c r="A454" s="3">
        <v>236051</v>
      </c>
      <c r="B454" s="6" t="s">
        <v>432</v>
      </c>
      <c r="C454" s="7">
        <v>6.68</v>
      </c>
      <c r="D454" s="7">
        <v>-592559.03</v>
      </c>
      <c r="E454" s="7">
        <v>-1156454.6299999999</v>
      </c>
      <c r="F454" s="7">
        <v>-1750072.56</v>
      </c>
      <c r="G454" s="7">
        <v>-2336551.5299999998</v>
      </c>
      <c r="H454" s="7">
        <v>-2936031.06</v>
      </c>
      <c r="I454" s="7">
        <v>-3520856.79</v>
      </c>
      <c r="J454" s="7">
        <v>-4115468.51</v>
      </c>
      <c r="K454" s="7">
        <v>-4709146.08</v>
      </c>
      <c r="L454" s="7">
        <v>-5306475.8099999996</v>
      </c>
      <c r="M454" s="7">
        <v>-5910469.2800000003</v>
      </c>
      <c r="N454" s="7">
        <v>-6511765.0099999998</v>
      </c>
      <c r="O454" s="7">
        <v>-923863.07</v>
      </c>
      <c r="P454" s="7">
        <v>-923863.07</v>
      </c>
    </row>
    <row r="455" spans="1:16" x14ac:dyDescent="0.2">
      <c r="A455" s="3">
        <v>236052</v>
      </c>
      <c r="B455" s="6" t="s">
        <v>433</v>
      </c>
      <c r="C455" s="7">
        <v>-8800</v>
      </c>
      <c r="D455" s="7">
        <v>3499.99</v>
      </c>
      <c r="E455" s="7">
        <v>3499.99</v>
      </c>
      <c r="F455" s="7">
        <v>3499.99</v>
      </c>
      <c r="G455" s="7">
        <v>575105.46</v>
      </c>
      <c r="H455" s="7">
        <v>575105.46</v>
      </c>
      <c r="I455" s="7">
        <v>575105.46</v>
      </c>
      <c r="J455" s="7">
        <v>794177.76</v>
      </c>
      <c r="K455" s="7">
        <v>794177.76</v>
      </c>
      <c r="L455" s="7">
        <v>794177.76</v>
      </c>
      <c r="M455" s="7">
        <v>851027.42</v>
      </c>
      <c r="N455" s="7">
        <v>851027.42</v>
      </c>
      <c r="O455" s="7">
        <v>0</v>
      </c>
      <c r="P455" s="7">
        <v>0</v>
      </c>
    </row>
    <row r="456" spans="1:16" x14ac:dyDescent="0.2">
      <c r="A456" s="3">
        <v>236053</v>
      </c>
      <c r="B456" s="6" t="s">
        <v>434</v>
      </c>
      <c r="C456" s="7">
        <v>-250</v>
      </c>
      <c r="D456" s="7">
        <v>-81.83</v>
      </c>
      <c r="E456" s="7">
        <v>-81.83</v>
      </c>
      <c r="F456" s="7">
        <v>-3578.09</v>
      </c>
      <c r="G456" s="7">
        <v>-197.38</v>
      </c>
      <c r="H456" s="7">
        <v>-197.38</v>
      </c>
      <c r="I456" s="7">
        <v>-197.38</v>
      </c>
      <c r="J456" s="7">
        <v>2059.6999999999998</v>
      </c>
      <c r="K456" s="7">
        <v>2059.6999999999998</v>
      </c>
      <c r="L456" s="7">
        <v>2059.6999999999998</v>
      </c>
      <c r="M456" s="7">
        <v>2699.55</v>
      </c>
      <c r="N456" s="7">
        <v>2699.55</v>
      </c>
      <c r="O456" s="7">
        <v>0</v>
      </c>
      <c r="P456" s="7">
        <v>0</v>
      </c>
    </row>
    <row r="457" spans="1:16" x14ac:dyDescent="0.2">
      <c r="A457" s="3">
        <v>236054</v>
      </c>
      <c r="B457" s="6" t="s">
        <v>435</v>
      </c>
      <c r="C457" s="7">
        <v>-900</v>
      </c>
      <c r="D457" s="7">
        <v>498.68</v>
      </c>
      <c r="E457" s="7">
        <v>498.68</v>
      </c>
      <c r="F457" s="7">
        <v>498.68</v>
      </c>
      <c r="G457" s="7">
        <v>57779.59</v>
      </c>
      <c r="H457" s="7">
        <v>57779.59</v>
      </c>
      <c r="I457" s="7">
        <v>57779.59</v>
      </c>
      <c r="J457" s="7">
        <v>58257.35</v>
      </c>
      <c r="K457" s="7">
        <v>58257.35</v>
      </c>
      <c r="L457" s="7">
        <v>58257.35</v>
      </c>
      <c r="M457" s="7">
        <v>58984.01</v>
      </c>
      <c r="N457" s="7">
        <v>58984.01</v>
      </c>
      <c r="O457" s="7">
        <v>0</v>
      </c>
      <c r="P457" s="7">
        <v>0</v>
      </c>
    </row>
    <row r="458" spans="1:16" x14ac:dyDescent="0.2">
      <c r="A458" s="3">
        <v>236055</v>
      </c>
      <c r="B458" s="6" t="s">
        <v>436</v>
      </c>
      <c r="C458" s="7">
        <v>-30</v>
      </c>
      <c r="D458" s="7">
        <v>4.3899999999999997</v>
      </c>
      <c r="E458" s="7">
        <v>4.3899999999999997</v>
      </c>
      <c r="F458" s="7">
        <v>4.3899999999999997</v>
      </c>
      <c r="G458" s="7">
        <v>1412.94</v>
      </c>
      <c r="H458" s="7">
        <v>1412.94</v>
      </c>
      <c r="I458" s="7">
        <v>1412.94</v>
      </c>
      <c r="J458" s="7">
        <v>1424.69</v>
      </c>
      <c r="K458" s="7">
        <v>1424.69</v>
      </c>
      <c r="L458" s="7">
        <v>1424.69</v>
      </c>
      <c r="M458" s="7">
        <v>1442.56</v>
      </c>
      <c r="N458" s="7">
        <v>1442.56</v>
      </c>
      <c r="O458" s="7">
        <v>0</v>
      </c>
      <c r="P458" s="7">
        <v>0</v>
      </c>
    </row>
    <row r="459" spans="1:16" x14ac:dyDescent="0.2">
      <c r="A459" s="3">
        <v>236056</v>
      </c>
      <c r="B459" s="6" t="s">
        <v>437</v>
      </c>
      <c r="C459" s="7">
        <v>-741085.13</v>
      </c>
      <c r="D459" s="7">
        <v>-375818.18</v>
      </c>
      <c r="E459" s="7">
        <v>-22859.52</v>
      </c>
      <c r="F459" s="7">
        <v>886296</v>
      </c>
      <c r="G459" s="7">
        <v>1226046.67</v>
      </c>
      <c r="H459" s="7">
        <v>1565606.16</v>
      </c>
      <c r="I459" s="7">
        <v>1903895.59</v>
      </c>
      <c r="J459" s="7">
        <v>2235736.75</v>
      </c>
      <c r="K459" s="7">
        <v>2652966.0499999998</v>
      </c>
      <c r="L459" s="7">
        <v>2976218.9</v>
      </c>
      <c r="M459" s="7">
        <v>3290475.88</v>
      </c>
      <c r="N459" s="7">
        <v>3595019</v>
      </c>
      <c r="O459" s="7">
        <v>0</v>
      </c>
      <c r="P459" s="7">
        <v>0</v>
      </c>
    </row>
    <row r="460" spans="1:16" x14ac:dyDescent="0.2">
      <c r="A460" s="3">
        <v>236057</v>
      </c>
      <c r="B460" s="6" t="s">
        <v>438</v>
      </c>
      <c r="C460" s="7">
        <v>-100000</v>
      </c>
      <c r="D460" s="7">
        <v>-85431.66</v>
      </c>
      <c r="E460" s="7">
        <v>18729.919999999998</v>
      </c>
      <c r="F460" s="7">
        <v>4161.58</v>
      </c>
      <c r="G460" s="7">
        <v>162314.6</v>
      </c>
      <c r="H460" s="7">
        <v>162314.6</v>
      </c>
      <c r="I460" s="7">
        <v>162314.6</v>
      </c>
      <c r="J460" s="7">
        <v>255911.3</v>
      </c>
      <c r="K460" s="7">
        <v>255911.3</v>
      </c>
      <c r="L460" s="7">
        <v>255911.3</v>
      </c>
      <c r="M460" s="7">
        <v>355569.93</v>
      </c>
      <c r="N460" s="7">
        <v>355566.87</v>
      </c>
      <c r="O460" s="7">
        <v>0</v>
      </c>
      <c r="P460" s="7">
        <v>0</v>
      </c>
    </row>
    <row r="461" spans="1:16" x14ac:dyDescent="0.2">
      <c r="A461" s="3">
        <v>236058</v>
      </c>
      <c r="B461" s="6" t="s">
        <v>439</v>
      </c>
      <c r="C461" s="7">
        <v>-4000</v>
      </c>
      <c r="D461" s="7">
        <v>-88.78</v>
      </c>
      <c r="E461" s="7">
        <v>-88.78</v>
      </c>
      <c r="F461" s="7">
        <v>-88.78</v>
      </c>
      <c r="G461" s="7">
        <v>4647.59</v>
      </c>
      <c r="H461" s="7">
        <v>4647.59</v>
      </c>
      <c r="I461" s="7">
        <v>4647.59</v>
      </c>
      <c r="J461" s="7">
        <v>8233.36</v>
      </c>
      <c r="K461" s="7">
        <v>8233.36</v>
      </c>
      <c r="L461" s="7">
        <v>8233.36</v>
      </c>
      <c r="M461" s="7">
        <v>12467.74</v>
      </c>
      <c r="N461" s="7">
        <v>12467.74</v>
      </c>
      <c r="O461" s="7">
        <v>0</v>
      </c>
      <c r="P461" s="7">
        <v>0</v>
      </c>
    </row>
    <row r="462" spans="1:16" x14ac:dyDescent="0.2">
      <c r="A462" s="3">
        <v>236059</v>
      </c>
      <c r="B462" s="6" t="s">
        <v>440</v>
      </c>
      <c r="C462" s="7">
        <v>-173510.04</v>
      </c>
      <c r="D462" s="7">
        <v>-87357.04</v>
      </c>
      <c r="E462" s="7">
        <v>-4810.17</v>
      </c>
      <c r="F462" s="7">
        <v>229234.14</v>
      </c>
      <c r="G462" s="7">
        <v>313006.90000000002</v>
      </c>
      <c r="H462" s="7">
        <v>396546.78</v>
      </c>
      <c r="I462" s="7">
        <v>481035.8</v>
      </c>
      <c r="J462" s="7">
        <v>564295.57999999996</v>
      </c>
      <c r="K462" s="7">
        <v>669193.68000000005</v>
      </c>
      <c r="L462" s="7">
        <v>753500.06</v>
      </c>
      <c r="M462" s="7">
        <v>837871.92</v>
      </c>
      <c r="N462" s="7">
        <v>927492.94</v>
      </c>
      <c r="O462" s="7">
        <v>0</v>
      </c>
      <c r="P462" s="7">
        <v>0</v>
      </c>
    </row>
    <row r="463" spans="1:16" x14ac:dyDescent="0.2">
      <c r="A463" s="3">
        <v>236062</v>
      </c>
      <c r="B463" s="6" t="s">
        <v>441</v>
      </c>
      <c r="C463" s="7">
        <v>0</v>
      </c>
      <c r="D463" s="7">
        <v>0</v>
      </c>
      <c r="E463" s="7">
        <v>0</v>
      </c>
      <c r="F463" s="7">
        <v>0</v>
      </c>
      <c r="G463" s="7">
        <v>0</v>
      </c>
      <c r="H463" s="7">
        <v>0</v>
      </c>
      <c r="I463" s="7">
        <v>0</v>
      </c>
      <c r="J463" s="7">
        <v>0</v>
      </c>
      <c r="K463" s="7">
        <v>0</v>
      </c>
      <c r="L463" s="7">
        <v>0</v>
      </c>
      <c r="M463" s="7">
        <v>0</v>
      </c>
      <c r="N463" s="7">
        <v>0</v>
      </c>
      <c r="O463" s="7">
        <v>0</v>
      </c>
      <c r="P463" s="7">
        <v>0</v>
      </c>
    </row>
    <row r="464" spans="1:16" x14ac:dyDescent="0.2">
      <c r="A464" s="3">
        <v>236064</v>
      </c>
      <c r="B464" s="6" t="s">
        <v>442</v>
      </c>
      <c r="C464" s="7">
        <v>0</v>
      </c>
      <c r="D464" s="7">
        <v>0</v>
      </c>
      <c r="E464" s="7">
        <v>0</v>
      </c>
      <c r="F464" s="7">
        <v>0</v>
      </c>
      <c r="G464" s="7">
        <v>0</v>
      </c>
      <c r="H464" s="7">
        <v>0</v>
      </c>
      <c r="I464" s="7">
        <v>0</v>
      </c>
      <c r="J464" s="7">
        <v>0</v>
      </c>
      <c r="K464" s="7">
        <v>0</v>
      </c>
      <c r="L464" s="7">
        <v>0</v>
      </c>
      <c r="M464" s="7">
        <v>0</v>
      </c>
      <c r="N464" s="7">
        <v>0</v>
      </c>
      <c r="O464" s="7">
        <v>0</v>
      </c>
      <c r="P464" s="7">
        <v>0</v>
      </c>
    </row>
    <row r="465" spans="1:16" x14ac:dyDescent="0.2">
      <c r="A465" s="3">
        <v>236066</v>
      </c>
      <c r="B465" s="6" t="s">
        <v>437</v>
      </c>
      <c r="C465" s="7">
        <v>511.23</v>
      </c>
      <c r="D465" s="7">
        <v>511.23</v>
      </c>
      <c r="E465" s="7">
        <v>511.23</v>
      </c>
      <c r="F465" s="7">
        <v>511.23</v>
      </c>
      <c r="G465" s="7">
        <v>511.23</v>
      </c>
      <c r="H465" s="7">
        <v>511.23</v>
      </c>
      <c r="I465" s="7">
        <v>511.23</v>
      </c>
      <c r="J465" s="7">
        <v>511.23</v>
      </c>
      <c r="K465" s="7">
        <v>511.23</v>
      </c>
      <c r="L465" s="7">
        <v>511.23</v>
      </c>
      <c r="M465" s="7">
        <v>511.23</v>
      </c>
      <c r="N465" s="7">
        <v>511.23</v>
      </c>
      <c r="O465" s="7">
        <v>511.23</v>
      </c>
      <c r="P465" s="7">
        <v>511.23</v>
      </c>
    </row>
    <row r="466" spans="1:16" x14ac:dyDescent="0.2">
      <c r="A466" s="3">
        <v>236067</v>
      </c>
      <c r="B466" s="6" t="s">
        <v>438</v>
      </c>
      <c r="C466" s="7">
        <v>-785.22</v>
      </c>
      <c r="D466" s="7">
        <v>-785.22</v>
      </c>
      <c r="E466" s="7">
        <v>-785.22</v>
      </c>
      <c r="F466" s="7">
        <v>-785.22</v>
      </c>
      <c r="G466" s="7">
        <v>-785.22</v>
      </c>
      <c r="H466" s="7">
        <v>-785.22</v>
      </c>
      <c r="I466" s="7">
        <v>-785.22</v>
      </c>
      <c r="J466" s="7">
        <v>-785.22</v>
      </c>
      <c r="K466" s="7">
        <v>-785.22</v>
      </c>
      <c r="L466" s="7">
        <v>-785.22</v>
      </c>
      <c r="M466" s="7">
        <v>-785.22</v>
      </c>
      <c r="N466" s="7">
        <v>-785.22</v>
      </c>
      <c r="O466" s="7">
        <v>-785.22</v>
      </c>
      <c r="P466" s="7">
        <v>-785.22</v>
      </c>
    </row>
    <row r="467" spans="1:16" x14ac:dyDescent="0.2">
      <c r="A467" s="3">
        <v>236069</v>
      </c>
      <c r="B467" s="6" t="s">
        <v>440</v>
      </c>
      <c r="C467" s="7">
        <v>239.77</v>
      </c>
      <c r="D467" s="7">
        <v>239.77</v>
      </c>
      <c r="E467" s="7">
        <v>239.77</v>
      </c>
      <c r="F467" s="7">
        <v>239.77</v>
      </c>
      <c r="G467" s="7">
        <v>239.77</v>
      </c>
      <c r="H467" s="7">
        <v>239.77</v>
      </c>
      <c r="I467" s="7">
        <v>239.77</v>
      </c>
      <c r="J467" s="7">
        <v>239.77</v>
      </c>
      <c r="K467" s="7">
        <v>239.77</v>
      </c>
      <c r="L467" s="7">
        <v>239.77</v>
      </c>
      <c r="M467" s="7">
        <v>239.77</v>
      </c>
      <c r="N467" s="7">
        <v>239.77</v>
      </c>
      <c r="O467" s="7">
        <v>239.77</v>
      </c>
      <c r="P467" s="7">
        <v>239.77</v>
      </c>
    </row>
    <row r="468" spans="1:16" x14ac:dyDescent="0.2">
      <c r="A468" s="3">
        <v>236076</v>
      </c>
      <c r="B468" s="6" t="s">
        <v>443</v>
      </c>
      <c r="C468" s="7">
        <v>-21217.49</v>
      </c>
      <c r="D468" s="7">
        <v>-21217.49</v>
      </c>
      <c r="E468" s="7">
        <v>-21217.49</v>
      </c>
      <c r="F468" s="7">
        <v>-21217.49</v>
      </c>
      <c r="G468" s="7">
        <v>-21217.49</v>
      </c>
      <c r="H468" s="7">
        <v>-21217.49</v>
      </c>
      <c r="I468" s="7">
        <v>-21217.49</v>
      </c>
      <c r="J468" s="7">
        <v>-21217.49</v>
      </c>
      <c r="K468" s="7">
        <v>-21217.49</v>
      </c>
      <c r="L468" s="7">
        <v>-21217.49</v>
      </c>
      <c r="M468" s="7">
        <v>-21217.49</v>
      </c>
      <c r="N468" s="7">
        <v>-21217.49</v>
      </c>
      <c r="O468" s="7">
        <v>-21217.49</v>
      </c>
      <c r="P468" s="7">
        <v>-21217.49</v>
      </c>
    </row>
    <row r="469" spans="1:16" x14ac:dyDescent="0.2">
      <c r="A469" s="3">
        <v>236078</v>
      </c>
      <c r="B469" s="6" t="s">
        <v>444</v>
      </c>
      <c r="C469" s="7">
        <v>-14430.17</v>
      </c>
      <c r="D469" s="7">
        <v>-14558.39</v>
      </c>
      <c r="E469" s="7">
        <v>-17135.669999999998</v>
      </c>
      <c r="F469" s="7">
        <v>-18488.419999999998</v>
      </c>
      <c r="G469" s="7">
        <v>-19741.169999999998</v>
      </c>
      <c r="H469" s="7">
        <v>-20780.22</v>
      </c>
      <c r="I469" s="7">
        <v>-21990.23</v>
      </c>
      <c r="J469" s="7">
        <v>-23200.240000000002</v>
      </c>
      <c r="K469" s="7">
        <v>-24533.1</v>
      </c>
      <c r="L469" s="7">
        <v>-25834.71</v>
      </c>
      <c r="M469" s="7">
        <v>-27136.32</v>
      </c>
      <c r="N469" s="7">
        <v>-28437.93</v>
      </c>
      <c r="O469" s="7">
        <v>-29406.21</v>
      </c>
      <c r="P469" s="7">
        <v>-29406.21</v>
      </c>
    </row>
    <row r="470" spans="1:16" x14ac:dyDescent="0.2">
      <c r="A470" s="3">
        <v>236100</v>
      </c>
      <c r="B470" s="6" t="s">
        <v>445</v>
      </c>
      <c r="C470" s="7">
        <v>369197.1</v>
      </c>
      <c r="D470" s="7">
        <v>369197.1</v>
      </c>
      <c r="E470" s="7">
        <v>369197.1</v>
      </c>
      <c r="F470" s="7">
        <v>369197.1</v>
      </c>
      <c r="G470" s="7">
        <v>554197.1</v>
      </c>
      <c r="H470" s="7">
        <v>554197.1</v>
      </c>
      <c r="I470" s="7">
        <v>554197.1</v>
      </c>
      <c r="J470" s="7">
        <v>554197.1</v>
      </c>
      <c r="K470" s="7">
        <v>554197.1</v>
      </c>
      <c r="L470" s="7">
        <v>554197.1</v>
      </c>
      <c r="M470" s="7">
        <v>554197.1</v>
      </c>
      <c r="N470" s="7">
        <v>389247.1</v>
      </c>
      <c r="O470" s="7">
        <v>184800</v>
      </c>
      <c r="P470" s="7">
        <v>184800</v>
      </c>
    </row>
    <row r="471" spans="1:16" x14ac:dyDescent="0.2">
      <c r="A471" s="3">
        <v>236101</v>
      </c>
      <c r="B471" s="6" t="s">
        <v>446</v>
      </c>
      <c r="C471" s="7">
        <v>-1477690.45</v>
      </c>
      <c r="D471" s="7">
        <v>-2434505.39</v>
      </c>
      <c r="E471" s="7">
        <v>-1717648.45</v>
      </c>
      <c r="F471" s="7">
        <v>-2465124.7999999998</v>
      </c>
      <c r="G471" s="7">
        <v>-3024935.83</v>
      </c>
      <c r="H471" s="7">
        <v>-1003248.64</v>
      </c>
      <c r="I471" s="7">
        <v>-1219584.3</v>
      </c>
      <c r="J471" s="7">
        <v>-1431633.77</v>
      </c>
      <c r="K471" s="7">
        <v>-397038.06</v>
      </c>
      <c r="L471" s="7">
        <v>-585329.5</v>
      </c>
      <c r="M471" s="7">
        <v>-832297.96</v>
      </c>
      <c r="N471" s="7">
        <v>-723095.25</v>
      </c>
      <c r="O471" s="7">
        <v>-1514281.74</v>
      </c>
      <c r="P471" s="7">
        <v>-1514281.74</v>
      </c>
    </row>
    <row r="472" spans="1:16" x14ac:dyDescent="0.2">
      <c r="A472" s="3">
        <v>236102</v>
      </c>
      <c r="B472" s="6" t="s">
        <v>447</v>
      </c>
      <c r="C472" s="7">
        <v>-57586.68</v>
      </c>
      <c r="D472" s="7">
        <v>-66764.73</v>
      </c>
      <c r="E472" s="7">
        <v>-54205.75</v>
      </c>
      <c r="F472" s="7">
        <v>-51371.58</v>
      </c>
      <c r="G472" s="7">
        <v>-40181.43</v>
      </c>
      <c r="H472" s="7">
        <v>-31652.15</v>
      </c>
      <c r="I472" s="7">
        <v>-14666.52</v>
      </c>
      <c r="J472" s="7">
        <v>-14649.16</v>
      </c>
      <c r="K472" s="7">
        <v>-13130.49</v>
      </c>
      <c r="L472" s="7">
        <v>-13897.69</v>
      </c>
      <c r="M472" s="7">
        <v>-17580.11</v>
      </c>
      <c r="N472" s="7">
        <v>-33888.410000000003</v>
      </c>
      <c r="O472" s="7">
        <v>-60218.68</v>
      </c>
      <c r="P472" s="7">
        <v>-60218.68</v>
      </c>
    </row>
    <row r="473" spans="1:16" x14ac:dyDescent="0.2">
      <c r="A473" s="3">
        <v>236103</v>
      </c>
      <c r="B473" s="6" t="s">
        <v>448</v>
      </c>
      <c r="C473" s="7">
        <v>-8045.67</v>
      </c>
      <c r="D473" s="7">
        <v>-9546.2199999999993</v>
      </c>
      <c r="E473" s="7">
        <v>-2731.74</v>
      </c>
      <c r="F473" s="7">
        <v>-4065.44</v>
      </c>
      <c r="G473" s="7">
        <v>-4986.43</v>
      </c>
      <c r="H473" s="7">
        <v>-5651.31</v>
      </c>
      <c r="I473" s="7">
        <v>-6021.4</v>
      </c>
      <c r="J473" s="7">
        <v>-6293.68</v>
      </c>
      <c r="K473" s="7">
        <v>-6523.15</v>
      </c>
      <c r="L473" s="7">
        <v>-6741.26</v>
      </c>
      <c r="M473" s="7">
        <v>-7026.76</v>
      </c>
      <c r="N473" s="7">
        <v>-7601.22</v>
      </c>
      <c r="O473" s="7">
        <v>-8852.1</v>
      </c>
      <c r="P473" s="7">
        <v>-8852.1</v>
      </c>
    </row>
    <row r="474" spans="1:16" x14ac:dyDescent="0.2">
      <c r="A474" s="3">
        <v>236104</v>
      </c>
      <c r="B474" s="6" t="s">
        <v>449</v>
      </c>
      <c r="C474" s="7">
        <v>-57020.639999999999</v>
      </c>
      <c r="D474" s="7">
        <v>-65949.179999999993</v>
      </c>
      <c r="E474" s="7">
        <v>-52865.82</v>
      </c>
      <c r="F474" s="7">
        <v>-50467.66</v>
      </c>
      <c r="G474" s="7">
        <v>-39615.51</v>
      </c>
      <c r="H474" s="7">
        <v>-36408</v>
      </c>
      <c r="I474" s="7">
        <v>-15672.04</v>
      </c>
      <c r="J474" s="7">
        <v>-15703.4</v>
      </c>
      <c r="K474" s="7">
        <v>-13574.02</v>
      </c>
      <c r="L474" s="7">
        <v>-13610</v>
      </c>
      <c r="M474" s="7">
        <v>-18578.21</v>
      </c>
      <c r="N474" s="7">
        <v>-35869.760000000002</v>
      </c>
      <c r="O474" s="7">
        <v>-59725.97</v>
      </c>
      <c r="P474" s="7">
        <v>-59725.97</v>
      </c>
    </row>
    <row r="475" spans="1:16" x14ac:dyDescent="0.2">
      <c r="A475" s="3">
        <v>236105</v>
      </c>
      <c r="B475" s="6" t="s">
        <v>450</v>
      </c>
      <c r="C475" s="7">
        <v>-50494.7</v>
      </c>
      <c r="D475" s="7">
        <v>-60164.85</v>
      </c>
      <c r="E475" s="7">
        <v>-16931.27</v>
      </c>
      <c r="F475" s="7">
        <v>-23569.66</v>
      </c>
      <c r="G475" s="7">
        <v>-28082.76</v>
      </c>
      <c r="H475" s="7">
        <v>-31520.93</v>
      </c>
      <c r="I475" s="7">
        <v>-33131.57</v>
      </c>
      <c r="J475" s="7">
        <v>-34888</v>
      </c>
      <c r="K475" s="7">
        <v>-36485.54</v>
      </c>
      <c r="L475" s="7">
        <v>-38109.35</v>
      </c>
      <c r="M475" s="7">
        <v>-40229.75</v>
      </c>
      <c r="N475" s="7">
        <v>-44750.82</v>
      </c>
      <c r="O475" s="7">
        <v>-52740.67</v>
      </c>
      <c r="P475" s="7">
        <v>-52740.67</v>
      </c>
    </row>
    <row r="476" spans="1:16" x14ac:dyDescent="0.2">
      <c r="A476" s="3">
        <v>236106</v>
      </c>
      <c r="B476" s="6" t="s">
        <v>451</v>
      </c>
      <c r="C476" s="7">
        <v>-7133.38</v>
      </c>
      <c r="D476" s="7">
        <v>-8402.14</v>
      </c>
      <c r="E476" s="7">
        <v>-2384.1799999999998</v>
      </c>
      <c r="F476" s="7">
        <v>-3497.83</v>
      </c>
      <c r="G476" s="7">
        <v>-4295.57</v>
      </c>
      <c r="H476" s="7">
        <v>-5011.1099999999997</v>
      </c>
      <c r="I476" s="7">
        <v>-5339.05</v>
      </c>
      <c r="J476" s="7">
        <v>-5579.93</v>
      </c>
      <c r="K476" s="7">
        <v>-5784.66</v>
      </c>
      <c r="L476" s="7">
        <v>-5967.28</v>
      </c>
      <c r="M476" s="7">
        <v>-6211.85</v>
      </c>
      <c r="N476" s="7">
        <v>-6725.76</v>
      </c>
      <c r="O476" s="7">
        <v>-7666.75</v>
      </c>
      <c r="P476" s="7">
        <v>-7666.75</v>
      </c>
    </row>
    <row r="477" spans="1:16" x14ac:dyDescent="0.2">
      <c r="A477" s="3">
        <v>236107</v>
      </c>
      <c r="B477" s="6" t="s">
        <v>452</v>
      </c>
      <c r="C477" s="7">
        <v>-3883.16</v>
      </c>
      <c r="D477" s="7">
        <v>-6502.91</v>
      </c>
      <c r="E477" s="7">
        <v>-4830.63</v>
      </c>
      <c r="F477" s="7">
        <v>-7315.11</v>
      </c>
      <c r="G477" s="7">
        <v>-9038.2099999999991</v>
      </c>
      <c r="H477" s="7">
        <v>-3040.11</v>
      </c>
      <c r="I477" s="7">
        <v>-3741.22</v>
      </c>
      <c r="J477" s="7">
        <v>-4325.4399999999996</v>
      </c>
      <c r="K477" s="7">
        <v>-1089.95</v>
      </c>
      <c r="L477" s="7">
        <v>-1524.9</v>
      </c>
      <c r="M477" s="7">
        <v>-2130.2199999999998</v>
      </c>
      <c r="N477" s="7">
        <v>-1643.26</v>
      </c>
      <c r="O477" s="7">
        <v>-3824.3</v>
      </c>
      <c r="P477" s="7">
        <v>-3824.3</v>
      </c>
    </row>
    <row r="478" spans="1:16" x14ac:dyDescent="0.2">
      <c r="A478" s="3">
        <v>236108</v>
      </c>
      <c r="B478" s="6" t="s">
        <v>453</v>
      </c>
      <c r="C478" s="7">
        <v>-23836.68</v>
      </c>
      <c r="D478" s="7">
        <v>-22244.45</v>
      </c>
      <c r="E478" s="7">
        <v>-19893.28</v>
      </c>
      <c r="F478" s="7">
        <v>-18713.21</v>
      </c>
      <c r="G478" s="7">
        <v>-16189.7</v>
      </c>
      <c r="H478" s="7">
        <v>-14623.5</v>
      </c>
      <c r="I478" s="7">
        <v>-7699.54</v>
      </c>
      <c r="J478" s="7">
        <v>-9973.8799999999992</v>
      </c>
      <c r="K478" s="7">
        <v>-9113.1</v>
      </c>
      <c r="L478" s="7">
        <v>-9096.4</v>
      </c>
      <c r="M478" s="7">
        <v>-12034.74</v>
      </c>
      <c r="N478" s="7">
        <v>-16708.349999999999</v>
      </c>
      <c r="O478" s="7">
        <v>-22695.8</v>
      </c>
      <c r="P478" s="7">
        <v>-22695.8</v>
      </c>
    </row>
    <row r="479" spans="1:16" x14ac:dyDescent="0.2">
      <c r="A479" s="3">
        <v>236109</v>
      </c>
      <c r="B479" s="6" t="s">
        <v>454</v>
      </c>
      <c r="C479" s="7">
        <v>-69960.820000000007</v>
      </c>
      <c r="D479" s="7">
        <v>-98229.77</v>
      </c>
      <c r="E479" s="7">
        <v>-53102.27</v>
      </c>
      <c r="F479" s="7">
        <v>-74723.14</v>
      </c>
      <c r="G479" s="7">
        <v>-91529.99</v>
      </c>
      <c r="H479" s="7">
        <v>-103249.01</v>
      </c>
      <c r="I479" s="7">
        <v>-108297.35</v>
      </c>
      <c r="J479" s="7">
        <v>-114086.71</v>
      </c>
      <c r="K479" s="7">
        <v>-118921.26</v>
      </c>
      <c r="L479" s="7">
        <v>-16645.91</v>
      </c>
      <c r="M479" s="7">
        <v>-25139.5</v>
      </c>
      <c r="N479" s="7">
        <v>-44642.51</v>
      </c>
      <c r="O479" s="7">
        <v>-74250.5</v>
      </c>
      <c r="P479" s="7">
        <v>-74250.5</v>
      </c>
    </row>
    <row r="480" spans="1:16" x14ac:dyDescent="0.2">
      <c r="A480" s="3">
        <v>236110</v>
      </c>
      <c r="B480" s="6" t="s">
        <v>455</v>
      </c>
      <c r="C480" s="7">
        <v>-25507.119999999999</v>
      </c>
      <c r="D480" s="7">
        <v>-29766.01</v>
      </c>
      <c r="E480" s="7">
        <v>-7697.95</v>
      </c>
      <c r="F480" s="7">
        <v>-11139.24</v>
      </c>
      <c r="G480" s="7">
        <v>-13837.28</v>
      </c>
      <c r="H480" s="7">
        <v>-4901.1000000000004</v>
      </c>
      <c r="I480" s="7">
        <v>-6044.85</v>
      </c>
      <c r="J480" s="7">
        <v>-6999.8</v>
      </c>
      <c r="K480" s="7">
        <v>-1739.94</v>
      </c>
      <c r="L480" s="7">
        <v>-2593.58</v>
      </c>
      <c r="M480" s="7">
        <v>-857.21</v>
      </c>
      <c r="N480" s="7">
        <v>-2651.31</v>
      </c>
      <c r="O480" s="7">
        <v>-6033.35</v>
      </c>
      <c r="P480" s="7">
        <v>-6033.35</v>
      </c>
    </row>
    <row r="481" spans="1:16" x14ac:dyDescent="0.2">
      <c r="A481" s="3">
        <v>236111</v>
      </c>
      <c r="B481" s="6" t="s">
        <v>456</v>
      </c>
      <c r="C481" s="7">
        <v>0</v>
      </c>
      <c r="D481" s="7">
        <v>-138579.10999999999</v>
      </c>
      <c r="E481" s="7">
        <v>0</v>
      </c>
      <c r="F481" s="7">
        <v>0</v>
      </c>
      <c r="G481" s="7">
        <v>0</v>
      </c>
      <c r="H481" s="7">
        <v>0</v>
      </c>
      <c r="I481" s="7">
        <v>0</v>
      </c>
      <c r="J481" s="7">
        <v>0</v>
      </c>
      <c r="K481" s="7">
        <v>0</v>
      </c>
      <c r="L481" s="7">
        <v>0</v>
      </c>
      <c r="M481" s="7">
        <v>0</v>
      </c>
      <c r="N481" s="7">
        <v>0</v>
      </c>
      <c r="O481" s="7">
        <v>0</v>
      </c>
      <c r="P481" s="7">
        <v>0</v>
      </c>
    </row>
    <row r="482" spans="1:16" x14ac:dyDescent="0.2">
      <c r="A482" s="3">
        <v>236112</v>
      </c>
      <c r="B482" s="6" t="s">
        <v>457</v>
      </c>
      <c r="C482" s="7">
        <v>-21038.11</v>
      </c>
      <c r="D482" s="7">
        <v>-13969.1</v>
      </c>
      <c r="E482" s="7">
        <v>-24703</v>
      </c>
      <c r="F482" s="7">
        <v>-35756.81</v>
      </c>
      <c r="G482" s="7">
        <v>-9164.75</v>
      </c>
      <c r="H482" s="7">
        <v>-16289.86</v>
      </c>
      <c r="I482" s="7">
        <v>-20380.38</v>
      </c>
      <c r="J482" s="7">
        <v>-3516.52</v>
      </c>
      <c r="K482" s="7">
        <v>-6475.03</v>
      </c>
      <c r="L482" s="7">
        <v>-10599.37</v>
      </c>
      <c r="M482" s="7">
        <v>-3323.9</v>
      </c>
      <c r="N482" s="7">
        <v>-10199.23</v>
      </c>
      <c r="O482" s="7">
        <v>-21796.63</v>
      </c>
      <c r="P482" s="7">
        <v>-21796.63</v>
      </c>
    </row>
    <row r="483" spans="1:16" x14ac:dyDescent="0.2">
      <c r="A483" s="3">
        <v>236113</v>
      </c>
      <c r="B483" s="6" t="s">
        <v>458</v>
      </c>
      <c r="C483" s="7">
        <v>-37919.31</v>
      </c>
      <c r="D483" s="7">
        <v>-61332.57</v>
      </c>
      <c r="E483" s="7">
        <v>-41952.7</v>
      </c>
      <c r="F483" s="7">
        <v>-57269.599999999999</v>
      </c>
      <c r="G483" s="7">
        <v>-70667.92</v>
      </c>
      <c r="H483" s="7">
        <v>-22881.54</v>
      </c>
      <c r="I483" s="7">
        <v>-27329.13</v>
      </c>
      <c r="J483" s="7">
        <v>-32195.41</v>
      </c>
      <c r="K483" s="7">
        <v>-9339.1200000000008</v>
      </c>
      <c r="L483" s="7">
        <v>-14136.87</v>
      </c>
      <c r="M483" s="7">
        <v>-20267.64</v>
      </c>
      <c r="N483" s="7">
        <v>-17589.419999999998</v>
      </c>
      <c r="O483" s="7">
        <v>-35885.01</v>
      </c>
      <c r="P483" s="7">
        <v>-35885.01</v>
      </c>
    </row>
    <row r="484" spans="1:16" x14ac:dyDescent="0.2">
      <c r="A484" s="3">
        <v>236114</v>
      </c>
      <c r="B484" s="6" t="s">
        <v>459</v>
      </c>
      <c r="C484" s="7">
        <v>-113072.3</v>
      </c>
      <c r="D484" s="7">
        <v>-156420.32999999999</v>
      </c>
      <c r="E484" s="7">
        <v>-195512.42</v>
      </c>
      <c r="F484" s="7">
        <v>-116535.14</v>
      </c>
      <c r="G484" s="7">
        <v>-141427.43</v>
      </c>
      <c r="H484" s="7">
        <v>-160407.82</v>
      </c>
      <c r="I484" s="7">
        <v>-169133.13</v>
      </c>
      <c r="J484" s="7">
        <v>-177909.99</v>
      </c>
      <c r="K484" s="7">
        <v>-185871.16</v>
      </c>
      <c r="L484" s="7">
        <v>-25756.38</v>
      </c>
      <c r="M484" s="7">
        <v>-40441.86</v>
      </c>
      <c r="N484" s="7">
        <v>-73440.009999999995</v>
      </c>
      <c r="O484" s="7">
        <v>-118300.7</v>
      </c>
      <c r="P484" s="7">
        <v>-118300.7</v>
      </c>
    </row>
    <row r="485" spans="1:16" x14ac:dyDescent="0.2">
      <c r="A485" s="3">
        <v>236115</v>
      </c>
      <c r="B485" s="6" t="s">
        <v>460</v>
      </c>
      <c r="C485" s="7">
        <v>-147418.35999999999</v>
      </c>
      <c r="D485" s="7">
        <v>-24729.75</v>
      </c>
      <c r="E485" s="7">
        <v>-45996.36</v>
      </c>
      <c r="F485" s="7">
        <v>-67069.119999999995</v>
      </c>
      <c r="G485" s="7">
        <v>-83316.95</v>
      </c>
      <c r="H485" s="7">
        <v>-95994.18</v>
      </c>
      <c r="I485" s="7">
        <v>-103032.21</v>
      </c>
      <c r="J485" s="7">
        <v>-109136.68</v>
      </c>
      <c r="K485" s="7">
        <v>-113975.7</v>
      </c>
      <c r="L485" s="7">
        <v>-119558.8</v>
      </c>
      <c r="M485" s="7">
        <v>-124909.32</v>
      </c>
      <c r="N485" s="7">
        <v>-135013.43</v>
      </c>
      <c r="O485" s="7">
        <v>-153037.43</v>
      </c>
      <c r="P485" s="7">
        <v>-153037.43</v>
      </c>
    </row>
    <row r="486" spans="1:16" x14ac:dyDescent="0.2">
      <c r="A486" s="3">
        <v>236117</v>
      </c>
      <c r="B486" s="6" t="s">
        <v>461</v>
      </c>
      <c r="C486" s="7">
        <v>-193668.02</v>
      </c>
      <c r="D486" s="7">
        <v>-328493.27</v>
      </c>
      <c r="E486" s="7">
        <v>-235262.25</v>
      </c>
      <c r="F486" s="7">
        <v>-334879.03999999998</v>
      </c>
      <c r="G486" s="7">
        <v>-410344</v>
      </c>
      <c r="H486" s="7">
        <v>-133729.21</v>
      </c>
      <c r="I486" s="7">
        <v>-158597.74</v>
      </c>
      <c r="J486" s="7">
        <v>-183657.35</v>
      </c>
      <c r="K486" s="7">
        <v>-46755.53</v>
      </c>
      <c r="L486" s="7">
        <v>-68955.22</v>
      </c>
      <c r="M486" s="7">
        <v>-100796.24</v>
      </c>
      <c r="N486" s="7">
        <v>-101216.47</v>
      </c>
      <c r="O486" s="7">
        <v>-213846.79</v>
      </c>
      <c r="P486" s="7">
        <v>-213846.79</v>
      </c>
    </row>
    <row r="487" spans="1:16" x14ac:dyDescent="0.2">
      <c r="A487" s="3">
        <v>236118</v>
      </c>
      <c r="B487" s="6" t="s">
        <v>462</v>
      </c>
      <c r="C487" s="7">
        <v>-99871.31</v>
      </c>
      <c r="D487" s="7">
        <v>-115055.03999999999</v>
      </c>
      <c r="E487" s="7">
        <v>-30652.39</v>
      </c>
      <c r="F487" s="7">
        <v>-44996.04</v>
      </c>
      <c r="G487" s="7">
        <v>-56669.68</v>
      </c>
      <c r="H487" s="7">
        <v>-65834.31</v>
      </c>
      <c r="I487" s="7">
        <v>-72755.7</v>
      </c>
      <c r="J487" s="7">
        <v>-75462.84</v>
      </c>
      <c r="K487" s="7">
        <v>-78544.37</v>
      </c>
      <c r="L487" s="7">
        <v>-81475.66</v>
      </c>
      <c r="M487" s="7">
        <v>-84701.440000000002</v>
      </c>
      <c r="N487" s="7">
        <v>-90215.01</v>
      </c>
      <c r="O487" s="7">
        <v>-102884.52</v>
      </c>
      <c r="P487" s="7">
        <v>-102884.52</v>
      </c>
    </row>
    <row r="488" spans="1:16" x14ac:dyDescent="0.2">
      <c r="A488" s="3">
        <v>236119</v>
      </c>
      <c r="B488" s="6" t="s">
        <v>463</v>
      </c>
      <c r="C488" s="7">
        <v>-11514.08</v>
      </c>
      <c r="D488" s="7">
        <v>-7074.79</v>
      </c>
      <c r="E488" s="7">
        <v>-13072.95</v>
      </c>
      <c r="F488" s="7">
        <v>-18556.86</v>
      </c>
      <c r="G488" s="7">
        <v>-4325.0600000000004</v>
      </c>
      <c r="H488" s="7">
        <v>-7754.74</v>
      </c>
      <c r="I488" s="7">
        <v>-9514.32</v>
      </c>
      <c r="J488" s="7">
        <v>-1728.01</v>
      </c>
      <c r="K488" s="7">
        <v>-3299.33</v>
      </c>
      <c r="L488" s="7">
        <v>-4946.3100000000004</v>
      </c>
      <c r="M488" s="7">
        <v>-2253.9699999999998</v>
      </c>
      <c r="N488" s="7">
        <v>-6049.7</v>
      </c>
      <c r="O488" s="7">
        <v>-12174.34</v>
      </c>
      <c r="P488" s="7">
        <v>-12174.34</v>
      </c>
    </row>
    <row r="489" spans="1:16" x14ac:dyDescent="0.2">
      <c r="A489" s="3">
        <v>236120</v>
      </c>
      <c r="B489" s="6" t="s">
        <v>464</v>
      </c>
      <c r="C489" s="7">
        <v>-42739.58</v>
      </c>
      <c r="D489" s="7">
        <v>-50367.57</v>
      </c>
      <c r="E489" s="7">
        <v>-13757.68</v>
      </c>
      <c r="F489" s="7">
        <v>-19559.8</v>
      </c>
      <c r="G489" s="7">
        <v>-23801.18</v>
      </c>
      <c r="H489" s="7">
        <v>-27009.26</v>
      </c>
      <c r="I489" s="7">
        <v>-28729.07</v>
      </c>
      <c r="J489" s="7">
        <v>-30263.58</v>
      </c>
      <c r="K489" s="7">
        <v>-31578.49</v>
      </c>
      <c r="L489" s="7">
        <v>-32931.599999999999</v>
      </c>
      <c r="M489" s="7">
        <v>-34679.01</v>
      </c>
      <c r="N489" s="7">
        <v>-38192.800000000003</v>
      </c>
      <c r="O489" s="7">
        <v>-44654.29</v>
      </c>
      <c r="P489" s="7">
        <v>-44654.29</v>
      </c>
    </row>
    <row r="490" spans="1:16" x14ac:dyDescent="0.2">
      <c r="A490" s="3">
        <v>236121</v>
      </c>
      <c r="B490" s="6" t="s">
        <v>465</v>
      </c>
      <c r="C490" s="7">
        <v>-280343.42</v>
      </c>
      <c r="D490" s="7">
        <v>-332343.32</v>
      </c>
      <c r="E490" s="7">
        <v>-91639.76</v>
      </c>
      <c r="F490" s="7">
        <v>-133124.28</v>
      </c>
      <c r="G490" s="7">
        <v>-163749.87</v>
      </c>
      <c r="H490" s="7">
        <v>-188410.47</v>
      </c>
      <c r="I490" s="7">
        <v>-199831.92</v>
      </c>
      <c r="J490" s="7">
        <v>-211203.82</v>
      </c>
      <c r="K490" s="7">
        <v>-221550.47</v>
      </c>
      <c r="L490" s="7">
        <v>-231568.23</v>
      </c>
      <c r="M490" s="7">
        <v>-243730.25</v>
      </c>
      <c r="N490" s="7">
        <v>-267374.77</v>
      </c>
      <c r="O490" s="7">
        <v>-311704.02</v>
      </c>
      <c r="P490" s="7">
        <v>-311704.02</v>
      </c>
    </row>
    <row r="491" spans="1:16" x14ac:dyDescent="0.2">
      <c r="A491" s="3">
        <v>236122</v>
      </c>
      <c r="B491" s="6" t="s">
        <v>466</v>
      </c>
      <c r="C491" s="7">
        <v>-441318.51</v>
      </c>
      <c r="D491" s="7">
        <v>-516350.19</v>
      </c>
      <c r="E491" s="7">
        <v>-141182.28</v>
      </c>
      <c r="F491" s="7">
        <v>-205516.25</v>
      </c>
      <c r="G491" s="7">
        <v>-253651.61</v>
      </c>
      <c r="H491" s="7">
        <v>-89428.6</v>
      </c>
      <c r="I491" s="7">
        <v>-112470.93</v>
      </c>
      <c r="J491" s="7">
        <v>-128617.24</v>
      </c>
      <c r="K491" s="7">
        <v>-29622.92</v>
      </c>
      <c r="L491" s="7">
        <v>-42059.12</v>
      </c>
      <c r="M491" s="7">
        <v>-56442.61</v>
      </c>
      <c r="N491" s="7">
        <v>-43933.89</v>
      </c>
      <c r="O491" s="7">
        <v>-102785.29</v>
      </c>
      <c r="P491" s="7">
        <v>-102785.29</v>
      </c>
    </row>
    <row r="492" spans="1:16" x14ac:dyDescent="0.2">
      <c r="A492" s="3">
        <v>236123</v>
      </c>
      <c r="B492" s="6" t="s">
        <v>467</v>
      </c>
      <c r="C492" s="7">
        <v>-142037.51999999999</v>
      </c>
      <c r="D492" s="7">
        <v>-167533.56</v>
      </c>
      <c r="E492" s="7">
        <v>-47194.1</v>
      </c>
      <c r="F492" s="7">
        <v>-64229.13</v>
      </c>
      <c r="G492" s="7">
        <v>-78350.11</v>
      </c>
      <c r="H492" s="7">
        <v>-88797.32</v>
      </c>
      <c r="I492" s="7">
        <v>-93592.960000000006</v>
      </c>
      <c r="J492" s="7">
        <v>-98523.48</v>
      </c>
      <c r="K492" s="7">
        <v>-102848.78</v>
      </c>
      <c r="L492" s="7">
        <v>-107528.21</v>
      </c>
      <c r="M492" s="7">
        <v>-114185.36</v>
      </c>
      <c r="N492" s="7">
        <v>-128446.81</v>
      </c>
      <c r="O492" s="7">
        <v>-151785.22</v>
      </c>
      <c r="P492" s="7">
        <v>-151785.22</v>
      </c>
    </row>
    <row r="493" spans="1:16" x14ac:dyDescent="0.2">
      <c r="A493" s="3">
        <v>236124</v>
      </c>
      <c r="B493" s="6" t="s">
        <v>468</v>
      </c>
      <c r="C493" s="7">
        <v>-149480.04</v>
      </c>
      <c r="D493" s="7">
        <v>-177438.92</v>
      </c>
      <c r="E493" s="7">
        <v>-48872.89</v>
      </c>
      <c r="F493" s="7">
        <v>-69225.08</v>
      </c>
      <c r="G493" s="7">
        <v>-85158.57</v>
      </c>
      <c r="H493" s="7">
        <v>-96824.48</v>
      </c>
      <c r="I493" s="7">
        <v>-102388.67</v>
      </c>
      <c r="J493" s="7">
        <v>-107860.66</v>
      </c>
      <c r="K493" s="7">
        <v>-112921.82</v>
      </c>
      <c r="L493" s="7">
        <v>-118079.63</v>
      </c>
      <c r="M493" s="7">
        <v>-125657.9</v>
      </c>
      <c r="N493" s="7">
        <v>-139732.57</v>
      </c>
      <c r="O493" s="7">
        <v>-163750.69</v>
      </c>
      <c r="P493" s="7">
        <v>-163750.69</v>
      </c>
    </row>
    <row r="494" spans="1:16" x14ac:dyDescent="0.2">
      <c r="A494" s="3">
        <v>236125</v>
      </c>
      <c r="B494" s="6" t="s">
        <v>469</v>
      </c>
      <c r="C494" s="7">
        <v>-185797.97</v>
      </c>
      <c r="D494" s="7">
        <v>-305670.32</v>
      </c>
      <c r="E494" s="7">
        <v>-237285.77</v>
      </c>
      <c r="F494" s="7">
        <v>-344886.98</v>
      </c>
      <c r="G494" s="7">
        <v>-427276.25</v>
      </c>
      <c r="H494" s="7">
        <v>-150926.84</v>
      </c>
      <c r="I494" s="7">
        <v>-189694.54</v>
      </c>
      <c r="J494" s="7">
        <v>-223296.98</v>
      </c>
      <c r="K494" s="7">
        <v>-63634.33</v>
      </c>
      <c r="L494" s="7">
        <v>-91851.79</v>
      </c>
      <c r="M494" s="7">
        <v>-125088.27</v>
      </c>
      <c r="N494" s="7">
        <v>-87555.94</v>
      </c>
      <c r="O494" s="7">
        <v>-190051.62</v>
      </c>
      <c r="P494" s="7">
        <v>-190051.62</v>
      </c>
    </row>
    <row r="495" spans="1:16" x14ac:dyDescent="0.2">
      <c r="A495" s="3">
        <v>236128</v>
      </c>
      <c r="B495" s="6" t="s">
        <v>470</v>
      </c>
      <c r="C495" s="7">
        <v>-117358.36</v>
      </c>
      <c r="D495" s="7">
        <v>-135899.74</v>
      </c>
      <c r="E495" s="7">
        <v>-34786.480000000003</v>
      </c>
      <c r="F495" s="7">
        <v>-52461.120000000003</v>
      </c>
      <c r="G495" s="7">
        <v>-64802.48</v>
      </c>
      <c r="H495" s="7">
        <v>-74826.38</v>
      </c>
      <c r="I495" s="7">
        <v>-80102.539999999994</v>
      </c>
      <c r="J495" s="7">
        <v>-84749.63</v>
      </c>
      <c r="K495" s="7">
        <v>-88679.28</v>
      </c>
      <c r="L495" s="7">
        <v>-94285.93</v>
      </c>
      <c r="M495" s="7">
        <v>-100828.25</v>
      </c>
      <c r="N495" s="7">
        <v>-110416.57</v>
      </c>
      <c r="O495" s="7">
        <v>-126250.22</v>
      </c>
      <c r="P495" s="7">
        <v>-126250.22</v>
      </c>
    </row>
    <row r="496" spans="1:16" x14ac:dyDescent="0.2">
      <c r="A496" s="3">
        <v>236129</v>
      </c>
      <c r="B496" s="6" t="s">
        <v>471</v>
      </c>
      <c r="C496" s="7">
        <v>-14014.55</v>
      </c>
      <c r="D496" s="7">
        <v>-23614.28</v>
      </c>
      <c r="E496" s="7">
        <v>-18405.150000000001</v>
      </c>
      <c r="F496" s="7">
        <v>-26056.94</v>
      </c>
      <c r="G496" s="7">
        <v>-32525.25</v>
      </c>
      <c r="H496" s="7">
        <v>-11396.68</v>
      </c>
      <c r="I496" s="7">
        <v>-14136.11</v>
      </c>
      <c r="J496" s="7">
        <v>-16658.259999999998</v>
      </c>
      <c r="K496" s="7">
        <v>-4102.58</v>
      </c>
      <c r="L496" s="7">
        <v>-6862.29</v>
      </c>
      <c r="M496" s="7">
        <v>-9357.75</v>
      </c>
      <c r="N496" s="7">
        <v>-7106.22</v>
      </c>
      <c r="O496" s="7">
        <v>-15469.01</v>
      </c>
      <c r="P496" s="7">
        <v>-15469.01</v>
      </c>
    </row>
    <row r="497" spans="1:16" x14ac:dyDescent="0.2">
      <c r="A497" s="3">
        <v>236130</v>
      </c>
      <c r="B497" s="6" t="s">
        <v>472</v>
      </c>
      <c r="C497" s="7">
        <v>-198522.53</v>
      </c>
      <c r="D497" s="7">
        <v>-316115.59000000003</v>
      </c>
      <c r="E497" s="7">
        <v>-213351.88</v>
      </c>
      <c r="F497" s="7">
        <v>-302033.74</v>
      </c>
      <c r="G497" s="7">
        <v>-368356.81</v>
      </c>
      <c r="H497" s="7">
        <v>-117725.51</v>
      </c>
      <c r="I497" s="7">
        <v>-140706.59</v>
      </c>
      <c r="J497" s="7">
        <v>-165985.19</v>
      </c>
      <c r="K497" s="7">
        <v>-46608.09</v>
      </c>
      <c r="L497" s="7">
        <v>-69514.740000000005</v>
      </c>
      <c r="M497" s="7">
        <v>-102270.39999999999</v>
      </c>
      <c r="N497" s="7">
        <v>-96616.8</v>
      </c>
      <c r="O497" s="7">
        <v>-200612.58</v>
      </c>
      <c r="P497" s="7">
        <v>-200612.58</v>
      </c>
    </row>
    <row r="498" spans="1:16" x14ac:dyDescent="0.2">
      <c r="A498" s="3">
        <v>236131</v>
      </c>
      <c r="B498" s="6" t="s">
        <v>473</v>
      </c>
      <c r="C498" s="7">
        <v>-21786.37</v>
      </c>
      <c r="D498" s="7">
        <v>-36233.99</v>
      </c>
      <c r="E498" s="7">
        <v>-25436.41</v>
      </c>
      <c r="F498" s="7">
        <v>-35348.07</v>
      </c>
      <c r="G498" s="7">
        <v>-42922.68</v>
      </c>
      <c r="H498" s="7">
        <v>-13272.46</v>
      </c>
      <c r="I498" s="7">
        <v>-15332.85</v>
      </c>
      <c r="J498" s="7">
        <v>-17785.43</v>
      </c>
      <c r="K498" s="7">
        <v>-4434.93</v>
      </c>
      <c r="L498" s="7">
        <v>-6640.53</v>
      </c>
      <c r="M498" s="7">
        <v>-10159.870000000001</v>
      </c>
      <c r="N498" s="7">
        <v>-11387.56</v>
      </c>
      <c r="O498" s="7">
        <v>-23760.12</v>
      </c>
      <c r="P498" s="7">
        <v>-23760.12</v>
      </c>
    </row>
    <row r="499" spans="1:16" x14ac:dyDescent="0.2">
      <c r="A499" s="3">
        <v>236132</v>
      </c>
      <c r="B499" s="6" t="s">
        <v>474</v>
      </c>
      <c r="C499" s="7">
        <v>-80758.14</v>
      </c>
      <c r="D499" s="7">
        <v>-128046.51</v>
      </c>
      <c r="E499" s="7">
        <v>-86549.02</v>
      </c>
      <c r="F499" s="7">
        <v>-119837.08</v>
      </c>
      <c r="G499" s="7">
        <v>-147204.63</v>
      </c>
      <c r="H499" s="7">
        <v>-46321.34</v>
      </c>
      <c r="I499" s="7">
        <v>-54673.35</v>
      </c>
      <c r="J499" s="7">
        <v>-64169.36</v>
      </c>
      <c r="K499" s="7">
        <v>-17875.32</v>
      </c>
      <c r="L499" s="7">
        <v>-26783.21</v>
      </c>
      <c r="M499" s="7">
        <v>-40215.08</v>
      </c>
      <c r="N499" s="7">
        <v>-43795.37</v>
      </c>
      <c r="O499" s="7">
        <v>-86106.47</v>
      </c>
      <c r="P499" s="7">
        <v>-86106.47</v>
      </c>
    </row>
    <row r="500" spans="1:16" x14ac:dyDescent="0.2">
      <c r="A500" s="3">
        <v>236133</v>
      </c>
      <c r="B500" s="6" t="s">
        <v>475</v>
      </c>
      <c r="C500" s="7">
        <v>-6939.79</v>
      </c>
      <c r="D500" s="7">
        <v>-11348.78</v>
      </c>
      <c r="E500" s="7">
        <v>-7744.37</v>
      </c>
      <c r="F500" s="7">
        <v>-10940.83</v>
      </c>
      <c r="G500" s="7">
        <v>-13117.58</v>
      </c>
      <c r="H500" s="7">
        <v>-3824.4</v>
      </c>
      <c r="I500" s="7">
        <v>-4495.12</v>
      </c>
      <c r="J500" s="7">
        <v>-5370.06</v>
      </c>
      <c r="K500" s="7">
        <v>-1677.48</v>
      </c>
      <c r="L500" s="7">
        <v>-2534.4499999999998</v>
      </c>
      <c r="M500" s="7">
        <v>-3564.62</v>
      </c>
      <c r="N500" s="7">
        <v>-3070.39</v>
      </c>
      <c r="O500" s="7">
        <v>-6539.16</v>
      </c>
      <c r="P500" s="7">
        <v>-6539.16</v>
      </c>
    </row>
    <row r="501" spans="1:16" x14ac:dyDescent="0.2">
      <c r="A501" s="3">
        <v>236134</v>
      </c>
      <c r="B501" s="6" t="s">
        <v>476</v>
      </c>
      <c r="C501" s="7">
        <v>-225409.76</v>
      </c>
      <c r="D501" s="7">
        <v>-360806.17</v>
      </c>
      <c r="E501" s="7">
        <v>-246254.78</v>
      </c>
      <c r="F501" s="7">
        <v>-359272.6</v>
      </c>
      <c r="G501" s="7">
        <v>-446683.87</v>
      </c>
      <c r="H501" s="7">
        <v>-160812.28</v>
      </c>
      <c r="I501" s="7">
        <v>-203498.12</v>
      </c>
      <c r="J501" s="7">
        <v>-243073.61</v>
      </c>
      <c r="K501" s="7">
        <v>-73247.429999999993</v>
      </c>
      <c r="L501" s="7">
        <v>-108269.9</v>
      </c>
      <c r="M501" s="7">
        <v>-147912.6</v>
      </c>
      <c r="N501" s="7">
        <v>-111757.26</v>
      </c>
      <c r="O501" s="7">
        <v>-230275.54</v>
      </c>
      <c r="P501" s="7">
        <v>-230275.54</v>
      </c>
    </row>
    <row r="502" spans="1:16" x14ac:dyDescent="0.2">
      <c r="A502" s="3">
        <v>236135</v>
      </c>
      <c r="B502" s="6" t="s">
        <v>477</v>
      </c>
      <c r="C502" s="7">
        <v>-70530.649999999994</v>
      </c>
      <c r="D502" s="7">
        <v>-103211.22</v>
      </c>
      <c r="E502" s="7">
        <v>-61012.74</v>
      </c>
      <c r="F502" s="7">
        <v>-86226.76</v>
      </c>
      <c r="G502" s="7">
        <v>-106933.38</v>
      </c>
      <c r="H502" s="7">
        <v>-38173.519999999997</v>
      </c>
      <c r="I502" s="7">
        <v>-47290.63</v>
      </c>
      <c r="J502" s="7">
        <v>-58815.85</v>
      </c>
      <c r="K502" s="7">
        <v>-21656.92</v>
      </c>
      <c r="L502" s="7">
        <v>-33481.379999999997</v>
      </c>
      <c r="M502" s="7">
        <v>-48315.49</v>
      </c>
      <c r="N502" s="7">
        <v>-37760.71</v>
      </c>
      <c r="O502" s="7">
        <v>-72628.600000000006</v>
      </c>
      <c r="P502" s="7">
        <v>-72628.600000000006</v>
      </c>
    </row>
    <row r="503" spans="1:16" x14ac:dyDescent="0.2">
      <c r="A503" s="3">
        <v>236136</v>
      </c>
      <c r="B503" s="6" t="s">
        <v>478</v>
      </c>
      <c r="C503" s="7">
        <v>-17386.439999999999</v>
      </c>
      <c r="D503" s="7">
        <v>-15020.75</v>
      </c>
      <c r="E503" s="7">
        <v>-26497.06</v>
      </c>
      <c r="F503" s="7">
        <v>-36884.61</v>
      </c>
      <c r="G503" s="7">
        <v>-8433.0499999999993</v>
      </c>
      <c r="H503" s="7">
        <v>-14155.65</v>
      </c>
      <c r="I503" s="7">
        <v>-16630.41</v>
      </c>
      <c r="J503" s="7">
        <v>-3075.27</v>
      </c>
      <c r="K503" s="7">
        <v>-5596.45</v>
      </c>
      <c r="L503" s="7">
        <v>-8322.91</v>
      </c>
      <c r="M503" s="7">
        <v>-2578.8000000000002</v>
      </c>
      <c r="N503" s="7">
        <v>-7075.94</v>
      </c>
      <c r="O503" s="7">
        <v>-17084.52</v>
      </c>
      <c r="P503" s="7">
        <v>-17084.52</v>
      </c>
    </row>
    <row r="504" spans="1:16" x14ac:dyDescent="0.2">
      <c r="A504" s="3">
        <v>236137</v>
      </c>
      <c r="B504" s="6" t="s">
        <v>479</v>
      </c>
      <c r="C504" s="7">
        <v>-14263.69</v>
      </c>
      <c r="D504" s="7">
        <v>-16943.689999999999</v>
      </c>
      <c r="E504" s="7">
        <v>-4745.8</v>
      </c>
      <c r="F504" s="7">
        <v>-6847.75</v>
      </c>
      <c r="G504" s="7">
        <v>-8802.15</v>
      </c>
      <c r="H504" s="7">
        <v>-3400.2</v>
      </c>
      <c r="I504" s="7">
        <v>-4232.53</v>
      </c>
      <c r="J504" s="7">
        <v>-4943.6499999999996</v>
      </c>
      <c r="K504" s="7">
        <v>-1443.01</v>
      </c>
      <c r="L504" s="7">
        <v>-2131.2800000000002</v>
      </c>
      <c r="M504" s="7">
        <v>-2879.61</v>
      </c>
      <c r="N504" s="7">
        <v>-1870.72</v>
      </c>
      <c r="O504" s="7">
        <v>-4084.69</v>
      </c>
      <c r="P504" s="7">
        <v>-4084.69</v>
      </c>
    </row>
    <row r="505" spans="1:16" x14ac:dyDescent="0.2">
      <c r="A505" s="3">
        <v>236138</v>
      </c>
      <c r="B505" s="6" t="s">
        <v>480</v>
      </c>
      <c r="C505" s="7">
        <v>-20053.939999999999</v>
      </c>
      <c r="D505" s="7">
        <v>-23293.58</v>
      </c>
      <c r="E505" s="7">
        <v>-6298.61</v>
      </c>
      <c r="F505" s="7">
        <v>-9112.1299999999992</v>
      </c>
      <c r="G505" s="7">
        <v>-11090.17</v>
      </c>
      <c r="H505" s="7">
        <v>-12900.05</v>
      </c>
      <c r="I505" s="7">
        <v>-13747.22</v>
      </c>
      <c r="J505" s="7">
        <v>-14478.83</v>
      </c>
      <c r="K505" s="7">
        <v>-15254.02</v>
      </c>
      <c r="L505" s="7">
        <v>-16042.38</v>
      </c>
      <c r="M505" s="7">
        <v>-17381.89</v>
      </c>
      <c r="N505" s="7">
        <v>-19781.919999999998</v>
      </c>
      <c r="O505" s="7">
        <v>-23276.5</v>
      </c>
      <c r="P505" s="7">
        <v>-23276.5</v>
      </c>
    </row>
    <row r="506" spans="1:16" x14ac:dyDescent="0.2">
      <c r="A506" s="3">
        <v>236139</v>
      </c>
      <c r="B506" s="6" t="s">
        <v>481</v>
      </c>
      <c r="C506" s="7">
        <v>-23679.89</v>
      </c>
      <c r="D506" s="7">
        <v>-15265.04</v>
      </c>
      <c r="E506" s="7">
        <v>-28020.639999999999</v>
      </c>
      <c r="F506" s="7">
        <v>-39965.230000000003</v>
      </c>
      <c r="G506" s="7">
        <v>-9098.9699999999993</v>
      </c>
      <c r="H506" s="7">
        <v>-16822.919999999998</v>
      </c>
      <c r="I506" s="7">
        <v>-20713.3</v>
      </c>
      <c r="J506" s="7">
        <v>-4032.15</v>
      </c>
      <c r="K506" s="7">
        <v>-7742.32</v>
      </c>
      <c r="L506" s="7">
        <v>-11490.8</v>
      </c>
      <c r="M506" s="7">
        <v>-4490.2299999999996</v>
      </c>
      <c r="N506" s="7">
        <v>-12130.81</v>
      </c>
      <c r="O506" s="7">
        <v>-24892.12</v>
      </c>
      <c r="P506" s="7">
        <v>-24892.12</v>
      </c>
    </row>
    <row r="507" spans="1:16" x14ac:dyDescent="0.2">
      <c r="A507" s="3">
        <v>236140</v>
      </c>
      <c r="B507" s="6" t="s">
        <v>482</v>
      </c>
      <c r="C507" s="7">
        <v>-46831.64</v>
      </c>
      <c r="D507" s="7">
        <v>-55490.85</v>
      </c>
      <c r="E507" s="7">
        <v>-15102.29</v>
      </c>
      <c r="F507" s="7">
        <v>-21805.98</v>
      </c>
      <c r="G507" s="7">
        <v>-26718.1</v>
      </c>
      <c r="H507" s="7">
        <v>-30422.21</v>
      </c>
      <c r="I507" s="7">
        <v>-32543.200000000001</v>
      </c>
      <c r="J507" s="7">
        <v>-34243.9</v>
      </c>
      <c r="K507" s="7">
        <v>-35714.85</v>
      </c>
      <c r="L507" s="7">
        <v>-37208.35</v>
      </c>
      <c r="M507" s="7">
        <v>-38837.65</v>
      </c>
      <c r="N507" s="7">
        <v>-42080.2</v>
      </c>
      <c r="O507" s="7">
        <v>-48975.62</v>
      </c>
      <c r="P507" s="7">
        <v>-48975.62</v>
      </c>
    </row>
    <row r="508" spans="1:16" x14ac:dyDescent="0.2">
      <c r="A508" s="3">
        <v>236141</v>
      </c>
      <c r="B508" s="6" t="s">
        <v>483</v>
      </c>
      <c r="C508" s="7">
        <v>-169225.53</v>
      </c>
      <c r="D508" s="7">
        <v>-256149.74</v>
      </c>
      <c r="E508" s="7">
        <v>-151535.38</v>
      </c>
      <c r="F508" s="7">
        <v>-218087.3</v>
      </c>
      <c r="G508" s="7">
        <v>-268344.28999999998</v>
      </c>
      <c r="H508" s="7">
        <v>-304441.82</v>
      </c>
      <c r="I508" s="7">
        <v>-321568.89</v>
      </c>
      <c r="J508" s="7">
        <v>-339043.14</v>
      </c>
      <c r="K508" s="7">
        <v>-32390.7</v>
      </c>
      <c r="L508" s="7">
        <v>-47598.1</v>
      </c>
      <c r="M508" s="7">
        <v>-66743.28</v>
      </c>
      <c r="N508" s="7">
        <v>-108596.23</v>
      </c>
      <c r="O508" s="7">
        <v>-179673.45</v>
      </c>
      <c r="P508" s="7">
        <v>-179673.45</v>
      </c>
    </row>
    <row r="509" spans="1:16" x14ac:dyDescent="0.2">
      <c r="A509" s="3">
        <v>236142</v>
      </c>
      <c r="B509" s="6" t="s">
        <v>484</v>
      </c>
      <c r="C509" s="7">
        <v>-14118.76</v>
      </c>
      <c r="D509" s="7">
        <v>-21934.48</v>
      </c>
      <c r="E509" s="7">
        <v>-14337.55</v>
      </c>
      <c r="F509" s="7">
        <v>-20402.419999999998</v>
      </c>
      <c r="G509" s="7">
        <v>-25083.37</v>
      </c>
      <c r="H509" s="7">
        <v>-8543.07</v>
      </c>
      <c r="I509" s="7">
        <v>-10146.209999999999</v>
      </c>
      <c r="J509" s="7">
        <v>-11736.09</v>
      </c>
      <c r="K509" s="7">
        <v>-2957.22</v>
      </c>
      <c r="L509" s="7">
        <v>-4548.4799999999996</v>
      </c>
      <c r="M509" s="7">
        <v>-6858.29</v>
      </c>
      <c r="N509" s="7">
        <v>-6985.27</v>
      </c>
      <c r="O509" s="7">
        <v>-14235.25</v>
      </c>
      <c r="P509" s="7">
        <v>-14235.25</v>
      </c>
    </row>
    <row r="510" spans="1:16" x14ac:dyDescent="0.2">
      <c r="A510" s="3">
        <v>236145</v>
      </c>
      <c r="B510" s="6" t="s">
        <v>485</v>
      </c>
      <c r="C510" s="7">
        <v>-24397.57</v>
      </c>
      <c r="D510" s="7">
        <v>-39168.370000000003</v>
      </c>
      <c r="E510" s="7">
        <v>-25908.83</v>
      </c>
      <c r="F510" s="7">
        <v>-36415.57</v>
      </c>
      <c r="G510" s="7">
        <v>-44460.49</v>
      </c>
      <c r="H510" s="7">
        <v>-14950.44</v>
      </c>
      <c r="I510" s="7">
        <v>-17952.54</v>
      </c>
      <c r="J510" s="7">
        <v>-22063.65</v>
      </c>
      <c r="K510" s="7">
        <v>-7395.36</v>
      </c>
      <c r="L510" s="7">
        <v>-11570.57</v>
      </c>
      <c r="M510" s="7">
        <v>-16472.8</v>
      </c>
      <c r="N510" s="7">
        <v>-12428.61</v>
      </c>
      <c r="O510" s="7">
        <v>-24407.1</v>
      </c>
      <c r="P510" s="7">
        <v>-24407.1</v>
      </c>
    </row>
    <row r="511" spans="1:16" x14ac:dyDescent="0.2">
      <c r="A511" s="3">
        <v>236146</v>
      </c>
      <c r="B511" s="6" t="s">
        <v>486</v>
      </c>
      <c r="C511" s="7">
        <v>-15109.42</v>
      </c>
      <c r="D511" s="7">
        <v>-25396.39</v>
      </c>
      <c r="E511" s="7">
        <v>-17853.8</v>
      </c>
      <c r="F511" s="7">
        <v>-25947</v>
      </c>
      <c r="G511" s="7">
        <v>-32945.160000000003</v>
      </c>
      <c r="H511" s="7">
        <v>-12859.44</v>
      </c>
      <c r="I511" s="7">
        <v>-15125.74</v>
      </c>
      <c r="J511" s="7">
        <v>-17547.23</v>
      </c>
      <c r="K511" s="7">
        <v>-4351.42</v>
      </c>
      <c r="L511" s="7">
        <v>-6772.4</v>
      </c>
      <c r="M511" s="7">
        <v>-9395.7000000000007</v>
      </c>
      <c r="N511" s="7">
        <v>-7671.59</v>
      </c>
      <c r="O511" s="7">
        <v>-16103.03</v>
      </c>
      <c r="P511" s="7">
        <v>-16103.03</v>
      </c>
    </row>
    <row r="512" spans="1:16" x14ac:dyDescent="0.2">
      <c r="A512" s="3">
        <v>236147</v>
      </c>
      <c r="B512" s="6" t="s">
        <v>487</v>
      </c>
      <c r="C512" s="7">
        <v>-3307.3</v>
      </c>
      <c r="D512" s="7">
        <v>-2507.29</v>
      </c>
      <c r="E512" s="7">
        <v>-4347.59</v>
      </c>
      <c r="F512" s="7">
        <v>-6333.92</v>
      </c>
      <c r="G512" s="7">
        <v>-1637.57</v>
      </c>
      <c r="H512" s="7">
        <v>-2859.49</v>
      </c>
      <c r="I512" s="7">
        <v>-3447.52</v>
      </c>
      <c r="J512" s="7">
        <v>687.74</v>
      </c>
      <c r="K512" s="7">
        <v>215.08</v>
      </c>
      <c r="L512" s="7">
        <v>-210.43</v>
      </c>
      <c r="M512" s="7">
        <v>-514.49</v>
      </c>
      <c r="N512" s="7">
        <v>-1621.4</v>
      </c>
      <c r="O512" s="7">
        <v>-3570.37</v>
      </c>
      <c r="P512" s="7">
        <v>-3570.37</v>
      </c>
    </row>
    <row r="513" spans="1:16" x14ac:dyDescent="0.2">
      <c r="A513" s="3">
        <v>236148</v>
      </c>
      <c r="B513" s="6" t="s">
        <v>488</v>
      </c>
      <c r="C513" s="7">
        <v>-7227.38</v>
      </c>
      <c r="D513" s="7">
        <v>-8601.86</v>
      </c>
      <c r="E513" s="7">
        <v>-2346.46</v>
      </c>
      <c r="F513" s="7">
        <v>-3332.49</v>
      </c>
      <c r="G513" s="7">
        <v>-4151.1899999999996</v>
      </c>
      <c r="H513" s="7">
        <v>-4860.1099999999997</v>
      </c>
      <c r="I513" s="7">
        <v>-5164.07</v>
      </c>
      <c r="J513" s="7">
        <v>-5414.58</v>
      </c>
      <c r="K513" s="7">
        <v>-5614.87</v>
      </c>
      <c r="L513" s="7">
        <v>-5824.31</v>
      </c>
      <c r="M513" s="7">
        <v>-6067.49</v>
      </c>
      <c r="N513" s="7">
        <v>-6640.74</v>
      </c>
      <c r="O513" s="7">
        <v>-7646.43</v>
      </c>
      <c r="P513" s="7">
        <v>-7646.43</v>
      </c>
    </row>
    <row r="514" spans="1:16" x14ac:dyDescent="0.2">
      <c r="A514" s="3">
        <v>236149</v>
      </c>
      <c r="B514" s="6" t="s">
        <v>489</v>
      </c>
      <c r="C514" s="7">
        <v>-10993.27</v>
      </c>
      <c r="D514" s="7">
        <v>-13046.75</v>
      </c>
      <c r="E514" s="7">
        <v>-3469</v>
      </c>
      <c r="F514" s="7">
        <v>-4969.68</v>
      </c>
      <c r="G514" s="7">
        <v>-6263.25</v>
      </c>
      <c r="H514" s="7">
        <v>-7371.35</v>
      </c>
      <c r="I514" s="7">
        <v>-7887.37</v>
      </c>
      <c r="J514" s="7">
        <v>-8282.07</v>
      </c>
      <c r="K514" s="7">
        <v>-8580.91</v>
      </c>
      <c r="L514" s="7">
        <v>-8865.57</v>
      </c>
      <c r="M514" s="7">
        <v>-9198.5499999999993</v>
      </c>
      <c r="N514" s="7">
        <v>-10029.92</v>
      </c>
      <c r="O514" s="7">
        <v>-11462.73</v>
      </c>
      <c r="P514" s="7">
        <v>-11462.73</v>
      </c>
    </row>
    <row r="515" spans="1:16" x14ac:dyDescent="0.2">
      <c r="A515" s="3">
        <v>236152</v>
      </c>
      <c r="B515" s="6" t="s">
        <v>490</v>
      </c>
      <c r="C515" s="7">
        <v>-31083.8</v>
      </c>
      <c r="D515" s="7">
        <v>-36603.300000000003</v>
      </c>
      <c r="E515" s="7">
        <v>-9570.09</v>
      </c>
      <c r="F515" s="7">
        <v>-13810.69</v>
      </c>
      <c r="G515" s="7">
        <v>-17286.12</v>
      </c>
      <c r="H515" s="7">
        <v>-19808.759999999998</v>
      </c>
      <c r="I515" s="7">
        <v>-21051.15</v>
      </c>
      <c r="J515" s="7">
        <v>-22232.76</v>
      </c>
      <c r="K515" s="7">
        <v>-23198.71</v>
      </c>
      <c r="L515" s="7">
        <v>-24100.57</v>
      </c>
      <c r="M515" s="7">
        <v>-25216.49</v>
      </c>
      <c r="N515" s="7">
        <v>-27484.82</v>
      </c>
      <c r="O515" s="7">
        <v>-31294.5</v>
      </c>
      <c r="P515" s="7">
        <v>-31294.5</v>
      </c>
    </row>
    <row r="516" spans="1:16" x14ac:dyDescent="0.2">
      <c r="A516" s="3">
        <v>236153</v>
      </c>
      <c r="B516" s="6" t="s">
        <v>491</v>
      </c>
      <c r="C516" s="7">
        <v>-13382.18</v>
      </c>
      <c r="D516" s="7">
        <v>-23205.5</v>
      </c>
      <c r="E516" s="7">
        <v>-18398.04</v>
      </c>
      <c r="F516" s="7">
        <v>-26636.78</v>
      </c>
      <c r="G516" s="7">
        <v>-6895.85</v>
      </c>
      <c r="H516" s="7">
        <v>-12478.27</v>
      </c>
      <c r="I516" s="7">
        <v>-16109.23</v>
      </c>
      <c r="J516" s="7">
        <v>-2463.02</v>
      </c>
      <c r="K516" s="7">
        <v>-4508.78</v>
      </c>
      <c r="L516" s="7">
        <v>-6340.01</v>
      </c>
      <c r="M516" s="7">
        <v>-2118.84</v>
      </c>
      <c r="N516" s="7">
        <v>-5944.49</v>
      </c>
      <c r="O516" s="7">
        <v>-12974.52</v>
      </c>
      <c r="P516" s="7">
        <v>-12974.52</v>
      </c>
    </row>
    <row r="517" spans="1:16" x14ac:dyDescent="0.2">
      <c r="A517" s="3">
        <v>236154</v>
      </c>
      <c r="B517" s="6" t="s">
        <v>492</v>
      </c>
      <c r="C517" s="7">
        <v>-27597.88</v>
      </c>
      <c r="D517" s="7">
        <v>-32078.87</v>
      </c>
      <c r="E517" s="7">
        <v>-8146.78</v>
      </c>
      <c r="F517" s="7">
        <v>-11754.68</v>
      </c>
      <c r="G517" s="7">
        <v>-14582.6</v>
      </c>
      <c r="H517" s="7">
        <v>-17070.34</v>
      </c>
      <c r="I517" s="7">
        <v>-18397.810000000001</v>
      </c>
      <c r="J517" s="7">
        <v>-19499.66</v>
      </c>
      <c r="K517" s="7">
        <v>-20415.68</v>
      </c>
      <c r="L517" s="7">
        <v>-21245.73</v>
      </c>
      <c r="M517" s="7">
        <v>-22220.48</v>
      </c>
      <c r="N517" s="7">
        <v>-23776.05</v>
      </c>
      <c r="O517" s="7">
        <v>-26712.05</v>
      </c>
      <c r="P517" s="7">
        <v>-26712.05</v>
      </c>
    </row>
    <row r="518" spans="1:16" x14ac:dyDescent="0.2">
      <c r="A518" s="3">
        <v>236155</v>
      </c>
      <c r="B518" s="6" t="s">
        <v>493</v>
      </c>
      <c r="C518" s="7">
        <v>-13680.08</v>
      </c>
      <c r="D518" s="7">
        <v>-16126.65</v>
      </c>
      <c r="E518" s="7">
        <v>-4469.3100000000004</v>
      </c>
      <c r="F518" s="7">
        <v>-6353.71</v>
      </c>
      <c r="G518" s="7">
        <v>-7747.17</v>
      </c>
      <c r="H518" s="7">
        <v>-8824.07</v>
      </c>
      <c r="I518" s="7">
        <v>-9335.36</v>
      </c>
      <c r="J518" s="7">
        <v>-9817.34</v>
      </c>
      <c r="K518" s="7">
        <v>-10249.73</v>
      </c>
      <c r="L518" s="7">
        <v>-10684.75</v>
      </c>
      <c r="M518" s="7">
        <v>-11222.97</v>
      </c>
      <c r="N518" s="7">
        <v>-12378.8</v>
      </c>
      <c r="O518" s="7">
        <v>-14503.31</v>
      </c>
      <c r="P518" s="7">
        <v>-14503.31</v>
      </c>
    </row>
    <row r="519" spans="1:16" x14ac:dyDescent="0.2">
      <c r="A519" s="3">
        <v>236156</v>
      </c>
      <c r="B519" s="6" t="s">
        <v>494</v>
      </c>
      <c r="C519" s="7">
        <v>-3917.99</v>
      </c>
      <c r="D519" s="7">
        <v>-4660.46</v>
      </c>
      <c r="E519" s="7">
        <v>-3581.88</v>
      </c>
      <c r="F519" s="7">
        <v>-3281.44</v>
      </c>
      <c r="G519" s="7">
        <v>-2945.59</v>
      </c>
      <c r="H519" s="7">
        <v>-2482.38</v>
      </c>
      <c r="I519" s="7">
        <v>-1090.76</v>
      </c>
      <c r="J519" s="7">
        <v>-1103.3399999999999</v>
      </c>
      <c r="K519" s="7">
        <v>-950.69</v>
      </c>
      <c r="L519" s="7">
        <v>-1234.8399999999999</v>
      </c>
      <c r="M519" s="7">
        <v>-1256.67</v>
      </c>
      <c r="N519" s="7">
        <v>-2142.84</v>
      </c>
      <c r="O519" s="7">
        <v>-3910.56</v>
      </c>
      <c r="P519" s="7">
        <v>-3910.56</v>
      </c>
    </row>
    <row r="520" spans="1:16" x14ac:dyDescent="0.2">
      <c r="A520" s="3">
        <v>236158</v>
      </c>
      <c r="B520" s="6" t="s">
        <v>495</v>
      </c>
      <c r="C520" s="7">
        <v>-970.84</v>
      </c>
      <c r="D520" s="7">
        <v>-1673.29</v>
      </c>
      <c r="E520" s="7">
        <v>-1614.19</v>
      </c>
      <c r="F520" s="7">
        <v>-2274.7800000000002</v>
      </c>
      <c r="G520" s="7">
        <v>-2736.79</v>
      </c>
      <c r="H520" s="7">
        <v>-798.05</v>
      </c>
      <c r="I520" s="7">
        <v>-981.45</v>
      </c>
      <c r="J520" s="7">
        <v>-1142.6400000000001</v>
      </c>
      <c r="K520" s="7">
        <v>-317.05</v>
      </c>
      <c r="L520" s="7">
        <v>-462.89</v>
      </c>
      <c r="M520" s="7">
        <v>-601.92999999999995</v>
      </c>
      <c r="N520" s="7">
        <v>-435.21</v>
      </c>
      <c r="O520" s="7">
        <v>-1034.6199999999999</v>
      </c>
      <c r="P520" s="7">
        <v>-1034.6199999999999</v>
      </c>
    </row>
    <row r="521" spans="1:16" x14ac:dyDescent="0.2">
      <c r="A521" s="3">
        <v>236159</v>
      </c>
      <c r="B521" s="6" t="s">
        <v>496</v>
      </c>
      <c r="C521" s="7">
        <v>-143773.06</v>
      </c>
      <c r="D521" s="7">
        <v>-164475.65</v>
      </c>
      <c r="E521" s="7">
        <v>-39358.199999999997</v>
      </c>
      <c r="F521" s="7">
        <v>-57214.080000000002</v>
      </c>
      <c r="G521" s="7">
        <v>-70510.87</v>
      </c>
      <c r="H521" s="7">
        <v>-81848.22</v>
      </c>
      <c r="I521" s="7">
        <v>-87438.44</v>
      </c>
      <c r="J521" s="7">
        <v>-94411.48</v>
      </c>
      <c r="K521" s="7">
        <v>-100688.01</v>
      </c>
      <c r="L521" s="7">
        <v>-107795.3</v>
      </c>
      <c r="M521" s="7">
        <v>-116640.27</v>
      </c>
      <c r="N521" s="7">
        <v>-132120.97</v>
      </c>
      <c r="O521" s="7">
        <v>-155895.89000000001</v>
      </c>
      <c r="P521" s="7">
        <v>-155895.89000000001</v>
      </c>
    </row>
    <row r="522" spans="1:16" x14ac:dyDescent="0.2">
      <c r="A522" s="3">
        <v>236160</v>
      </c>
      <c r="B522" s="6" t="s">
        <v>497</v>
      </c>
      <c r="C522" s="7">
        <v>-6669.42</v>
      </c>
      <c r="D522" s="7">
        <v>-7743.25</v>
      </c>
      <c r="E522" s="7">
        <v>-2077.37</v>
      </c>
      <c r="F522" s="7">
        <v>-2996.63</v>
      </c>
      <c r="G522" s="7">
        <v>-3649.85</v>
      </c>
      <c r="H522" s="7">
        <v>-4156.3</v>
      </c>
      <c r="I522" s="7">
        <v>-4328.4399999999996</v>
      </c>
      <c r="J522" s="7">
        <v>-4493.09</v>
      </c>
      <c r="K522" s="7">
        <v>-4644.87</v>
      </c>
      <c r="L522" s="7">
        <v>-4833.54</v>
      </c>
      <c r="M522" s="7">
        <v>-5150</v>
      </c>
      <c r="N522" s="7">
        <v>-5909.59</v>
      </c>
      <c r="O522" s="7">
        <v>-7138.16</v>
      </c>
      <c r="P522" s="7">
        <v>-7138.16</v>
      </c>
    </row>
    <row r="523" spans="1:16" x14ac:dyDescent="0.2">
      <c r="A523" s="3">
        <v>236161</v>
      </c>
      <c r="B523" s="6" t="s">
        <v>498</v>
      </c>
      <c r="C523" s="7">
        <v>-5934.57</v>
      </c>
      <c r="D523" s="7">
        <v>-6997.98</v>
      </c>
      <c r="E523" s="7">
        <v>-1855.78</v>
      </c>
      <c r="F523" s="7">
        <v>-2692.7</v>
      </c>
      <c r="G523" s="7">
        <v>-3432.36</v>
      </c>
      <c r="H523" s="7">
        <v>-3965.2</v>
      </c>
      <c r="I523" s="7">
        <v>-4199.4799999999996</v>
      </c>
      <c r="J523" s="7">
        <v>-4410.04</v>
      </c>
      <c r="K523" s="7">
        <v>-4584.1499999999996</v>
      </c>
      <c r="L523" s="7">
        <v>-4761.29</v>
      </c>
      <c r="M523" s="7">
        <v>-4985.1400000000003</v>
      </c>
      <c r="N523" s="7">
        <v>-5461.08</v>
      </c>
      <c r="O523" s="7">
        <v>-6292.09</v>
      </c>
      <c r="P523" s="7">
        <v>-6292.09</v>
      </c>
    </row>
    <row r="524" spans="1:16" x14ac:dyDescent="0.2">
      <c r="A524" s="3">
        <v>236162</v>
      </c>
      <c r="B524" s="6" t="s">
        <v>499</v>
      </c>
      <c r="C524" s="7">
        <v>-19484.16</v>
      </c>
      <c r="D524" s="7">
        <v>-22551.53</v>
      </c>
      <c r="E524" s="7">
        <v>-5373.55</v>
      </c>
      <c r="F524" s="7">
        <v>-7721.27</v>
      </c>
      <c r="G524" s="7">
        <v>-9635.9</v>
      </c>
      <c r="H524" s="7">
        <v>-11257.32</v>
      </c>
      <c r="I524" s="7">
        <v>-12056.33</v>
      </c>
      <c r="J524" s="7">
        <v>-13013.92</v>
      </c>
      <c r="K524" s="7">
        <v>-13846.48</v>
      </c>
      <c r="L524" s="7">
        <v>-15544.35</v>
      </c>
      <c r="M524" s="7">
        <v>-16500.71</v>
      </c>
      <c r="N524" s="7">
        <v>-17972.310000000001</v>
      </c>
      <c r="O524" s="7">
        <v>-20391.62</v>
      </c>
      <c r="P524" s="7">
        <v>-20391.62</v>
      </c>
    </row>
    <row r="525" spans="1:16" x14ac:dyDescent="0.2">
      <c r="A525" s="3">
        <v>236163</v>
      </c>
      <c r="B525" s="6" t="s">
        <v>500</v>
      </c>
      <c r="C525" s="7">
        <v>-9883.3700000000008</v>
      </c>
      <c r="D525" s="7">
        <v>-11688.2</v>
      </c>
      <c r="E525" s="7">
        <v>-3148.84</v>
      </c>
      <c r="F525" s="7">
        <v>-4465.82</v>
      </c>
      <c r="G525" s="7">
        <v>-5618.73</v>
      </c>
      <c r="H525" s="7">
        <v>-6470.22</v>
      </c>
      <c r="I525" s="7">
        <v>-6827.56</v>
      </c>
      <c r="J525" s="7">
        <v>-7162.19</v>
      </c>
      <c r="K525" s="7">
        <v>-7410.42</v>
      </c>
      <c r="L525" s="7">
        <v>-7658.45</v>
      </c>
      <c r="M525" s="7">
        <v>-8004.62</v>
      </c>
      <c r="N525" s="7">
        <v>-8782.85</v>
      </c>
      <c r="O525" s="7">
        <v>-10173.049999999999</v>
      </c>
      <c r="P525" s="7">
        <v>-10173.049999999999</v>
      </c>
    </row>
    <row r="526" spans="1:16" x14ac:dyDescent="0.2">
      <c r="A526" s="3">
        <v>236165</v>
      </c>
      <c r="B526" s="6" t="s">
        <v>501</v>
      </c>
      <c r="C526" s="7">
        <v>-4803.43</v>
      </c>
      <c r="D526" s="7">
        <v>-7134.17</v>
      </c>
      <c r="E526" s="7">
        <v>-4687.45</v>
      </c>
      <c r="F526" s="7">
        <v>-6289.94</v>
      </c>
      <c r="G526" s="7">
        <v>-7477.38</v>
      </c>
      <c r="H526" s="7">
        <v>-2209.11</v>
      </c>
      <c r="I526" s="7">
        <v>-2811.14</v>
      </c>
      <c r="J526" s="7">
        <v>-3347.27</v>
      </c>
      <c r="K526" s="7">
        <v>-1129.53</v>
      </c>
      <c r="L526" s="7">
        <v>-1787.39</v>
      </c>
      <c r="M526" s="7">
        <v>-3331.85</v>
      </c>
      <c r="N526" s="7">
        <v>-3668.15</v>
      </c>
      <c r="O526" s="7">
        <v>-6119.11</v>
      </c>
      <c r="P526" s="7">
        <v>-6119.11</v>
      </c>
    </row>
    <row r="527" spans="1:16" x14ac:dyDescent="0.2">
      <c r="A527" s="3">
        <v>236166</v>
      </c>
      <c r="B527" s="6" t="s">
        <v>502</v>
      </c>
      <c r="C527" s="7">
        <v>-113854.36</v>
      </c>
      <c r="D527" s="7">
        <v>-131781.35</v>
      </c>
      <c r="E527" s="7">
        <v>-32287.45</v>
      </c>
      <c r="F527" s="7">
        <v>-47837.48</v>
      </c>
      <c r="G527" s="7">
        <v>-59705.85</v>
      </c>
      <c r="H527" s="7">
        <v>-69607.83</v>
      </c>
      <c r="I527" s="7">
        <v>-74616.86</v>
      </c>
      <c r="J527" s="7">
        <v>-79939.149999999994</v>
      </c>
      <c r="K527" s="7">
        <v>-83951.34</v>
      </c>
      <c r="L527" s="7">
        <v>-88050</v>
      </c>
      <c r="M527" s="7">
        <v>-93211.02</v>
      </c>
      <c r="N527" s="7">
        <v>-102098.43</v>
      </c>
      <c r="O527" s="7">
        <v>-116250.13</v>
      </c>
      <c r="P527" s="7">
        <v>-116250.13</v>
      </c>
    </row>
    <row r="528" spans="1:16" x14ac:dyDescent="0.2">
      <c r="A528" s="3">
        <v>236167</v>
      </c>
      <c r="B528" s="6" t="s">
        <v>503</v>
      </c>
      <c r="C528" s="7">
        <v>-6274.9</v>
      </c>
      <c r="D528" s="7">
        <v>-7197.98</v>
      </c>
      <c r="E528" s="7">
        <v>-1684.52</v>
      </c>
      <c r="F528" s="7">
        <v>-2415.83</v>
      </c>
      <c r="G528" s="7">
        <v>-3020.15</v>
      </c>
      <c r="H528" s="7">
        <v>-3567.73</v>
      </c>
      <c r="I528" s="7">
        <v>-3873</v>
      </c>
      <c r="J528" s="7">
        <v>-4226.3900000000003</v>
      </c>
      <c r="K528" s="7">
        <v>-4500.8500000000004</v>
      </c>
      <c r="L528" s="7">
        <v>-4792.0600000000004</v>
      </c>
      <c r="M528" s="7">
        <v>-5088.5</v>
      </c>
      <c r="N528" s="7">
        <v>-5542.58</v>
      </c>
      <c r="O528" s="7">
        <v>-6256.71</v>
      </c>
      <c r="P528" s="7">
        <v>-6256.71</v>
      </c>
    </row>
    <row r="529" spans="1:16" x14ac:dyDescent="0.2">
      <c r="A529" s="3">
        <v>236168</v>
      </c>
      <c r="B529" s="6" t="s">
        <v>504</v>
      </c>
      <c r="C529" s="7">
        <v>-12304.17</v>
      </c>
      <c r="D529" s="7">
        <v>-14486.02</v>
      </c>
      <c r="E529" s="7">
        <v>-4118.17</v>
      </c>
      <c r="F529" s="7">
        <v>-5692.13</v>
      </c>
      <c r="G529" s="7">
        <v>-6943.8</v>
      </c>
      <c r="H529" s="7">
        <v>-7954.23</v>
      </c>
      <c r="I529" s="7">
        <v>-8429.2199999999993</v>
      </c>
      <c r="J529" s="7">
        <v>-8865.2800000000007</v>
      </c>
      <c r="K529" s="7">
        <v>-9267.09</v>
      </c>
      <c r="L529" s="7">
        <v>-9644.42</v>
      </c>
      <c r="M529" s="7">
        <v>-10236.17</v>
      </c>
      <c r="N529" s="7">
        <v>-11372.02</v>
      </c>
      <c r="O529" s="7">
        <v>-13325.53</v>
      </c>
      <c r="P529" s="7">
        <v>-13325.53</v>
      </c>
    </row>
    <row r="530" spans="1:16" x14ac:dyDescent="0.2">
      <c r="A530" s="3">
        <v>236169</v>
      </c>
      <c r="B530" s="6" t="s">
        <v>505</v>
      </c>
      <c r="C530" s="7">
        <v>-6032.08</v>
      </c>
      <c r="D530" s="7">
        <v>-7192.18</v>
      </c>
      <c r="E530" s="7">
        <v>-2146.02</v>
      </c>
      <c r="F530" s="7">
        <v>-2958.2</v>
      </c>
      <c r="G530" s="7">
        <v>-3585.84</v>
      </c>
      <c r="H530" s="7">
        <v>-4053.68</v>
      </c>
      <c r="I530" s="7">
        <v>-4230.01</v>
      </c>
      <c r="J530" s="7">
        <v>-4367.72</v>
      </c>
      <c r="K530" s="7">
        <v>-4498.91</v>
      </c>
      <c r="L530" s="7">
        <v>-4621.33</v>
      </c>
      <c r="M530" s="7">
        <v>-4875.18</v>
      </c>
      <c r="N530" s="7">
        <v>-5446.76</v>
      </c>
      <c r="O530" s="7">
        <v>-6479.23</v>
      </c>
      <c r="P530" s="7">
        <v>-6479.23</v>
      </c>
    </row>
    <row r="531" spans="1:16" x14ac:dyDescent="0.2">
      <c r="A531" s="3">
        <v>236170</v>
      </c>
      <c r="B531" s="6" t="s">
        <v>506</v>
      </c>
      <c r="C531" s="7">
        <v>-19947.38</v>
      </c>
      <c r="D531" s="7">
        <v>-23419.11</v>
      </c>
      <c r="E531" s="7">
        <v>-6035.09</v>
      </c>
      <c r="F531" s="7">
        <v>-8747.34</v>
      </c>
      <c r="G531" s="7">
        <v>-11206.83</v>
      </c>
      <c r="H531" s="7">
        <v>-12980.1</v>
      </c>
      <c r="I531" s="7">
        <v>-13913.69</v>
      </c>
      <c r="J531" s="7">
        <v>-14673.32</v>
      </c>
      <c r="K531" s="7">
        <v>-15346.35</v>
      </c>
      <c r="L531" s="7">
        <v>-16087.49</v>
      </c>
      <c r="M531" s="7">
        <v>-16814.560000000001</v>
      </c>
      <c r="N531" s="7">
        <v>-18388.330000000002</v>
      </c>
      <c r="O531" s="7">
        <v>-21093.360000000001</v>
      </c>
      <c r="P531" s="7">
        <v>-21093.360000000001</v>
      </c>
    </row>
    <row r="532" spans="1:16" x14ac:dyDescent="0.2">
      <c r="A532" s="3">
        <v>236171</v>
      </c>
      <c r="B532" s="6" t="s">
        <v>507</v>
      </c>
      <c r="C532" s="7">
        <v>-43962.71</v>
      </c>
      <c r="D532" s="7">
        <v>-51920.9</v>
      </c>
      <c r="E532" s="7">
        <v>-13911.37</v>
      </c>
      <c r="F532" s="7">
        <v>-20126.849999999999</v>
      </c>
      <c r="G532" s="7">
        <v>-24959.48</v>
      </c>
      <c r="H532" s="7">
        <v>-28954.67</v>
      </c>
      <c r="I532" s="7">
        <v>-30535.14</v>
      </c>
      <c r="J532" s="7">
        <v>-32142.67</v>
      </c>
      <c r="K532" s="7">
        <v>-33477.879999999997</v>
      </c>
      <c r="L532" s="7">
        <v>-34911.550000000003</v>
      </c>
      <c r="M532" s="7">
        <v>-36742.75</v>
      </c>
      <c r="N532" s="7">
        <v>-40381.42</v>
      </c>
      <c r="O532" s="7">
        <v>-47395.35</v>
      </c>
      <c r="P532" s="7">
        <v>-47395.35</v>
      </c>
    </row>
    <row r="533" spans="1:16" x14ac:dyDescent="0.2">
      <c r="A533" s="3">
        <v>236172</v>
      </c>
      <c r="B533" s="6" t="s">
        <v>508</v>
      </c>
      <c r="C533" s="7">
        <v>-803.17</v>
      </c>
      <c r="D533" s="7">
        <v>-956.31</v>
      </c>
      <c r="E533" s="7">
        <v>-269.14</v>
      </c>
      <c r="F533" s="7">
        <v>-396.72</v>
      </c>
      <c r="G533" s="7">
        <v>-482.96</v>
      </c>
      <c r="H533" s="7">
        <v>-546.4</v>
      </c>
      <c r="I533" s="7">
        <v>-577.07000000000005</v>
      </c>
      <c r="J533" s="7">
        <v>-597.45000000000005</v>
      </c>
      <c r="K533" s="7">
        <v>-614.34</v>
      </c>
      <c r="L533" s="7">
        <v>-630.89</v>
      </c>
      <c r="M533" s="7">
        <v>-649.88</v>
      </c>
      <c r="N533" s="7">
        <v>-692.52</v>
      </c>
      <c r="O533" s="7">
        <v>-794.43</v>
      </c>
      <c r="P533" s="7">
        <v>-794.43</v>
      </c>
    </row>
    <row r="534" spans="1:16" x14ac:dyDescent="0.2">
      <c r="A534" s="3">
        <v>236173</v>
      </c>
      <c r="B534" s="6" t="s">
        <v>509</v>
      </c>
      <c r="C534" s="7">
        <v>-8387.26</v>
      </c>
      <c r="D534" s="7">
        <v>-9651.2000000000007</v>
      </c>
      <c r="E534" s="7">
        <v>-2439.0300000000002</v>
      </c>
      <c r="F534" s="7">
        <v>-3450.72</v>
      </c>
      <c r="G534" s="7">
        <v>-4330.43</v>
      </c>
      <c r="H534" s="7">
        <v>-4926.24</v>
      </c>
      <c r="I534" s="7">
        <v>-5153.3</v>
      </c>
      <c r="J534" s="7">
        <v>-5394.2</v>
      </c>
      <c r="K534" s="7">
        <v>-5586.43</v>
      </c>
      <c r="L534" s="7">
        <v>-5818.93</v>
      </c>
      <c r="M534" s="7">
        <v>-6213.32</v>
      </c>
      <c r="N534" s="7">
        <v>-7077.56</v>
      </c>
      <c r="O534" s="7">
        <v>-8522.75</v>
      </c>
      <c r="P534" s="7">
        <v>-8522.75</v>
      </c>
    </row>
    <row r="535" spans="1:16" x14ac:dyDescent="0.2">
      <c r="A535" s="3">
        <v>236174</v>
      </c>
      <c r="B535" s="6" t="s">
        <v>510</v>
      </c>
      <c r="C535" s="7">
        <v>-703.31</v>
      </c>
      <c r="D535" s="7">
        <v>-823.18</v>
      </c>
      <c r="E535" s="7">
        <v>-219.73</v>
      </c>
      <c r="F535" s="7">
        <v>-317.22000000000003</v>
      </c>
      <c r="G535" s="7">
        <v>-390.75</v>
      </c>
      <c r="H535" s="7">
        <v>-450.47</v>
      </c>
      <c r="I535" s="7">
        <v>-472.47</v>
      </c>
      <c r="J535" s="7">
        <v>-495.63</v>
      </c>
      <c r="K535" s="7">
        <v>-513.91999999999996</v>
      </c>
      <c r="L535" s="7">
        <v>-534.32000000000005</v>
      </c>
      <c r="M535" s="7">
        <v>-567.16</v>
      </c>
      <c r="N535" s="7">
        <v>-647.09</v>
      </c>
      <c r="O535" s="7">
        <v>-758.25</v>
      </c>
      <c r="P535" s="7">
        <v>-758.25</v>
      </c>
    </row>
    <row r="536" spans="1:16" x14ac:dyDescent="0.2">
      <c r="A536" s="3">
        <v>236175</v>
      </c>
      <c r="B536" s="6" t="s">
        <v>511</v>
      </c>
      <c r="C536" s="7">
        <v>-1082.99</v>
      </c>
      <c r="D536" s="7">
        <v>-1287.9000000000001</v>
      </c>
      <c r="E536" s="7">
        <v>-378.19</v>
      </c>
      <c r="F536" s="7">
        <v>-530.09</v>
      </c>
      <c r="G536" s="7">
        <v>-634.53</v>
      </c>
      <c r="H536" s="7">
        <v>-717.42</v>
      </c>
      <c r="I536" s="7">
        <v>-744.31</v>
      </c>
      <c r="J536" s="7">
        <v>-756.06</v>
      </c>
      <c r="K536" s="7">
        <v>-771.2</v>
      </c>
      <c r="L536" s="7">
        <v>-791.89</v>
      </c>
      <c r="M536" s="7">
        <v>-835.08</v>
      </c>
      <c r="N536" s="7">
        <v>-940.22</v>
      </c>
      <c r="O536" s="7">
        <v>-1105.93</v>
      </c>
      <c r="P536" s="7">
        <v>-1105.93</v>
      </c>
    </row>
    <row r="537" spans="1:16" x14ac:dyDescent="0.2">
      <c r="A537" s="3">
        <v>236176</v>
      </c>
      <c r="B537" s="6" t="s">
        <v>512</v>
      </c>
      <c r="C537" s="7">
        <v>-7489.94</v>
      </c>
      <c r="D537" s="7">
        <v>-8799.68</v>
      </c>
      <c r="E537" s="7">
        <v>-2293.75</v>
      </c>
      <c r="F537" s="7">
        <v>-3291.37</v>
      </c>
      <c r="G537" s="7">
        <v>-4024.35</v>
      </c>
      <c r="H537" s="7">
        <v>-4588.47</v>
      </c>
      <c r="I537" s="7">
        <v>-4902.3900000000003</v>
      </c>
      <c r="J537" s="7">
        <v>-5164.45</v>
      </c>
      <c r="K537" s="7">
        <v>-5390.77</v>
      </c>
      <c r="L537" s="7">
        <v>-5592.69</v>
      </c>
      <c r="M537" s="7">
        <v>-5857.38</v>
      </c>
      <c r="N537" s="7">
        <v>-6364.93</v>
      </c>
      <c r="O537" s="7">
        <v>-7385.19</v>
      </c>
      <c r="P537" s="7">
        <v>-7385.19</v>
      </c>
    </row>
    <row r="538" spans="1:16" x14ac:dyDescent="0.2">
      <c r="A538" s="3">
        <v>236177</v>
      </c>
      <c r="B538" s="6" t="s">
        <v>513</v>
      </c>
      <c r="C538" s="7">
        <v>-23604.34</v>
      </c>
      <c r="D538" s="7">
        <v>-27350.720000000001</v>
      </c>
      <c r="E538" s="7">
        <v>-6724.2</v>
      </c>
      <c r="F538" s="7">
        <v>-9578.82</v>
      </c>
      <c r="G538" s="7">
        <v>-11828.14</v>
      </c>
      <c r="H538" s="7">
        <v>-13578.65</v>
      </c>
      <c r="I538" s="7">
        <v>-14455.22</v>
      </c>
      <c r="J538" s="7">
        <v>-15510.03</v>
      </c>
      <c r="K538" s="7">
        <v>-16404.509999999998</v>
      </c>
      <c r="L538" s="7">
        <v>-17407.13</v>
      </c>
      <c r="M538" s="7">
        <v>-18543.419999999998</v>
      </c>
      <c r="N538" s="7">
        <v>-20934.09</v>
      </c>
      <c r="O538" s="7">
        <v>-24340.92</v>
      </c>
      <c r="P538" s="7">
        <v>-24340.92</v>
      </c>
    </row>
    <row r="539" spans="1:16" x14ac:dyDescent="0.2">
      <c r="A539" s="3">
        <v>236179</v>
      </c>
      <c r="B539" s="6" t="s">
        <v>514</v>
      </c>
      <c r="C539" s="7">
        <v>-52487.18</v>
      </c>
      <c r="D539" s="7">
        <v>-59939.78</v>
      </c>
      <c r="E539" s="7">
        <v>-13336.84</v>
      </c>
      <c r="F539" s="7">
        <v>-19880.55</v>
      </c>
      <c r="G539" s="7">
        <v>-24898.15</v>
      </c>
      <c r="H539" s="7">
        <v>-29340.38</v>
      </c>
      <c r="I539" s="7">
        <v>-31880.77</v>
      </c>
      <c r="J539" s="7">
        <v>-35331.06</v>
      </c>
      <c r="K539" s="7">
        <v>-38209.03</v>
      </c>
      <c r="L539" s="7">
        <v>-40564.03</v>
      </c>
      <c r="M539" s="7">
        <v>-44109.52</v>
      </c>
      <c r="N539" s="7">
        <v>-48745.68</v>
      </c>
      <c r="O539" s="7">
        <v>-55498.63</v>
      </c>
      <c r="P539" s="7">
        <v>-55498.63</v>
      </c>
    </row>
    <row r="540" spans="1:16" x14ac:dyDescent="0.2">
      <c r="A540" s="3">
        <v>236180</v>
      </c>
      <c r="B540" s="6" t="s">
        <v>515</v>
      </c>
      <c r="C540" s="7">
        <v>-92411.3</v>
      </c>
      <c r="D540" s="7">
        <v>-104577.96</v>
      </c>
      <c r="E540" s="7">
        <v>-22780.1</v>
      </c>
      <c r="F540" s="7">
        <v>-32256.26</v>
      </c>
      <c r="G540" s="7">
        <v>-40894.22</v>
      </c>
      <c r="H540" s="7">
        <v>-48290.2</v>
      </c>
      <c r="I540" s="7">
        <v>-51997.89</v>
      </c>
      <c r="J540" s="7">
        <v>-56230.080000000002</v>
      </c>
      <c r="K540" s="7">
        <v>-60463.74</v>
      </c>
      <c r="L540" s="7">
        <v>-64938.77</v>
      </c>
      <c r="M540" s="7">
        <v>-70111.820000000007</v>
      </c>
      <c r="N540" s="7">
        <v>-79261.41</v>
      </c>
      <c r="O540" s="7">
        <v>-89897.18</v>
      </c>
      <c r="P540" s="7">
        <v>-89897.18</v>
      </c>
    </row>
    <row r="541" spans="1:16" x14ac:dyDescent="0.2">
      <c r="A541" s="3">
        <v>236181</v>
      </c>
      <c r="B541" s="6" t="s">
        <v>516</v>
      </c>
      <c r="C541" s="7">
        <v>-45948.68</v>
      </c>
      <c r="D541" s="7">
        <v>-50987.1</v>
      </c>
      <c r="E541" s="7">
        <v>-9656.98</v>
      </c>
      <c r="F541" s="7">
        <v>-13680.86</v>
      </c>
      <c r="G541" s="7">
        <v>-17177.38</v>
      </c>
      <c r="H541" s="7">
        <v>-19847.91</v>
      </c>
      <c r="I541" s="7">
        <v>-20728.09</v>
      </c>
      <c r="J541" s="7">
        <v>-22210.92</v>
      </c>
      <c r="K541" s="7">
        <v>-23485.77</v>
      </c>
      <c r="L541" s="7">
        <v>-24890.9</v>
      </c>
      <c r="M541" s="7">
        <v>-27011.16</v>
      </c>
      <c r="N541" s="7">
        <v>-30942.58</v>
      </c>
      <c r="O541" s="7">
        <v>-36393.440000000002</v>
      </c>
      <c r="P541" s="7">
        <v>-36393.440000000002</v>
      </c>
    </row>
    <row r="542" spans="1:16" x14ac:dyDescent="0.2">
      <c r="A542" s="3">
        <v>236182</v>
      </c>
      <c r="B542" s="6" t="s">
        <v>517</v>
      </c>
      <c r="C542" s="7">
        <v>-7826.93</v>
      </c>
      <c r="D542" s="7">
        <v>-11177.39</v>
      </c>
      <c r="E542" s="7">
        <v>-6157.81</v>
      </c>
      <c r="F542" s="7">
        <v>-9130.4</v>
      </c>
      <c r="G542" s="7">
        <v>-12004.92</v>
      </c>
      <c r="H542" s="7">
        <v>-5361.47</v>
      </c>
      <c r="I542" s="7">
        <v>-7275.85</v>
      </c>
      <c r="J542" s="7">
        <v>-9149.02</v>
      </c>
      <c r="K542" s="7">
        <v>-3563.53</v>
      </c>
      <c r="L542" s="7">
        <v>-5410.59</v>
      </c>
      <c r="M542" s="7">
        <v>-7570.31</v>
      </c>
      <c r="N542" s="7">
        <v>-8481.5300000000007</v>
      </c>
      <c r="O542" s="7">
        <v>-13491.75</v>
      </c>
      <c r="P542" s="7">
        <v>-13491.75</v>
      </c>
    </row>
    <row r="543" spans="1:16" x14ac:dyDescent="0.2">
      <c r="A543" s="3">
        <v>236183</v>
      </c>
      <c r="B543" s="6" t="s">
        <v>518</v>
      </c>
      <c r="C543" s="7">
        <v>-39324.81</v>
      </c>
      <c r="D543" s="7">
        <v>-50828.25</v>
      </c>
      <c r="E543" s="7">
        <v>-20011.29</v>
      </c>
      <c r="F543" s="7">
        <v>-29259.16</v>
      </c>
      <c r="G543" s="7">
        <v>-37151.629999999997</v>
      </c>
      <c r="H543" s="7">
        <v>-44781.89</v>
      </c>
      <c r="I543" s="7">
        <v>-49608.79</v>
      </c>
      <c r="J543" s="7">
        <v>-55205.35</v>
      </c>
      <c r="K543" s="7">
        <v>-61034.69</v>
      </c>
      <c r="L543" s="7">
        <v>-17802.29</v>
      </c>
      <c r="M543" s="7">
        <v>-23591</v>
      </c>
      <c r="N543" s="7">
        <v>-30725.200000000001</v>
      </c>
      <c r="O543" s="7">
        <v>-40259.97</v>
      </c>
      <c r="P543" s="7">
        <v>-40259.97</v>
      </c>
    </row>
    <row r="544" spans="1:16" x14ac:dyDescent="0.2">
      <c r="A544" s="3">
        <v>236184</v>
      </c>
      <c r="B544" s="6" t="s">
        <v>519</v>
      </c>
      <c r="C544" s="7">
        <v>-6280.67</v>
      </c>
      <c r="D544" s="7">
        <v>-9496.9500000000007</v>
      </c>
      <c r="E544" s="7">
        <v>-6392.39</v>
      </c>
      <c r="F544" s="7">
        <v>-9309.27</v>
      </c>
      <c r="G544" s="7">
        <v>-11847.5</v>
      </c>
      <c r="H544" s="7">
        <v>-4741.1099999999997</v>
      </c>
      <c r="I544" s="7">
        <v>-6530.55</v>
      </c>
      <c r="J544" s="7">
        <v>-8050.52</v>
      </c>
      <c r="K544" s="7">
        <v>-2992.13</v>
      </c>
      <c r="L544" s="7">
        <v>-4582.21</v>
      </c>
      <c r="M544" s="7">
        <v>-6380.38</v>
      </c>
      <c r="N544" s="7">
        <v>-3829.02</v>
      </c>
      <c r="O544" s="7">
        <v>-6961.34</v>
      </c>
      <c r="P544" s="7">
        <v>-6961.34</v>
      </c>
    </row>
    <row r="545" spans="1:16" x14ac:dyDescent="0.2">
      <c r="A545" s="3">
        <v>236185</v>
      </c>
      <c r="B545" s="6" t="s">
        <v>520</v>
      </c>
      <c r="C545" s="7">
        <v>-101022.15</v>
      </c>
      <c r="D545" s="7">
        <v>-114427.85</v>
      </c>
      <c r="E545" s="7">
        <v>-24566.95</v>
      </c>
      <c r="F545" s="7">
        <v>-35499.040000000001</v>
      </c>
      <c r="G545" s="7">
        <v>-44812.21</v>
      </c>
      <c r="H545" s="7">
        <v>-53065.17</v>
      </c>
      <c r="I545" s="7">
        <v>-57603.91</v>
      </c>
      <c r="J545" s="7">
        <v>-63458.11</v>
      </c>
      <c r="K545" s="7">
        <v>-68957.649999999994</v>
      </c>
      <c r="L545" s="7">
        <v>-74870.28</v>
      </c>
      <c r="M545" s="7">
        <v>-80819.66</v>
      </c>
      <c r="N545" s="7">
        <v>-84935.97</v>
      </c>
      <c r="O545" s="7">
        <v>-96975.16</v>
      </c>
      <c r="P545" s="7">
        <v>-96975.16</v>
      </c>
    </row>
    <row r="546" spans="1:16" x14ac:dyDescent="0.2">
      <c r="A546" s="3">
        <v>236186</v>
      </c>
      <c r="B546" s="6" t="s">
        <v>521</v>
      </c>
      <c r="C546" s="7">
        <v>-3537.02</v>
      </c>
      <c r="D546" s="7">
        <v>-4049.12</v>
      </c>
      <c r="E546" s="7">
        <v>-897.03</v>
      </c>
      <c r="F546" s="7">
        <v>-1289.3800000000001</v>
      </c>
      <c r="G546" s="7">
        <v>-1619.48</v>
      </c>
      <c r="H546" s="7">
        <v>-1901.47</v>
      </c>
      <c r="I546" s="7">
        <v>-2024.18</v>
      </c>
      <c r="J546" s="7">
        <v>-2132.81</v>
      </c>
      <c r="K546" s="7">
        <v>-2231.8200000000002</v>
      </c>
      <c r="L546" s="7">
        <v>-2333.92</v>
      </c>
      <c r="M546" s="7">
        <v>-2496.58</v>
      </c>
      <c r="N546" s="7">
        <v>-2772.35</v>
      </c>
      <c r="O546" s="7">
        <v>-3208.76</v>
      </c>
      <c r="P546" s="7">
        <v>-3208.76</v>
      </c>
    </row>
    <row r="547" spans="1:16" x14ac:dyDescent="0.2">
      <c r="A547" s="3">
        <v>236187</v>
      </c>
      <c r="B547" s="6" t="s">
        <v>522</v>
      </c>
      <c r="C547" s="7">
        <v>-79875.87</v>
      </c>
      <c r="D547" s="7">
        <v>-93907.12</v>
      </c>
      <c r="E547" s="7">
        <v>-25028.87</v>
      </c>
      <c r="F547" s="7">
        <v>-35407.42</v>
      </c>
      <c r="G547" s="7">
        <v>-44183.09</v>
      </c>
      <c r="H547" s="7">
        <v>-51928.69</v>
      </c>
      <c r="I547" s="7">
        <v>-55386.91</v>
      </c>
      <c r="J547" s="7">
        <v>-58834.16</v>
      </c>
      <c r="K547" s="7">
        <v>-61870.3</v>
      </c>
      <c r="L547" s="7">
        <v>-64672.89</v>
      </c>
      <c r="M547" s="7">
        <v>-68418.81</v>
      </c>
      <c r="N547" s="7">
        <v>-76070.02</v>
      </c>
      <c r="O547" s="7">
        <v>-87801.66</v>
      </c>
      <c r="P547" s="7">
        <v>-87801.66</v>
      </c>
    </row>
    <row r="548" spans="1:16" x14ac:dyDescent="0.2">
      <c r="A548" s="3">
        <v>236189</v>
      </c>
      <c r="B548" s="6" t="s">
        <v>523</v>
      </c>
      <c r="C548" s="7">
        <v>-89568.62</v>
      </c>
      <c r="D548" s="7">
        <v>-107058.42</v>
      </c>
      <c r="E548" s="7">
        <v>-29362.99</v>
      </c>
      <c r="F548" s="7">
        <v>-42364.19</v>
      </c>
      <c r="G548" s="7">
        <v>-52008.04</v>
      </c>
      <c r="H548" s="7">
        <v>-59878.86</v>
      </c>
      <c r="I548" s="7">
        <v>-64449.54</v>
      </c>
      <c r="J548" s="7">
        <v>-68317.440000000002</v>
      </c>
      <c r="K548" s="7">
        <v>-71109.570000000007</v>
      </c>
      <c r="L548" s="7">
        <v>-74151.87</v>
      </c>
      <c r="M548" s="7">
        <v>-77601.87</v>
      </c>
      <c r="N548" s="7">
        <v>-83856.06</v>
      </c>
      <c r="O548" s="7">
        <v>-97212.7</v>
      </c>
      <c r="P548" s="7">
        <v>-97212.7</v>
      </c>
    </row>
    <row r="549" spans="1:16" x14ac:dyDescent="0.2">
      <c r="A549" s="3">
        <v>236190</v>
      </c>
      <c r="B549" s="6" t="s">
        <v>524</v>
      </c>
      <c r="C549" s="7">
        <v>-28437.37</v>
      </c>
      <c r="D549" s="7">
        <v>-33400.269999999997</v>
      </c>
      <c r="E549" s="7">
        <v>-8910.8700000000008</v>
      </c>
      <c r="F549" s="7">
        <v>-12813.81</v>
      </c>
      <c r="G549" s="7">
        <v>-15653.91</v>
      </c>
      <c r="H549" s="7">
        <v>-17893.650000000001</v>
      </c>
      <c r="I549" s="7">
        <v>-18912.580000000002</v>
      </c>
      <c r="J549" s="7">
        <v>-19839.87</v>
      </c>
      <c r="K549" s="7">
        <v>-20690.29</v>
      </c>
      <c r="L549" s="7">
        <v>-21584.63</v>
      </c>
      <c r="M549" s="7">
        <v>-22938.98</v>
      </c>
      <c r="N549" s="7">
        <v>-25796.37</v>
      </c>
      <c r="O549" s="7">
        <v>-30393.52</v>
      </c>
      <c r="P549" s="7">
        <v>-30393.52</v>
      </c>
    </row>
    <row r="550" spans="1:16" x14ac:dyDescent="0.2">
      <c r="A550" s="3">
        <v>236191</v>
      </c>
      <c r="B550" s="6" t="s">
        <v>525</v>
      </c>
      <c r="C550" s="7">
        <v>-142753.23000000001</v>
      </c>
      <c r="D550" s="7">
        <v>-167762.93</v>
      </c>
      <c r="E550" s="7">
        <v>-45276.28</v>
      </c>
      <c r="F550" s="7">
        <v>-65562.47</v>
      </c>
      <c r="G550" s="7">
        <v>-80159.320000000007</v>
      </c>
      <c r="H550" s="7">
        <v>-90402.23</v>
      </c>
      <c r="I550" s="7">
        <v>-95029.7</v>
      </c>
      <c r="J550" s="7">
        <v>-99999.27</v>
      </c>
      <c r="K550" s="7">
        <v>-104286.56</v>
      </c>
      <c r="L550" s="7">
        <v>-109115.18</v>
      </c>
      <c r="M550" s="7">
        <v>-116464.4</v>
      </c>
      <c r="N550" s="7">
        <v>-132915.51999999999</v>
      </c>
      <c r="O550" s="7">
        <v>-158636.43</v>
      </c>
      <c r="P550" s="7">
        <v>-158636.43</v>
      </c>
    </row>
    <row r="551" spans="1:16" x14ac:dyDescent="0.2">
      <c r="A551" s="3">
        <v>236192</v>
      </c>
      <c r="B551" s="6" t="s">
        <v>526</v>
      </c>
      <c r="C551" s="7">
        <v>-11592.19</v>
      </c>
      <c r="D551" s="7">
        <v>-14056.89</v>
      </c>
      <c r="E551" s="7">
        <v>-4123.1400000000003</v>
      </c>
      <c r="F551" s="7">
        <v>-6005.71</v>
      </c>
      <c r="G551" s="7">
        <v>-7295.98</v>
      </c>
      <c r="H551" s="7">
        <v>-8239.7800000000007</v>
      </c>
      <c r="I551" s="7">
        <v>-8643.82</v>
      </c>
      <c r="J551" s="7">
        <v>-8953.31</v>
      </c>
      <c r="K551" s="7">
        <v>-9209.73</v>
      </c>
      <c r="L551" s="7">
        <v>-9454.4699999999993</v>
      </c>
      <c r="M551" s="7">
        <v>-9859.48</v>
      </c>
      <c r="N551" s="7">
        <v>-10920.47</v>
      </c>
      <c r="O551" s="7">
        <v>-12937.89</v>
      </c>
      <c r="P551" s="7">
        <v>-12937.89</v>
      </c>
    </row>
    <row r="552" spans="1:16" x14ac:dyDescent="0.2">
      <c r="A552" s="3">
        <v>236193</v>
      </c>
      <c r="B552" s="6" t="s">
        <v>527</v>
      </c>
      <c r="C552" s="7">
        <v>-21195.97</v>
      </c>
      <c r="D552" s="7">
        <v>-24856.73</v>
      </c>
      <c r="E552" s="7">
        <v>-6672.05</v>
      </c>
      <c r="F552" s="7">
        <v>-9212.0499999999993</v>
      </c>
      <c r="G552" s="7">
        <v>-11206.03</v>
      </c>
      <c r="H552" s="7">
        <v>-12752.11</v>
      </c>
      <c r="I552" s="7">
        <v>-13541.76</v>
      </c>
      <c r="J552" s="7">
        <v>-14397.84</v>
      </c>
      <c r="K552" s="7">
        <v>-15118.32</v>
      </c>
      <c r="L552" s="7">
        <v>-15840</v>
      </c>
      <c r="M552" s="7">
        <v>-16904.07</v>
      </c>
      <c r="N552" s="7">
        <v>-19097.939999999999</v>
      </c>
      <c r="O552" s="7">
        <v>-22441.93</v>
      </c>
      <c r="P552" s="7">
        <v>-22441.93</v>
      </c>
    </row>
    <row r="553" spans="1:16" x14ac:dyDescent="0.2">
      <c r="A553" s="3">
        <v>236194</v>
      </c>
      <c r="B553" s="6" t="s">
        <v>528</v>
      </c>
      <c r="C553" s="7">
        <v>-2434.06</v>
      </c>
      <c r="D553" s="7">
        <v>-3443.65</v>
      </c>
      <c r="E553" s="7">
        <v>-1924.4</v>
      </c>
      <c r="F553" s="7">
        <v>-2657.9</v>
      </c>
      <c r="G553" s="7">
        <v>-3199.29</v>
      </c>
      <c r="H553" s="7">
        <v>-3594.3</v>
      </c>
      <c r="I553" s="7">
        <v>-3731.63</v>
      </c>
      <c r="J553" s="7">
        <v>-3888.32</v>
      </c>
      <c r="K553" s="7">
        <v>-285.43</v>
      </c>
      <c r="L553" s="7">
        <v>-441.5</v>
      </c>
      <c r="M553" s="7">
        <v>-734.67</v>
      </c>
      <c r="N553" s="7">
        <v>-1393.3</v>
      </c>
      <c r="O553" s="7">
        <v>-2495.4299999999998</v>
      </c>
      <c r="P553" s="7">
        <v>-2495.4299999999998</v>
      </c>
    </row>
    <row r="554" spans="1:16" x14ac:dyDescent="0.2">
      <c r="A554" s="3">
        <v>236195</v>
      </c>
      <c r="B554" s="6" t="s">
        <v>529</v>
      </c>
      <c r="C554" s="7">
        <v>-175533.85</v>
      </c>
      <c r="D554" s="7">
        <v>-206161.18</v>
      </c>
      <c r="E554" s="7">
        <v>-57302.17</v>
      </c>
      <c r="F554" s="7">
        <v>-84156.9</v>
      </c>
      <c r="G554" s="7">
        <v>-103652.36</v>
      </c>
      <c r="H554" s="7">
        <v>-119146.67</v>
      </c>
      <c r="I554" s="7">
        <v>-130181.05</v>
      </c>
      <c r="J554" s="7">
        <v>-135022.98000000001</v>
      </c>
      <c r="K554" s="7">
        <v>-140765.45000000001</v>
      </c>
      <c r="L554" s="7">
        <v>-146398.07999999999</v>
      </c>
      <c r="M554" s="7">
        <v>-152272.34</v>
      </c>
      <c r="N554" s="7">
        <v>-162689.01999999999</v>
      </c>
      <c r="O554" s="7">
        <v>-186555.39</v>
      </c>
      <c r="P554" s="7">
        <v>-186555.39</v>
      </c>
    </row>
    <row r="555" spans="1:16" x14ac:dyDescent="0.2">
      <c r="A555" s="3">
        <v>236196</v>
      </c>
      <c r="B555" s="6" t="s">
        <v>530</v>
      </c>
      <c r="C555" s="7">
        <v>-208.35</v>
      </c>
      <c r="D555" s="7">
        <v>-248.73</v>
      </c>
      <c r="E555" s="7">
        <v>-69.47</v>
      </c>
      <c r="F555" s="7">
        <v>-93.93</v>
      </c>
      <c r="G555" s="7">
        <v>-112.69</v>
      </c>
      <c r="H555" s="7">
        <v>-127.02</v>
      </c>
      <c r="I555" s="7">
        <v>-133.37</v>
      </c>
      <c r="J555" s="7">
        <v>-140.56</v>
      </c>
      <c r="K555" s="7">
        <v>-147.47999999999999</v>
      </c>
      <c r="L555" s="7">
        <v>-154.47</v>
      </c>
      <c r="M555" s="7">
        <v>-165.24</v>
      </c>
      <c r="N555" s="7">
        <v>-188.41</v>
      </c>
      <c r="O555" s="7">
        <v>-220.78</v>
      </c>
      <c r="P555" s="7">
        <v>-220.78</v>
      </c>
    </row>
    <row r="556" spans="1:16" x14ac:dyDescent="0.2">
      <c r="A556" s="3">
        <v>236197</v>
      </c>
      <c r="B556" s="6" t="s">
        <v>531</v>
      </c>
      <c r="C556" s="7">
        <v>-3394.53</v>
      </c>
      <c r="D556" s="7">
        <v>-3994.88</v>
      </c>
      <c r="E556" s="7">
        <v>-1117.05</v>
      </c>
      <c r="F556" s="7">
        <v>-1639.32</v>
      </c>
      <c r="G556" s="7">
        <v>-2016.15</v>
      </c>
      <c r="H556" s="7">
        <v>-2334.66</v>
      </c>
      <c r="I556" s="7">
        <v>-2558.92</v>
      </c>
      <c r="J556" s="7">
        <v>-2691.11</v>
      </c>
      <c r="K556" s="7">
        <v>-2808.33</v>
      </c>
      <c r="L556" s="7">
        <v>-2911.35</v>
      </c>
      <c r="M556" s="7">
        <v>-3019.68</v>
      </c>
      <c r="N556" s="7">
        <v>-3264.5</v>
      </c>
      <c r="O556" s="7">
        <v>-3774.21</v>
      </c>
      <c r="P556" s="7">
        <v>-3774.21</v>
      </c>
    </row>
    <row r="557" spans="1:16" x14ac:dyDescent="0.2">
      <c r="A557" s="3">
        <v>236198</v>
      </c>
      <c r="B557" s="6" t="s">
        <v>532</v>
      </c>
      <c r="C557" s="7">
        <v>-1402.39</v>
      </c>
      <c r="D557" s="7">
        <v>-1901.81</v>
      </c>
      <c r="E557" s="7">
        <v>-1373.53</v>
      </c>
      <c r="F557" s="7">
        <v>-1501.72</v>
      </c>
      <c r="G557" s="7">
        <v>-1273.6099999999999</v>
      </c>
      <c r="H557" s="7">
        <v>-767.67</v>
      </c>
      <c r="I557" s="7">
        <v>-285.14</v>
      </c>
      <c r="J557" s="7">
        <v>-266.37</v>
      </c>
      <c r="K557" s="7">
        <v>-269.89999999999998</v>
      </c>
      <c r="L557" s="7">
        <v>-280.11</v>
      </c>
      <c r="M557" s="7">
        <v>-321.18</v>
      </c>
      <c r="N557" s="7">
        <v>-767.45</v>
      </c>
      <c r="O557" s="7">
        <v>-1360.48</v>
      </c>
      <c r="P557" s="7">
        <v>-1360.48</v>
      </c>
    </row>
    <row r="558" spans="1:16" x14ac:dyDescent="0.2">
      <c r="A558" s="3">
        <v>236199</v>
      </c>
      <c r="B558" s="6" t="s">
        <v>533</v>
      </c>
      <c r="C558" s="7">
        <v>-20220.849999999999</v>
      </c>
      <c r="D558" s="7">
        <v>-22953.73</v>
      </c>
      <c r="E558" s="7">
        <v>-4908.66</v>
      </c>
      <c r="F558" s="7">
        <v>-7178.15</v>
      </c>
      <c r="G558" s="7">
        <v>-9025.61</v>
      </c>
      <c r="H558" s="7">
        <v>-10634.45</v>
      </c>
      <c r="I558" s="7">
        <v>-11609.6</v>
      </c>
      <c r="J558" s="7">
        <v>-12711.8</v>
      </c>
      <c r="K558" s="7">
        <v>-13763.68</v>
      </c>
      <c r="L558" s="7">
        <v>-14974.79</v>
      </c>
      <c r="M558" s="7">
        <v>-16161.37</v>
      </c>
      <c r="N558" s="7">
        <v>-17860.98</v>
      </c>
      <c r="O558" s="7">
        <v>-20324.91</v>
      </c>
      <c r="P558" s="7">
        <v>-20324.91</v>
      </c>
    </row>
    <row r="559" spans="1:16" x14ac:dyDescent="0.2">
      <c r="A559" s="3">
        <v>236200</v>
      </c>
      <c r="B559" s="6" t="s">
        <v>534</v>
      </c>
      <c r="C559" s="7">
        <v>-12139.28</v>
      </c>
      <c r="D559" s="7">
        <v>-14486.08</v>
      </c>
      <c r="E559" s="7">
        <v>-4221.62</v>
      </c>
      <c r="F559" s="7">
        <v>-5931.97</v>
      </c>
      <c r="G559" s="7">
        <v>-7084.9</v>
      </c>
      <c r="H559" s="7">
        <v>-8019.88</v>
      </c>
      <c r="I559" s="7">
        <v>-8352.07</v>
      </c>
      <c r="J559" s="7">
        <v>-8646.5400000000009</v>
      </c>
      <c r="K559" s="7">
        <v>-8925.4599999999991</v>
      </c>
      <c r="L559" s="7">
        <v>-9219.77</v>
      </c>
      <c r="M559" s="7">
        <v>-9700.65</v>
      </c>
      <c r="N559" s="7">
        <v>-10724.55</v>
      </c>
      <c r="O559" s="7">
        <v>-12772.21</v>
      </c>
      <c r="P559" s="7">
        <v>-12772.21</v>
      </c>
    </row>
    <row r="560" spans="1:16" x14ac:dyDescent="0.2">
      <c r="A560" s="3">
        <v>236213</v>
      </c>
      <c r="B560" s="6" t="s">
        <v>535</v>
      </c>
      <c r="C560" s="7">
        <v>-4570.13</v>
      </c>
      <c r="D560" s="7">
        <v>-5327.07</v>
      </c>
      <c r="E560" s="7">
        <v>-1543.88</v>
      </c>
      <c r="F560" s="7">
        <v>-2150.36</v>
      </c>
      <c r="G560" s="7">
        <v>-2618.5300000000002</v>
      </c>
      <c r="H560" s="7">
        <v>-3006.61</v>
      </c>
      <c r="I560" s="7">
        <v>-3092.55</v>
      </c>
      <c r="J560" s="7">
        <v>-3238.17</v>
      </c>
      <c r="K560" s="7">
        <v>-3374.48</v>
      </c>
      <c r="L560" s="7">
        <v>-3519.08</v>
      </c>
      <c r="M560" s="7">
        <v>-3762.37</v>
      </c>
      <c r="N560" s="7">
        <v>-4363.0200000000004</v>
      </c>
      <c r="O560" s="7">
        <v>-5156.3100000000004</v>
      </c>
      <c r="P560" s="7">
        <v>-5156.3100000000004</v>
      </c>
    </row>
    <row r="561" spans="1:16" x14ac:dyDescent="0.2">
      <c r="A561" s="3">
        <v>236214</v>
      </c>
      <c r="B561" s="6" t="s">
        <v>536</v>
      </c>
      <c r="C561" s="7">
        <v>-49612.52</v>
      </c>
      <c r="D561" s="7">
        <v>-39131.480000000003</v>
      </c>
      <c r="E561" s="7">
        <v>-70352.77</v>
      </c>
      <c r="F561" s="7">
        <v>-101868.39</v>
      </c>
      <c r="G561" s="7">
        <v>-24960.31</v>
      </c>
      <c r="H561" s="7">
        <v>-45325.85</v>
      </c>
      <c r="I561" s="7">
        <v>-55596.07</v>
      </c>
      <c r="J561" s="7">
        <v>-8710.51</v>
      </c>
      <c r="K561" s="7">
        <v>-15604.87</v>
      </c>
      <c r="L561" s="7">
        <v>-22115.94</v>
      </c>
      <c r="M561" s="7">
        <v>-7922.59</v>
      </c>
      <c r="N561" s="7">
        <v>-21453.72</v>
      </c>
      <c r="O561" s="7">
        <v>-49286.23</v>
      </c>
      <c r="P561" s="7">
        <v>-49286.23</v>
      </c>
    </row>
    <row r="562" spans="1:16" x14ac:dyDescent="0.2">
      <c r="A562" s="3">
        <v>236215</v>
      </c>
      <c r="B562" s="6" t="s">
        <v>537</v>
      </c>
      <c r="C562" s="7">
        <v>-15591.23</v>
      </c>
      <c r="D562" s="7">
        <v>-18019.14</v>
      </c>
      <c r="E562" s="7">
        <v>-4933.62</v>
      </c>
      <c r="F562" s="7">
        <v>-6789.23</v>
      </c>
      <c r="G562" s="7">
        <v>-8183.27</v>
      </c>
      <c r="H562" s="7">
        <v>-9388.85</v>
      </c>
      <c r="I562" s="7">
        <v>-9787.76</v>
      </c>
      <c r="J562" s="7">
        <v>-10377.33</v>
      </c>
      <c r="K562" s="7">
        <v>-10879.75</v>
      </c>
      <c r="L562" s="7">
        <v>-11472.96</v>
      </c>
      <c r="M562" s="7">
        <v>-12348.47</v>
      </c>
      <c r="N562" s="7">
        <v>-14055.49</v>
      </c>
      <c r="O562" s="7">
        <v>-16909.37</v>
      </c>
      <c r="P562" s="7">
        <v>-16909.37</v>
      </c>
    </row>
    <row r="563" spans="1:16" x14ac:dyDescent="0.2">
      <c r="A563" s="3">
        <v>236217</v>
      </c>
      <c r="B563" s="6" t="s">
        <v>538</v>
      </c>
      <c r="C563" s="7">
        <v>-40719.32</v>
      </c>
      <c r="D563" s="7">
        <v>-45728.51</v>
      </c>
      <c r="E563" s="7">
        <v>-9064.32</v>
      </c>
      <c r="F563" s="7">
        <v>-13431.77</v>
      </c>
      <c r="G563" s="7">
        <v>-17294.29</v>
      </c>
      <c r="H563" s="7">
        <v>-20979.81</v>
      </c>
      <c r="I563" s="7">
        <v>-23555.8</v>
      </c>
      <c r="J563" s="7">
        <v>-25983.8</v>
      </c>
      <c r="K563" s="7">
        <v>-28704.240000000002</v>
      </c>
      <c r="L563" s="7">
        <v>-31160.240000000002</v>
      </c>
      <c r="M563" s="7">
        <v>-33592.870000000003</v>
      </c>
      <c r="N563" s="7">
        <v>-36256.85</v>
      </c>
      <c r="O563" s="7">
        <v>-40574.47</v>
      </c>
      <c r="P563" s="7">
        <v>-40574.47</v>
      </c>
    </row>
    <row r="564" spans="1:16" x14ac:dyDescent="0.2">
      <c r="A564" s="3">
        <v>236218</v>
      </c>
      <c r="B564" s="6" t="s">
        <v>539</v>
      </c>
      <c r="C564" s="7">
        <v>-15053.77</v>
      </c>
      <c r="D564" s="7">
        <v>-17466.91</v>
      </c>
      <c r="E564" s="7">
        <v>-4508.8</v>
      </c>
      <c r="F564" s="7">
        <v>-6546.9</v>
      </c>
      <c r="G564" s="7">
        <v>-7991.16</v>
      </c>
      <c r="H564" s="7">
        <v>-9290.86</v>
      </c>
      <c r="I564" s="7">
        <v>-10047.34</v>
      </c>
      <c r="J564" s="7">
        <v>-10620.25</v>
      </c>
      <c r="K564" s="7">
        <v>-11043.97</v>
      </c>
      <c r="L564" s="7">
        <v>-11456.64</v>
      </c>
      <c r="M564" s="7">
        <v>-11905.07</v>
      </c>
      <c r="N564" s="7">
        <v>-12983.05</v>
      </c>
      <c r="O564" s="7">
        <v>-14750.32</v>
      </c>
      <c r="P564" s="7">
        <v>-14750.32</v>
      </c>
    </row>
    <row r="565" spans="1:16" x14ac:dyDescent="0.2">
      <c r="A565" s="3">
        <v>236225</v>
      </c>
      <c r="B565" s="6" t="s">
        <v>540</v>
      </c>
      <c r="C565" s="7">
        <v>-13013.06</v>
      </c>
      <c r="D565" s="7">
        <v>-17174.87</v>
      </c>
      <c r="E565" s="7">
        <v>-7763.95</v>
      </c>
      <c r="F565" s="7">
        <v>-11712.13</v>
      </c>
      <c r="G565" s="7">
        <v>-14939.6</v>
      </c>
      <c r="H565" s="7">
        <v>-18013.34</v>
      </c>
      <c r="I565" s="7">
        <v>-19438.759999999998</v>
      </c>
      <c r="J565" s="7">
        <v>-1272.8800000000001</v>
      </c>
      <c r="K565" s="7">
        <v>-2873.21</v>
      </c>
      <c r="L565" s="7">
        <v>-4414.1899999999996</v>
      </c>
      <c r="M565" s="7">
        <v>-5659.87</v>
      </c>
      <c r="N565" s="7">
        <v>-9028.86</v>
      </c>
      <c r="O565" s="7">
        <v>-13154.27</v>
      </c>
      <c r="P565" s="7">
        <v>-13154.27</v>
      </c>
    </row>
    <row r="566" spans="1:16" x14ac:dyDescent="0.2">
      <c r="A566" s="3">
        <v>236226</v>
      </c>
      <c r="B566" s="6" t="s">
        <v>541</v>
      </c>
      <c r="C566" s="7">
        <v>-23373.040000000001</v>
      </c>
      <c r="D566" s="7">
        <v>-26315.01</v>
      </c>
      <c r="E566" s="7">
        <v>-5587.85</v>
      </c>
      <c r="F566" s="7">
        <v>-8283.5499999999993</v>
      </c>
      <c r="G566" s="7">
        <v>-10613.85</v>
      </c>
      <c r="H566" s="7">
        <v>-12787.53</v>
      </c>
      <c r="I566" s="7">
        <v>-13740.27</v>
      </c>
      <c r="J566" s="7">
        <v>-14944.77</v>
      </c>
      <c r="K566" s="7">
        <v>-16049.15</v>
      </c>
      <c r="L566" s="7">
        <v>-17262.55</v>
      </c>
      <c r="M566" s="7">
        <v>-18731.09</v>
      </c>
      <c r="N566" s="7">
        <v>-20930.259999999998</v>
      </c>
      <c r="O566" s="7">
        <v>-24029.09</v>
      </c>
      <c r="P566" s="7">
        <v>-24029.09</v>
      </c>
    </row>
    <row r="567" spans="1:16" x14ac:dyDescent="0.2">
      <c r="A567" s="3">
        <v>236229</v>
      </c>
      <c r="B567" s="6" t="s">
        <v>542</v>
      </c>
      <c r="C567" s="7">
        <v>-7739.63</v>
      </c>
      <c r="D567" s="7">
        <v>-8878.23</v>
      </c>
      <c r="E567" s="7">
        <v>-1992.98</v>
      </c>
      <c r="F567" s="7">
        <v>-2923.87</v>
      </c>
      <c r="G567" s="7">
        <v>-3763.85</v>
      </c>
      <c r="H567" s="7">
        <v>-4545.4799999999996</v>
      </c>
      <c r="I567" s="7">
        <v>-4898.57</v>
      </c>
      <c r="J567" s="7">
        <v>-5477.65</v>
      </c>
      <c r="K567" s="7">
        <v>-5575.55</v>
      </c>
      <c r="L567" s="7">
        <v>-6611.25</v>
      </c>
      <c r="M567" s="7">
        <v>-7111.26</v>
      </c>
      <c r="N567" s="7">
        <v>-7695.11</v>
      </c>
      <c r="O567" s="7">
        <v>-8445.93</v>
      </c>
      <c r="P567" s="7">
        <v>-8445.93</v>
      </c>
    </row>
    <row r="568" spans="1:16" x14ac:dyDescent="0.2">
      <c r="A568" s="3">
        <v>236230</v>
      </c>
      <c r="B568" s="6" t="s">
        <v>543</v>
      </c>
      <c r="C568" s="7">
        <v>-6424.87</v>
      </c>
      <c r="D568" s="7">
        <v>-7458.14</v>
      </c>
      <c r="E568" s="7">
        <v>-1958.07</v>
      </c>
      <c r="F568" s="7">
        <v>-2978.8</v>
      </c>
      <c r="G568" s="7">
        <v>-3700.47</v>
      </c>
      <c r="H568" s="7">
        <v>-4366.16</v>
      </c>
      <c r="I568" s="7">
        <v>-4810.99</v>
      </c>
      <c r="J568" s="7">
        <v>-5262.29</v>
      </c>
      <c r="K568" s="7">
        <v>-5621.26</v>
      </c>
      <c r="L568" s="7">
        <v>-5965.51</v>
      </c>
      <c r="M568" s="7">
        <v>-6333.86</v>
      </c>
      <c r="N568" s="7">
        <v>-7116.07</v>
      </c>
      <c r="O568" s="7">
        <v>-8405.2099999999991</v>
      </c>
      <c r="P568" s="7">
        <v>-8405.2099999999991</v>
      </c>
    </row>
    <row r="569" spans="1:16" x14ac:dyDescent="0.2">
      <c r="A569" s="3">
        <v>236232</v>
      </c>
      <c r="B569" s="6" t="s">
        <v>544</v>
      </c>
      <c r="C569" s="7">
        <v>-65657.42</v>
      </c>
      <c r="D569" s="7">
        <v>-78597.73</v>
      </c>
      <c r="E569" s="7">
        <v>-22432.85</v>
      </c>
      <c r="F569" s="7">
        <v>-32057.06</v>
      </c>
      <c r="G569" s="7">
        <v>-39168.949999999997</v>
      </c>
      <c r="H569" s="7">
        <v>-45523.07</v>
      </c>
      <c r="I569" s="7">
        <v>-48022.97</v>
      </c>
      <c r="J569" s="7">
        <v>-50555.72</v>
      </c>
      <c r="K569" s="7">
        <v>-52729.49</v>
      </c>
      <c r="L569" s="7">
        <v>-54825.62</v>
      </c>
      <c r="M569" s="7">
        <v>-57727.37</v>
      </c>
      <c r="N569" s="7">
        <v>-63974.43</v>
      </c>
      <c r="O569" s="7">
        <v>-74298.490000000005</v>
      </c>
      <c r="P569" s="7">
        <v>-74298.490000000005</v>
      </c>
    </row>
    <row r="570" spans="1:16" x14ac:dyDescent="0.2">
      <c r="A570" s="3">
        <v>236995</v>
      </c>
      <c r="B570" s="6" t="s">
        <v>545</v>
      </c>
      <c r="C570" s="7">
        <v>0.05</v>
      </c>
      <c r="D570" s="7">
        <v>0.06</v>
      </c>
      <c r="E570" s="7">
        <v>0.06</v>
      </c>
      <c r="F570" s="7">
        <v>0.06</v>
      </c>
      <c r="G570" s="7">
        <v>7.0000000000000007E-2</v>
      </c>
      <c r="H570" s="7">
        <v>7.0000000000000007E-2</v>
      </c>
      <c r="I570" s="7">
        <v>0.11</v>
      </c>
      <c r="J570" s="7">
        <v>2.15</v>
      </c>
      <c r="K570" s="7">
        <v>2.17</v>
      </c>
      <c r="L570" s="7">
        <v>2.1800000000000002</v>
      </c>
      <c r="M570" s="7">
        <v>-85.51</v>
      </c>
      <c r="N570" s="7">
        <v>2.16</v>
      </c>
      <c r="O570" s="7">
        <v>2.16</v>
      </c>
      <c r="P570" s="7">
        <v>2.16</v>
      </c>
    </row>
    <row r="571" spans="1:16" x14ac:dyDescent="0.2">
      <c r="A571" s="3">
        <v>236999</v>
      </c>
      <c r="B571" s="6" t="s">
        <v>546</v>
      </c>
      <c r="C571" s="7">
        <v>-437800.48</v>
      </c>
      <c r="D571" s="7">
        <v>-512002.04</v>
      </c>
      <c r="E571" s="7">
        <v>-411418.55</v>
      </c>
      <c r="F571" s="7">
        <v>-434754.97</v>
      </c>
      <c r="G571" s="7">
        <v>-330178.28000000003</v>
      </c>
      <c r="H571" s="7">
        <v>-262695.95</v>
      </c>
      <c r="I571" s="7">
        <v>-205358.29</v>
      </c>
      <c r="J571" s="7">
        <v>-123593.36</v>
      </c>
      <c r="K571" s="7">
        <v>-110567.18</v>
      </c>
      <c r="L571" s="7">
        <v>-112469.1</v>
      </c>
      <c r="M571" s="7">
        <v>-142948.74</v>
      </c>
      <c r="N571" s="7">
        <v>-257502.38</v>
      </c>
      <c r="O571" s="7">
        <v>-451376.59</v>
      </c>
      <c r="P571" s="7">
        <v>-451376.59</v>
      </c>
    </row>
    <row r="572" spans="1:16" x14ac:dyDescent="0.2">
      <c r="A572" s="3">
        <v>237026</v>
      </c>
      <c r="B572" s="6" t="s">
        <v>547</v>
      </c>
      <c r="C572" s="7">
        <v>-75416.67</v>
      </c>
      <c r="D572" s="7">
        <v>-150833.34</v>
      </c>
      <c r="E572" s="7">
        <v>-226250.01</v>
      </c>
      <c r="F572" s="7">
        <v>-301666.68</v>
      </c>
      <c r="G572" s="7">
        <v>-377083.35</v>
      </c>
      <c r="H572" s="7">
        <v>-452500</v>
      </c>
      <c r="I572" s="7">
        <v>-75416.67</v>
      </c>
      <c r="J572" s="7">
        <v>-150833.34</v>
      </c>
      <c r="K572" s="7">
        <v>-226250.01</v>
      </c>
      <c r="L572" s="7">
        <v>-301666.68</v>
      </c>
      <c r="M572" s="7">
        <v>-377083.35</v>
      </c>
      <c r="N572" s="7">
        <v>-452500</v>
      </c>
      <c r="O572" s="7">
        <v>-75416.67</v>
      </c>
      <c r="P572" s="7">
        <v>-75416.67</v>
      </c>
    </row>
    <row r="573" spans="1:16" x14ac:dyDescent="0.2">
      <c r="A573" s="3">
        <v>237032</v>
      </c>
      <c r="B573" s="6" t="s">
        <v>548</v>
      </c>
      <c r="C573" s="7">
        <v>0</v>
      </c>
      <c r="D573" s="7">
        <v>-8611.11</v>
      </c>
      <c r="E573" s="7">
        <v>-16388.89</v>
      </c>
      <c r="F573" s="7">
        <v>-7002.45</v>
      </c>
      <c r="G573" s="7">
        <v>-8333.33</v>
      </c>
      <c r="H573" s="7">
        <v>-16944.439999999999</v>
      </c>
      <c r="I573" s="7">
        <v>0</v>
      </c>
      <c r="J573" s="7">
        <v>-8611.11</v>
      </c>
      <c r="K573" s="7">
        <v>-17222.22</v>
      </c>
      <c r="L573" s="7">
        <v>0</v>
      </c>
      <c r="M573" s="7">
        <v>-8611.11</v>
      </c>
      <c r="N573" s="7">
        <v>-16944.439999999999</v>
      </c>
      <c r="O573" s="7">
        <v>0</v>
      </c>
      <c r="P573" s="7">
        <v>0</v>
      </c>
    </row>
    <row r="574" spans="1:16" x14ac:dyDescent="0.2">
      <c r="A574" s="3">
        <v>237072</v>
      </c>
      <c r="B574" s="6" t="s">
        <v>549</v>
      </c>
      <c r="C574" s="7">
        <v>-68833.33</v>
      </c>
      <c r="D574" s="7">
        <v>-137666.66</v>
      </c>
      <c r="E574" s="7">
        <v>-206499.99</v>
      </c>
      <c r="F574" s="7">
        <v>-275333.32</v>
      </c>
      <c r="G574" s="7">
        <v>-344166.65</v>
      </c>
      <c r="H574" s="7">
        <v>-413000</v>
      </c>
      <c r="I574" s="7">
        <v>-68833.33</v>
      </c>
      <c r="J574" s="7">
        <v>-137666.66</v>
      </c>
      <c r="K574" s="7">
        <v>-206499.99</v>
      </c>
      <c r="L574" s="7">
        <v>-275333.32</v>
      </c>
      <c r="M574" s="7">
        <v>-344166.65</v>
      </c>
      <c r="N574" s="7">
        <v>-413000</v>
      </c>
      <c r="O574" s="7">
        <v>-68833.33</v>
      </c>
      <c r="P574" s="7">
        <v>-68833.33</v>
      </c>
    </row>
    <row r="575" spans="1:16" x14ac:dyDescent="0.2">
      <c r="A575" s="3">
        <v>237073</v>
      </c>
      <c r="B575" s="6" t="s">
        <v>550</v>
      </c>
      <c r="C575" s="7">
        <v>-69250</v>
      </c>
      <c r="D575" s="7">
        <v>-138500</v>
      </c>
      <c r="E575" s="7">
        <v>-207750</v>
      </c>
      <c r="F575" s="7">
        <v>-277000</v>
      </c>
      <c r="G575" s="7">
        <v>-346250</v>
      </c>
      <c r="H575" s="7">
        <v>-415500</v>
      </c>
      <c r="I575" s="7">
        <v>-69250</v>
      </c>
      <c r="J575" s="7">
        <v>-138500</v>
      </c>
      <c r="K575" s="7">
        <v>-207750</v>
      </c>
      <c r="L575" s="7">
        <v>-277000</v>
      </c>
      <c r="M575" s="7">
        <v>-346250</v>
      </c>
      <c r="N575" s="7">
        <v>-415500</v>
      </c>
      <c r="O575" s="7">
        <v>-69250</v>
      </c>
      <c r="P575" s="7">
        <v>-69250</v>
      </c>
    </row>
    <row r="576" spans="1:16" x14ac:dyDescent="0.2">
      <c r="A576" s="3">
        <v>237074</v>
      </c>
      <c r="B576" s="6" t="s">
        <v>551</v>
      </c>
      <c r="C576" s="7">
        <v>-54333.33</v>
      </c>
      <c r="D576" s="7">
        <v>-108666.66</v>
      </c>
      <c r="E576" s="7">
        <v>-162999.99</v>
      </c>
      <c r="F576" s="7">
        <v>-217333.32</v>
      </c>
      <c r="G576" s="7">
        <v>-271666.65000000002</v>
      </c>
      <c r="H576" s="7">
        <v>-326000</v>
      </c>
      <c r="I576" s="7">
        <v>-54333.33</v>
      </c>
      <c r="J576" s="7">
        <v>-108666.66</v>
      </c>
      <c r="K576" s="7">
        <v>-162999.99</v>
      </c>
      <c r="L576" s="7">
        <v>-217333.32</v>
      </c>
      <c r="M576" s="7">
        <v>-271666.65000000002</v>
      </c>
      <c r="N576" s="7">
        <v>-326000</v>
      </c>
      <c r="O576" s="7">
        <v>-54333.33</v>
      </c>
      <c r="P576" s="7">
        <v>-54333.33</v>
      </c>
    </row>
    <row r="577" spans="1:16" x14ac:dyDescent="0.2">
      <c r="A577" s="3">
        <v>237075</v>
      </c>
      <c r="B577" s="6" t="s">
        <v>552</v>
      </c>
      <c r="C577" s="7">
        <v>-117500</v>
      </c>
      <c r="D577" s="7">
        <v>-235000</v>
      </c>
      <c r="E577" s="7">
        <v>-352500</v>
      </c>
      <c r="F577" s="7">
        <v>-470000</v>
      </c>
      <c r="G577" s="7">
        <v>-587500</v>
      </c>
      <c r="H577" s="7">
        <v>-705000</v>
      </c>
      <c r="I577" s="7">
        <v>-117500</v>
      </c>
      <c r="J577" s="7">
        <v>-235000</v>
      </c>
      <c r="K577" s="7">
        <v>-352500</v>
      </c>
      <c r="L577" s="7">
        <v>-470000</v>
      </c>
      <c r="M577" s="7">
        <v>-587500</v>
      </c>
      <c r="N577" s="7">
        <v>-705000</v>
      </c>
      <c r="O577" s="7">
        <v>-117500</v>
      </c>
      <c r="P577" s="7">
        <v>-117500</v>
      </c>
    </row>
    <row r="578" spans="1:16" x14ac:dyDescent="0.2">
      <c r="A578" s="3">
        <v>237076</v>
      </c>
      <c r="B578" s="6" t="s">
        <v>553</v>
      </c>
      <c r="C578" s="7">
        <v>-116666.67</v>
      </c>
      <c r="D578" s="7">
        <v>-233333.34</v>
      </c>
      <c r="E578" s="7">
        <v>-350000.01</v>
      </c>
      <c r="F578" s="7">
        <v>-466666.68</v>
      </c>
      <c r="G578" s="7">
        <v>-583333.35</v>
      </c>
      <c r="H578" s="7">
        <v>-700000</v>
      </c>
      <c r="I578" s="7">
        <v>-116666.67</v>
      </c>
      <c r="J578" s="7">
        <v>-233333.34</v>
      </c>
      <c r="K578" s="7">
        <v>-350000.01</v>
      </c>
      <c r="L578" s="7">
        <v>-466666.68</v>
      </c>
      <c r="M578" s="7">
        <v>-583333.35</v>
      </c>
      <c r="N578" s="7">
        <v>-700000</v>
      </c>
      <c r="O578" s="7">
        <v>-116666.67</v>
      </c>
      <c r="P578" s="7">
        <v>-116666.67</v>
      </c>
    </row>
    <row r="579" spans="1:16" x14ac:dyDescent="0.2">
      <c r="A579" s="3">
        <v>237078</v>
      </c>
      <c r="B579" s="6" t="s">
        <v>553</v>
      </c>
      <c r="C579" s="7">
        <v>-233333.33</v>
      </c>
      <c r="D579" s="7">
        <v>-466666.66</v>
      </c>
      <c r="E579" s="7">
        <v>-699999.99</v>
      </c>
      <c r="F579" s="7">
        <v>-933333.32</v>
      </c>
      <c r="G579" s="7">
        <v>-1166666.6499999999</v>
      </c>
      <c r="H579" s="7">
        <v>-1399999.98</v>
      </c>
      <c r="I579" s="7">
        <v>-233333.31</v>
      </c>
      <c r="J579" s="7">
        <v>-466666.64</v>
      </c>
      <c r="K579" s="7">
        <v>-699999.97</v>
      </c>
      <c r="L579" s="7">
        <v>-933333.3</v>
      </c>
      <c r="M579" s="7">
        <v>-1166666.6299999999</v>
      </c>
      <c r="N579" s="7">
        <v>-1399999.96</v>
      </c>
      <c r="O579" s="7">
        <v>-233333.29</v>
      </c>
      <c r="P579" s="7">
        <v>-233333.29</v>
      </c>
    </row>
    <row r="580" spans="1:16" x14ac:dyDescent="0.2">
      <c r="A580" s="3">
        <v>237079</v>
      </c>
      <c r="B580" s="6" t="s">
        <v>554</v>
      </c>
      <c r="C580" s="7">
        <v>-109170.85</v>
      </c>
      <c r="D580" s="7">
        <v>-218341.68</v>
      </c>
      <c r="E580" s="7">
        <v>-327512.51</v>
      </c>
      <c r="F580" s="7">
        <v>-436683.32</v>
      </c>
      <c r="G580" s="7">
        <v>-545854.15</v>
      </c>
      <c r="H580" s="7">
        <v>-655025</v>
      </c>
      <c r="I580" s="7">
        <v>-109170.83</v>
      </c>
      <c r="J580" s="7">
        <v>-218341.66</v>
      </c>
      <c r="K580" s="7">
        <v>-327512.49</v>
      </c>
      <c r="L580" s="7">
        <v>-436683.32</v>
      </c>
      <c r="M580" s="7">
        <v>-545854.15</v>
      </c>
      <c r="N580" s="7">
        <v>-655025</v>
      </c>
      <c r="O580" s="7">
        <v>-109170.85</v>
      </c>
      <c r="P580" s="7">
        <v>-109170.85</v>
      </c>
    </row>
    <row r="581" spans="1:16" x14ac:dyDescent="0.2">
      <c r="A581" s="3">
        <v>237080</v>
      </c>
      <c r="B581" s="6" t="s">
        <v>555</v>
      </c>
      <c r="C581" s="7">
        <v>-121000</v>
      </c>
      <c r="D581" s="7">
        <v>-242000</v>
      </c>
      <c r="E581" s="7">
        <v>-363000</v>
      </c>
      <c r="F581" s="7">
        <v>-484000</v>
      </c>
      <c r="G581" s="7">
        <v>-605000</v>
      </c>
      <c r="H581" s="7">
        <v>-726000</v>
      </c>
      <c r="I581" s="7">
        <v>-121000</v>
      </c>
      <c r="J581" s="7">
        <v>-242000</v>
      </c>
      <c r="K581" s="7">
        <v>-363000</v>
      </c>
      <c r="L581" s="7">
        <v>-484000</v>
      </c>
      <c r="M581" s="7">
        <v>-605000</v>
      </c>
      <c r="N581" s="7">
        <v>-726000</v>
      </c>
      <c r="O581" s="7">
        <v>-121000</v>
      </c>
      <c r="P581" s="7">
        <v>-121000</v>
      </c>
    </row>
    <row r="582" spans="1:16" x14ac:dyDescent="0.2">
      <c r="A582" s="3">
        <v>237081</v>
      </c>
      <c r="B582" s="6" t="s">
        <v>554</v>
      </c>
      <c r="C582" s="7">
        <v>-55416.67</v>
      </c>
      <c r="D582" s="7">
        <v>-110833.34</v>
      </c>
      <c r="E582" s="7">
        <v>-166250.01</v>
      </c>
      <c r="F582" s="7">
        <v>-221666.68</v>
      </c>
      <c r="G582" s="7">
        <v>-277083.34999999998</v>
      </c>
      <c r="H582" s="7">
        <v>-332500</v>
      </c>
      <c r="I582" s="7">
        <v>-55416.67</v>
      </c>
      <c r="J582" s="7">
        <v>-110833.34</v>
      </c>
      <c r="K582" s="7">
        <v>-166250.01</v>
      </c>
      <c r="L582" s="7">
        <v>-221666.68</v>
      </c>
      <c r="M582" s="7">
        <v>-277083.34999999998</v>
      </c>
      <c r="N582" s="7">
        <v>-332500</v>
      </c>
      <c r="O582" s="7">
        <v>-55416.67</v>
      </c>
      <c r="P582" s="7">
        <v>-55416.67</v>
      </c>
    </row>
    <row r="583" spans="1:16" x14ac:dyDescent="0.2">
      <c r="A583" s="3">
        <v>237085</v>
      </c>
      <c r="B583" s="6" t="s">
        <v>556</v>
      </c>
      <c r="C583" s="7">
        <v>-127166.67</v>
      </c>
      <c r="D583" s="7">
        <v>-254333.34</v>
      </c>
      <c r="E583" s="7">
        <v>-381500.01</v>
      </c>
      <c r="F583" s="7">
        <v>-508666.68</v>
      </c>
      <c r="G583" s="7">
        <v>-635833.35</v>
      </c>
      <c r="H583" s="7">
        <v>-763000</v>
      </c>
      <c r="I583" s="7">
        <v>-127166.67</v>
      </c>
      <c r="J583" s="7">
        <v>-254333.34</v>
      </c>
      <c r="K583" s="7">
        <v>-381500.01</v>
      </c>
      <c r="L583" s="7">
        <v>-508666.68</v>
      </c>
      <c r="M583" s="7">
        <v>-635833.35</v>
      </c>
      <c r="N583" s="7">
        <v>-763000</v>
      </c>
      <c r="O583" s="7">
        <v>-127166.67</v>
      </c>
      <c r="P583" s="7">
        <v>-127166.67</v>
      </c>
    </row>
    <row r="584" spans="1:16" x14ac:dyDescent="0.2">
      <c r="A584" s="3">
        <v>237086</v>
      </c>
      <c r="B584" s="6" t="s">
        <v>557</v>
      </c>
      <c r="C584" s="7">
        <v>-129000</v>
      </c>
      <c r="D584" s="7">
        <v>-258000</v>
      </c>
      <c r="E584" s="7">
        <v>-387000</v>
      </c>
      <c r="F584" s="7">
        <v>-516000</v>
      </c>
      <c r="G584" s="7">
        <v>-645000</v>
      </c>
      <c r="H584" s="7">
        <v>-774000</v>
      </c>
      <c r="I584" s="7">
        <v>-129000</v>
      </c>
      <c r="J584" s="7">
        <v>-258000</v>
      </c>
      <c r="K584" s="7">
        <v>-387000</v>
      </c>
      <c r="L584" s="7">
        <v>-516000</v>
      </c>
      <c r="M584" s="7">
        <v>-645000</v>
      </c>
      <c r="N584" s="7">
        <v>-774000</v>
      </c>
      <c r="O584" s="7">
        <v>-129000</v>
      </c>
      <c r="P584" s="7">
        <v>-129000</v>
      </c>
    </row>
    <row r="585" spans="1:16" x14ac:dyDescent="0.2">
      <c r="A585" s="3">
        <v>237087</v>
      </c>
      <c r="B585" s="6" t="s">
        <v>558</v>
      </c>
      <c r="C585" s="7">
        <v>-65416.67</v>
      </c>
      <c r="D585" s="7">
        <v>-130833.34</v>
      </c>
      <c r="E585" s="7">
        <v>-196250.01</v>
      </c>
      <c r="F585" s="7">
        <v>-261666.68</v>
      </c>
      <c r="G585" s="7">
        <v>-327083.34999999998</v>
      </c>
      <c r="H585" s="7">
        <v>-392500</v>
      </c>
      <c r="I585" s="7">
        <v>-65416.67</v>
      </c>
      <c r="J585" s="7">
        <v>-130833.34</v>
      </c>
      <c r="K585" s="7">
        <v>-196250.01</v>
      </c>
      <c r="L585" s="7">
        <v>-261666.68</v>
      </c>
      <c r="M585" s="7">
        <v>-327083.34999999998</v>
      </c>
      <c r="N585" s="7">
        <v>-392230</v>
      </c>
      <c r="O585" s="7">
        <v>-64876.67</v>
      </c>
      <c r="P585" s="7">
        <v>-64876.67</v>
      </c>
    </row>
    <row r="586" spans="1:16" x14ac:dyDescent="0.2">
      <c r="A586" s="3">
        <v>237088</v>
      </c>
      <c r="B586" s="6" t="s">
        <v>559</v>
      </c>
      <c r="C586" s="7">
        <v>-128666.67</v>
      </c>
      <c r="D586" s="7">
        <v>-257333.34</v>
      </c>
      <c r="E586" s="7">
        <v>-386000.01</v>
      </c>
      <c r="F586" s="7">
        <v>-514666.68</v>
      </c>
      <c r="G586" s="7">
        <v>-643333.35</v>
      </c>
      <c r="H586" s="7">
        <v>-772000</v>
      </c>
      <c r="I586" s="7">
        <v>-128666.67</v>
      </c>
      <c r="J586" s="7">
        <v>-257333.34</v>
      </c>
      <c r="K586" s="7">
        <v>-386000.01</v>
      </c>
      <c r="L586" s="7">
        <v>-514666.68</v>
      </c>
      <c r="M586" s="7">
        <v>-643333.35</v>
      </c>
      <c r="N586" s="7">
        <v>-772000</v>
      </c>
      <c r="O586" s="7">
        <v>-128666.67</v>
      </c>
      <c r="P586" s="7">
        <v>-128666.67</v>
      </c>
    </row>
    <row r="587" spans="1:16" x14ac:dyDescent="0.2">
      <c r="A587" s="3">
        <v>237089</v>
      </c>
      <c r="B587" s="6" t="s">
        <v>560</v>
      </c>
      <c r="C587" s="7">
        <v>0</v>
      </c>
      <c r="D587" s="7">
        <v>0</v>
      </c>
      <c r="E587" s="7">
        <v>0</v>
      </c>
      <c r="F587" s="7">
        <v>0</v>
      </c>
      <c r="G587" s="7">
        <v>0</v>
      </c>
      <c r="H587" s="7">
        <v>0</v>
      </c>
      <c r="I587" s="7">
        <v>0</v>
      </c>
      <c r="J587" s="7">
        <v>0</v>
      </c>
      <c r="K587" s="7">
        <v>0</v>
      </c>
      <c r="L587" s="7">
        <v>0</v>
      </c>
      <c r="M587" s="7">
        <v>0</v>
      </c>
      <c r="N587" s="7">
        <v>0</v>
      </c>
      <c r="O587" s="7">
        <v>0</v>
      </c>
      <c r="P587" s="7">
        <v>0</v>
      </c>
    </row>
    <row r="588" spans="1:16" x14ac:dyDescent="0.2">
      <c r="A588" s="3">
        <v>237091</v>
      </c>
      <c r="B588" s="6" t="s">
        <v>561</v>
      </c>
      <c r="C588" s="7">
        <v>-55541.67</v>
      </c>
      <c r="D588" s="7">
        <v>-111083.34</v>
      </c>
      <c r="E588" s="7">
        <v>-166625.01</v>
      </c>
      <c r="F588" s="7">
        <v>-222166.68</v>
      </c>
      <c r="G588" s="7">
        <v>-277708.34999999998</v>
      </c>
      <c r="H588" s="7">
        <v>-333250.02</v>
      </c>
      <c r="I588" s="7">
        <v>-0.02</v>
      </c>
      <c r="J588" s="7">
        <v>-0.02</v>
      </c>
      <c r="K588" s="7">
        <v>-0.02</v>
      </c>
      <c r="L588" s="7">
        <v>-0.02</v>
      </c>
      <c r="M588" s="7">
        <v>-0.02</v>
      </c>
      <c r="N588" s="7">
        <v>-0.02</v>
      </c>
      <c r="O588" s="7">
        <v>0</v>
      </c>
      <c r="P588" s="7">
        <v>0</v>
      </c>
    </row>
    <row r="589" spans="1:16" x14ac:dyDescent="0.2">
      <c r="A589" s="3">
        <v>237093</v>
      </c>
      <c r="B589" s="6" t="s">
        <v>562</v>
      </c>
      <c r="C589" s="7">
        <v>-237666.67</v>
      </c>
      <c r="D589" s="7">
        <v>-475333.34</v>
      </c>
      <c r="E589" s="7">
        <v>-713000.01</v>
      </c>
      <c r="F589" s="7">
        <v>-950666.68</v>
      </c>
      <c r="G589" s="7">
        <v>-1188333.3500000001</v>
      </c>
      <c r="H589" s="7">
        <v>-1426000</v>
      </c>
      <c r="I589" s="7">
        <v>-237666.67</v>
      </c>
      <c r="J589" s="7">
        <v>-475333.34</v>
      </c>
      <c r="K589" s="7">
        <v>-713000.01</v>
      </c>
      <c r="L589" s="7">
        <v>-950666.68</v>
      </c>
      <c r="M589" s="7">
        <v>-1188333.3500000001</v>
      </c>
      <c r="N589" s="7">
        <v>-1426000</v>
      </c>
      <c r="O589" s="7">
        <v>-237666.67</v>
      </c>
      <c r="P589" s="7">
        <v>-237666.67</v>
      </c>
    </row>
    <row r="590" spans="1:16" x14ac:dyDescent="0.2">
      <c r="A590" s="3">
        <v>237094</v>
      </c>
      <c r="B590" s="6" t="s">
        <v>563</v>
      </c>
      <c r="C590" s="7">
        <v>-145500</v>
      </c>
      <c r="D590" s="7">
        <v>-291000</v>
      </c>
      <c r="E590" s="7">
        <v>-436500</v>
      </c>
      <c r="F590" s="7">
        <v>-582000</v>
      </c>
      <c r="G590" s="7">
        <v>-727500</v>
      </c>
      <c r="H590" s="7">
        <v>-873000</v>
      </c>
      <c r="I590" s="7">
        <v>-145500</v>
      </c>
      <c r="J590" s="7">
        <v>-291000</v>
      </c>
      <c r="K590" s="7">
        <v>-436500</v>
      </c>
      <c r="L590" s="7">
        <v>-582000</v>
      </c>
      <c r="M590" s="7">
        <v>-727500</v>
      </c>
      <c r="N590" s="7">
        <v>-873000</v>
      </c>
      <c r="O590" s="7">
        <v>-145500</v>
      </c>
      <c r="P590" s="7">
        <v>-145500</v>
      </c>
    </row>
    <row r="591" spans="1:16" x14ac:dyDescent="0.2">
      <c r="A591" s="3">
        <v>237095</v>
      </c>
      <c r="B591" s="6" t="s">
        <v>564</v>
      </c>
      <c r="C591" s="7">
        <v>-188666.67</v>
      </c>
      <c r="D591" s="7">
        <v>-377333.34</v>
      </c>
      <c r="E591" s="7">
        <v>-566000.01</v>
      </c>
      <c r="F591" s="7">
        <v>-754666.68</v>
      </c>
      <c r="G591" s="7">
        <v>-943333.35</v>
      </c>
      <c r="H591" s="7">
        <v>-1132000</v>
      </c>
      <c r="I591" s="7">
        <v>-188666.67</v>
      </c>
      <c r="J591" s="7">
        <v>-377333.34</v>
      </c>
      <c r="K591" s="7">
        <v>-566000.01</v>
      </c>
      <c r="L591" s="7">
        <v>-754666.68</v>
      </c>
      <c r="M591" s="7">
        <v>-943333.35</v>
      </c>
      <c r="N591" s="7">
        <v>-1132000</v>
      </c>
      <c r="O591" s="7">
        <v>-188666.67</v>
      </c>
      <c r="P591" s="7">
        <v>-188666.67</v>
      </c>
    </row>
    <row r="592" spans="1:16" x14ac:dyDescent="0.2">
      <c r="A592" s="3">
        <v>237097</v>
      </c>
      <c r="B592" s="6" t="s">
        <v>565</v>
      </c>
      <c r="C592" s="7">
        <v>-187333.33</v>
      </c>
      <c r="D592" s="7">
        <v>-374666.66</v>
      </c>
      <c r="E592" s="7">
        <v>-561999.99</v>
      </c>
      <c r="F592" s="7">
        <v>-749333.32</v>
      </c>
      <c r="G592" s="7">
        <v>-936666.65</v>
      </c>
      <c r="H592" s="7">
        <v>-1124000</v>
      </c>
      <c r="I592" s="7">
        <v>-187333.33</v>
      </c>
      <c r="J592" s="7">
        <v>-374666.66</v>
      </c>
      <c r="K592" s="7">
        <v>-561999.99</v>
      </c>
      <c r="L592" s="7">
        <v>-749333.32</v>
      </c>
      <c r="M592" s="7">
        <v>-936666.65</v>
      </c>
      <c r="N592" s="7">
        <v>-1124000</v>
      </c>
      <c r="O592" s="7">
        <v>-187333.33</v>
      </c>
      <c r="P592" s="7">
        <v>-187333.33</v>
      </c>
    </row>
    <row r="593" spans="1:16" x14ac:dyDescent="0.2">
      <c r="A593" s="3">
        <v>237098</v>
      </c>
      <c r="B593" s="6" t="s">
        <v>566</v>
      </c>
      <c r="C593" s="7">
        <v>0</v>
      </c>
      <c r="D593" s="7">
        <v>0</v>
      </c>
      <c r="E593" s="7">
        <v>0</v>
      </c>
      <c r="F593" s="7">
        <v>0</v>
      </c>
      <c r="G593" s="7">
        <v>0</v>
      </c>
      <c r="H593" s="7">
        <v>0</v>
      </c>
      <c r="I593" s="7">
        <v>0</v>
      </c>
      <c r="J593" s="7">
        <v>0</v>
      </c>
      <c r="K593" s="7">
        <v>0</v>
      </c>
      <c r="L593" s="7">
        <v>0</v>
      </c>
      <c r="M593" s="7">
        <v>0</v>
      </c>
      <c r="N593" s="7">
        <v>0</v>
      </c>
      <c r="O593" s="7">
        <v>0</v>
      </c>
      <c r="P593" s="7">
        <v>0</v>
      </c>
    </row>
    <row r="594" spans="1:16" x14ac:dyDescent="0.2">
      <c r="A594" s="3">
        <v>237099</v>
      </c>
      <c r="B594" s="6" t="s">
        <v>567</v>
      </c>
      <c r="C594" s="7">
        <v>-156666.67000000001</v>
      </c>
      <c r="D594" s="7">
        <v>-313333.34000000003</v>
      </c>
      <c r="E594" s="7">
        <v>-470000.01</v>
      </c>
      <c r="F594" s="7">
        <v>-626666.68000000005</v>
      </c>
      <c r="G594" s="7">
        <v>-783333.35</v>
      </c>
      <c r="H594" s="7">
        <v>-940000</v>
      </c>
      <c r="I594" s="7">
        <v>-156666.67000000001</v>
      </c>
      <c r="J594" s="7">
        <v>-313333.34000000003</v>
      </c>
      <c r="K594" s="7">
        <v>-470000.01</v>
      </c>
      <c r="L594" s="7">
        <v>-626666.68000000005</v>
      </c>
      <c r="M594" s="7">
        <v>-783333.35</v>
      </c>
      <c r="N594" s="7">
        <v>-940000</v>
      </c>
      <c r="O594" s="7">
        <v>-156666.67000000001</v>
      </c>
      <c r="P594" s="7">
        <v>-156666.67000000001</v>
      </c>
    </row>
    <row r="595" spans="1:16" x14ac:dyDescent="0.2">
      <c r="A595" s="3">
        <v>237100</v>
      </c>
      <c r="B595" s="6" t="s">
        <v>568</v>
      </c>
      <c r="C595" s="7">
        <v>-43750</v>
      </c>
      <c r="D595" s="7">
        <v>-87500</v>
      </c>
      <c r="E595" s="7">
        <v>-131250</v>
      </c>
      <c r="F595" s="7">
        <v>-175000</v>
      </c>
      <c r="G595" s="7">
        <v>-218750</v>
      </c>
      <c r="H595" s="7">
        <v>-262500</v>
      </c>
      <c r="I595" s="7">
        <v>-43750</v>
      </c>
      <c r="J595" s="7">
        <v>-87500</v>
      </c>
      <c r="K595" s="7">
        <v>-131250</v>
      </c>
      <c r="L595" s="7">
        <v>-175000</v>
      </c>
      <c r="M595" s="7">
        <v>-218750</v>
      </c>
      <c r="N595" s="7">
        <v>-262500</v>
      </c>
      <c r="O595" s="7">
        <v>-43750</v>
      </c>
      <c r="P595" s="7">
        <v>-43750</v>
      </c>
    </row>
    <row r="596" spans="1:16" x14ac:dyDescent="0.2">
      <c r="A596" s="3">
        <v>237101</v>
      </c>
      <c r="B596" s="6" t="s">
        <v>569</v>
      </c>
      <c r="C596" s="7">
        <v>-107291.67</v>
      </c>
      <c r="D596" s="7">
        <v>-214583.34</v>
      </c>
      <c r="E596" s="7">
        <v>-321875.01</v>
      </c>
      <c r="F596" s="7">
        <v>-429166.68</v>
      </c>
      <c r="G596" s="7">
        <v>-536458.35</v>
      </c>
      <c r="H596" s="7">
        <v>-643750</v>
      </c>
      <c r="I596" s="7">
        <v>-107291.67</v>
      </c>
      <c r="J596" s="7">
        <v>-214583.34</v>
      </c>
      <c r="K596" s="7">
        <v>-321875.01</v>
      </c>
      <c r="L596" s="7">
        <v>-429166.68</v>
      </c>
      <c r="M596" s="7">
        <v>-536458.35</v>
      </c>
      <c r="N596" s="7">
        <v>-643750</v>
      </c>
      <c r="O596" s="7">
        <v>-107291.67</v>
      </c>
      <c r="P596" s="7">
        <v>-107291.67</v>
      </c>
    </row>
    <row r="597" spans="1:16" x14ac:dyDescent="0.2">
      <c r="A597" s="3">
        <v>237102</v>
      </c>
      <c r="B597" s="6" t="s">
        <v>570</v>
      </c>
      <c r="C597" s="7">
        <v>-1678125</v>
      </c>
      <c r="D597" s="7">
        <v>-2013750</v>
      </c>
      <c r="E597" s="7">
        <v>-335625</v>
      </c>
      <c r="F597" s="7">
        <v>-671250</v>
      </c>
      <c r="G597" s="7">
        <v>-1006875</v>
      </c>
      <c r="H597" s="7">
        <v>-1342500</v>
      </c>
      <c r="I597" s="7">
        <v>-1678125</v>
      </c>
      <c r="J597" s="7">
        <v>-2013750</v>
      </c>
      <c r="K597" s="7">
        <v>-335625</v>
      </c>
      <c r="L597" s="7">
        <v>-671250</v>
      </c>
      <c r="M597" s="7">
        <v>-1006875</v>
      </c>
      <c r="N597" s="7">
        <v>-1342500</v>
      </c>
      <c r="O597" s="7">
        <v>-1678125</v>
      </c>
      <c r="P597" s="7">
        <v>-1678125</v>
      </c>
    </row>
    <row r="598" spans="1:16" x14ac:dyDescent="0.2">
      <c r="A598" s="3">
        <v>237103</v>
      </c>
      <c r="B598" s="6" t="s">
        <v>571</v>
      </c>
      <c r="C598" s="7">
        <v>-910694</v>
      </c>
      <c r="D598" s="7">
        <v>-87779</v>
      </c>
      <c r="E598" s="7">
        <v>-252364</v>
      </c>
      <c r="F598" s="7">
        <v>-416945</v>
      </c>
      <c r="G598" s="7">
        <v>-581530</v>
      </c>
      <c r="H598" s="7">
        <v>-746113</v>
      </c>
      <c r="I598" s="7">
        <v>-910696</v>
      </c>
      <c r="J598" s="7">
        <v>-87779</v>
      </c>
      <c r="K598" s="7">
        <v>-252362</v>
      </c>
      <c r="L598" s="7">
        <v>-416945</v>
      </c>
      <c r="M598" s="7">
        <v>-581528</v>
      </c>
      <c r="N598" s="7">
        <v>-746111</v>
      </c>
      <c r="O598" s="7">
        <v>-910694</v>
      </c>
      <c r="P598" s="7">
        <v>-910694</v>
      </c>
    </row>
    <row r="599" spans="1:16" x14ac:dyDescent="0.2">
      <c r="A599" s="3">
        <v>237104</v>
      </c>
      <c r="B599" s="6" t="s">
        <v>572</v>
      </c>
      <c r="C599" s="7">
        <v>0</v>
      </c>
      <c r="D599" s="7">
        <v>0</v>
      </c>
      <c r="E599" s="7">
        <v>0</v>
      </c>
      <c r="F599" s="7">
        <v>0</v>
      </c>
      <c r="G599" s="7">
        <v>0</v>
      </c>
      <c r="H599" s="7">
        <v>0</v>
      </c>
      <c r="I599" s="7">
        <v>0</v>
      </c>
      <c r="J599" s="7">
        <v>0</v>
      </c>
      <c r="K599" s="7">
        <v>0</v>
      </c>
      <c r="L599" s="7">
        <v>-81107.53</v>
      </c>
      <c r="M599" s="7">
        <v>-213440.53</v>
      </c>
      <c r="N599" s="7">
        <v>-345773.53</v>
      </c>
      <c r="O599" s="7">
        <v>-478106.53</v>
      </c>
      <c r="P599" s="7">
        <v>-478106.53</v>
      </c>
    </row>
    <row r="600" spans="1:16" x14ac:dyDescent="0.2">
      <c r="A600" s="3">
        <v>254000</v>
      </c>
      <c r="B600" s="6" t="s">
        <v>573</v>
      </c>
      <c r="C600" s="7">
        <v>-15582687.949999999</v>
      </c>
      <c r="D600" s="7">
        <v>-15582687.949999999</v>
      </c>
      <c r="E600" s="7">
        <v>-17673386.109999999</v>
      </c>
      <c r="F600" s="7">
        <v>-24155368.050000001</v>
      </c>
      <c r="G600" s="7">
        <v>-27678591.210000001</v>
      </c>
      <c r="H600" s="7">
        <v>-29454149.66</v>
      </c>
      <c r="I600" s="7">
        <v>-21351070.84</v>
      </c>
      <c r="J600" s="7">
        <v>-21656138.140000001</v>
      </c>
      <c r="K600" s="7">
        <v>-22312112.879999999</v>
      </c>
      <c r="L600" s="7">
        <v>-24661080.260000002</v>
      </c>
      <c r="M600" s="7">
        <v>-25820388.149999999</v>
      </c>
      <c r="N600" s="7">
        <v>-22188576.940000001</v>
      </c>
      <c r="O600" s="7">
        <v>-17993604.16</v>
      </c>
      <c r="P600" s="7">
        <v>-17993604.16</v>
      </c>
    </row>
    <row r="601" spans="1:16" x14ac:dyDescent="0.2">
      <c r="A601" s="3">
        <v>254301</v>
      </c>
      <c r="B601" s="6" t="s">
        <v>1736</v>
      </c>
      <c r="C601" s="7">
        <v>0</v>
      </c>
      <c r="D601" s="7">
        <v>0</v>
      </c>
      <c r="E601" s="7">
        <v>0</v>
      </c>
      <c r="F601" s="7">
        <v>0</v>
      </c>
      <c r="G601" s="7">
        <v>0</v>
      </c>
      <c r="H601" s="7">
        <v>0</v>
      </c>
      <c r="I601" s="7">
        <v>0</v>
      </c>
      <c r="J601" s="7">
        <v>0</v>
      </c>
      <c r="K601" s="7">
        <v>0</v>
      </c>
      <c r="L601" s="7">
        <v>0</v>
      </c>
      <c r="M601" s="7">
        <v>0</v>
      </c>
      <c r="N601" s="7">
        <v>0</v>
      </c>
      <c r="O601" s="7">
        <v>-8977428.9800000004</v>
      </c>
      <c r="P601" s="7">
        <v>-8977428.9800000004</v>
      </c>
    </row>
    <row r="602" spans="1:16" x14ac:dyDescent="0.2">
      <c r="A602" s="3">
        <v>254302</v>
      </c>
      <c r="B602" s="6" t="s">
        <v>236</v>
      </c>
      <c r="C602" s="7">
        <v>0</v>
      </c>
      <c r="D602" s="7">
        <v>0</v>
      </c>
      <c r="E602" s="7">
        <v>0</v>
      </c>
      <c r="F602" s="7">
        <v>0</v>
      </c>
      <c r="G602" s="7">
        <v>0</v>
      </c>
      <c r="H602" s="7">
        <v>0</v>
      </c>
      <c r="I602" s="7">
        <v>0</v>
      </c>
      <c r="J602" s="7">
        <v>0</v>
      </c>
      <c r="K602" s="7">
        <v>0</v>
      </c>
      <c r="L602" s="7">
        <v>0</v>
      </c>
      <c r="M602" s="7">
        <v>0</v>
      </c>
      <c r="N602" s="7">
        <v>0</v>
      </c>
      <c r="O602" s="7">
        <v>-1222077.57</v>
      </c>
      <c r="P602" s="7">
        <v>-1222077.57</v>
      </c>
    </row>
    <row r="603" spans="1:16" x14ac:dyDescent="0.2">
      <c r="A603" s="3">
        <v>254640</v>
      </c>
      <c r="B603" s="6" t="s">
        <v>574</v>
      </c>
      <c r="C603" s="7">
        <v>-383000</v>
      </c>
      <c r="D603" s="7">
        <v>0</v>
      </c>
      <c r="E603" s="7">
        <v>0</v>
      </c>
      <c r="F603" s="7">
        <v>-1780000</v>
      </c>
      <c r="G603" s="7">
        <v>-1780000</v>
      </c>
      <c r="H603" s="7">
        <v>0</v>
      </c>
      <c r="I603" s="7">
        <v>-966000</v>
      </c>
      <c r="J603" s="7">
        <v>0</v>
      </c>
      <c r="K603" s="7">
        <v>0</v>
      </c>
      <c r="L603" s="7">
        <v>0</v>
      </c>
      <c r="M603" s="7">
        <v>0</v>
      </c>
      <c r="N603" s="7">
        <v>0</v>
      </c>
      <c r="O603" s="7">
        <v>0</v>
      </c>
      <c r="P603" s="7">
        <v>0</v>
      </c>
    </row>
    <row r="604" spans="1:16" x14ac:dyDescent="0.2">
      <c r="A604" s="3">
        <v>254645</v>
      </c>
      <c r="B604" s="6" t="s">
        <v>574</v>
      </c>
      <c r="C604" s="7">
        <v>-1298000</v>
      </c>
      <c r="D604" s="7">
        <v>0</v>
      </c>
      <c r="E604" s="7">
        <v>0</v>
      </c>
      <c r="F604" s="7">
        <v>-1667000</v>
      </c>
      <c r="G604" s="7">
        <v>-1667000</v>
      </c>
      <c r="H604" s="7">
        <v>0</v>
      </c>
      <c r="I604" s="7">
        <v>-2420000</v>
      </c>
      <c r="J604" s="7">
        <v>0</v>
      </c>
      <c r="K604" s="7">
        <v>0</v>
      </c>
      <c r="L604" s="7">
        <v>-3031000</v>
      </c>
      <c r="M604" s="7">
        <v>-3031000</v>
      </c>
      <c r="N604" s="7">
        <v>0</v>
      </c>
      <c r="O604" s="7">
        <v>-2514000</v>
      </c>
      <c r="P604" s="7">
        <v>-2514000</v>
      </c>
    </row>
    <row r="605" spans="1:16" x14ac:dyDescent="0.2">
      <c r="A605" s="3">
        <v>254647</v>
      </c>
      <c r="B605" s="6" t="s">
        <v>575</v>
      </c>
      <c r="C605" s="7">
        <v>-564000</v>
      </c>
      <c r="D605" s="7">
        <v>0</v>
      </c>
      <c r="E605" s="7">
        <v>0</v>
      </c>
      <c r="F605" s="7">
        <v>-1414000</v>
      </c>
      <c r="G605" s="7">
        <v>-1414000</v>
      </c>
      <c r="H605" s="7">
        <v>0</v>
      </c>
      <c r="I605" s="7">
        <v>-1047000</v>
      </c>
      <c r="J605" s="7">
        <v>0</v>
      </c>
      <c r="K605" s="7">
        <v>0</v>
      </c>
      <c r="L605" s="7">
        <v>-901000</v>
      </c>
      <c r="M605" s="7">
        <v>-901000</v>
      </c>
      <c r="N605" s="7">
        <v>0</v>
      </c>
      <c r="O605" s="7">
        <v>-339000</v>
      </c>
      <c r="P605" s="7">
        <v>-339000</v>
      </c>
    </row>
    <row r="606" spans="1:16" x14ac:dyDescent="0.2">
      <c r="A606" s="3">
        <v>262640</v>
      </c>
      <c r="B606" s="6" t="s">
        <v>576</v>
      </c>
      <c r="C606" s="7">
        <v>-36671000</v>
      </c>
      <c r="D606" s="7">
        <v>0</v>
      </c>
      <c r="E606" s="7">
        <v>0</v>
      </c>
      <c r="F606" s="7">
        <v>-23997000</v>
      </c>
      <c r="G606" s="7">
        <v>-23997000</v>
      </c>
      <c r="H606" s="7">
        <v>0</v>
      </c>
      <c r="I606" s="7">
        <v>-25150000</v>
      </c>
      <c r="J606" s="7">
        <v>0</v>
      </c>
      <c r="K606" s="7">
        <v>0</v>
      </c>
      <c r="L606" s="7">
        <v>-46289087</v>
      </c>
      <c r="M606" s="7">
        <v>-46289087</v>
      </c>
      <c r="N606" s="7">
        <v>0</v>
      </c>
      <c r="O606" s="7">
        <v>-57197000</v>
      </c>
      <c r="P606" s="7">
        <v>-57197000</v>
      </c>
    </row>
    <row r="607" spans="1:16" x14ac:dyDescent="0.2">
      <c r="A607" s="3">
        <v>262645</v>
      </c>
      <c r="B607" s="6" t="s">
        <v>577</v>
      </c>
      <c r="C607" s="7">
        <v>-99000</v>
      </c>
      <c r="D607" s="7">
        <v>0</v>
      </c>
      <c r="E607" s="7">
        <v>0</v>
      </c>
      <c r="F607" s="7">
        <v>-57000</v>
      </c>
      <c r="G607" s="7">
        <v>-57000</v>
      </c>
      <c r="H607" s="7">
        <v>0</v>
      </c>
      <c r="I607" s="7">
        <v>-106000</v>
      </c>
      <c r="J607" s="7">
        <v>0</v>
      </c>
      <c r="K607" s="7">
        <v>0</v>
      </c>
      <c r="L607" s="7">
        <v>-153000</v>
      </c>
      <c r="M607" s="7">
        <v>-153000</v>
      </c>
      <c r="N607" s="7">
        <v>0</v>
      </c>
      <c r="O607" s="7">
        <v>-120000</v>
      </c>
      <c r="P607" s="7">
        <v>-120000</v>
      </c>
    </row>
    <row r="608" spans="1:16" x14ac:dyDescent="0.2">
      <c r="A608" s="3">
        <v>262648</v>
      </c>
      <c r="B608" s="6" t="s">
        <v>578</v>
      </c>
      <c r="C608" s="7">
        <v>-1667000</v>
      </c>
      <c r="D608" s="7">
        <v>0</v>
      </c>
      <c r="E608" s="7">
        <v>0</v>
      </c>
      <c r="F608" s="7">
        <v>-1601000</v>
      </c>
      <c r="G608" s="7">
        <v>-1601000</v>
      </c>
      <c r="H608" s="7">
        <v>0</v>
      </c>
      <c r="I608" s="7">
        <v>-730000</v>
      </c>
      <c r="J608" s="7">
        <v>0</v>
      </c>
      <c r="K608" s="7">
        <v>0</v>
      </c>
      <c r="L608" s="7">
        <v>-209000</v>
      </c>
      <c r="M608" s="7">
        <v>-209000</v>
      </c>
      <c r="N608" s="7">
        <v>0</v>
      </c>
      <c r="O608" s="7">
        <v>0</v>
      </c>
      <c r="P608" s="7">
        <v>0</v>
      </c>
    </row>
    <row r="609" spans="1:16" x14ac:dyDescent="0.2">
      <c r="A609" s="3">
        <v>238000</v>
      </c>
      <c r="B609" s="6" t="s">
        <v>579</v>
      </c>
      <c r="C609" s="7">
        <v>0</v>
      </c>
      <c r="D609" s="7">
        <v>-11600889.720000001</v>
      </c>
      <c r="E609" s="7">
        <v>0</v>
      </c>
      <c r="F609" s="7">
        <v>0</v>
      </c>
      <c r="G609" s="7">
        <v>-11602673.220000001</v>
      </c>
      <c r="H609" s="7">
        <v>0</v>
      </c>
      <c r="I609" s="7">
        <v>0</v>
      </c>
      <c r="J609" s="7">
        <v>-11603271.35</v>
      </c>
      <c r="K609" s="7">
        <v>0</v>
      </c>
      <c r="L609" s="7">
        <v>0</v>
      </c>
      <c r="M609" s="7">
        <v>-11883339.630000001</v>
      </c>
      <c r="N609" s="7">
        <v>16942.87</v>
      </c>
      <c r="O609" s="7">
        <v>0</v>
      </c>
      <c r="P609" s="7">
        <v>0</v>
      </c>
    </row>
    <row r="610" spans="1:16" x14ac:dyDescent="0.2">
      <c r="A610" s="3">
        <v>235000</v>
      </c>
      <c r="B610" s="6" t="s">
        <v>580</v>
      </c>
      <c r="C610" s="7">
        <v>-5558736.7999999998</v>
      </c>
      <c r="D610" s="7">
        <v>-5552096.8099999996</v>
      </c>
      <c r="E610" s="7">
        <v>-5544550.0700000003</v>
      </c>
      <c r="F610" s="7">
        <v>-5526155.2599999998</v>
      </c>
      <c r="G610" s="7">
        <v>-5521026.0700000003</v>
      </c>
      <c r="H610" s="7">
        <v>-5649694.6200000001</v>
      </c>
      <c r="I610" s="7">
        <v>-5612679.1799999997</v>
      </c>
      <c r="J610" s="7">
        <v>-5468858.1399999997</v>
      </c>
      <c r="K610" s="7">
        <v>-5526825.9800000004</v>
      </c>
      <c r="L610" s="7">
        <v>-5537419.0300000003</v>
      </c>
      <c r="M610" s="7">
        <v>-5613566.9900000002</v>
      </c>
      <c r="N610" s="7">
        <v>-5657704.6699999999</v>
      </c>
      <c r="O610" s="7">
        <v>-5730098.5700000003</v>
      </c>
      <c r="P610" s="7">
        <v>-5730098.5700000003</v>
      </c>
    </row>
    <row r="611" spans="1:16" x14ac:dyDescent="0.2">
      <c r="A611" s="3">
        <v>235001</v>
      </c>
      <c r="B611" s="6" t="s">
        <v>581</v>
      </c>
      <c r="C611" s="7">
        <v>-13147.71</v>
      </c>
      <c r="D611" s="7">
        <v>-12884.82</v>
      </c>
      <c r="E611" s="7">
        <v>-12596.45</v>
      </c>
      <c r="F611" s="7">
        <v>-11851.37</v>
      </c>
      <c r="G611" s="7">
        <v>-11723.89</v>
      </c>
      <c r="H611" s="7">
        <v>-11619.82</v>
      </c>
      <c r="I611" s="7">
        <v>-11517.71</v>
      </c>
      <c r="J611" s="7">
        <v>-11480.74</v>
      </c>
      <c r="K611" s="7">
        <v>-11405.13</v>
      </c>
      <c r="L611" s="7">
        <v>-11647.29</v>
      </c>
      <c r="M611" s="7">
        <v>-11906.67</v>
      </c>
      <c r="N611" s="7">
        <v>-12157.82</v>
      </c>
      <c r="O611" s="7">
        <v>-12888.17</v>
      </c>
      <c r="P611" s="7">
        <v>-12888.17</v>
      </c>
    </row>
    <row r="612" spans="1:16" x14ac:dyDescent="0.2">
      <c r="A612" s="3">
        <v>235005</v>
      </c>
      <c r="B612" s="6" t="s">
        <v>582</v>
      </c>
      <c r="C612" s="7">
        <v>-115193.89</v>
      </c>
      <c r="D612" s="7">
        <v>-106310.07</v>
      </c>
      <c r="E612" s="7">
        <v>-113387.33</v>
      </c>
      <c r="F612" s="7">
        <v>-107634.42</v>
      </c>
      <c r="G612" s="7">
        <v>-93010.65</v>
      </c>
      <c r="H612" s="7">
        <v>-96070.92</v>
      </c>
      <c r="I612" s="7">
        <v>-25563.45</v>
      </c>
      <c r="J612" s="7">
        <v>-31400.080000000002</v>
      </c>
      <c r="K612" s="7">
        <v>-26585.58</v>
      </c>
      <c r="L612" s="7">
        <v>-35810.629999999997</v>
      </c>
      <c r="M612" s="7">
        <v>-41499.440000000002</v>
      </c>
      <c r="N612" s="7">
        <v>-173948.18</v>
      </c>
      <c r="O612" s="7">
        <v>-168353.55</v>
      </c>
      <c r="P612" s="7">
        <v>-168353.55</v>
      </c>
    </row>
    <row r="613" spans="1:16" x14ac:dyDescent="0.2">
      <c r="A613" s="3">
        <v>252040</v>
      </c>
      <c r="B613" s="6" t="s">
        <v>583</v>
      </c>
      <c r="C613" s="7">
        <v>0</v>
      </c>
      <c r="D613" s="7">
        <v>0</v>
      </c>
      <c r="E613" s="7">
        <v>0</v>
      </c>
      <c r="F613" s="7">
        <v>0</v>
      </c>
      <c r="G613" s="7">
        <v>0</v>
      </c>
      <c r="H613" s="7">
        <v>0</v>
      </c>
      <c r="I613" s="7">
        <v>0</v>
      </c>
      <c r="J613" s="7">
        <v>0</v>
      </c>
      <c r="K613" s="7">
        <v>0</v>
      </c>
      <c r="L613" s="7">
        <v>0</v>
      </c>
      <c r="M613" s="7">
        <v>0</v>
      </c>
      <c r="N613" s="7">
        <v>0</v>
      </c>
      <c r="O613" s="7">
        <v>0</v>
      </c>
      <c r="P613" s="7">
        <v>0</v>
      </c>
    </row>
    <row r="614" spans="1:16" x14ac:dyDescent="0.2">
      <c r="A614" s="3">
        <v>241101</v>
      </c>
      <c r="B614" s="6" t="s">
        <v>446</v>
      </c>
      <c r="C614" s="7">
        <v>-986973.2</v>
      </c>
      <c r="D614" s="7">
        <v>-1624836.43</v>
      </c>
      <c r="E614" s="7">
        <v>-1145081.72</v>
      </c>
      <c r="F614" s="7">
        <v>-1644184.04</v>
      </c>
      <c r="G614" s="7">
        <v>-2018440.08</v>
      </c>
      <c r="H614" s="7">
        <v>-672930.23</v>
      </c>
      <c r="I614" s="7">
        <v>-820888.86</v>
      </c>
      <c r="J614" s="7">
        <v>-965502.9</v>
      </c>
      <c r="K614" s="7">
        <v>-272352</v>
      </c>
      <c r="L614" s="7">
        <v>-400934.75</v>
      </c>
      <c r="M614" s="7">
        <v>-566630.16</v>
      </c>
      <c r="N614" s="7">
        <v>-483425.7</v>
      </c>
      <c r="O614" s="7">
        <v>-1011344.16</v>
      </c>
      <c r="P614" s="7">
        <v>-1011344.16</v>
      </c>
    </row>
    <row r="615" spans="1:16" x14ac:dyDescent="0.2">
      <c r="A615" s="3">
        <v>241102</v>
      </c>
      <c r="B615" s="6" t="s">
        <v>447</v>
      </c>
      <c r="C615" s="7">
        <v>-38408.870000000003</v>
      </c>
      <c r="D615" s="7">
        <v>-44498.879999999997</v>
      </c>
      <c r="E615" s="7">
        <v>-36135.08</v>
      </c>
      <c r="F615" s="7">
        <v>-34235.879999999997</v>
      </c>
      <c r="G615" s="7">
        <v>-26883.67</v>
      </c>
      <c r="H615" s="7">
        <v>-21201.94</v>
      </c>
      <c r="I615" s="7">
        <v>-10027.629999999999</v>
      </c>
      <c r="J615" s="7">
        <v>-9885.2000000000007</v>
      </c>
      <c r="K615" s="7">
        <v>-8946.86</v>
      </c>
      <c r="L615" s="7">
        <v>-9401.91</v>
      </c>
      <c r="M615" s="7">
        <v>-11789.83</v>
      </c>
      <c r="N615" s="7">
        <v>-22593.97</v>
      </c>
      <c r="O615" s="7">
        <v>-40162.78</v>
      </c>
      <c r="P615" s="7">
        <v>-40162.78</v>
      </c>
    </row>
    <row r="616" spans="1:16" x14ac:dyDescent="0.2">
      <c r="A616" s="3">
        <v>241103</v>
      </c>
      <c r="B616" s="6" t="s">
        <v>448</v>
      </c>
      <c r="C616" s="7">
        <v>-5405</v>
      </c>
      <c r="D616" s="7">
        <v>-6405.42</v>
      </c>
      <c r="E616" s="7">
        <v>-1821.25</v>
      </c>
      <c r="F616" s="7">
        <v>-2710.36</v>
      </c>
      <c r="G616" s="7">
        <v>-3324.39</v>
      </c>
      <c r="H616" s="7">
        <v>-3767.74</v>
      </c>
      <c r="I616" s="7">
        <v>-4014.61</v>
      </c>
      <c r="J616" s="7">
        <v>-4196.1000000000004</v>
      </c>
      <c r="K616" s="7">
        <v>-4352.29</v>
      </c>
      <c r="L616" s="7">
        <v>-4497.6499999999996</v>
      </c>
      <c r="M616" s="7">
        <v>-4671.4399999999996</v>
      </c>
      <c r="N616" s="7">
        <v>-5054.51</v>
      </c>
      <c r="O616" s="7">
        <v>-5892.31</v>
      </c>
      <c r="P616" s="7">
        <v>-5892.31</v>
      </c>
    </row>
    <row r="617" spans="1:16" x14ac:dyDescent="0.2">
      <c r="A617" s="3">
        <v>241104</v>
      </c>
      <c r="B617" s="6" t="s">
        <v>449</v>
      </c>
      <c r="C617" s="7">
        <v>-38035.300000000003</v>
      </c>
      <c r="D617" s="7">
        <v>-43976.68</v>
      </c>
      <c r="E617" s="7">
        <v>-35222.85</v>
      </c>
      <c r="F617" s="7">
        <v>-33696.46</v>
      </c>
      <c r="G617" s="7">
        <v>-26449.73</v>
      </c>
      <c r="H617" s="7">
        <v>-24262.75</v>
      </c>
      <c r="I617" s="7">
        <v>-10465.299999999999</v>
      </c>
      <c r="J617" s="7">
        <v>-10549.9</v>
      </c>
      <c r="K617" s="7">
        <v>-9096.52</v>
      </c>
      <c r="L617" s="7">
        <v>-9108.99</v>
      </c>
      <c r="M617" s="7">
        <v>-12409.53</v>
      </c>
      <c r="N617" s="7">
        <v>-23929.9</v>
      </c>
      <c r="O617" s="7">
        <v>-31640.37</v>
      </c>
      <c r="P617" s="7">
        <v>-31640.37</v>
      </c>
    </row>
    <row r="618" spans="1:16" x14ac:dyDescent="0.2">
      <c r="A618" s="3">
        <v>241105</v>
      </c>
      <c r="B618" s="6" t="s">
        <v>450</v>
      </c>
      <c r="C618" s="7">
        <v>-49593.97</v>
      </c>
      <c r="D618" s="7">
        <v>-59057.34</v>
      </c>
      <c r="E618" s="7">
        <v>-16564.099999999999</v>
      </c>
      <c r="F618" s="7">
        <v>-23057.23</v>
      </c>
      <c r="G618" s="7">
        <v>-27483.55</v>
      </c>
      <c r="H618" s="7">
        <v>-30886.9</v>
      </c>
      <c r="I618" s="7">
        <v>-32504.91</v>
      </c>
      <c r="J618" s="7">
        <v>-34222.519999999997</v>
      </c>
      <c r="K618" s="7">
        <v>-35775.82</v>
      </c>
      <c r="L618" s="7">
        <v>-37362.71</v>
      </c>
      <c r="M618" s="7">
        <v>-39460.93</v>
      </c>
      <c r="N618" s="7">
        <v>-43890.68</v>
      </c>
      <c r="O618" s="7">
        <v>-51776.52</v>
      </c>
      <c r="P618" s="7">
        <v>-51776.52</v>
      </c>
    </row>
    <row r="619" spans="1:16" x14ac:dyDescent="0.2">
      <c r="A619" s="3">
        <v>241107</v>
      </c>
      <c r="B619" s="6" t="s">
        <v>452</v>
      </c>
      <c r="C619" s="7">
        <v>-2605.75</v>
      </c>
      <c r="D619" s="7">
        <v>-4358.2299999999996</v>
      </c>
      <c r="E619" s="7">
        <v>-3175.04</v>
      </c>
      <c r="F619" s="7">
        <v>-4824.18</v>
      </c>
      <c r="G619" s="7">
        <v>-5983.05</v>
      </c>
      <c r="H619" s="7">
        <v>-2036.99</v>
      </c>
      <c r="I619" s="7">
        <v>-2504.77</v>
      </c>
      <c r="J619" s="7">
        <v>-2903.3</v>
      </c>
      <c r="K619" s="7">
        <v>-760.91</v>
      </c>
      <c r="L619" s="7">
        <v>-1098.8900000000001</v>
      </c>
      <c r="M619" s="7">
        <v>-1500.65</v>
      </c>
      <c r="N619" s="7">
        <v>-1102.0899999999999</v>
      </c>
      <c r="O619" s="7">
        <v>-2551.81</v>
      </c>
      <c r="P619" s="7">
        <v>-2551.81</v>
      </c>
    </row>
    <row r="620" spans="1:16" x14ac:dyDescent="0.2">
      <c r="A620" s="3">
        <v>241108</v>
      </c>
      <c r="B620" s="6" t="s">
        <v>453</v>
      </c>
      <c r="C620" s="7">
        <v>-23327.06</v>
      </c>
      <c r="D620" s="7">
        <v>-21722.37</v>
      </c>
      <c r="E620" s="7">
        <v>-19467.89</v>
      </c>
      <c r="F620" s="7">
        <v>-18302.259999999998</v>
      </c>
      <c r="G620" s="7">
        <v>-15939.92</v>
      </c>
      <c r="H620" s="7">
        <v>-14378.96</v>
      </c>
      <c r="I620" s="7">
        <v>-7560.29</v>
      </c>
      <c r="J620" s="7">
        <v>-9831.06</v>
      </c>
      <c r="K620" s="7">
        <v>-8985.4699999999993</v>
      </c>
      <c r="L620" s="7">
        <v>-8981.1299999999992</v>
      </c>
      <c r="M620" s="7">
        <v>-11826.31</v>
      </c>
      <c r="N620" s="7">
        <v>-16392.75</v>
      </c>
      <c r="O620" s="7">
        <v>-22221.919999999998</v>
      </c>
      <c r="P620" s="7">
        <v>-22221.919999999998</v>
      </c>
    </row>
    <row r="621" spans="1:16" x14ac:dyDescent="0.2">
      <c r="A621" s="3">
        <v>241109</v>
      </c>
      <c r="B621" s="6" t="s">
        <v>454</v>
      </c>
      <c r="C621" s="7">
        <v>-46740.1</v>
      </c>
      <c r="D621" s="7">
        <v>-65581.81</v>
      </c>
      <c r="E621" s="7">
        <v>-35658.17</v>
      </c>
      <c r="F621" s="7">
        <v>-50081.94</v>
      </c>
      <c r="G621" s="7">
        <v>-61294.09</v>
      </c>
      <c r="H621" s="7">
        <v>-69133.789999999994</v>
      </c>
      <c r="I621" s="7">
        <v>-72514.92</v>
      </c>
      <c r="J621" s="7">
        <v>-76410.679999999993</v>
      </c>
      <c r="K621" s="7">
        <v>-79704.2</v>
      </c>
      <c r="L621" s="7">
        <v>-11268.34</v>
      </c>
      <c r="M621" s="7">
        <v>-16968.400000000001</v>
      </c>
      <c r="N621" s="7">
        <v>-29964.19</v>
      </c>
      <c r="O621" s="7">
        <v>-49708.92</v>
      </c>
      <c r="P621" s="7">
        <v>-49708.92</v>
      </c>
    </row>
    <row r="622" spans="1:16" x14ac:dyDescent="0.2">
      <c r="A622" s="3">
        <v>241110</v>
      </c>
      <c r="B622" s="6" t="s">
        <v>584</v>
      </c>
      <c r="C622" s="7">
        <v>-17023.48</v>
      </c>
      <c r="D622" s="7">
        <v>-19862.71</v>
      </c>
      <c r="E622" s="7">
        <v>-5134.05</v>
      </c>
      <c r="F622" s="7">
        <v>-7428.2</v>
      </c>
      <c r="G622" s="7">
        <v>-9227.1299999999992</v>
      </c>
      <c r="H622" s="7">
        <v>-3274.08</v>
      </c>
      <c r="I622" s="7">
        <v>-4036.6</v>
      </c>
      <c r="J622" s="7">
        <v>-4675.21</v>
      </c>
      <c r="K622" s="7">
        <v>-1173.48</v>
      </c>
      <c r="L622" s="7">
        <v>-1748.41</v>
      </c>
      <c r="M622" s="7">
        <v>-579.77</v>
      </c>
      <c r="N622" s="7">
        <v>-1775.58</v>
      </c>
      <c r="O622" s="7">
        <v>-4028.86</v>
      </c>
      <c r="P622" s="7">
        <v>-4028.86</v>
      </c>
    </row>
    <row r="623" spans="1:16" x14ac:dyDescent="0.2">
      <c r="A623" s="3">
        <v>241111</v>
      </c>
      <c r="B623" s="6" t="s">
        <v>456</v>
      </c>
      <c r="C623" s="7">
        <v>-218896.77</v>
      </c>
      <c r="D623" s="7">
        <v>-364941.49</v>
      </c>
      <c r="E623" s="7">
        <v>-260850.93</v>
      </c>
      <c r="F623" s="7">
        <v>-380953.77</v>
      </c>
      <c r="G623" s="7">
        <v>-475400.01</v>
      </c>
      <c r="H623" s="7">
        <v>-167092.29</v>
      </c>
      <c r="I623" s="7">
        <v>-206845.38</v>
      </c>
      <c r="J623" s="7">
        <v>-243768.14</v>
      </c>
      <c r="K623" s="7">
        <v>-71328.33</v>
      </c>
      <c r="L623" s="7">
        <v>-103474.76</v>
      </c>
      <c r="M623" s="7">
        <v>-141418.04999999999</v>
      </c>
      <c r="N623" s="7">
        <v>-104841.25</v>
      </c>
      <c r="O623" s="7">
        <v>-222961.69</v>
      </c>
      <c r="P623" s="7">
        <v>-222961.69</v>
      </c>
    </row>
    <row r="624" spans="1:16" x14ac:dyDescent="0.2">
      <c r="A624" s="3">
        <v>241112</v>
      </c>
      <c r="B624" s="6" t="s">
        <v>585</v>
      </c>
      <c r="C624" s="7">
        <v>-14057.08</v>
      </c>
      <c r="D624" s="7">
        <v>-9314.14</v>
      </c>
      <c r="E624" s="7">
        <v>-16457.55</v>
      </c>
      <c r="F624" s="7">
        <v>-23833.81</v>
      </c>
      <c r="G624" s="7">
        <v>-6095.86</v>
      </c>
      <c r="H624" s="7">
        <v>-10871.83</v>
      </c>
      <c r="I624" s="7">
        <v>-13645.5</v>
      </c>
      <c r="J624" s="7">
        <v>-2374.08</v>
      </c>
      <c r="K624" s="7">
        <v>-4386.01</v>
      </c>
      <c r="L624" s="7">
        <v>-7179.57</v>
      </c>
      <c r="M624" s="7">
        <v>-2249.1799999999998</v>
      </c>
      <c r="N624" s="7">
        <v>-6850.77</v>
      </c>
      <c r="O624" s="7">
        <v>-14590.6</v>
      </c>
      <c r="P624" s="7">
        <v>-14590.6</v>
      </c>
    </row>
    <row r="625" spans="1:16" x14ac:dyDescent="0.2">
      <c r="A625" s="3">
        <v>241113</v>
      </c>
      <c r="B625" s="6" t="s">
        <v>458</v>
      </c>
      <c r="C625" s="7">
        <v>-37196.080000000002</v>
      </c>
      <c r="D625" s="7">
        <v>-60134.81</v>
      </c>
      <c r="E625" s="7">
        <v>-41138.21</v>
      </c>
      <c r="F625" s="7">
        <v>-56157.29</v>
      </c>
      <c r="G625" s="7">
        <v>-69327.8</v>
      </c>
      <c r="H625" s="7">
        <v>-22508.07</v>
      </c>
      <c r="I625" s="7">
        <v>-26890.9</v>
      </c>
      <c r="J625" s="7">
        <v>-31772.62</v>
      </c>
      <c r="K625" s="7">
        <v>-9337.43</v>
      </c>
      <c r="L625" s="7">
        <v>-14085.57</v>
      </c>
      <c r="M625" s="7">
        <v>-20112.23</v>
      </c>
      <c r="N625" s="7">
        <v>-17230.73</v>
      </c>
      <c r="O625" s="7">
        <v>-35172.79</v>
      </c>
      <c r="P625" s="7">
        <v>-35172.79</v>
      </c>
    </row>
    <row r="626" spans="1:16" x14ac:dyDescent="0.2">
      <c r="A626" s="3">
        <v>241114</v>
      </c>
      <c r="B626" s="6" t="s">
        <v>459</v>
      </c>
      <c r="C626" s="7">
        <v>-75608.800000000003</v>
      </c>
      <c r="D626" s="7">
        <v>-104506.58</v>
      </c>
      <c r="E626" s="7">
        <v>-130560.76</v>
      </c>
      <c r="F626" s="7">
        <v>-77691.360000000001</v>
      </c>
      <c r="G626" s="7">
        <v>-94298.64</v>
      </c>
      <c r="H626" s="7">
        <v>-107007.57</v>
      </c>
      <c r="I626" s="7">
        <v>-112846.53</v>
      </c>
      <c r="J626" s="7">
        <v>-118732.8</v>
      </c>
      <c r="K626" s="7">
        <v>-124095.51</v>
      </c>
      <c r="L626" s="7">
        <v>-17331.650000000001</v>
      </c>
      <c r="M626" s="7">
        <v>-27143.119999999999</v>
      </c>
      <c r="N626" s="7">
        <v>-49179.25</v>
      </c>
      <c r="O626" s="7">
        <v>-79081.56</v>
      </c>
      <c r="P626" s="7">
        <v>-79081.56</v>
      </c>
    </row>
    <row r="627" spans="1:16" x14ac:dyDescent="0.2">
      <c r="A627" s="3">
        <v>241115</v>
      </c>
      <c r="B627" s="6" t="s">
        <v>460</v>
      </c>
      <c r="C627" s="7">
        <v>-23087.35</v>
      </c>
      <c r="D627" s="7">
        <v>-16474.59</v>
      </c>
      <c r="E627" s="7">
        <v>-30652.17</v>
      </c>
      <c r="F627" s="7">
        <v>-44719.54</v>
      </c>
      <c r="G627" s="7">
        <v>-10865.5</v>
      </c>
      <c r="H627" s="7">
        <v>-19355.759999999998</v>
      </c>
      <c r="I627" s="7">
        <v>-24081.05</v>
      </c>
      <c r="J627" s="7">
        <v>-4236.33</v>
      </c>
      <c r="K627" s="7">
        <v>-7494.33</v>
      </c>
      <c r="L627" s="7">
        <v>-11236.7</v>
      </c>
      <c r="M627" s="7">
        <v>-3808.25</v>
      </c>
      <c r="N627" s="7">
        <v>-10540.74</v>
      </c>
      <c r="O627" s="7">
        <v>-22564.06</v>
      </c>
      <c r="P627" s="7">
        <v>-22564.06</v>
      </c>
    </row>
    <row r="628" spans="1:16" x14ac:dyDescent="0.2">
      <c r="A628" s="3">
        <v>241118</v>
      </c>
      <c r="B628" s="6" t="s">
        <v>462</v>
      </c>
      <c r="C628" s="7">
        <v>-66874.679999999993</v>
      </c>
      <c r="D628" s="7">
        <v>-77005.84</v>
      </c>
      <c r="E628" s="7">
        <v>-20462.75</v>
      </c>
      <c r="F628" s="7">
        <v>-30039.37</v>
      </c>
      <c r="G628" s="7">
        <v>-37847.78</v>
      </c>
      <c r="H628" s="7">
        <v>-44020.9</v>
      </c>
      <c r="I628" s="7">
        <v>-48697.07</v>
      </c>
      <c r="J628" s="7">
        <v>-50526.11</v>
      </c>
      <c r="K628" s="7">
        <v>-52688.97</v>
      </c>
      <c r="L628" s="7">
        <v>-54697.53</v>
      </c>
      <c r="M628" s="7">
        <v>-56853.08</v>
      </c>
      <c r="N628" s="7">
        <v>-60564.69</v>
      </c>
      <c r="O628" s="7">
        <v>-69012.490000000005</v>
      </c>
      <c r="P628" s="7">
        <v>-69012.490000000005</v>
      </c>
    </row>
    <row r="629" spans="1:16" x14ac:dyDescent="0.2">
      <c r="A629" s="3">
        <v>241119</v>
      </c>
      <c r="B629" s="6" t="s">
        <v>463</v>
      </c>
      <c r="C629" s="7">
        <v>-7669.4</v>
      </c>
      <c r="D629" s="7">
        <v>-4717.9799999999996</v>
      </c>
      <c r="E629" s="7">
        <v>-8716.5</v>
      </c>
      <c r="F629" s="7">
        <v>-12372.5</v>
      </c>
      <c r="G629" s="7">
        <v>-2889.86</v>
      </c>
      <c r="H629" s="7">
        <v>-5196.8500000000004</v>
      </c>
      <c r="I629" s="7">
        <v>-6401.54</v>
      </c>
      <c r="J629" s="7">
        <v>-1156.44</v>
      </c>
      <c r="K629" s="7">
        <v>-2206.79</v>
      </c>
      <c r="L629" s="7">
        <v>-3320.3</v>
      </c>
      <c r="M629" s="7">
        <v>-1517.12</v>
      </c>
      <c r="N629" s="7">
        <v>-4059.9</v>
      </c>
      <c r="O629" s="7">
        <v>-8143.16</v>
      </c>
      <c r="P629" s="7">
        <v>-8143.16</v>
      </c>
    </row>
    <row r="630" spans="1:16" x14ac:dyDescent="0.2">
      <c r="A630" s="3">
        <v>241120</v>
      </c>
      <c r="B630" s="6" t="s">
        <v>464</v>
      </c>
      <c r="C630" s="7">
        <v>-28606.04</v>
      </c>
      <c r="D630" s="7">
        <v>-33685.870000000003</v>
      </c>
      <c r="E630" s="7">
        <v>-9165.19</v>
      </c>
      <c r="F630" s="7">
        <v>-13021.56</v>
      </c>
      <c r="G630" s="7">
        <v>-15866.55</v>
      </c>
      <c r="H630" s="7">
        <v>-18046.62</v>
      </c>
      <c r="I630" s="7">
        <v>-19198.330000000002</v>
      </c>
      <c r="J630" s="7">
        <v>-20241.099999999999</v>
      </c>
      <c r="K630" s="7">
        <v>-21126.17</v>
      </c>
      <c r="L630" s="7">
        <v>-22054.28</v>
      </c>
      <c r="M630" s="7">
        <v>-23229.45</v>
      </c>
      <c r="N630" s="7">
        <v>-25565.8</v>
      </c>
      <c r="O630" s="7">
        <v>-29887.37</v>
      </c>
      <c r="P630" s="7">
        <v>-29887.37</v>
      </c>
    </row>
    <row r="631" spans="1:16" x14ac:dyDescent="0.2">
      <c r="A631" s="3">
        <v>241121</v>
      </c>
      <c r="B631" s="6" t="s">
        <v>586</v>
      </c>
      <c r="C631" s="7">
        <v>-187231.04</v>
      </c>
      <c r="D631" s="7">
        <v>-221897.68</v>
      </c>
      <c r="E631" s="7">
        <v>-61100.47</v>
      </c>
      <c r="F631" s="7">
        <v>-88762.7</v>
      </c>
      <c r="G631" s="7">
        <v>-109207.92</v>
      </c>
      <c r="H631" s="7">
        <v>-125706.13</v>
      </c>
      <c r="I631" s="7">
        <v>-133324.71</v>
      </c>
      <c r="J631" s="7">
        <v>-140944.92000000001</v>
      </c>
      <c r="K631" s="7">
        <v>-147851.60999999999</v>
      </c>
      <c r="L631" s="7">
        <v>-154554.65</v>
      </c>
      <c r="M631" s="7">
        <v>-162669.04</v>
      </c>
      <c r="N631" s="7">
        <v>-178464.3</v>
      </c>
      <c r="O631" s="7">
        <v>-208011.63</v>
      </c>
      <c r="P631" s="7">
        <v>-208011.63</v>
      </c>
    </row>
    <row r="632" spans="1:16" x14ac:dyDescent="0.2">
      <c r="A632" s="3">
        <v>241122</v>
      </c>
      <c r="B632" s="6" t="s">
        <v>466</v>
      </c>
      <c r="C632" s="7">
        <v>0</v>
      </c>
      <c r="D632" s="7">
        <v>0</v>
      </c>
      <c r="E632" s="7">
        <v>0</v>
      </c>
      <c r="F632" s="7">
        <v>0</v>
      </c>
      <c r="G632" s="7">
        <v>0</v>
      </c>
      <c r="H632" s="7">
        <v>0</v>
      </c>
      <c r="I632" s="7">
        <v>-0.79</v>
      </c>
      <c r="J632" s="7">
        <v>-1689.18</v>
      </c>
      <c r="K632" s="7">
        <v>-10764.87</v>
      </c>
      <c r="L632" s="7">
        <v>-19076.060000000001</v>
      </c>
      <c r="M632" s="7">
        <v>-28705.86</v>
      </c>
      <c r="N632" s="7">
        <v>-29335.919999999998</v>
      </c>
      <c r="O632" s="7">
        <v>-68616.28</v>
      </c>
      <c r="P632" s="7">
        <v>-68616.28</v>
      </c>
    </row>
    <row r="633" spans="1:16" x14ac:dyDescent="0.2">
      <c r="A633" s="3">
        <v>241123</v>
      </c>
      <c r="B633" s="6" t="s">
        <v>467</v>
      </c>
      <c r="C633" s="7">
        <v>-94972.05</v>
      </c>
      <c r="D633" s="7">
        <v>-111971.11</v>
      </c>
      <c r="E633" s="7">
        <v>-31462.28</v>
      </c>
      <c r="F633" s="7">
        <v>-42833.49</v>
      </c>
      <c r="G633" s="7">
        <v>-52266.35</v>
      </c>
      <c r="H633" s="7">
        <v>-59254.83</v>
      </c>
      <c r="I633" s="7">
        <v>-62510.04</v>
      </c>
      <c r="J633" s="7">
        <v>-65845.740000000005</v>
      </c>
      <c r="K633" s="7">
        <v>-68794.600000000006</v>
      </c>
      <c r="L633" s="7">
        <v>-71950.460000000006</v>
      </c>
      <c r="M633" s="7">
        <v>-76436.28</v>
      </c>
      <c r="N633" s="7">
        <v>-85948.65</v>
      </c>
      <c r="O633" s="7">
        <v>-101575.84</v>
      </c>
      <c r="P633" s="7">
        <v>-101575.84</v>
      </c>
    </row>
    <row r="634" spans="1:16" x14ac:dyDescent="0.2">
      <c r="A634" s="3">
        <v>241124</v>
      </c>
      <c r="B634" s="6" t="s">
        <v>468</v>
      </c>
      <c r="C634" s="7">
        <v>-99870.69</v>
      </c>
      <c r="D634" s="7">
        <v>-118480.8</v>
      </c>
      <c r="E634" s="7">
        <v>-32537.48</v>
      </c>
      <c r="F634" s="7">
        <v>-46109.440000000002</v>
      </c>
      <c r="G634" s="7">
        <v>-56738.68</v>
      </c>
      <c r="H634" s="7">
        <v>-64528.81</v>
      </c>
      <c r="I634" s="7">
        <v>-68267.06</v>
      </c>
      <c r="J634" s="7">
        <v>-71930.38</v>
      </c>
      <c r="K634" s="7">
        <v>-75346.31</v>
      </c>
      <c r="L634" s="7">
        <v>-78787.48</v>
      </c>
      <c r="M634" s="7">
        <v>-83849.63</v>
      </c>
      <c r="N634" s="7">
        <v>-93255.66</v>
      </c>
      <c r="O634" s="7">
        <v>-109280.62</v>
      </c>
      <c r="P634" s="7">
        <v>-109280.62</v>
      </c>
    </row>
    <row r="635" spans="1:16" x14ac:dyDescent="0.2">
      <c r="A635" s="3">
        <v>241128</v>
      </c>
      <c r="B635" s="6" t="s">
        <v>470</v>
      </c>
      <c r="C635" s="7">
        <v>-78340.83</v>
      </c>
      <c r="D635" s="7">
        <v>-90685.95</v>
      </c>
      <c r="E635" s="7">
        <v>-23170.68</v>
      </c>
      <c r="F635" s="7">
        <v>-34956.879999999997</v>
      </c>
      <c r="G635" s="7">
        <v>-43205.68</v>
      </c>
      <c r="H635" s="7">
        <v>-49935.71</v>
      </c>
      <c r="I635" s="7">
        <v>-53471.73</v>
      </c>
      <c r="J635" s="7">
        <v>-56596.92</v>
      </c>
      <c r="K635" s="7">
        <v>-59238.55</v>
      </c>
      <c r="L635" s="7">
        <v>-63002.89</v>
      </c>
      <c r="M635" s="7">
        <v>-67384.149999999994</v>
      </c>
      <c r="N635" s="7">
        <v>-73781.61</v>
      </c>
      <c r="O635" s="7">
        <v>-84332.06</v>
      </c>
      <c r="P635" s="7">
        <v>-84332.06</v>
      </c>
    </row>
    <row r="636" spans="1:16" x14ac:dyDescent="0.2">
      <c r="A636" s="3">
        <v>241129</v>
      </c>
      <c r="B636" s="6" t="s">
        <v>471</v>
      </c>
      <c r="C636" s="7">
        <v>-9324.35</v>
      </c>
      <c r="D636" s="7">
        <v>-15729.47</v>
      </c>
      <c r="E636" s="7">
        <v>-12371.17</v>
      </c>
      <c r="F636" s="7">
        <v>-17504.02</v>
      </c>
      <c r="G636" s="7">
        <v>-21824.11</v>
      </c>
      <c r="H636" s="7">
        <v>-7610.8</v>
      </c>
      <c r="I636" s="7">
        <v>-9442.19</v>
      </c>
      <c r="J636" s="7">
        <v>-11126.87</v>
      </c>
      <c r="K636" s="7">
        <v>-2784.19</v>
      </c>
      <c r="L636" s="7">
        <v>-4645.3500000000004</v>
      </c>
      <c r="M636" s="7">
        <v>-6325.34</v>
      </c>
      <c r="N636" s="7">
        <v>-4757.3500000000004</v>
      </c>
      <c r="O636" s="7">
        <v>-10324.91</v>
      </c>
      <c r="P636" s="7">
        <v>-10324.91</v>
      </c>
    </row>
    <row r="637" spans="1:16" x14ac:dyDescent="0.2">
      <c r="A637" s="3">
        <v>241130</v>
      </c>
      <c r="B637" s="6" t="s">
        <v>472</v>
      </c>
      <c r="C637" s="7">
        <v>-133489.60999999999</v>
      </c>
      <c r="D637" s="7">
        <v>-212129.36</v>
      </c>
      <c r="E637" s="7">
        <v>-142760.56</v>
      </c>
      <c r="F637" s="7">
        <v>-202235.27</v>
      </c>
      <c r="G637" s="7">
        <v>-246838.72</v>
      </c>
      <c r="H637" s="7">
        <v>-79282.350000000006</v>
      </c>
      <c r="I637" s="7">
        <v>-95045.06</v>
      </c>
      <c r="J637" s="7">
        <v>-129550.54</v>
      </c>
      <c r="K637" s="7">
        <v>-64049.35</v>
      </c>
      <c r="L637" s="7">
        <v>-95374.09</v>
      </c>
      <c r="M637" s="7">
        <v>-139482.15</v>
      </c>
      <c r="N637" s="7">
        <v>-129778.17</v>
      </c>
      <c r="O637" s="7">
        <v>-268984.32000000001</v>
      </c>
      <c r="P637" s="7">
        <v>-268984.32000000001</v>
      </c>
    </row>
    <row r="638" spans="1:16" x14ac:dyDescent="0.2">
      <c r="A638" s="3">
        <v>241133</v>
      </c>
      <c r="B638" s="6" t="s">
        <v>475</v>
      </c>
      <c r="C638" s="7">
        <v>-6801.71</v>
      </c>
      <c r="D638" s="7">
        <v>-11125.23</v>
      </c>
      <c r="E638" s="7">
        <v>-7592.34</v>
      </c>
      <c r="F638" s="7">
        <v>-10744.84</v>
      </c>
      <c r="G638" s="7">
        <v>-12880.39</v>
      </c>
      <c r="H638" s="7">
        <v>-3764.87</v>
      </c>
      <c r="I638" s="7">
        <v>-4456.8900000000003</v>
      </c>
      <c r="J638" s="7">
        <v>-5328.28</v>
      </c>
      <c r="K638" s="7">
        <v>-1673.59</v>
      </c>
      <c r="L638" s="7">
        <v>-2513.06</v>
      </c>
      <c r="M638" s="7">
        <v>-3525.64</v>
      </c>
      <c r="N638" s="7">
        <v>-3006.8</v>
      </c>
      <c r="O638" s="7">
        <v>-6414.43</v>
      </c>
      <c r="P638" s="7">
        <v>-6414.43</v>
      </c>
    </row>
    <row r="639" spans="1:16" x14ac:dyDescent="0.2">
      <c r="A639" s="3">
        <v>241134</v>
      </c>
      <c r="B639" s="6" t="s">
        <v>476</v>
      </c>
      <c r="C639" s="7">
        <v>-152125.75</v>
      </c>
      <c r="D639" s="7">
        <v>-243470.63</v>
      </c>
      <c r="E639" s="7">
        <v>-165948.28</v>
      </c>
      <c r="F639" s="7">
        <v>-242226.82</v>
      </c>
      <c r="G639" s="7">
        <v>-301247.87</v>
      </c>
      <c r="H639" s="7">
        <v>-108729.86</v>
      </c>
      <c r="I639" s="7">
        <v>-137597.76999999999</v>
      </c>
      <c r="J639" s="7">
        <v>-165026.69</v>
      </c>
      <c r="K639" s="7">
        <v>-50274.9</v>
      </c>
      <c r="L639" s="7">
        <v>-74675.44</v>
      </c>
      <c r="M639" s="7">
        <v>-101855.86</v>
      </c>
      <c r="N639" s="7">
        <v>-76071.91</v>
      </c>
      <c r="O639" s="7">
        <v>-155591.15</v>
      </c>
      <c r="P639" s="7">
        <v>-155591.15</v>
      </c>
    </row>
    <row r="640" spans="1:16" x14ac:dyDescent="0.2">
      <c r="A640" s="3">
        <v>241135</v>
      </c>
      <c r="B640" s="6" t="s">
        <v>477</v>
      </c>
      <c r="C640" s="7">
        <v>-52937.88</v>
      </c>
      <c r="D640" s="7">
        <v>-76706.789999999994</v>
      </c>
      <c r="E640" s="7">
        <v>-44611.67</v>
      </c>
      <c r="F640" s="7">
        <v>-63384.13</v>
      </c>
      <c r="G640" s="7">
        <v>-79190.31</v>
      </c>
      <c r="H640" s="7">
        <v>-29409.06</v>
      </c>
      <c r="I640" s="7">
        <v>-37459.440000000002</v>
      </c>
      <c r="J640" s="7">
        <v>-47091.07</v>
      </c>
      <c r="K640" s="7">
        <v>-16429.080000000002</v>
      </c>
      <c r="L640" s="7">
        <v>-28228.49</v>
      </c>
      <c r="M640" s="7">
        <v>-40059.21</v>
      </c>
      <c r="N640" s="7">
        <v>-29062.53</v>
      </c>
      <c r="O640" s="7">
        <v>-54320.49</v>
      </c>
      <c r="P640" s="7">
        <v>-54320.49</v>
      </c>
    </row>
    <row r="641" spans="1:16" x14ac:dyDescent="0.2">
      <c r="A641" s="3">
        <v>241136</v>
      </c>
      <c r="B641" s="6" t="s">
        <v>478</v>
      </c>
      <c r="C641" s="7">
        <v>-7259.13</v>
      </c>
      <c r="D641" s="7">
        <v>-6259.55</v>
      </c>
      <c r="E641" s="7">
        <v>-11038.39</v>
      </c>
      <c r="F641" s="7">
        <v>-15371.7</v>
      </c>
      <c r="G641" s="7">
        <v>-3517.55</v>
      </c>
      <c r="H641" s="7">
        <v>-5911.07</v>
      </c>
      <c r="I641" s="7">
        <v>-6949.94</v>
      </c>
      <c r="J641" s="7">
        <v>-1293.04</v>
      </c>
      <c r="K641" s="7">
        <v>-2376.41</v>
      </c>
      <c r="L641" s="7">
        <v>-3513.46</v>
      </c>
      <c r="M641" s="7">
        <v>-1088.99</v>
      </c>
      <c r="N641" s="7">
        <v>-2958.74</v>
      </c>
      <c r="O641" s="7">
        <v>-7131.39</v>
      </c>
      <c r="P641" s="7">
        <v>-7131.39</v>
      </c>
    </row>
    <row r="642" spans="1:16" x14ac:dyDescent="0.2">
      <c r="A642" s="3">
        <v>241137</v>
      </c>
      <c r="B642" s="6" t="s">
        <v>479</v>
      </c>
      <c r="C642" s="7">
        <v>-81.97</v>
      </c>
      <c r="D642" s="7">
        <v>-974.89</v>
      </c>
      <c r="E642" s="7">
        <v>-1582.6</v>
      </c>
      <c r="F642" s="7">
        <v>-2285.88</v>
      </c>
      <c r="G642" s="7">
        <v>-2937.43</v>
      </c>
      <c r="H642" s="7">
        <v>-1129.53</v>
      </c>
      <c r="I642" s="7">
        <v>-1415.96</v>
      </c>
      <c r="J642" s="7">
        <v>-1656.54</v>
      </c>
      <c r="K642" s="7">
        <v>-490.32</v>
      </c>
      <c r="L642" s="7">
        <v>-722.15</v>
      </c>
      <c r="M642" s="7">
        <v>-970.81</v>
      </c>
      <c r="N642" s="7">
        <v>-618.53</v>
      </c>
      <c r="O642" s="7">
        <v>-1356.85</v>
      </c>
      <c r="P642" s="7">
        <v>-1356.85</v>
      </c>
    </row>
    <row r="643" spans="1:16" x14ac:dyDescent="0.2">
      <c r="A643" s="3">
        <v>241139</v>
      </c>
      <c r="B643" s="6" t="s">
        <v>481</v>
      </c>
      <c r="C643" s="7">
        <v>-15836.41</v>
      </c>
      <c r="D643" s="7">
        <v>-10157.82</v>
      </c>
      <c r="E643" s="7">
        <v>-18664.580000000002</v>
      </c>
      <c r="F643" s="7">
        <v>-26617.38</v>
      </c>
      <c r="G643" s="7">
        <v>-6074.67</v>
      </c>
      <c r="H643" s="7">
        <v>-11246.72</v>
      </c>
      <c r="I643" s="7">
        <v>-13908.71</v>
      </c>
      <c r="J643" s="7">
        <v>-2722.82</v>
      </c>
      <c r="K643" s="7">
        <v>-5266.52</v>
      </c>
      <c r="L643" s="7">
        <v>-7806.52</v>
      </c>
      <c r="M643" s="7">
        <v>-3000.13</v>
      </c>
      <c r="N643" s="7">
        <v>-8115.73</v>
      </c>
      <c r="O643" s="7">
        <v>-16644.189999999999</v>
      </c>
      <c r="P643" s="7">
        <v>-16644.189999999999</v>
      </c>
    </row>
    <row r="644" spans="1:16" x14ac:dyDescent="0.2">
      <c r="A644" s="3">
        <v>241140</v>
      </c>
      <c r="B644" s="6" t="s">
        <v>587</v>
      </c>
      <c r="C644" s="7">
        <v>-31301.32</v>
      </c>
      <c r="D644" s="7">
        <v>-37073.35</v>
      </c>
      <c r="E644" s="7">
        <v>-10072.66</v>
      </c>
      <c r="F644" s="7">
        <v>-14544.43</v>
      </c>
      <c r="G644" s="7">
        <v>-17824.64</v>
      </c>
      <c r="H644" s="7">
        <v>-20303.38</v>
      </c>
      <c r="I644" s="7">
        <v>-21748.1</v>
      </c>
      <c r="J644" s="7">
        <v>-22910.34</v>
      </c>
      <c r="K644" s="7">
        <v>-23908.68</v>
      </c>
      <c r="L644" s="7">
        <v>-24916.880000000001</v>
      </c>
      <c r="M644" s="7">
        <v>-26030.12</v>
      </c>
      <c r="N644" s="7">
        <v>-28218.26</v>
      </c>
      <c r="O644" s="7">
        <v>-32809.199999999997</v>
      </c>
      <c r="P644" s="7">
        <v>-32809.199999999997</v>
      </c>
    </row>
    <row r="645" spans="1:16" x14ac:dyDescent="0.2">
      <c r="A645" s="3">
        <v>241141</v>
      </c>
      <c r="B645" s="6" t="s">
        <v>483</v>
      </c>
      <c r="C645" s="7">
        <v>-113327.57</v>
      </c>
      <c r="D645" s="7">
        <v>-171259.65</v>
      </c>
      <c r="E645" s="7">
        <v>-101054.2</v>
      </c>
      <c r="F645" s="7">
        <v>-145436.37</v>
      </c>
      <c r="G645" s="7">
        <v>-178941.09</v>
      </c>
      <c r="H645" s="7">
        <v>-203121.36</v>
      </c>
      <c r="I645" s="7">
        <v>-214690.46</v>
      </c>
      <c r="J645" s="7">
        <v>-226443.44</v>
      </c>
      <c r="K645" s="7">
        <v>-21772.77</v>
      </c>
      <c r="L645" s="7">
        <v>-31980.880000000001</v>
      </c>
      <c r="M645" s="7">
        <v>-44715.51</v>
      </c>
      <c r="N645" s="7">
        <v>-72627.34</v>
      </c>
      <c r="O645" s="7">
        <v>-120017.93</v>
      </c>
      <c r="P645" s="7">
        <v>-120017.93</v>
      </c>
    </row>
    <row r="646" spans="1:16" x14ac:dyDescent="0.2">
      <c r="A646" s="3">
        <v>241142</v>
      </c>
      <c r="B646" s="6" t="s">
        <v>484</v>
      </c>
      <c r="C646" s="7">
        <v>-9450.26</v>
      </c>
      <c r="D646" s="7">
        <v>-14664.11</v>
      </c>
      <c r="E646" s="7">
        <v>-9548.3799999999992</v>
      </c>
      <c r="F646" s="7">
        <v>-13581.53</v>
      </c>
      <c r="G646" s="7">
        <v>-16708.13</v>
      </c>
      <c r="H646" s="7">
        <v>-5775.12</v>
      </c>
      <c r="I646" s="7">
        <v>-6878.08</v>
      </c>
      <c r="J646" s="7">
        <v>-7977.87</v>
      </c>
      <c r="K646" s="7">
        <v>-2050.56</v>
      </c>
      <c r="L646" s="7">
        <v>-3139.41</v>
      </c>
      <c r="M646" s="7">
        <v>-4728.91</v>
      </c>
      <c r="N646" s="7">
        <v>-4694.8</v>
      </c>
      <c r="O646" s="7">
        <v>-9534.2999999999993</v>
      </c>
      <c r="P646" s="7">
        <v>-9534.2999999999993</v>
      </c>
    </row>
    <row r="647" spans="1:16" x14ac:dyDescent="0.2">
      <c r="A647" s="3">
        <v>241145</v>
      </c>
      <c r="B647" s="6" t="s">
        <v>485</v>
      </c>
      <c r="C647" s="7">
        <v>-16267.1</v>
      </c>
      <c r="D647" s="7">
        <v>-26115.25</v>
      </c>
      <c r="E647" s="7">
        <v>-17279.32</v>
      </c>
      <c r="F647" s="7">
        <v>-24279.200000000001</v>
      </c>
      <c r="G647" s="7">
        <v>-29635</v>
      </c>
      <c r="H647" s="7">
        <v>-9925.11</v>
      </c>
      <c r="I647" s="7">
        <v>-11925.78</v>
      </c>
      <c r="J647" s="7">
        <v>-14687.9</v>
      </c>
      <c r="K647" s="7">
        <v>-4966.84</v>
      </c>
      <c r="L647" s="7">
        <v>-7762.25</v>
      </c>
      <c r="M647" s="7">
        <v>-11029.51</v>
      </c>
      <c r="N647" s="7">
        <v>-8298.41</v>
      </c>
      <c r="O647" s="7">
        <v>-16289.92</v>
      </c>
      <c r="P647" s="7">
        <v>-16289.92</v>
      </c>
    </row>
    <row r="648" spans="1:16" x14ac:dyDescent="0.2">
      <c r="A648" s="3">
        <v>241146</v>
      </c>
      <c r="B648" s="6" t="s">
        <v>588</v>
      </c>
      <c r="C648" s="7">
        <v>-10134.43</v>
      </c>
      <c r="D648" s="7">
        <v>-16977.080000000002</v>
      </c>
      <c r="E648" s="7">
        <v>-11896.75</v>
      </c>
      <c r="F648" s="7">
        <v>-17287.099999999999</v>
      </c>
      <c r="G648" s="7">
        <v>-21962.16</v>
      </c>
      <c r="H648" s="7">
        <v>-8582.5499999999993</v>
      </c>
      <c r="I648" s="7">
        <v>-10105.17</v>
      </c>
      <c r="J648" s="7">
        <v>-11727.64</v>
      </c>
      <c r="K648" s="7">
        <v>-2940.27</v>
      </c>
      <c r="L648" s="7">
        <v>-4552.8599999999997</v>
      </c>
      <c r="M648" s="7">
        <v>-6325.24</v>
      </c>
      <c r="N648" s="7">
        <v>-5134.17</v>
      </c>
      <c r="O648" s="7">
        <v>-10739.39</v>
      </c>
      <c r="P648" s="7">
        <v>-10739.39</v>
      </c>
    </row>
    <row r="649" spans="1:16" x14ac:dyDescent="0.2">
      <c r="A649" s="3">
        <v>241147</v>
      </c>
      <c r="B649" s="6" t="s">
        <v>589</v>
      </c>
      <c r="C649" s="7">
        <v>-4442.62</v>
      </c>
      <c r="D649" s="7">
        <v>-3341.02</v>
      </c>
      <c r="E649" s="7">
        <v>-5793.68</v>
      </c>
      <c r="F649" s="7">
        <v>-8447.44</v>
      </c>
      <c r="G649" s="7">
        <v>-2214.14</v>
      </c>
      <c r="H649" s="7">
        <v>-3839.88</v>
      </c>
      <c r="I649" s="7">
        <v>-4645.92</v>
      </c>
      <c r="J649" s="7">
        <v>-1879.6</v>
      </c>
      <c r="K649" s="7">
        <v>-2517.6799999999998</v>
      </c>
      <c r="L649" s="7">
        <v>-3106.94</v>
      </c>
      <c r="M649" s="7">
        <v>-673.2</v>
      </c>
      <c r="N649" s="7">
        <v>-2154.1999999999998</v>
      </c>
      <c r="O649" s="7">
        <v>-4750.78</v>
      </c>
      <c r="P649" s="7">
        <v>-4750.78</v>
      </c>
    </row>
    <row r="650" spans="1:16" x14ac:dyDescent="0.2">
      <c r="A650" s="3">
        <v>241152</v>
      </c>
      <c r="B650" s="6" t="s">
        <v>490</v>
      </c>
      <c r="C650" s="7">
        <v>-20740.919999999998</v>
      </c>
      <c r="D650" s="7">
        <v>-24418.83</v>
      </c>
      <c r="E650" s="7">
        <v>-6383.06</v>
      </c>
      <c r="F650" s="7">
        <v>-9206.09</v>
      </c>
      <c r="G650" s="7">
        <v>-11522.29</v>
      </c>
      <c r="H650" s="7">
        <v>-13233.77</v>
      </c>
      <c r="I650" s="7">
        <v>-14068.71</v>
      </c>
      <c r="J650" s="7">
        <v>-14858.72</v>
      </c>
      <c r="K650" s="7">
        <v>-15504.33</v>
      </c>
      <c r="L650" s="7">
        <v>-16150.84</v>
      </c>
      <c r="M650" s="7">
        <v>-16911.89</v>
      </c>
      <c r="N650" s="7">
        <v>-18440.59</v>
      </c>
      <c r="O650" s="7">
        <v>-20994.639999999999</v>
      </c>
      <c r="P650" s="7">
        <v>-20994.639999999999</v>
      </c>
    </row>
    <row r="651" spans="1:16" x14ac:dyDescent="0.2">
      <c r="A651" s="3">
        <v>241154</v>
      </c>
      <c r="B651" s="6" t="s">
        <v>492</v>
      </c>
      <c r="C651" s="7">
        <v>-18450.32</v>
      </c>
      <c r="D651" s="7">
        <v>-21439.46</v>
      </c>
      <c r="E651" s="7">
        <v>-5441.8</v>
      </c>
      <c r="F651" s="7">
        <v>-7852.83</v>
      </c>
      <c r="G651" s="7">
        <v>-9742.26</v>
      </c>
      <c r="H651" s="7">
        <v>-11424.54</v>
      </c>
      <c r="I651" s="7">
        <v>-12311.33</v>
      </c>
      <c r="J651" s="7">
        <v>-13062.66</v>
      </c>
      <c r="K651" s="7">
        <v>-13698.07</v>
      </c>
      <c r="L651" s="7">
        <v>-14268.39</v>
      </c>
      <c r="M651" s="7">
        <v>-14930.53</v>
      </c>
      <c r="N651" s="7">
        <v>-15968.02</v>
      </c>
      <c r="O651" s="7">
        <v>-17937.79</v>
      </c>
      <c r="P651" s="7">
        <v>-17937.79</v>
      </c>
    </row>
    <row r="652" spans="1:16" x14ac:dyDescent="0.2">
      <c r="A652" s="3">
        <v>241155</v>
      </c>
      <c r="B652" s="6" t="s">
        <v>493</v>
      </c>
      <c r="C652" s="7">
        <v>-9132.6200000000008</v>
      </c>
      <c r="D652" s="7">
        <v>-10760.33</v>
      </c>
      <c r="E652" s="7">
        <v>-2976.31</v>
      </c>
      <c r="F652" s="7">
        <v>-4232.5600000000004</v>
      </c>
      <c r="G652" s="7">
        <v>-5165.08</v>
      </c>
      <c r="H652" s="7">
        <v>-5883.15</v>
      </c>
      <c r="I652" s="7">
        <v>-6224.12</v>
      </c>
      <c r="J652" s="7">
        <v>-6545.27</v>
      </c>
      <c r="K652" s="7">
        <v>-6826.04</v>
      </c>
      <c r="L652" s="7">
        <v>-7122.55</v>
      </c>
      <c r="M652" s="7">
        <v>-7487.4</v>
      </c>
      <c r="N652" s="7">
        <v>-8258.1</v>
      </c>
      <c r="O652" s="7">
        <v>-9674.7999999999993</v>
      </c>
      <c r="P652" s="7">
        <v>-9674.7999999999993</v>
      </c>
    </row>
    <row r="653" spans="1:16" x14ac:dyDescent="0.2">
      <c r="A653" s="3">
        <v>241156</v>
      </c>
      <c r="B653" s="6" t="s">
        <v>590</v>
      </c>
      <c r="C653" s="7">
        <v>-2627.44</v>
      </c>
      <c r="D653" s="7">
        <v>-3105.3</v>
      </c>
      <c r="E653" s="7">
        <v>-2382.7399999999998</v>
      </c>
      <c r="F653" s="7">
        <v>-2175.83</v>
      </c>
      <c r="G653" s="7">
        <v>-1964.85</v>
      </c>
      <c r="H653" s="7">
        <v>-1654</v>
      </c>
      <c r="I653" s="7">
        <v>-725.54</v>
      </c>
      <c r="J653" s="7">
        <v>-735.9</v>
      </c>
      <c r="K653" s="7">
        <v>-638.14</v>
      </c>
      <c r="L653" s="7">
        <v>-301.43</v>
      </c>
      <c r="M653" s="7">
        <v>-836.1</v>
      </c>
      <c r="N653" s="7">
        <v>-1430.38</v>
      </c>
      <c r="O653" s="7">
        <v>-2615.12</v>
      </c>
      <c r="P653" s="7">
        <v>-2615.12</v>
      </c>
    </row>
    <row r="654" spans="1:16" x14ac:dyDescent="0.2">
      <c r="A654" s="3">
        <v>241158</v>
      </c>
      <c r="B654" s="6" t="s">
        <v>495</v>
      </c>
      <c r="C654" s="7">
        <v>-645.42999999999995</v>
      </c>
      <c r="D654" s="7">
        <v>-1112.83</v>
      </c>
      <c r="E654" s="7">
        <v>-532.01</v>
      </c>
      <c r="F654" s="7">
        <v>-976.12</v>
      </c>
      <c r="G654" s="7">
        <v>-1284.0899999999999</v>
      </c>
      <c r="H654" s="7">
        <v>-530.71</v>
      </c>
      <c r="I654" s="7">
        <v>-649.57000000000005</v>
      </c>
      <c r="J654" s="7">
        <v>-757.08</v>
      </c>
      <c r="K654" s="7">
        <v>-202.02</v>
      </c>
      <c r="L654" s="7">
        <v>-299.23</v>
      </c>
      <c r="M654" s="7">
        <v>-395.86</v>
      </c>
      <c r="N654" s="7">
        <v>-293.06</v>
      </c>
      <c r="O654" s="7">
        <v>-692.66</v>
      </c>
      <c r="P654" s="7">
        <v>-692.66</v>
      </c>
    </row>
    <row r="655" spans="1:16" x14ac:dyDescent="0.2">
      <c r="A655" s="3">
        <v>241160</v>
      </c>
      <c r="B655" s="6" t="s">
        <v>497</v>
      </c>
      <c r="C655" s="7">
        <v>-4457.76</v>
      </c>
      <c r="D655" s="7">
        <v>-5175.84</v>
      </c>
      <c r="E655" s="7">
        <v>-1387.13</v>
      </c>
      <c r="F655" s="7">
        <v>-1999.99</v>
      </c>
      <c r="G655" s="7">
        <v>-2439.17</v>
      </c>
      <c r="H655" s="7">
        <v>-2773.51</v>
      </c>
      <c r="I655" s="7">
        <v>-2888.18</v>
      </c>
      <c r="J655" s="7">
        <v>-3014</v>
      </c>
      <c r="K655" s="7">
        <v>-3119.63</v>
      </c>
      <c r="L655" s="7">
        <v>-3245.23</v>
      </c>
      <c r="M655" s="7">
        <v>-3465.19</v>
      </c>
      <c r="N655" s="7">
        <v>-3972.05</v>
      </c>
      <c r="O655" s="7">
        <v>-4781.26</v>
      </c>
      <c r="P655" s="7">
        <v>-4781.26</v>
      </c>
    </row>
    <row r="656" spans="1:16" x14ac:dyDescent="0.2">
      <c r="A656" s="3">
        <v>241161</v>
      </c>
      <c r="B656" s="6" t="s">
        <v>498</v>
      </c>
      <c r="C656" s="7">
        <v>-3976.35</v>
      </c>
      <c r="D656" s="7">
        <v>-4685.3599999999997</v>
      </c>
      <c r="E656" s="7">
        <v>-1237.21</v>
      </c>
      <c r="F656" s="7">
        <v>-1795.12</v>
      </c>
      <c r="G656" s="7">
        <v>-2288.17</v>
      </c>
      <c r="H656" s="7">
        <v>-2647.02</v>
      </c>
      <c r="I656" s="7">
        <v>-2806.24</v>
      </c>
      <c r="J656" s="7">
        <v>-2952.92</v>
      </c>
      <c r="K656" s="7">
        <v>-3076.86</v>
      </c>
      <c r="L656" s="7">
        <v>-3194.55</v>
      </c>
      <c r="M656" s="7">
        <v>-3349.35</v>
      </c>
      <c r="N656" s="7">
        <v>-3666.67</v>
      </c>
      <c r="O656" s="7">
        <v>-4220.9399999999996</v>
      </c>
      <c r="P656" s="7">
        <v>-4220.9399999999996</v>
      </c>
    </row>
    <row r="657" spans="1:16" x14ac:dyDescent="0.2">
      <c r="A657" s="3">
        <v>241162</v>
      </c>
      <c r="B657" s="6" t="s">
        <v>499</v>
      </c>
      <c r="C657" s="7">
        <v>-12992.22</v>
      </c>
      <c r="D657" s="7">
        <v>-15028.83</v>
      </c>
      <c r="E657" s="7">
        <v>-3570.28</v>
      </c>
      <c r="F657" s="7">
        <v>-5139.3599999999997</v>
      </c>
      <c r="G657" s="7">
        <v>-6422.17</v>
      </c>
      <c r="H657" s="7">
        <v>-7504.04</v>
      </c>
      <c r="I657" s="7">
        <v>-8056.06</v>
      </c>
      <c r="J657" s="7">
        <v>-8696.81</v>
      </c>
      <c r="K657" s="7">
        <v>-9261.6</v>
      </c>
      <c r="L657" s="7">
        <v>-10406.719999999999</v>
      </c>
      <c r="M657" s="7">
        <v>-11038.12</v>
      </c>
      <c r="N657" s="7">
        <v>-12025.37</v>
      </c>
      <c r="O657" s="7">
        <v>-13639.36</v>
      </c>
      <c r="P657" s="7">
        <v>-13639.36</v>
      </c>
    </row>
    <row r="658" spans="1:16" x14ac:dyDescent="0.2">
      <c r="A658" s="3">
        <v>241165</v>
      </c>
      <c r="B658" s="6" t="s">
        <v>501</v>
      </c>
      <c r="C658" s="7">
        <v>-3203.42</v>
      </c>
      <c r="D658" s="7">
        <v>-4758.01</v>
      </c>
      <c r="E658" s="7">
        <v>-3124.58</v>
      </c>
      <c r="F658" s="7">
        <v>-4193.0200000000004</v>
      </c>
      <c r="G658" s="7">
        <v>-4984.67</v>
      </c>
      <c r="H658" s="7">
        <v>-1472.81</v>
      </c>
      <c r="I658" s="7">
        <v>-1873.75</v>
      </c>
      <c r="J658" s="7">
        <v>-2231.37</v>
      </c>
      <c r="K658" s="7">
        <v>-753.39</v>
      </c>
      <c r="L658" s="7">
        <v>-1210.07</v>
      </c>
      <c r="M658" s="7">
        <v>-2239.42</v>
      </c>
      <c r="N658" s="7">
        <v>-2445.41</v>
      </c>
      <c r="O658" s="7">
        <v>-4090.2</v>
      </c>
      <c r="P658" s="7">
        <v>-4090.2</v>
      </c>
    </row>
    <row r="659" spans="1:16" x14ac:dyDescent="0.2">
      <c r="A659" s="3">
        <v>241166</v>
      </c>
      <c r="B659" s="6" t="s">
        <v>502</v>
      </c>
      <c r="C659" s="7">
        <v>-76310.929999999993</v>
      </c>
      <c r="D659" s="7">
        <v>-88264.94</v>
      </c>
      <c r="E659" s="7">
        <v>-21543.759999999998</v>
      </c>
      <c r="F659" s="7">
        <v>-31932.080000000002</v>
      </c>
      <c r="G659" s="7">
        <v>-39868.69</v>
      </c>
      <c r="H659" s="7">
        <v>-46551.66</v>
      </c>
      <c r="I659" s="7">
        <v>-49898.31</v>
      </c>
      <c r="J659" s="7">
        <v>-53503.46</v>
      </c>
      <c r="K659" s="7">
        <v>-56267.67</v>
      </c>
      <c r="L659" s="7">
        <v>-59086.54</v>
      </c>
      <c r="M659" s="7">
        <v>-62539.72</v>
      </c>
      <c r="N659" s="7">
        <v>-68471.759999999995</v>
      </c>
      <c r="O659" s="7">
        <v>-77966.81</v>
      </c>
      <c r="P659" s="7">
        <v>-77966.81</v>
      </c>
    </row>
    <row r="660" spans="1:16" x14ac:dyDescent="0.2">
      <c r="A660" s="3">
        <v>241167</v>
      </c>
      <c r="B660" s="6" t="s">
        <v>503</v>
      </c>
      <c r="C660" s="7">
        <v>-4183.24</v>
      </c>
      <c r="D660" s="7">
        <v>-4798.6400000000003</v>
      </c>
      <c r="E660" s="7">
        <v>-1123.03</v>
      </c>
      <c r="F660" s="7">
        <v>-1610.59</v>
      </c>
      <c r="G660" s="7">
        <v>-2013.51</v>
      </c>
      <c r="H660" s="7">
        <v>-2378.59</v>
      </c>
      <c r="I660" s="7">
        <v>-2582.1</v>
      </c>
      <c r="J660" s="7">
        <v>-2817.67</v>
      </c>
      <c r="K660" s="7">
        <v>-3000.62</v>
      </c>
      <c r="L660" s="7">
        <v>-3194.77</v>
      </c>
      <c r="M660" s="7">
        <v>-3392.45</v>
      </c>
      <c r="N660" s="7">
        <v>-3695.19</v>
      </c>
      <c r="O660" s="7">
        <v>-4171.2700000000004</v>
      </c>
      <c r="P660" s="7">
        <v>-4171.2700000000004</v>
      </c>
    </row>
    <row r="661" spans="1:16" x14ac:dyDescent="0.2">
      <c r="A661" s="3">
        <v>241172</v>
      </c>
      <c r="B661" s="6" t="s">
        <v>508</v>
      </c>
      <c r="C661" s="7">
        <v>-786.99</v>
      </c>
      <c r="D661" s="7">
        <v>-937.07</v>
      </c>
      <c r="E661" s="7">
        <v>-263.76</v>
      </c>
      <c r="F661" s="7">
        <v>-388.75</v>
      </c>
      <c r="G661" s="7">
        <v>-473.28</v>
      </c>
      <c r="H661" s="7">
        <v>-535.48</v>
      </c>
      <c r="I661" s="7">
        <v>-565.54</v>
      </c>
      <c r="J661" s="7">
        <v>-585.55999999999995</v>
      </c>
      <c r="K661" s="7">
        <v>-602.15</v>
      </c>
      <c r="L661" s="7">
        <v>-618.41999999999996</v>
      </c>
      <c r="M661" s="7">
        <v>-637.05999999999995</v>
      </c>
      <c r="N661" s="7">
        <v>-678.81</v>
      </c>
      <c r="O661" s="7">
        <v>-778.68</v>
      </c>
      <c r="P661" s="7">
        <v>-778.68</v>
      </c>
    </row>
    <row r="662" spans="1:16" x14ac:dyDescent="0.2">
      <c r="A662" s="3">
        <v>241173</v>
      </c>
      <c r="B662" s="6" t="s">
        <v>509</v>
      </c>
      <c r="C662" s="7">
        <v>-5700.75</v>
      </c>
      <c r="D662" s="7">
        <v>-6549.67</v>
      </c>
      <c r="E662" s="7">
        <v>-1629.1</v>
      </c>
      <c r="F662" s="7">
        <v>-2302.73</v>
      </c>
      <c r="G662" s="7">
        <v>-2886.5</v>
      </c>
      <c r="H662" s="7">
        <v>-3307.06</v>
      </c>
      <c r="I662" s="7">
        <v>-3462.24</v>
      </c>
      <c r="J662" s="7">
        <v>-3630.36</v>
      </c>
      <c r="K662" s="7">
        <v>-3763.45</v>
      </c>
      <c r="L662" s="7">
        <v>-3921.73</v>
      </c>
      <c r="M662" s="7">
        <v>-4188.55</v>
      </c>
      <c r="N662" s="7">
        <v>-4796.51</v>
      </c>
      <c r="O662" s="7">
        <v>-5764.71</v>
      </c>
      <c r="P662" s="7">
        <v>-5764.71</v>
      </c>
    </row>
    <row r="663" spans="1:16" x14ac:dyDescent="0.2">
      <c r="A663" s="3">
        <v>241174</v>
      </c>
      <c r="B663" s="6" t="s">
        <v>510</v>
      </c>
      <c r="C663" s="7">
        <v>-466.44</v>
      </c>
      <c r="D663" s="7">
        <v>-546.34</v>
      </c>
      <c r="E663" s="7">
        <v>-146.46</v>
      </c>
      <c r="F663" s="7">
        <v>-211.45</v>
      </c>
      <c r="G663" s="7">
        <v>-260.49</v>
      </c>
      <c r="H663" s="7">
        <v>-300.29000000000002</v>
      </c>
      <c r="I663" s="7">
        <v>-314.98</v>
      </c>
      <c r="J663" s="7">
        <v>-330.4</v>
      </c>
      <c r="K663" s="7">
        <v>-342.59</v>
      </c>
      <c r="L663" s="7">
        <v>-356.16</v>
      </c>
      <c r="M663" s="7">
        <v>-378.05</v>
      </c>
      <c r="N663" s="7">
        <v>-431.31</v>
      </c>
      <c r="O663" s="7">
        <v>-505.43</v>
      </c>
      <c r="P663" s="7">
        <v>-505.43</v>
      </c>
    </row>
    <row r="664" spans="1:16" x14ac:dyDescent="0.2">
      <c r="A664" s="3">
        <v>241175</v>
      </c>
      <c r="B664" s="6" t="s">
        <v>511</v>
      </c>
      <c r="C664" s="7">
        <v>-737.39</v>
      </c>
      <c r="D664" s="7">
        <v>-873.99</v>
      </c>
      <c r="E664" s="7">
        <v>-248.19</v>
      </c>
      <c r="F664" s="7">
        <v>-349.45</v>
      </c>
      <c r="G664" s="7">
        <v>-419.05</v>
      </c>
      <c r="H664" s="7">
        <v>-474.33</v>
      </c>
      <c r="I664" s="7">
        <v>-492.19</v>
      </c>
      <c r="J664" s="7">
        <v>-507.6</v>
      </c>
      <c r="K664" s="7">
        <v>-519.88</v>
      </c>
      <c r="L664" s="7">
        <v>-533.69000000000005</v>
      </c>
      <c r="M664" s="7">
        <v>-562.47</v>
      </c>
      <c r="N664" s="7">
        <v>-624.98</v>
      </c>
      <c r="O664" s="7">
        <v>-735.56</v>
      </c>
      <c r="P664" s="7">
        <v>-735.56</v>
      </c>
    </row>
    <row r="665" spans="1:16" x14ac:dyDescent="0.2">
      <c r="A665" s="3">
        <v>241179</v>
      </c>
      <c r="B665" s="6" t="s">
        <v>514</v>
      </c>
      <c r="C665" s="7">
        <v>-35151.51</v>
      </c>
      <c r="D665" s="7">
        <v>-40117.06</v>
      </c>
      <c r="E665" s="7">
        <v>-8888.84</v>
      </c>
      <c r="F665" s="7">
        <v>-13253.88</v>
      </c>
      <c r="G665" s="7">
        <v>-16617.16</v>
      </c>
      <c r="H665" s="7">
        <v>-19593.689999999999</v>
      </c>
      <c r="I665" s="7">
        <v>-21327.19</v>
      </c>
      <c r="J665" s="7">
        <v>-23669.42</v>
      </c>
      <c r="K665" s="7">
        <v>-25600.01</v>
      </c>
      <c r="L665" s="7">
        <v>-27180.77</v>
      </c>
      <c r="M665" s="7">
        <v>-29538.76</v>
      </c>
      <c r="N665" s="7">
        <v>-32643.9</v>
      </c>
      <c r="O665" s="7">
        <v>-37148.06</v>
      </c>
      <c r="P665" s="7">
        <v>-37148.06</v>
      </c>
    </row>
    <row r="666" spans="1:16" x14ac:dyDescent="0.2">
      <c r="A666" s="3">
        <v>241180</v>
      </c>
      <c r="B666" s="6" t="s">
        <v>515</v>
      </c>
      <c r="C666" s="7">
        <v>-61837.49</v>
      </c>
      <c r="D666" s="7">
        <v>-69957.56</v>
      </c>
      <c r="E666" s="7">
        <v>-15190.59</v>
      </c>
      <c r="F666" s="7">
        <v>-21635.74</v>
      </c>
      <c r="G666" s="7">
        <v>-27425.89</v>
      </c>
      <c r="H666" s="7">
        <v>-32385.77</v>
      </c>
      <c r="I666" s="7">
        <v>-34859.01</v>
      </c>
      <c r="J666" s="7">
        <v>-37792.730000000003</v>
      </c>
      <c r="K666" s="7">
        <v>-40643.46</v>
      </c>
      <c r="L666" s="7">
        <v>-43712.73</v>
      </c>
      <c r="M666" s="7">
        <v>-47179.96</v>
      </c>
      <c r="N666" s="7">
        <v>-53302.93</v>
      </c>
      <c r="O666" s="7">
        <v>-60434.81</v>
      </c>
      <c r="P666" s="7">
        <v>-60434.81</v>
      </c>
    </row>
    <row r="667" spans="1:16" x14ac:dyDescent="0.2">
      <c r="A667" s="3">
        <v>241181</v>
      </c>
      <c r="B667" s="6" t="s">
        <v>516</v>
      </c>
      <c r="C667" s="7">
        <v>-30783.02</v>
      </c>
      <c r="D667" s="7">
        <v>-34130.620000000003</v>
      </c>
      <c r="E667" s="7">
        <v>-6425.9</v>
      </c>
      <c r="F667" s="7">
        <v>-9116.4500000000007</v>
      </c>
      <c r="G667" s="7">
        <v>-11460.33</v>
      </c>
      <c r="H667" s="7">
        <v>-13255.06</v>
      </c>
      <c r="I667" s="7">
        <v>-13883.05</v>
      </c>
      <c r="J667" s="7">
        <v>-14895.63</v>
      </c>
      <c r="K667" s="7">
        <v>-15778.2</v>
      </c>
      <c r="L667" s="7">
        <v>-16746.98</v>
      </c>
      <c r="M667" s="7">
        <v>-18167.48</v>
      </c>
      <c r="N667" s="7">
        <v>-20791.82</v>
      </c>
      <c r="O667" s="7">
        <v>-24414.880000000001</v>
      </c>
      <c r="P667" s="7">
        <v>-24414.880000000001</v>
      </c>
    </row>
    <row r="668" spans="1:16" x14ac:dyDescent="0.2">
      <c r="A668" s="3">
        <v>241182</v>
      </c>
      <c r="B668" s="6" t="s">
        <v>517</v>
      </c>
      <c r="C668" s="7">
        <v>-1944.17</v>
      </c>
      <c r="D668" s="7">
        <v>-3056.01</v>
      </c>
      <c r="E668" s="7">
        <v>-1971.28</v>
      </c>
      <c r="F668" s="7">
        <v>-2909.01</v>
      </c>
      <c r="G668" s="7">
        <v>-3699.48</v>
      </c>
      <c r="H668" s="7">
        <v>-1411.99</v>
      </c>
      <c r="I668" s="7">
        <v>-1710.3</v>
      </c>
      <c r="J668" s="7">
        <v>-1972.97</v>
      </c>
      <c r="K668" s="7">
        <v>-475.51</v>
      </c>
      <c r="L668" s="7">
        <v>-699.34</v>
      </c>
      <c r="M668" s="7">
        <v>-1056.42</v>
      </c>
      <c r="N668" s="7">
        <v>-963.4</v>
      </c>
      <c r="O668" s="7">
        <v>-1902.75</v>
      </c>
      <c r="P668" s="7">
        <v>-1902.75</v>
      </c>
    </row>
    <row r="669" spans="1:16" x14ac:dyDescent="0.2">
      <c r="A669" s="3">
        <v>241183</v>
      </c>
      <c r="B669" s="6" t="s">
        <v>518</v>
      </c>
      <c r="C669" s="7">
        <v>-25632.67</v>
      </c>
      <c r="D669" s="7">
        <v>-33289.93</v>
      </c>
      <c r="E669" s="7">
        <v>-13311.27</v>
      </c>
      <c r="F669" s="7">
        <v>-19466.72</v>
      </c>
      <c r="G669" s="7">
        <v>-24724.9</v>
      </c>
      <c r="H669" s="7">
        <v>-29809.13</v>
      </c>
      <c r="I669" s="7">
        <v>-32947.86</v>
      </c>
      <c r="J669" s="7">
        <v>-36499.160000000003</v>
      </c>
      <c r="K669" s="7">
        <v>-39991.72</v>
      </c>
      <c r="L669" s="7">
        <v>-10818.93</v>
      </c>
      <c r="M669" s="7">
        <v>-14543.32</v>
      </c>
      <c r="N669" s="7">
        <v>-19288.14</v>
      </c>
      <c r="O669" s="7">
        <v>-25636.39</v>
      </c>
      <c r="P669" s="7">
        <v>-25636.39</v>
      </c>
    </row>
    <row r="670" spans="1:16" x14ac:dyDescent="0.2">
      <c r="A670" s="3">
        <v>241184</v>
      </c>
      <c r="B670" s="6" t="s">
        <v>519</v>
      </c>
      <c r="C670" s="7">
        <v>-4181.8</v>
      </c>
      <c r="D670" s="7">
        <v>-6325.09</v>
      </c>
      <c r="E670" s="7">
        <v>-4260.7299999999996</v>
      </c>
      <c r="F670" s="7">
        <v>-6205.29</v>
      </c>
      <c r="G670" s="7">
        <v>-7900.66</v>
      </c>
      <c r="H670" s="7">
        <v>-3174.53</v>
      </c>
      <c r="I670" s="7">
        <v>-4367.5600000000004</v>
      </c>
      <c r="J670" s="7">
        <v>-5383.14</v>
      </c>
      <c r="K670" s="7">
        <v>-1997.18</v>
      </c>
      <c r="L670" s="7">
        <v>-3057.4</v>
      </c>
      <c r="M670" s="7">
        <v>-4267.58</v>
      </c>
      <c r="N670" s="7">
        <v>-2566.85</v>
      </c>
      <c r="O670" s="7">
        <v>-4654.88</v>
      </c>
      <c r="P670" s="7">
        <v>-4654.88</v>
      </c>
    </row>
    <row r="671" spans="1:16" x14ac:dyDescent="0.2">
      <c r="A671" s="3">
        <v>241185</v>
      </c>
      <c r="B671" s="6" t="s">
        <v>520</v>
      </c>
      <c r="C671" s="7">
        <v>-67622.720000000001</v>
      </c>
      <c r="D671" s="7">
        <v>-76580.83</v>
      </c>
      <c r="E671" s="7">
        <v>-16393.900000000001</v>
      </c>
      <c r="F671" s="7">
        <v>-23711.3</v>
      </c>
      <c r="G671" s="7">
        <v>-29942.28</v>
      </c>
      <c r="H671" s="7">
        <v>-35470.75</v>
      </c>
      <c r="I671" s="7">
        <v>-38545.629999999997</v>
      </c>
      <c r="J671" s="7">
        <v>-42473.89</v>
      </c>
      <c r="K671" s="7">
        <v>-46163.22</v>
      </c>
      <c r="L671" s="7">
        <v>-50122.09</v>
      </c>
      <c r="M671" s="7">
        <v>-54105.26</v>
      </c>
      <c r="N671" s="7">
        <v>-60454.66</v>
      </c>
      <c r="O671" s="7">
        <v>-68484.149999999994</v>
      </c>
      <c r="P671" s="7">
        <v>-68484.149999999994</v>
      </c>
    </row>
    <row r="672" spans="1:16" x14ac:dyDescent="0.2">
      <c r="A672" s="3">
        <v>241186</v>
      </c>
      <c r="B672" s="6" t="s">
        <v>521</v>
      </c>
      <c r="C672" s="7">
        <v>-2358.9499999999998</v>
      </c>
      <c r="D672" s="7">
        <v>-2701.25</v>
      </c>
      <c r="E672" s="7">
        <v>-598.91</v>
      </c>
      <c r="F672" s="7">
        <v>-860.43</v>
      </c>
      <c r="G672" s="7">
        <v>-1080.51</v>
      </c>
      <c r="H672" s="7">
        <v>-1268.54</v>
      </c>
      <c r="I672" s="7">
        <v>-1356.38</v>
      </c>
      <c r="J672" s="7">
        <v>-1433.53</v>
      </c>
      <c r="K672" s="7">
        <v>-1499.58</v>
      </c>
      <c r="L672" s="7">
        <v>-1567.69</v>
      </c>
      <c r="M672" s="7">
        <v>-1671.4</v>
      </c>
      <c r="N672" s="7">
        <v>-1858.01</v>
      </c>
      <c r="O672" s="7">
        <v>-2148.9699999999998</v>
      </c>
      <c r="P672" s="7">
        <v>-2148.9699999999998</v>
      </c>
    </row>
    <row r="673" spans="1:16" x14ac:dyDescent="0.2">
      <c r="A673" s="3">
        <v>241187</v>
      </c>
      <c r="B673" s="6" t="s">
        <v>522</v>
      </c>
      <c r="C673" s="7">
        <v>-53457.98</v>
      </c>
      <c r="D673" s="7">
        <v>-62797.19</v>
      </c>
      <c r="E673" s="7">
        <v>-16673.169999999998</v>
      </c>
      <c r="F673" s="7">
        <v>-23598.080000000002</v>
      </c>
      <c r="G673" s="7">
        <v>-29471.040000000001</v>
      </c>
      <c r="H673" s="7">
        <v>-34659.769999999997</v>
      </c>
      <c r="I673" s="7">
        <v>-37001.06</v>
      </c>
      <c r="J673" s="7">
        <v>-39327.300000000003</v>
      </c>
      <c r="K673" s="7">
        <v>-41355.54</v>
      </c>
      <c r="L673" s="7">
        <v>-43237.760000000002</v>
      </c>
      <c r="M673" s="7">
        <v>-45799.06</v>
      </c>
      <c r="N673" s="7">
        <v>-50914.46</v>
      </c>
      <c r="O673" s="7">
        <v>-58740.87</v>
      </c>
      <c r="P673" s="7">
        <v>-58740.87</v>
      </c>
    </row>
    <row r="674" spans="1:16" x14ac:dyDescent="0.2">
      <c r="A674" s="3">
        <v>241189</v>
      </c>
      <c r="B674" s="6" t="s">
        <v>523</v>
      </c>
      <c r="C674" s="7">
        <v>-59949.15</v>
      </c>
      <c r="D674" s="7">
        <v>-71613.98</v>
      </c>
      <c r="E674" s="7">
        <v>-19585.759999999998</v>
      </c>
      <c r="F674" s="7">
        <v>-28253.7</v>
      </c>
      <c r="G674" s="7">
        <v>-34688.89</v>
      </c>
      <c r="H674" s="7">
        <v>-39936.19</v>
      </c>
      <c r="I674" s="7">
        <v>-42980.3</v>
      </c>
      <c r="J674" s="7">
        <v>-45592.87</v>
      </c>
      <c r="K674" s="7">
        <v>-47479.77</v>
      </c>
      <c r="L674" s="7">
        <v>-49536.83</v>
      </c>
      <c r="M674" s="7">
        <v>-51836.639999999999</v>
      </c>
      <c r="N674" s="7">
        <v>-56001.51</v>
      </c>
      <c r="O674" s="7">
        <v>-64895.18</v>
      </c>
      <c r="P674" s="7">
        <v>-64895.18</v>
      </c>
    </row>
    <row r="675" spans="1:16" x14ac:dyDescent="0.2">
      <c r="A675" s="3">
        <v>241190</v>
      </c>
      <c r="B675" s="6" t="s">
        <v>524</v>
      </c>
      <c r="C675" s="7">
        <v>-18956.349999999999</v>
      </c>
      <c r="D675" s="7">
        <v>-22265.32</v>
      </c>
      <c r="E675" s="7">
        <v>-5944.77</v>
      </c>
      <c r="F675" s="7">
        <v>-8546.9</v>
      </c>
      <c r="G675" s="7">
        <v>-10445.18</v>
      </c>
      <c r="H675" s="7">
        <v>-11938.48</v>
      </c>
      <c r="I675" s="7">
        <v>-12637.63</v>
      </c>
      <c r="J675" s="7">
        <v>-13260.41</v>
      </c>
      <c r="K675" s="7">
        <v>-13835.89</v>
      </c>
      <c r="L675" s="7">
        <v>-14437.27</v>
      </c>
      <c r="M675" s="7">
        <v>-15340.2</v>
      </c>
      <c r="N675" s="7">
        <v>-17245.2</v>
      </c>
      <c r="O675" s="7">
        <v>-20309.810000000001</v>
      </c>
      <c r="P675" s="7">
        <v>-20309.810000000001</v>
      </c>
    </row>
    <row r="676" spans="1:16" x14ac:dyDescent="0.2">
      <c r="A676" s="3">
        <v>241191</v>
      </c>
      <c r="B676" s="6" t="s">
        <v>525</v>
      </c>
      <c r="C676" s="7">
        <v>-140119.76</v>
      </c>
      <c r="D676" s="7">
        <v>-164632.5</v>
      </c>
      <c r="E676" s="7">
        <v>-44423.23</v>
      </c>
      <c r="F676" s="7">
        <v>-64308.67</v>
      </c>
      <c r="G676" s="7">
        <v>-78627.75</v>
      </c>
      <c r="H676" s="7">
        <v>-88719.75</v>
      </c>
      <c r="I676" s="7">
        <v>-93305.81</v>
      </c>
      <c r="J676" s="7">
        <v>-98161.78</v>
      </c>
      <c r="K676" s="7">
        <v>-102430.35</v>
      </c>
      <c r="L676" s="7">
        <v>-107225.29</v>
      </c>
      <c r="M676" s="7">
        <v>-114424.48</v>
      </c>
      <c r="N676" s="7">
        <v>-130603.82</v>
      </c>
      <c r="O676" s="7">
        <v>-155794.01</v>
      </c>
      <c r="P676" s="7">
        <v>-155794.01</v>
      </c>
    </row>
    <row r="677" spans="1:16" x14ac:dyDescent="0.2">
      <c r="A677" s="3">
        <v>241192</v>
      </c>
      <c r="B677" s="6" t="s">
        <v>526</v>
      </c>
      <c r="C677" s="7">
        <v>-11355.75</v>
      </c>
      <c r="D677" s="7">
        <v>-13771.26</v>
      </c>
      <c r="E677" s="7">
        <v>-4040.94</v>
      </c>
      <c r="F677" s="7">
        <v>-5885.97</v>
      </c>
      <c r="G677" s="7">
        <v>-7150.45</v>
      </c>
      <c r="H677" s="7">
        <v>-8075.48</v>
      </c>
      <c r="I677" s="7">
        <v>-8471.5</v>
      </c>
      <c r="J677" s="7">
        <v>-8782.08</v>
      </c>
      <c r="K677" s="7">
        <v>-9033.51</v>
      </c>
      <c r="L677" s="7">
        <v>-9273.75</v>
      </c>
      <c r="M677" s="7">
        <v>-9670.6</v>
      </c>
      <c r="N677" s="7">
        <v>-10706.62</v>
      </c>
      <c r="O677" s="7">
        <v>-12683.81</v>
      </c>
      <c r="P677" s="7">
        <v>-12683.81</v>
      </c>
    </row>
    <row r="678" spans="1:16" x14ac:dyDescent="0.2">
      <c r="A678" s="3">
        <v>241194</v>
      </c>
      <c r="B678" s="6" t="s">
        <v>528</v>
      </c>
      <c r="C678" s="7">
        <v>-1625.54</v>
      </c>
      <c r="D678" s="7">
        <v>-2297.7600000000002</v>
      </c>
      <c r="E678" s="7">
        <v>-1280.29</v>
      </c>
      <c r="F678" s="7">
        <v>-1769.32</v>
      </c>
      <c r="G678" s="7">
        <v>-2130.35</v>
      </c>
      <c r="H678" s="7">
        <v>-2393.65</v>
      </c>
      <c r="I678" s="7">
        <v>-2485.31</v>
      </c>
      <c r="J678" s="7">
        <v>-2589.83</v>
      </c>
      <c r="K678" s="7">
        <v>-190.27</v>
      </c>
      <c r="L678" s="7">
        <v>-294.27</v>
      </c>
      <c r="M678" s="7">
        <v>-489.72</v>
      </c>
      <c r="N678" s="7">
        <v>-928.83</v>
      </c>
      <c r="O678" s="7">
        <v>-1663.64</v>
      </c>
      <c r="P678" s="7">
        <v>-1663.64</v>
      </c>
    </row>
    <row r="679" spans="1:16" x14ac:dyDescent="0.2">
      <c r="A679" s="3">
        <v>241195</v>
      </c>
      <c r="B679" s="6" t="s">
        <v>529</v>
      </c>
      <c r="C679" s="7">
        <v>-117268.92</v>
      </c>
      <c r="D679" s="7">
        <v>-137696.29999999999</v>
      </c>
      <c r="E679" s="7">
        <v>-38209.26</v>
      </c>
      <c r="F679" s="7">
        <v>-56110.96</v>
      </c>
      <c r="G679" s="7">
        <v>-69096.800000000003</v>
      </c>
      <c r="H679" s="7">
        <v>-79483.38</v>
      </c>
      <c r="I679" s="7">
        <v>-86864.9</v>
      </c>
      <c r="J679" s="7">
        <v>-90103.51</v>
      </c>
      <c r="K679" s="7">
        <v>-93957.01</v>
      </c>
      <c r="L679" s="7">
        <v>-97682.5</v>
      </c>
      <c r="M679" s="7">
        <v>-101631.24</v>
      </c>
      <c r="N679" s="7">
        <v>-108575.52</v>
      </c>
      <c r="O679" s="7">
        <v>-124492.3</v>
      </c>
      <c r="P679" s="7">
        <v>-124492.3</v>
      </c>
    </row>
    <row r="680" spans="1:16" x14ac:dyDescent="0.2">
      <c r="A680" s="3">
        <v>241196</v>
      </c>
      <c r="B680" s="6" t="s">
        <v>530</v>
      </c>
      <c r="C680" s="7">
        <v>-138.84</v>
      </c>
      <c r="D680" s="7">
        <v>-165.75</v>
      </c>
      <c r="E680" s="7">
        <v>-46.3</v>
      </c>
      <c r="F680" s="7">
        <v>-62.62</v>
      </c>
      <c r="G680" s="7">
        <v>-75.150000000000006</v>
      </c>
      <c r="H680" s="7">
        <v>-84.71</v>
      </c>
      <c r="I680" s="7">
        <v>-88.96</v>
      </c>
      <c r="J680" s="7">
        <v>-93.75</v>
      </c>
      <c r="K680" s="7">
        <v>-98.35</v>
      </c>
      <c r="L680" s="7">
        <v>-103.02</v>
      </c>
      <c r="M680" s="7">
        <v>-110.2</v>
      </c>
      <c r="N680" s="7">
        <v>-125.64</v>
      </c>
      <c r="O680" s="7">
        <v>-147.21</v>
      </c>
      <c r="P680" s="7">
        <v>-147.21</v>
      </c>
    </row>
    <row r="681" spans="1:16" x14ac:dyDescent="0.2">
      <c r="A681" s="3">
        <v>241198</v>
      </c>
      <c r="B681" s="6" t="s">
        <v>532</v>
      </c>
      <c r="C681" s="7">
        <v>-940.66</v>
      </c>
      <c r="D681" s="7">
        <v>-1274.8800000000001</v>
      </c>
      <c r="E681" s="7">
        <v>-910.91</v>
      </c>
      <c r="F681" s="7">
        <v>-997.61</v>
      </c>
      <c r="G681" s="7">
        <v>-850.75</v>
      </c>
      <c r="H681" s="7">
        <v>-535.15</v>
      </c>
      <c r="I681" s="7">
        <v>-190.22</v>
      </c>
      <c r="J681" s="7">
        <v>-192.49</v>
      </c>
      <c r="K681" s="7">
        <v>-180.09</v>
      </c>
      <c r="L681" s="7">
        <v>-186.8</v>
      </c>
      <c r="M681" s="7">
        <v>-214.18</v>
      </c>
      <c r="N681" s="7">
        <v>-511.47</v>
      </c>
      <c r="O681" s="7">
        <v>-910.57</v>
      </c>
      <c r="P681" s="7">
        <v>-910.57</v>
      </c>
    </row>
    <row r="682" spans="1:16" x14ac:dyDescent="0.2">
      <c r="A682" s="3">
        <v>241200</v>
      </c>
      <c r="B682" s="6" t="s">
        <v>534</v>
      </c>
      <c r="C682" s="7">
        <v>-8215.7999999999993</v>
      </c>
      <c r="D682" s="7">
        <v>-9780.2999999999993</v>
      </c>
      <c r="E682" s="7">
        <v>-2814.42</v>
      </c>
      <c r="F682" s="7">
        <v>-3957.64</v>
      </c>
      <c r="G682" s="7">
        <v>-4732.6099999999997</v>
      </c>
      <c r="H682" s="7">
        <v>-5356.1</v>
      </c>
      <c r="I682" s="7">
        <v>-5577.6</v>
      </c>
      <c r="J682" s="7">
        <v>-5791.55</v>
      </c>
      <c r="K682" s="7">
        <v>-5976.64</v>
      </c>
      <c r="L682" s="7">
        <v>-6172.09</v>
      </c>
      <c r="M682" s="7">
        <v>-6491.8</v>
      </c>
      <c r="N682" s="7">
        <v>-7176.31</v>
      </c>
      <c r="O682" s="7">
        <v>-8542.11</v>
      </c>
      <c r="P682" s="7">
        <v>-8542.11</v>
      </c>
    </row>
    <row r="683" spans="1:16" x14ac:dyDescent="0.2">
      <c r="A683" s="3">
        <v>241214</v>
      </c>
      <c r="B683" s="6" t="s">
        <v>536</v>
      </c>
      <c r="C683" s="7">
        <v>-33229.050000000003</v>
      </c>
      <c r="D683" s="7">
        <v>-26075.19</v>
      </c>
      <c r="E683" s="7">
        <v>-46861.05</v>
      </c>
      <c r="F683" s="7">
        <v>-67874.009999999995</v>
      </c>
      <c r="G683" s="7">
        <v>-16678.990000000002</v>
      </c>
      <c r="H683" s="7">
        <v>-30337.99</v>
      </c>
      <c r="I683" s="7">
        <v>-37319.9</v>
      </c>
      <c r="J683" s="7">
        <v>-5876.15</v>
      </c>
      <c r="K683" s="7">
        <v>-10624.41</v>
      </c>
      <c r="L683" s="7">
        <v>-15065.25</v>
      </c>
      <c r="M683" s="7">
        <v>-5356.12</v>
      </c>
      <c r="N683" s="7">
        <v>-14364.75</v>
      </c>
      <c r="O683" s="7">
        <v>-32931.519999999997</v>
      </c>
      <c r="P683" s="7">
        <v>-32931.519999999997</v>
      </c>
    </row>
    <row r="684" spans="1:16" x14ac:dyDescent="0.2">
      <c r="A684" s="3">
        <v>241218</v>
      </c>
      <c r="B684" s="6" t="s">
        <v>539</v>
      </c>
      <c r="C684" s="7">
        <v>-10098.719999999999</v>
      </c>
      <c r="D684" s="7">
        <v>-11713.92</v>
      </c>
      <c r="E684" s="7">
        <v>-3014.21</v>
      </c>
      <c r="F684" s="7">
        <v>-4388.04</v>
      </c>
      <c r="G684" s="7">
        <v>-5357.92</v>
      </c>
      <c r="H684" s="7">
        <v>-6224.29</v>
      </c>
      <c r="I684" s="7">
        <v>-6741.4</v>
      </c>
      <c r="J684" s="7">
        <v>-7143.8</v>
      </c>
      <c r="K684" s="7">
        <v>-7434.16</v>
      </c>
      <c r="L684" s="7">
        <v>-7709.3</v>
      </c>
      <c r="M684" s="7">
        <v>-8026.33</v>
      </c>
      <c r="N684" s="7">
        <v>-8764.33</v>
      </c>
      <c r="O684" s="7">
        <v>-9947.43</v>
      </c>
      <c r="P684" s="7">
        <v>-9947.43</v>
      </c>
    </row>
    <row r="685" spans="1:16" x14ac:dyDescent="0.2">
      <c r="A685" s="3">
        <v>241225</v>
      </c>
      <c r="B685" s="6" t="s">
        <v>540</v>
      </c>
      <c r="C685" s="7">
        <v>-8698.3799999999992</v>
      </c>
      <c r="D685" s="7">
        <v>-11473.07</v>
      </c>
      <c r="E685" s="7">
        <v>-5176.72</v>
      </c>
      <c r="F685" s="7">
        <v>-7808.44</v>
      </c>
      <c r="G685" s="7">
        <v>-9960.08</v>
      </c>
      <c r="H685" s="7">
        <v>-12011.91</v>
      </c>
      <c r="I685" s="7">
        <v>-12971.85</v>
      </c>
      <c r="J685" s="7">
        <v>-850.59</v>
      </c>
      <c r="K685" s="7">
        <v>-1929</v>
      </c>
      <c r="L685" s="7">
        <v>-2972.26</v>
      </c>
      <c r="M685" s="7">
        <v>-3807.52</v>
      </c>
      <c r="N685" s="7">
        <v>-6062.11</v>
      </c>
      <c r="O685" s="7">
        <v>-8814.8700000000008</v>
      </c>
      <c r="P685" s="7">
        <v>-8814.8700000000008</v>
      </c>
    </row>
    <row r="686" spans="1:16" x14ac:dyDescent="0.2">
      <c r="A686" s="3">
        <v>241226</v>
      </c>
      <c r="B686" s="6" t="s">
        <v>541</v>
      </c>
      <c r="C686" s="7">
        <v>-15607.69</v>
      </c>
      <c r="D686" s="7">
        <v>-17569.03</v>
      </c>
      <c r="E686" s="7">
        <v>-3725.3</v>
      </c>
      <c r="F686" s="7">
        <v>-5522.51</v>
      </c>
      <c r="G686" s="7">
        <v>-7075.99</v>
      </c>
      <c r="H686" s="7">
        <v>-8525.09</v>
      </c>
      <c r="I686" s="7">
        <v>-9163.0300000000007</v>
      </c>
      <c r="J686" s="7">
        <v>-9970.36</v>
      </c>
      <c r="K686" s="7">
        <v>-10712.54</v>
      </c>
      <c r="L686" s="7">
        <v>-11521.51</v>
      </c>
      <c r="M686" s="7">
        <v>-12499.28</v>
      </c>
      <c r="N686" s="7">
        <v>-13965.51</v>
      </c>
      <c r="O686" s="7">
        <v>-16031.44</v>
      </c>
      <c r="P686" s="7">
        <v>-16031.44</v>
      </c>
    </row>
    <row r="687" spans="1:16" x14ac:dyDescent="0.2">
      <c r="A687" s="3">
        <v>241229</v>
      </c>
      <c r="B687" s="6" t="s">
        <v>542</v>
      </c>
      <c r="C687" s="7">
        <v>-5191.3500000000004</v>
      </c>
      <c r="D687" s="7">
        <v>-5950.04</v>
      </c>
      <c r="E687" s="7">
        <v>-1327.91</v>
      </c>
      <c r="F687" s="7">
        <v>-1948.93</v>
      </c>
      <c r="G687" s="7">
        <v>-2508.94</v>
      </c>
      <c r="H687" s="7">
        <v>-3029.7</v>
      </c>
      <c r="I687" s="7">
        <v>-3273.69</v>
      </c>
      <c r="J687" s="7">
        <v>-3659.78</v>
      </c>
      <c r="K687" s="7">
        <v>-3723.59</v>
      </c>
      <c r="L687" s="7">
        <v>-4414.0600000000004</v>
      </c>
      <c r="M687" s="7">
        <v>-4747.38</v>
      </c>
      <c r="N687" s="7">
        <v>-5140.46</v>
      </c>
      <c r="O687" s="7">
        <v>-5629.79</v>
      </c>
      <c r="P687" s="7">
        <v>-5629.79</v>
      </c>
    </row>
    <row r="688" spans="1:16" x14ac:dyDescent="0.2">
      <c r="A688" s="3">
        <v>241230</v>
      </c>
      <c r="B688" s="6" t="s">
        <v>543</v>
      </c>
      <c r="C688" s="7">
        <v>-4297.43</v>
      </c>
      <c r="D688" s="7">
        <v>-4986.3</v>
      </c>
      <c r="E688" s="7">
        <v>-1305.5</v>
      </c>
      <c r="F688" s="7">
        <v>-1985.98</v>
      </c>
      <c r="G688" s="7">
        <v>-2476.98</v>
      </c>
      <c r="H688" s="7">
        <v>-2920.79</v>
      </c>
      <c r="I688" s="7">
        <v>-3217.42</v>
      </c>
      <c r="J688" s="7">
        <v>-3519.31</v>
      </c>
      <c r="K688" s="7">
        <v>-3763.25</v>
      </c>
      <c r="L688" s="7">
        <v>-3992.69</v>
      </c>
      <c r="M688" s="7">
        <v>-4238.25</v>
      </c>
      <c r="N688" s="7">
        <v>-4759.71</v>
      </c>
      <c r="O688" s="7">
        <v>-5620.31</v>
      </c>
      <c r="P688" s="7">
        <v>-5620.31</v>
      </c>
    </row>
    <row r="689" spans="1:16" x14ac:dyDescent="0.2">
      <c r="A689" s="3">
        <v>241232</v>
      </c>
      <c r="B689" s="6" t="s">
        <v>544</v>
      </c>
      <c r="C689" s="7">
        <v>-43975.49</v>
      </c>
      <c r="D689" s="7">
        <v>-52601.73</v>
      </c>
      <c r="E689" s="7">
        <v>-14960.46</v>
      </c>
      <c r="F689" s="7">
        <v>-21390.92</v>
      </c>
      <c r="G689" s="7">
        <v>-26141.41</v>
      </c>
      <c r="H689" s="7">
        <v>-30394.9</v>
      </c>
      <c r="I689" s="7">
        <v>-32100.47</v>
      </c>
      <c r="J689" s="7">
        <v>-33801.53</v>
      </c>
      <c r="K689" s="7">
        <v>-35281.629999999997</v>
      </c>
      <c r="L689" s="7">
        <v>-36679.32</v>
      </c>
      <c r="M689" s="7">
        <v>-38605.629999999997</v>
      </c>
      <c r="N689" s="7">
        <v>-42770.17</v>
      </c>
      <c r="O689" s="7">
        <v>-49643.58</v>
      </c>
      <c r="P689" s="7">
        <v>-49643.58</v>
      </c>
    </row>
    <row r="690" spans="1:16" x14ac:dyDescent="0.2">
      <c r="A690" s="3">
        <v>241316</v>
      </c>
      <c r="B690" s="6" t="s">
        <v>591</v>
      </c>
      <c r="C690" s="7">
        <v>-470431.37</v>
      </c>
      <c r="D690" s="7">
        <v>-297606.03999999998</v>
      </c>
      <c r="E690" s="7">
        <v>-527823.99</v>
      </c>
      <c r="F690" s="7">
        <v>-777964.3</v>
      </c>
      <c r="G690" s="7">
        <v>-186051.35</v>
      </c>
      <c r="H690" s="7">
        <v>-325839.28000000003</v>
      </c>
      <c r="I690" s="7">
        <v>-430682.14</v>
      </c>
      <c r="J690" s="7">
        <v>-61603.15</v>
      </c>
      <c r="K690" s="7">
        <v>-126116.36</v>
      </c>
      <c r="L690" s="7">
        <v>-196510.09</v>
      </c>
      <c r="M690" s="7">
        <v>-85737</v>
      </c>
      <c r="N690" s="7">
        <v>-232800.55</v>
      </c>
      <c r="O690" s="7">
        <v>-493176.2</v>
      </c>
      <c r="P690" s="7">
        <v>-493176.2</v>
      </c>
    </row>
    <row r="691" spans="1:16" x14ac:dyDescent="0.2">
      <c r="A691" s="3">
        <v>241326</v>
      </c>
      <c r="B691" s="6" t="s">
        <v>592</v>
      </c>
      <c r="C691" s="7">
        <v>-30510.35</v>
      </c>
      <c r="D691" s="7">
        <v>-20929.18</v>
      </c>
      <c r="E691" s="7">
        <v>-37403.08</v>
      </c>
      <c r="F691" s="7">
        <v>-52942.97</v>
      </c>
      <c r="G691" s="7">
        <v>-12154.18</v>
      </c>
      <c r="H691" s="7">
        <v>-20414.419999999998</v>
      </c>
      <c r="I691" s="7">
        <v>-26330.57</v>
      </c>
      <c r="J691" s="7">
        <v>-3855.8</v>
      </c>
      <c r="K691" s="7">
        <v>-7419.49</v>
      </c>
      <c r="L691" s="7">
        <v>-11183.85</v>
      </c>
      <c r="M691" s="7">
        <v>-4988.59</v>
      </c>
      <c r="N691" s="7">
        <v>-15046.91</v>
      </c>
      <c r="O691" s="7">
        <v>-32839.19</v>
      </c>
      <c r="P691" s="7">
        <v>-32839.19</v>
      </c>
    </row>
    <row r="692" spans="1:16" x14ac:dyDescent="0.2">
      <c r="A692" s="3">
        <v>241327</v>
      </c>
      <c r="B692" s="6" t="s">
        <v>593</v>
      </c>
      <c r="C692" s="7">
        <v>-45136.03</v>
      </c>
      <c r="D692" s="7">
        <v>-30843.06</v>
      </c>
      <c r="E692" s="7">
        <v>-54647.11</v>
      </c>
      <c r="F692" s="7">
        <v>-79029.62</v>
      </c>
      <c r="G692" s="7">
        <v>-17865.990000000002</v>
      </c>
      <c r="H692" s="7">
        <v>-31534.43</v>
      </c>
      <c r="I692" s="7">
        <v>-39701.74</v>
      </c>
      <c r="J692" s="7">
        <v>-5982.56</v>
      </c>
      <c r="K692" s="7">
        <v>-11118.6</v>
      </c>
      <c r="L692" s="7">
        <v>-16289.68</v>
      </c>
      <c r="M692" s="7">
        <v>-7567.38</v>
      </c>
      <c r="N692" s="7">
        <v>-22572.51</v>
      </c>
      <c r="O692" s="7">
        <v>-50067.89</v>
      </c>
      <c r="P692" s="7">
        <v>-50067.89</v>
      </c>
    </row>
    <row r="693" spans="1:16" x14ac:dyDescent="0.2">
      <c r="A693" s="3">
        <v>241343</v>
      </c>
      <c r="B693" s="6" t="s">
        <v>594</v>
      </c>
      <c r="C693" s="7">
        <v>-13042.48</v>
      </c>
      <c r="D693" s="7">
        <v>-15264.42</v>
      </c>
      <c r="E693" s="7">
        <v>-3949.86</v>
      </c>
      <c r="F693" s="7">
        <v>-5682.16</v>
      </c>
      <c r="G693" s="7">
        <v>-6985.31</v>
      </c>
      <c r="H693" s="7">
        <v>-7781.28</v>
      </c>
      <c r="I693" s="7">
        <v>-8213.67</v>
      </c>
      <c r="J693" s="7">
        <v>-8521.81</v>
      </c>
      <c r="K693" s="7">
        <v>-8802.35</v>
      </c>
      <c r="L693" s="7">
        <v>-9136.91</v>
      </c>
      <c r="M693" s="7">
        <v>-9698.23</v>
      </c>
      <c r="N693" s="7">
        <v>-11017.06</v>
      </c>
      <c r="O693" s="7">
        <v>-13036.97</v>
      </c>
      <c r="P693" s="7">
        <v>-13036.97</v>
      </c>
    </row>
    <row r="694" spans="1:16" x14ac:dyDescent="0.2">
      <c r="A694" s="3">
        <v>241344</v>
      </c>
      <c r="B694" s="6" t="s">
        <v>595</v>
      </c>
      <c r="C694" s="7">
        <v>-36858.33</v>
      </c>
      <c r="D694" s="7">
        <v>-42909.45</v>
      </c>
      <c r="E694" s="7">
        <v>-10801.75</v>
      </c>
      <c r="F694" s="7">
        <v>-15547.49</v>
      </c>
      <c r="G694" s="7">
        <v>-19251.14</v>
      </c>
      <c r="H694" s="7">
        <v>-21653.52</v>
      </c>
      <c r="I694" s="7">
        <v>-23595.37</v>
      </c>
      <c r="J694" s="7">
        <v>-25084.82</v>
      </c>
      <c r="K694" s="7">
        <v>-26130.69</v>
      </c>
      <c r="L694" s="7">
        <v>-27418.05</v>
      </c>
      <c r="M694" s="7">
        <v>-29080.69</v>
      </c>
      <c r="N694" s="7">
        <v>-32735.09</v>
      </c>
      <c r="O694" s="7">
        <v>-38096.01</v>
      </c>
      <c r="P694" s="7">
        <v>-38096.01</v>
      </c>
    </row>
    <row r="695" spans="1:16" x14ac:dyDescent="0.2">
      <c r="A695" s="3">
        <v>241350</v>
      </c>
      <c r="B695" s="6" t="s">
        <v>596</v>
      </c>
      <c r="C695" s="7">
        <v>-190459.72</v>
      </c>
      <c r="D695" s="7">
        <v>-220308.09</v>
      </c>
      <c r="E695" s="7">
        <v>-59027.96</v>
      </c>
      <c r="F695" s="7">
        <v>-82388.710000000006</v>
      </c>
      <c r="G695" s="7">
        <v>-101743.24</v>
      </c>
      <c r="H695" s="7">
        <v>-116519.4</v>
      </c>
      <c r="I695" s="7">
        <v>-125472.41</v>
      </c>
      <c r="J695" s="7">
        <v>-132801</v>
      </c>
      <c r="K695" s="7">
        <v>-139724.87</v>
      </c>
      <c r="L695" s="7">
        <v>-147446.65</v>
      </c>
      <c r="M695" s="7">
        <v>-158918.97</v>
      </c>
      <c r="N695" s="7">
        <v>-182914.15</v>
      </c>
      <c r="O695" s="7">
        <v>-214719.83</v>
      </c>
      <c r="P695" s="7">
        <v>-214719.83</v>
      </c>
    </row>
    <row r="696" spans="1:16" x14ac:dyDescent="0.2">
      <c r="A696" s="3">
        <v>241351</v>
      </c>
      <c r="B696" s="6" t="s">
        <v>597</v>
      </c>
      <c r="C696" s="7">
        <v>-32843.629999999997</v>
      </c>
      <c r="D696" s="7">
        <v>-17329.490000000002</v>
      </c>
      <c r="E696" s="7">
        <v>-32604.79</v>
      </c>
      <c r="F696" s="7">
        <v>-57265.02</v>
      </c>
      <c r="G696" s="7">
        <v>-22612.45</v>
      </c>
      <c r="H696" s="7">
        <v>-42737.13</v>
      </c>
      <c r="I696" s="7">
        <v>-55999.47</v>
      </c>
      <c r="J696" s="7">
        <v>-5000.9399999999996</v>
      </c>
      <c r="K696" s="7">
        <v>-9575.7900000000009</v>
      </c>
      <c r="L696" s="7">
        <v>-14174.53</v>
      </c>
      <c r="M696" s="7">
        <v>-4034.54</v>
      </c>
      <c r="N696" s="7">
        <v>-11842.54</v>
      </c>
      <c r="O696" s="7">
        <v>-25917.119999999999</v>
      </c>
      <c r="P696" s="7">
        <v>-25917.119999999999</v>
      </c>
    </row>
    <row r="697" spans="1:16" x14ac:dyDescent="0.2">
      <c r="A697" s="3">
        <v>241364</v>
      </c>
      <c r="B697" s="6" t="s">
        <v>598</v>
      </c>
      <c r="C697" s="7">
        <v>-8989.4699999999993</v>
      </c>
      <c r="D697" s="7">
        <v>-10435.780000000001</v>
      </c>
      <c r="E697" s="7">
        <v>-2570.98</v>
      </c>
      <c r="F697" s="7">
        <v>-3693.73</v>
      </c>
      <c r="G697" s="7">
        <v>-4643.17</v>
      </c>
      <c r="H697" s="7">
        <v>-5292.68</v>
      </c>
      <c r="I697" s="7">
        <v>-5798.88</v>
      </c>
      <c r="J697" s="7">
        <v>-6223.44</v>
      </c>
      <c r="K697" s="7">
        <v>-6637.42</v>
      </c>
      <c r="L697" s="7">
        <v>-7002.62</v>
      </c>
      <c r="M697" s="7">
        <v>-7384.17</v>
      </c>
      <c r="N697" s="7">
        <v>-8160.17</v>
      </c>
      <c r="O697" s="7">
        <v>-9260.5499999999993</v>
      </c>
      <c r="P697" s="7">
        <v>-9260.5499999999993</v>
      </c>
    </row>
    <row r="698" spans="1:16" x14ac:dyDescent="0.2">
      <c r="A698" s="3">
        <v>241370</v>
      </c>
      <c r="B698" s="6" t="s">
        <v>599</v>
      </c>
      <c r="C698" s="7">
        <v>0</v>
      </c>
      <c r="D698" s="7">
        <v>0</v>
      </c>
      <c r="E698" s="7">
        <v>0</v>
      </c>
      <c r="F698" s="7">
        <v>0</v>
      </c>
      <c r="G698" s="7">
        <v>0</v>
      </c>
      <c r="H698" s="7">
        <v>0</v>
      </c>
      <c r="I698" s="7">
        <v>0</v>
      </c>
      <c r="J698" s="7">
        <v>0</v>
      </c>
      <c r="K698" s="7">
        <v>0</v>
      </c>
      <c r="L698" s="7">
        <v>0</v>
      </c>
      <c r="M698" s="7">
        <v>0</v>
      </c>
      <c r="N698" s="7">
        <v>-46680.35</v>
      </c>
      <c r="O698" s="7">
        <v>-46680.35</v>
      </c>
      <c r="P698" s="7">
        <v>-46680.35</v>
      </c>
    </row>
    <row r="699" spans="1:16" x14ac:dyDescent="0.2">
      <c r="A699" s="3">
        <v>243037</v>
      </c>
      <c r="B699" s="6" t="s">
        <v>600</v>
      </c>
      <c r="C699" s="7">
        <v>0</v>
      </c>
      <c r="D699" s="7">
        <v>0</v>
      </c>
      <c r="E699" s="7">
        <v>0</v>
      </c>
      <c r="F699" s="7">
        <v>0</v>
      </c>
      <c r="G699" s="7">
        <v>0</v>
      </c>
      <c r="H699" s="7">
        <v>0</v>
      </c>
      <c r="I699" s="7">
        <v>0</v>
      </c>
      <c r="J699" s="7">
        <v>0</v>
      </c>
      <c r="K699" s="7">
        <v>0</v>
      </c>
      <c r="L699" s="7">
        <v>0</v>
      </c>
      <c r="M699" s="7">
        <v>0</v>
      </c>
      <c r="N699" s="7">
        <v>0</v>
      </c>
      <c r="O699" s="7">
        <v>0</v>
      </c>
      <c r="P699" s="7">
        <v>0</v>
      </c>
    </row>
    <row r="700" spans="1:16" x14ac:dyDescent="0.2">
      <c r="A700" s="3">
        <v>243041</v>
      </c>
      <c r="B700" s="6" t="s">
        <v>600</v>
      </c>
      <c r="C700" s="7">
        <v>0</v>
      </c>
      <c r="D700" s="7">
        <v>0</v>
      </c>
      <c r="E700" s="7">
        <v>0</v>
      </c>
      <c r="F700" s="7">
        <v>0</v>
      </c>
      <c r="G700" s="7">
        <v>0</v>
      </c>
      <c r="H700" s="7">
        <v>0</v>
      </c>
      <c r="I700" s="7">
        <v>0</v>
      </c>
      <c r="J700" s="7">
        <v>0</v>
      </c>
      <c r="K700" s="7">
        <v>0</v>
      </c>
      <c r="L700" s="7">
        <v>0</v>
      </c>
      <c r="M700" s="7">
        <v>0</v>
      </c>
      <c r="N700" s="7">
        <v>0</v>
      </c>
      <c r="O700" s="7">
        <v>0</v>
      </c>
      <c r="P700" s="7">
        <v>0</v>
      </c>
    </row>
    <row r="701" spans="1:16" x14ac:dyDescent="0.2">
      <c r="A701" s="3">
        <v>243043</v>
      </c>
      <c r="B701" s="6" t="s">
        <v>600</v>
      </c>
      <c r="C701" s="7">
        <v>0</v>
      </c>
      <c r="D701" s="7">
        <v>0</v>
      </c>
      <c r="E701" s="7">
        <v>0</v>
      </c>
      <c r="F701" s="7">
        <v>0</v>
      </c>
      <c r="G701" s="7">
        <v>0</v>
      </c>
      <c r="H701" s="7">
        <v>0</v>
      </c>
      <c r="I701" s="7">
        <v>0</v>
      </c>
      <c r="J701" s="7">
        <v>0</v>
      </c>
      <c r="K701" s="7">
        <v>0</v>
      </c>
      <c r="L701" s="7">
        <v>0</v>
      </c>
      <c r="M701" s="7">
        <v>0</v>
      </c>
      <c r="N701" s="7">
        <v>0</v>
      </c>
      <c r="O701" s="7">
        <v>0</v>
      </c>
      <c r="P701" s="7">
        <v>0</v>
      </c>
    </row>
    <row r="702" spans="1:16" x14ac:dyDescent="0.2">
      <c r="A702" s="3">
        <v>243044</v>
      </c>
      <c r="B702" s="6" t="s">
        <v>600</v>
      </c>
      <c r="C702" s="7">
        <v>0</v>
      </c>
      <c r="D702" s="7">
        <v>0</v>
      </c>
      <c r="E702" s="7">
        <v>0</v>
      </c>
      <c r="F702" s="7">
        <v>0</v>
      </c>
      <c r="G702" s="7">
        <v>0</v>
      </c>
      <c r="H702" s="7">
        <v>0</v>
      </c>
      <c r="I702" s="7">
        <v>0</v>
      </c>
      <c r="J702" s="7">
        <v>0</v>
      </c>
      <c r="K702" s="7">
        <v>0</v>
      </c>
      <c r="L702" s="7">
        <v>0</v>
      </c>
      <c r="M702" s="7">
        <v>0</v>
      </c>
      <c r="N702" s="7">
        <v>0</v>
      </c>
      <c r="O702" s="7">
        <v>0</v>
      </c>
      <c r="P702" s="7">
        <v>0</v>
      </c>
    </row>
    <row r="703" spans="1:16" x14ac:dyDescent="0.2">
      <c r="A703" s="3">
        <v>243045</v>
      </c>
      <c r="B703" s="6" t="s">
        <v>601</v>
      </c>
      <c r="C703" s="7">
        <v>0</v>
      </c>
      <c r="D703" s="7">
        <v>0</v>
      </c>
      <c r="E703" s="7">
        <v>0</v>
      </c>
      <c r="F703" s="7">
        <v>0</v>
      </c>
      <c r="G703" s="7">
        <v>0</v>
      </c>
      <c r="H703" s="7">
        <v>0</v>
      </c>
      <c r="I703" s="7">
        <v>0</v>
      </c>
      <c r="J703" s="7">
        <v>0</v>
      </c>
      <c r="K703" s="7">
        <v>0</v>
      </c>
      <c r="L703" s="7">
        <v>0</v>
      </c>
      <c r="M703" s="7">
        <v>0</v>
      </c>
      <c r="N703" s="7">
        <v>0</v>
      </c>
      <c r="O703" s="7">
        <v>0</v>
      </c>
      <c r="P703" s="7">
        <v>0</v>
      </c>
    </row>
    <row r="704" spans="1:16" x14ac:dyDescent="0.2">
      <c r="A704" s="3">
        <v>243046</v>
      </c>
      <c r="B704" s="6" t="s">
        <v>600</v>
      </c>
      <c r="C704" s="7">
        <v>0</v>
      </c>
      <c r="D704" s="7">
        <v>0</v>
      </c>
      <c r="E704" s="7">
        <v>0</v>
      </c>
      <c r="F704" s="7">
        <v>0</v>
      </c>
      <c r="G704" s="7">
        <v>0</v>
      </c>
      <c r="H704" s="7">
        <v>0</v>
      </c>
      <c r="I704" s="7">
        <v>0</v>
      </c>
      <c r="J704" s="7">
        <v>0</v>
      </c>
      <c r="K704" s="7">
        <v>0</v>
      </c>
      <c r="L704" s="7">
        <v>0</v>
      </c>
      <c r="M704" s="7">
        <v>0</v>
      </c>
      <c r="N704" s="7">
        <v>0</v>
      </c>
      <c r="O704" s="7">
        <v>0</v>
      </c>
      <c r="P704" s="7">
        <v>0</v>
      </c>
    </row>
    <row r="705" spans="1:16" x14ac:dyDescent="0.2">
      <c r="A705" s="3">
        <v>243047</v>
      </c>
      <c r="B705" s="6" t="s">
        <v>602</v>
      </c>
      <c r="C705" s="7">
        <v>0</v>
      </c>
      <c r="D705" s="7">
        <v>0</v>
      </c>
      <c r="E705" s="7">
        <v>0</v>
      </c>
      <c r="F705" s="7">
        <v>0</v>
      </c>
      <c r="G705" s="7">
        <v>0</v>
      </c>
      <c r="H705" s="7">
        <v>0</v>
      </c>
      <c r="I705" s="7">
        <v>0</v>
      </c>
      <c r="J705" s="7">
        <v>0</v>
      </c>
      <c r="K705" s="7">
        <v>0</v>
      </c>
      <c r="L705" s="7">
        <v>0</v>
      </c>
      <c r="M705" s="7">
        <v>0</v>
      </c>
      <c r="N705" s="7">
        <v>0</v>
      </c>
      <c r="O705" s="7">
        <v>0</v>
      </c>
      <c r="P705" s="7">
        <v>0</v>
      </c>
    </row>
    <row r="706" spans="1:16" x14ac:dyDescent="0.2">
      <c r="A706" s="3">
        <v>243048</v>
      </c>
      <c r="B706" s="6" t="s">
        <v>602</v>
      </c>
      <c r="C706" s="7">
        <v>0</v>
      </c>
      <c r="D706" s="7">
        <v>0</v>
      </c>
      <c r="E706" s="7">
        <v>0</v>
      </c>
      <c r="F706" s="7">
        <v>0</v>
      </c>
      <c r="G706" s="7">
        <v>0</v>
      </c>
      <c r="H706" s="7">
        <v>0</v>
      </c>
      <c r="I706" s="7">
        <v>0</v>
      </c>
      <c r="J706" s="7">
        <v>0</v>
      </c>
      <c r="K706" s="7">
        <v>0</v>
      </c>
      <c r="L706" s="7">
        <v>0</v>
      </c>
      <c r="M706" s="7">
        <v>0</v>
      </c>
      <c r="N706" s="7">
        <v>0</v>
      </c>
      <c r="O706" s="7">
        <v>0</v>
      </c>
      <c r="P706" s="7">
        <v>0</v>
      </c>
    </row>
    <row r="707" spans="1:16" x14ac:dyDescent="0.2">
      <c r="A707" s="3">
        <v>243049</v>
      </c>
      <c r="B707" s="6" t="s">
        <v>603</v>
      </c>
      <c r="C707" s="7">
        <v>0</v>
      </c>
      <c r="D707" s="7">
        <v>0</v>
      </c>
      <c r="E707" s="7">
        <v>0</v>
      </c>
      <c r="F707" s="7">
        <v>0</v>
      </c>
      <c r="G707" s="7">
        <v>0</v>
      </c>
      <c r="H707" s="7">
        <v>0</v>
      </c>
      <c r="I707" s="7">
        <v>0</v>
      </c>
      <c r="J707" s="7">
        <v>0</v>
      </c>
      <c r="K707" s="7">
        <v>0</v>
      </c>
      <c r="L707" s="7">
        <v>0</v>
      </c>
      <c r="M707" s="7">
        <v>0</v>
      </c>
      <c r="N707" s="7">
        <v>0</v>
      </c>
      <c r="O707" s="7">
        <v>0</v>
      </c>
      <c r="P707" s="7">
        <v>0</v>
      </c>
    </row>
    <row r="708" spans="1:16" x14ac:dyDescent="0.2">
      <c r="A708" s="3">
        <v>243050</v>
      </c>
      <c r="B708" s="6" t="s">
        <v>602</v>
      </c>
      <c r="C708" s="7">
        <v>0</v>
      </c>
      <c r="D708" s="7">
        <v>0</v>
      </c>
      <c r="E708" s="7">
        <v>0</v>
      </c>
      <c r="F708" s="7">
        <v>0</v>
      </c>
      <c r="G708" s="7">
        <v>0</v>
      </c>
      <c r="H708" s="7">
        <v>0</v>
      </c>
      <c r="I708" s="7">
        <v>0</v>
      </c>
      <c r="J708" s="7">
        <v>0</v>
      </c>
      <c r="K708" s="7">
        <v>0</v>
      </c>
      <c r="L708" s="7">
        <v>0</v>
      </c>
      <c r="M708" s="7">
        <v>0</v>
      </c>
      <c r="N708" s="7">
        <v>0</v>
      </c>
      <c r="O708" s="7">
        <v>0</v>
      </c>
      <c r="P708" s="7">
        <v>0</v>
      </c>
    </row>
    <row r="709" spans="1:16" x14ac:dyDescent="0.2">
      <c r="A709" s="3">
        <v>243051</v>
      </c>
      <c r="B709" s="6" t="s">
        <v>602</v>
      </c>
      <c r="C709" s="7">
        <v>-9567.3700000000008</v>
      </c>
      <c r="D709" s="7">
        <v>-9567.3700000000008</v>
      </c>
      <c r="E709" s="7">
        <v>-7768.65</v>
      </c>
      <c r="F709" s="7">
        <v>-6441.6</v>
      </c>
      <c r="G709" s="7">
        <v>-5542.24</v>
      </c>
      <c r="H709" s="7">
        <v>-4642.88</v>
      </c>
      <c r="I709" s="7">
        <v>-3252.9</v>
      </c>
      <c r="J709" s="7">
        <v>-2353.54</v>
      </c>
      <c r="K709" s="7">
        <v>-1454.18</v>
      </c>
      <c r="L709" s="7">
        <v>0</v>
      </c>
      <c r="M709" s="7">
        <v>0</v>
      </c>
      <c r="N709" s="7">
        <v>0</v>
      </c>
      <c r="O709" s="7">
        <v>0</v>
      </c>
      <c r="P709" s="7">
        <v>0</v>
      </c>
    </row>
    <row r="710" spans="1:16" x14ac:dyDescent="0.2">
      <c r="A710" s="3">
        <v>243052</v>
      </c>
      <c r="B710" s="6" t="s">
        <v>604</v>
      </c>
      <c r="C710" s="7">
        <v>-4693.88</v>
      </c>
      <c r="D710" s="7">
        <v>-4693.88</v>
      </c>
      <c r="E710" s="7">
        <v>-3897.04</v>
      </c>
      <c r="F710" s="7">
        <v>-3318.31</v>
      </c>
      <c r="G710" s="7">
        <v>-2919.89</v>
      </c>
      <c r="H710" s="7">
        <v>-2521.4699999999998</v>
      </c>
      <c r="I710" s="7">
        <v>-1915.06</v>
      </c>
      <c r="J710" s="7">
        <v>-1516.64</v>
      </c>
      <c r="K710" s="7">
        <v>-1118.22</v>
      </c>
      <c r="L710" s="7">
        <v>-483.55</v>
      </c>
      <c r="M710" s="7">
        <v>-85.13</v>
      </c>
      <c r="N710" s="7">
        <v>-85.13</v>
      </c>
      <c r="O710" s="7">
        <v>0</v>
      </c>
      <c r="P710" s="7">
        <v>0</v>
      </c>
    </row>
    <row r="711" spans="1:16" x14ac:dyDescent="0.2">
      <c r="A711" s="3">
        <v>243053</v>
      </c>
      <c r="B711" s="6" t="s">
        <v>605</v>
      </c>
      <c r="C711" s="7">
        <v>0</v>
      </c>
      <c r="D711" s="7">
        <v>0</v>
      </c>
      <c r="E711" s="7">
        <v>0</v>
      </c>
      <c r="F711" s="7">
        <v>0</v>
      </c>
      <c r="G711" s="7">
        <v>0</v>
      </c>
      <c r="H711" s="7">
        <v>0</v>
      </c>
      <c r="I711" s="7">
        <v>0</v>
      </c>
      <c r="J711" s="7">
        <v>0</v>
      </c>
      <c r="K711" s="7">
        <v>0</v>
      </c>
      <c r="L711" s="7">
        <v>0</v>
      </c>
      <c r="M711" s="7">
        <v>0</v>
      </c>
      <c r="N711" s="7">
        <v>0</v>
      </c>
      <c r="O711" s="7">
        <v>0</v>
      </c>
      <c r="P711" s="7">
        <v>0</v>
      </c>
    </row>
    <row r="712" spans="1:16" x14ac:dyDescent="0.2">
      <c r="A712" s="3">
        <v>243054</v>
      </c>
      <c r="B712" s="6" t="s">
        <v>606</v>
      </c>
      <c r="C712" s="7">
        <v>-10712.5</v>
      </c>
      <c r="D712" s="7">
        <v>-10712.5</v>
      </c>
      <c r="E712" s="7">
        <v>-9053.7999999999993</v>
      </c>
      <c r="F712" s="7">
        <v>-7868.13</v>
      </c>
      <c r="G712" s="7">
        <v>-7038.78</v>
      </c>
      <c r="H712" s="7">
        <v>-6209.43</v>
      </c>
      <c r="I712" s="7">
        <v>-4966.4799999999996</v>
      </c>
      <c r="J712" s="7">
        <v>-4137.13</v>
      </c>
      <c r="K712" s="7">
        <v>-3307.78</v>
      </c>
      <c r="L712" s="7">
        <v>-2006.41</v>
      </c>
      <c r="M712" s="7">
        <v>-1177.06</v>
      </c>
      <c r="N712" s="7">
        <v>-347.71</v>
      </c>
      <c r="O712" s="7">
        <v>0</v>
      </c>
      <c r="P712" s="7">
        <v>0</v>
      </c>
    </row>
    <row r="713" spans="1:16" x14ac:dyDescent="0.2">
      <c r="A713" s="3">
        <v>243055</v>
      </c>
      <c r="B713" s="6" t="s">
        <v>607</v>
      </c>
      <c r="C713" s="7">
        <v>0</v>
      </c>
      <c r="D713" s="7">
        <v>0</v>
      </c>
      <c r="E713" s="7">
        <v>0</v>
      </c>
      <c r="F713" s="7">
        <v>0</v>
      </c>
      <c r="G713" s="7">
        <v>0</v>
      </c>
      <c r="H713" s="7">
        <v>0</v>
      </c>
      <c r="I713" s="7">
        <v>0</v>
      </c>
      <c r="J713" s="7">
        <v>0</v>
      </c>
      <c r="K713" s="7">
        <v>0</v>
      </c>
      <c r="L713" s="7">
        <v>0</v>
      </c>
      <c r="M713" s="7">
        <v>0</v>
      </c>
      <c r="N713" s="7">
        <v>0</v>
      </c>
      <c r="O713" s="7">
        <v>0</v>
      </c>
      <c r="P713" s="7">
        <v>0</v>
      </c>
    </row>
    <row r="714" spans="1:16" x14ac:dyDescent="0.2">
      <c r="A714" s="3">
        <v>243056</v>
      </c>
      <c r="B714" s="6" t="s">
        <v>608</v>
      </c>
      <c r="C714" s="7">
        <v>-744.36</v>
      </c>
      <c r="D714" s="7">
        <v>-744.36</v>
      </c>
      <c r="E714" s="7">
        <v>-744.36</v>
      </c>
      <c r="F714" s="7">
        <v>0</v>
      </c>
      <c r="G714" s="7">
        <v>0</v>
      </c>
      <c r="H714" s="7">
        <v>0</v>
      </c>
      <c r="I714" s="7">
        <v>0</v>
      </c>
      <c r="J714" s="7">
        <v>0</v>
      </c>
      <c r="K714" s="7">
        <v>0</v>
      </c>
      <c r="L714" s="7">
        <v>0</v>
      </c>
      <c r="M714" s="7">
        <v>0</v>
      </c>
      <c r="N714" s="7">
        <v>0</v>
      </c>
      <c r="O714" s="7">
        <v>0</v>
      </c>
      <c r="P714" s="7">
        <v>0</v>
      </c>
    </row>
    <row r="715" spans="1:16" x14ac:dyDescent="0.2">
      <c r="A715" s="3">
        <v>243057</v>
      </c>
      <c r="B715" s="6" t="s">
        <v>609</v>
      </c>
      <c r="C715" s="7">
        <v>-21917.51</v>
      </c>
      <c r="D715" s="7">
        <v>-21917.51</v>
      </c>
      <c r="E715" s="7">
        <v>-18641.79</v>
      </c>
      <c r="F715" s="7">
        <v>-18507.43</v>
      </c>
      <c r="G715" s="7">
        <v>-16869.57</v>
      </c>
      <c r="H715" s="7">
        <v>-15231.71</v>
      </c>
      <c r="I715" s="7">
        <v>-13083.74</v>
      </c>
      <c r="J715" s="7">
        <v>-11445.88</v>
      </c>
      <c r="K715" s="7">
        <v>-9808.02</v>
      </c>
      <c r="L715" s="7">
        <v>-7550.85</v>
      </c>
      <c r="M715" s="7">
        <v>-5912.99</v>
      </c>
      <c r="N715" s="7">
        <v>-4275.13</v>
      </c>
      <c r="O715" s="7">
        <v>-1906.57</v>
      </c>
      <c r="P715" s="7">
        <v>-1906.57</v>
      </c>
    </row>
    <row r="716" spans="1:16" x14ac:dyDescent="0.2">
      <c r="A716" s="3">
        <v>243058</v>
      </c>
      <c r="B716" s="6" t="s">
        <v>610</v>
      </c>
      <c r="C716" s="7">
        <v>-15799.36</v>
      </c>
      <c r="D716" s="7">
        <v>-15799.36</v>
      </c>
      <c r="E716" s="7">
        <v>-11690.46</v>
      </c>
      <c r="F716" s="7">
        <v>-9118.09</v>
      </c>
      <c r="G716" s="7">
        <v>-7063.64</v>
      </c>
      <c r="H716" s="7">
        <v>-5009.1899999999996</v>
      </c>
      <c r="I716" s="7">
        <v>-2302.29</v>
      </c>
      <c r="J716" s="7">
        <v>-247.84</v>
      </c>
      <c r="K716" s="7">
        <v>-247.84</v>
      </c>
      <c r="L716" s="7">
        <v>0</v>
      </c>
      <c r="M716" s="7">
        <v>0</v>
      </c>
      <c r="N716" s="7">
        <v>0</v>
      </c>
      <c r="O716" s="7">
        <v>0</v>
      </c>
      <c r="P716" s="7">
        <v>0</v>
      </c>
    </row>
    <row r="717" spans="1:16" x14ac:dyDescent="0.2">
      <c r="A717" s="3">
        <v>243059</v>
      </c>
      <c r="B717" s="6" t="s">
        <v>611</v>
      </c>
      <c r="C717" s="7">
        <v>-20302.32</v>
      </c>
      <c r="D717" s="7">
        <v>-20302.32</v>
      </c>
      <c r="E717" s="7">
        <v>-17081</v>
      </c>
      <c r="F717" s="7">
        <v>-20711.080000000002</v>
      </c>
      <c r="G717" s="7">
        <v>-19100.419999999998</v>
      </c>
      <c r="H717" s="7">
        <v>-17489.759999999998</v>
      </c>
      <c r="I717" s="7">
        <v>-21128.06</v>
      </c>
      <c r="J717" s="7">
        <v>-19517.400000000001</v>
      </c>
      <c r="K717" s="7">
        <v>-17906.740000000002</v>
      </c>
      <c r="L717" s="7">
        <v>-21553.45</v>
      </c>
      <c r="M717" s="7">
        <v>-19942.79</v>
      </c>
      <c r="N717" s="7">
        <v>-18332.13</v>
      </c>
      <c r="O717" s="7">
        <v>-18200.02</v>
      </c>
      <c r="P717" s="7">
        <v>-18200.02</v>
      </c>
    </row>
    <row r="718" spans="1:16" x14ac:dyDescent="0.2">
      <c r="A718" s="3">
        <v>243060</v>
      </c>
      <c r="B718" s="6" t="s">
        <v>612</v>
      </c>
      <c r="C718" s="7">
        <v>-72541.22</v>
      </c>
      <c r="D718" s="7">
        <v>-72541.22</v>
      </c>
      <c r="E718" s="7">
        <v>-58331.08</v>
      </c>
      <c r="F718" s="7">
        <v>-51444.66</v>
      </c>
      <c r="G718" s="7">
        <v>-44339.59</v>
      </c>
      <c r="H718" s="7">
        <v>-37234.519999999997</v>
      </c>
      <c r="I718" s="7">
        <v>-29923.35</v>
      </c>
      <c r="J718" s="7">
        <v>-22818.28</v>
      </c>
      <c r="K718" s="7">
        <v>-15713.21</v>
      </c>
      <c r="L718" s="7">
        <v>-7968.75</v>
      </c>
      <c r="M718" s="7">
        <v>-7968.75</v>
      </c>
      <c r="N718" s="7">
        <v>-7968.75</v>
      </c>
      <c r="O718" s="7">
        <v>0</v>
      </c>
      <c r="P718" s="7">
        <v>0</v>
      </c>
    </row>
    <row r="719" spans="1:16" x14ac:dyDescent="0.2">
      <c r="A719" s="3">
        <v>243061</v>
      </c>
      <c r="B719" s="6" t="s">
        <v>613</v>
      </c>
      <c r="C719" s="7">
        <v>-16027.23</v>
      </c>
      <c r="D719" s="7">
        <v>-16027.23</v>
      </c>
      <c r="E719" s="7">
        <v>-13191.07</v>
      </c>
      <c r="F719" s="7">
        <v>-16349.92</v>
      </c>
      <c r="G719" s="7">
        <v>-14931.84</v>
      </c>
      <c r="H719" s="7">
        <v>-13513.76</v>
      </c>
      <c r="I719" s="7">
        <v>-16679.099999999999</v>
      </c>
      <c r="J719" s="7">
        <v>-15261.02</v>
      </c>
      <c r="K719" s="7">
        <v>-13842.94</v>
      </c>
      <c r="L719" s="7">
        <v>-17014.91</v>
      </c>
      <c r="M719" s="7">
        <v>-15596.83</v>
      </c>
      <c r="N719" s="7">
        <v>-14178.75</v>
      </c>
      <c r="O719" s="7">
        <v>-17357.48</v>
      </c>
      <c r="P719" s="7">
        <v>-17357.48</v>
      </c>
    </row>
    <row r="720" spans="1:16" x14ac:dyDescent="0.2">
      <c r="A720" s="3">
        <v>243062</v>
      </c>
      <c r="B720" s="6" t="s">
        <v>614</v>
      </c>
      <c r="C720" s="7">
        <v>-25167.96</v>
      </c>
      <c r="D720" s="7">
        <v>-25167.96</v>
      </c>
      <c r="E720" s="7">
        <v>-21208.42</v>
      </c>
      <c r="F720" s="7">
        <v>-25674.68</v>
      </c>
      <c r="G720" s="7">
        <v>-23694.91</v>
      </c>
      <c r="H720" s="7">
        <v>-21715.14</v>
      </c>
      <c r="I720" s="7">
        <v>-19446.64</v>
      </c>
      <c r="J720" s="7">
        <v>-17466.87</v>
      </c>
      <c r="K720" s="7">
        <v>-15487.1</v>
      </c>
      <c r="L720" s="7">
        <v>-13093.2</v>
      </c>
      <c r="M720" s="7">
        <v>-11113.43</v>
      </c>
      <c r="N720" s="7">
        <v>-9133.66</v>
      </c>
      <c r="O720" s="7">
        <v>-6611.87</v>
      </c>
      <c r="P720" s="7">
        <v>-6611.87</v>
      </c>
    </row>
    <row r="721" spans="1:16" x14ac:dyDescent="0.2">
      <c r="A721" s="3">
        <v>243063</v>
      </c>
      <c r="B721" s="6" t="s">
        <v>615</v>
      </c>
      <c r="C721" s="7">
        <v>-6518.87</v>
      </c>
      <c r="D721" s="7">
        <v>-6518.87</v>
      </c>
      <c r="E721" s="7">
        <v>-5486.45</v>
      </c>
      <c r="F721" s="7">
        <v>-6650.12</v>
      </c>
      <c r="G721" s="7">
        <v>-6133.91</v>
      </c>
      <c r="H721" s="7">
        <v>-5617.7</v>
      </c>
      <c r="I721" s="7">
        <v>-5615.45</v>
      </c>
      <c r="J721" s="7">
        <v>-5099.24</v>
      </c>
      <c r="K721" s="7">
        <v>-4583.03</v>
      </c>
      <c r="L721" s="7">
        <v>-3969.81</v>
      </c>
      <c r="M721" s="7">
        <v>-3453.6</v>
      </c>
      <c r="N721" s="7">
        <v>-2937.39</v>
      </c>
      <c r="O721" s="7">
        <v>-2291.0500000000002</v>
      </c>
      <c r="P721" s="7">
        <v>-2291.0500000000002</v>
      </c>
    </row>
    <row r="722" spans="1:16" x14ac:dyDescent="0.2">
      <c r="A722" s="3">
        <v>243064</v>
      </c>
      <c r="B722" s="6" t="s">
        <v>616</v>
      </c>
      <c r="C722" s="7">
        <v>-32511.72</v>
      </c>
      <c r="D722" s="7">
        <v>-32511.72</v>
      </c>
      <c r="E722" s="7">
        <v>-27328.400000000001</v>
      </c>
      <c r="F722" s="7">
        <v>-33166.300000000003</v>
      </c>
      <c r="G722" s="7">
        <v>-30574.639999999999</v>
      </c>
      <c r="H722" s="7">
        <v>-27982.98</v>
      </c>
      <c r="I722" s="7">
        <v>-30910.37</v>
      </c>
      <c r="J722" s="7">
        <v>-28318.71</v>
      </c>
      <c r="K722" s="7">
        <v>-25727.05</v>
      </c>
      <c r="L722" s="7">
        <v>-22703.07</v>
      </c>
      <c r="M722" s="7">
        <v>-20111.41</v>
      </c>
      <c r="N722" s="7">
        <v>-17519.75</v>
      </c>
      <c r="O722" s="7">
        <v>-14330.52</v>
      </c>
      <c r="P722" s="7">
        <v>-14330.52</v>
      </c>
    </row>
    <row r="723" spans="1:16" x14ac:dyDescent="0.2">
      <c r="A723" s="3">
        <v>243065</v>
      </c>
      <c r="B723" s="6" t="s">
        <v>617</v>
      </c>
      <c r="C723" s="7">
        <v>3890.2</v>
      </c>
      <c r="D723" s="7">
        <v>3890.2</v>
      </c>
      <c r="E723" s="7">
        <v>3890.2</v>
      </c>
      <c r="F723" s="7">
        <v>2329.15</v>
      </c>
      <c r="G723" s="7">
        <v>2329.15</v>
      </c>
      <c r="H723" s="7">
        <v>2329.15</v>
      </c>
      <c r="I723" s="7">
        <v>765.93</v>
      </c>
      <c r="J723" s="7">
        <v>765.93</v>
      </c>
      <c r="K723" s="7">
        <v>765.93</v>
      </c>
      <c r="L723" s="7">
        <v>173.07</v>
      </c>
      <c r="M723" s="7">
        <v>173.07</v>
      </c>
      <c r="N723" s="7">
        <v>173.07</v>
      </c>
      <c r="O723" s="7">
        <v>88.69</v>
      </c>
      <c r="P723" s="7">
        <v>88.69</v>
      </c>
    </row>
    <row r="724" spans="1:16" x14ac:dyDescent="0.2">
      <c r="A724" s="3">
        <v>243066</v>
      </c>
      <c r="B724" s="6" t="s">
        <v>618</v>
      </c>
      <c r="C724" s="7">
        <v>27095.38</v>
      </c>
      <c r="D724" s="7">
        <v>27095.38</v>
      </c>
      <c r="E724" s="7">
        <v>27095.38</v>
      </c>
      <c r="F724" s="7">
        <v>22935.18</v>
      </c>
      <c r="G724" s="7">
        <v>22935.18</v>
      </c>
      <c r="H724" s="7">
        <v>22935.18</v>
      </c>
      <c r="I724" s="7">
        <v>18769.64</v>
      </c>
      <c r="J724" s="7">
        <v>18769.64</v>
      </c>
      <c r="K724" s="7">
        <v>18769.64</v>
      </c>
      <c r="L724" s="7">
        <v>14598.67</v>
      </c>
      <c r="M724" s="7">
        <v>14598.67</v>
      </c>
      <c r="N724" s="7">
        <v>14598.67</v>
      </c>
      <c r="O724" s="7">
        <v>10422.14</v>
      </c>
      <c r="P724" s="7">
        <v>10422.14</v>
      </c>
    </row>
    <row r="725" spans="1:16" x14ac:dyDescent="0.2">
      <c r="A725" s="3">
        <v>243067</v>
      </c>
      <c r="B725" s="6" t="s">
        <v>619</v>
      </c>
      <c r="C725" s="7">
        <v>6172.01</v>
      </c>
      <c r="D725" s="7">
        <v>6172.01</v>
      </c>
      <c r="E725" s="7">
        <v>6172.01</v>
      </c>
      <c r="F725" s="7">
        <v>4560.59</v>
      </c>
      <c r="G725" s="7">
        <v>4560.59</v>
      </c>
      <c r="H725" s="7">
        <v>4560.59</v>
      </c>
      <c r="I725" s="7">
        <v>2946.99</v>
      </c>
      <c r="J725" s="7">
        <v>2946.99</v>
      </c>
      <c r="K725" s="7">
        <v>2946.99</v>
      </c>
      <c r="L725" s="7">
        <v>1331.18</v>
      </c>
      <c r="M725" s="7">
        <v>1331.18</v>
      </c>
      <c r="N725" s="7">
        <v>1331.18</v>
      </c>
      <c r="O725" s="7">
        <v>214.3</v>
      </c>
      <c r="P725" s="7">
        <v>214.3</v>
      </c>
    </row>
    <row r="726" spans="1:16" x14ac:dyDescent="0.2">
      <c r="A726" s="3">
        <v>243068</v>
      </c>
      <c r="B726" s="6" t="s">
        <v>620</v>
      </c>
      <c r="C726" s="7">
        <v>15988.36</v>
      </c>
      <c r="D726" s="7">
        <v>15988.36</v>
      </c>
      <c r="E726" s="7">
        <v>15988.36</v>
      </c>
      <c r="F726" s="7">
        <v>13953.57</v>
      </c>
      <c r="G726" s="7">
        <v>13953.57</v>
      </c>
      <c r="H726" s="7">
        <v>13953.57</v>
      </c>
      <c r="I726" s="7">
        <v>11916.24</v>
      </c>
      <c r="J726" s="7">
        <v>11916.24</v>
      </c>
      <c r="K726" s="7">
        <v>11916.24</v>
      </c>
      <c r="L726" s="7">
        <v>9876.31</v>
      </c>
      <c r="M726" s="7">
        <v>9876.31</v>
      </c>
      <c r="N726" s="7">
        <v>9876.31</v>
      </c>
      <c r="O726" s="7">
        <v>7833.73</v>
      </c>
      <c r="P726" s="7">
        <v>7833.73</v>
      </c>
    </row>
    <row r="727" spans="1:16" x14ac:dyDescent="0.2">
      <c r="A727" s="3">
        <v>243069</v>
      </c>
      <c r="B727" s="6" t="s">
        <v>621</v>
      </c>
      <c r="C727" s="7">
        <v>34686.449999999997</v>
      </c>
      <c r="D727" s="7">
        <v>34686.449999999997</v>
      </c>
      <c r="E727" s="7">
        <v>34686.449999999997</v>
      </c>
      <c r="F727" s="7">
        <v>30620.27</v>
      </c>
      <c r="G727" s="7">
        <v>30620.27</v>
      </c>
      <c r="H727" s="7">
        <v>30620.27</v>
      </c>
      <c r="I727" s="7">
        <v>26549.07</v>
      </c>
      <c r="J727" s="7">
        <v>26549.07</v>
      </c>
      <c r="K727" s="7">
        <v>26549.07</v>
      </c>
      <c r="L727" s="7">
        <v>22472.75</v>
      </c>
      <c r="M727" s="7">
        <v>22472.75</v>
      </c>
      <c r="N727" s="7">
        <v>22472.75</v>
      </c>
      <c r="O727" s="7">
        <v>18391.2</v>
      </c>
      <c r="P727" s="7">
        <v>18391.2</v>
      </c>
    </row>
    <row r="728" spans="1:16" x14ac:dyDescent="0.2">
      <c r="A728" s="3">
        <v>243070</v>
      </c>
      <c r="B728" s="6" t="s">
        <v>622</v>
      </c>
      <c r="C728" s="7">
        <v>17809.07</v>
      </c>
      <c r="D728" s="7">
        <v>17809.07</v>
      </c>
      <c r="E728" s="7">
        <v>17809.07</v>
      </c>
      <c r="F728" s="7">
        <v>13851.55</v>
      </c>
      <c r="G728" s="7">
        <v>13851.55</v>
      </c>
      <c r="H728" s="7">
        <v>13851.55</v>
      </c>
      <c r="I728" s="7">
        <v>9888.77</v>
      </c>
      <c r="J728" s="7">
        <v>9888.77</v>
      </c>
      <c r="K728" s="7">
        <v>9888.77</v>
      </c>
      <c r="L728" s="7">
        <v>5920.61</v>
      </c>
      <c r="M728" s="7">
        <v>5920.61</v>
      </c>
      <c r="N728" s="7">
        <v>5920.61</v>
      </c>
      <c r="O728" s="7">
        <v>1946.97</v>
      </c>
      <c r="P728" s="7">
        <v>1946.97</v>
      </c>
    </row>
    <row r="729" spans="1:16" x14ac:dyDescent="0.2">
      <c r="A729" s="3">
        <v>243071</v>
      </c>
      <c r="B729" s="6" t="s">
        <v>623</v>
      </c>
      <c r="C729" s="7">
        <v>13822.96</v>
      </c>
      <c r="D729" s="7">
        <v>13822.96</v>
      </c>
      <c r="E729" s="7">
        <v>13822.96</v>
      </c>
      <c r="F729" s="7">
        <v>10751.23</v>
      </c>
      <c r="G729" s="7">
        <v>10751.23</v>
      </c>
      <c r="H729" s="7">
        <v>10751.23</v>
      </c>
      <c r="I729" s="7">
        <v>7675.42</v>
      </c>
      <c r="J729" s="7">
        <v>7675.42</v>
      </c>
      <c r="K729" s="7">
        <v>7675.42</v>
      </c>
      <c r="L729" s="7">
        <v>4595.43</v>
      </c>
      <c r="M729" s="7">
        <v>4595.43</v>
      </c>
      <c r="N729" s="7">
        <v>4595.43</v>
      </c>
      <c r="O729" s="7">
        <v>1511.19</v>
      </c>
      <c r="P729" s="7">
        <v>1511.19</v>
      </c>
    </row>
    <row r="730" spans="1:16" x14ac:dyDescent="0.2">
      <c r="A730" s="3">
        <v>243072</v>
      </c>
      <c r="B730" s="6" t="s">
        <v>624</v>
      </c>
      <c r="C730" s="7">
        <v>5375.25</v>
      </c>
      <c r="D730" s="7">
        <v>5375.25</v>
      </c>
      <c r="E730" s="7">
        <v>5375.25</v>
      </c>
      <c r="F730" s="7">
        <v>4831.08</v>
      </c>
      <c r="G730" s="7">
        <v>4831.08</v>
      </c>
      <c r="H730" s="7">
        <v>4831.08</v>
      </c>
      <c r="I730" s="7">
        <v>4286.25</v>
      </c>
      <c r="J730" s="7">
        <v>4286.25</v>
      </c>
      <c r="K730" s="7">
        <v>4286.25</v>
      </c>
      <c r="L730" s="7">
        <v>3740.75</v>
      </c>
      <c r="M730" s="7">
        <v>3740.75</v>
      </c>
      <c r="N730" s="7">
        <v>3740.75</v>
      </c>
      <c r="O730" s="7">
        <v>3194.57</v>
      </c>
      <c r="P730" s="7">
        <v>3194.57</v>
      </c>
    </row>
    <row r="731" spans="1:16" x14ac:dyDescent="0.2">
      <c r="A731" s="3">
        <v>243073</v>
      </c>
      <c r="B731" s="6" t="s">
        <v>625</v>
      </c>
      <c r="C731" s="7">
        <v>142606.76999999999</v>
      </c>
      <c r="D731" s="7">
        <v>142606.76999999999</v>
      </c>
      <c r="E731" s="7">
        <v>142606.76999999999</v>
      </c>
      <c r="F731" s="7">
        <v>120711.03999999999</v>
      </c>
      <c r="G731" s="7">
        <v>120711.03999999999</v>
      </c>
      <c r="H731" s="7">
        <v>120711.03999999999</v>
      </c>
      <c r="I731" s="7">
        <v>98787.24</v>
      </c>
      <c r="J731" s="7">
        <v>98787.24</v>
      </c>
      <c r="K731" s="7">
        <v>98787.24</v>
      </c>
      <c r="L731" s="7">
        <v>76834.820000000007</v>
      </c>
      <c r="M731" s="7">
        <v>76834.820000000007</v>
      </c>
      <c r="N731" s="7">
        <v>76834.820000000007</v>
      </c>
      <c r="O731" s="7">
        <v>54853.18</v>
      </c>
      <c r="P731" s="7">
        <v>54853.18</v>
      </c>
    </row>
    <row r="732" spans="1:16" x14ac:dyDescent="0.2">
      <c r="A732" s="3">
        <v>243075</v>
      </c>
      <c r="B732" s="6" t="s">
        <v>626</v>
      </c>
      <c r="C732" s="7">
        <v>9897.83</v>
      </c>
      <c r="D732" s="7">
        <v>9897.83</v>
      </c>
      <c r="E732" s="7">
        <v>9897.83</v>
      </c>
      <c r="F732" s="7">
        <v>8452.67</v>
      </c>
      <c r="G732" s="7">
        <v>8452.67</v>
      </c>
      <c r="H732" s="7">
        <v>8452.67</v>
      </c>
      <c r="I732" s="7">
        <v>7005.67</v>
      </c>
      <c r="J732" s="7">
        <v>7005.67</v>
      </c>
      <c r="K732" s="7">
        <v>7005.67</v>
      </c>
      <c r="L732" s="7">
        <v>5556.78</v>
      </c>
      <c r="M732" s="7">
        <v>5556.78</v>
      </c>
      <c r="N732" s="7">
        <v>5556.78</v>
      </c>
      <c r="O732" s="7">
        <v>4105.9799999999996</v>
      </c>
      <c r="P732" s="7">
        <v>4105.9799999999996</v>
      </c>
    </row>
    <row r="733" spans="1:16" x14ac:dyDescent="0.2">
      <c r="A733" s="3">
        <v>243077</v>
      </c>
      <c r="B733" s="6" t="s">
        <v>627</v>
      </c>
      <c r="C733" s="7">
        <v>17492.11</v>
      </c>
      <c r="D733" s="7">
        <v>17492.11</v>
      </c>
      <c r="E733" s="7">
        <v>17492.11</v>
      </c>
      <c r="F733" s="7">
        <v>15057.58</v>
      </c>
      <c r="G733" s="7">
        <v>15057.58</v>
      </c>
      <c r="H733" s="7">
        <v>15057.58</v>
      </c>
      <c r="I733" s="7">
        <v>12619.96</v>
      </c>
      <c r="J733" s="7">
        <v>12619.96</v>
      </c>
      <c r="K733" s="7">
        <v>12619.96</v>
      </c>
      <c r="L733" s="7">
        <v>10179.209999999999</v>
      </c>
      <c r="M733" s="7">
        <v>10179.209999999999</v>
      </c>
      <c r="N733" s="7">
        <v>10179.209999999999</v>
      </c>
      <c r="O733" s="7">
        <v>7735.24</v>
      </c>
      <c r="P733" s="7">
        <v>7735.24</v>
      </c>
    </row>
    <row r="734" spans="1:16" x14ac:dyDescent="0.2">
      <c r="A734" s="3">
        <v>243078</v>
      </c>
      <c r="B734" s="6" t="s">
        <v>628</v>
      </c>
      <c r="C734" s="7">
        <v>217434.81</v>
      </c>
      <c r="D734" s="7">
        <v>217434.81</v>
      </c>
      <c r="E734" s="7">
        <v>217434.81</v>
      </c>
      <c r="F734" s="7">
        <v>188525.18</v>
      </c>
      <c r="G734" s="7">
        <v>188525.18</v>
      </c>
      <c r="H734" s="7">
        <v>188525.18</v>
      </c>
      <c r="I734" s="7">
        <v>159579.18</v>
      </c>
      <c r="J734" s="7">
        <v>159579.18</v>
      </c>
      <c r="K734" s="7">
        <v>159579.18</v>
      </c>
      <c r="L734" s="7">
        <v>130596.07</v>
      </c>
      <c r="M734" s="7">
        <v>130596.07</v>
      </c>
      <c r="N734" s="7">
        <v>130596.07</v>
      </c>
      <c r="O734" s="7">
        <v>101575.11</v>
      </c>
      <c r="P734" s="7">
        <v>101575.11</v>
      </c>
    </row>
    <row r="735" spans="1:16" x14ac:dyDescent="0.2">
      <c r="A735" s="3">
        <v>243079</v>
      </c>
      <c r="B735" s="6" t="s">
        <v>629</v>
      </c>
      <c r="C735" s="7">
        <v>14170.07</v>
      </c>
      <c r="D735" s="7">
        <v>14170.07</v>
      </c>
      <c r="E735" s="7">
        <v>14170.07</v>
      </c>
      <c r="F735" s="7">
        <v>12821.12</v>
      </c>
      <c r="G735" s="7">
        <v>12821.12</v>
      </c>
      <c r="H735" s="7">
        <v>12821.12</v>
      </c>
      <c r="I735" s="7">
        <v>11606.1</v>
      </c>
      <c r="J735" s="7">
        <v>11606.1</v>
      </c>
      <c r="K735" s="7">
        <v>11606.1</v>
      </c>
      <c r="L735" s="7">
        <v>10389.629999999999</v>
      </c>
      <c r="M735" s="7">
        <v>10389.629999999999</v>
      </c>
      <c r="N735" s="7">
        <v>10389.629999999999</v>
      </c>
      <c r="O735" s="7">
        <v>9171.69</v>
      </c>
      <c r="P735" s="7">
        <v>9171.69</v>
      </c>
    </row>
    <row r="736" spans="1:16" x14ac:dyDescent="0.2">
      <c r="A736" s="3">
        <v>243080</v>
      </c>
      <c r="B736" s="6" t="s">
        <v>630</v>
      </c>
      <c r="C736" s="7">
        <v>0</v>
      </c>
      <c r="D736" s="7">
        <v>0</v>
      </c>
      <c r="E736" s="7">
        <v>0</v>
      </c>
      <c r="F736" s="7">
        <v>6633.83</v>
      </c>
      <c r="G736" s="7">
        <v>6633.83</v>
      </c>
      <c r="H736" s="7">
        <v>6633.83</v>
      </c>
      <c r="I736" s="7">
        <v>6042.95</v>
      </c>
      <c r="J736" s="7">
        <v>6042.95</v>
      </c>
      <c r="K736" s="7">
        <v>6042.95</v>
      </c>
      <c r="L736" s="7">
        <v>5451.37</v>
      </c>
      <c r="M736" s="7">
        <v>5451.37</v>
      </c>
      <c r="N736" s="7">
        <v>5451.37</v>
      </c>
      <c r="O736" s="7">
        <v>4859.08</v>
      </c>
      <c r="P736" s="7">
        <v>4859.08</v>
      </c>
    </row>
    <row r="737" spans="1:16" x14ac:dyDescent="0.2">
      <c r="A737" s="3">
        <v>243081</v>
      </c>
      <c r="B737" s="6" t="s">
        <v>631</v>
      </c>
      <c r="C737" s="7">
        <v>0</v>
      </c>
      <c r="D737" s="7">
        <v>0</v>
      </c>
      <c r="E737" s="7">
        <v>0</v>
      </c>
      <c r="F737" s="7">
        <v>23113.14</v>
      </c>
      <c r="G737" s="7">
        <v>23113.14</v>
      </c>
      <c r="H737" s="7">
        <v>23113.14</v>
      </c>
      <c r="I737" s="7">
        <v>7627.19</v>
      </c>
      <c r="J737" s="7">
        <v>7627.19</v>
      </c>
      <c r="K737" s="7">
        <v>7627.19</v>
      </c>
      <c r="L737" s="7">
        <v>6392.46</v>
      </c>
      <c r="M737" s="7">
        <v>6392.46</v>
      </c>
      <c r="N737" s="7">
        <v>6392.46</v>
      </c>
      <c r="O737" s="7">
        <v>5156.13</v>
      </c>
      <c r="P737" s="7">
        <v>5156.13</v>
      </c>
    </row>
    <row r="738" spans="1:16" x14ac:dyDescent="0.2">
      <c r="A738" s="3">
        <v>243082</v>
      </c>
      <c r="B738" s="6" t="s">
        <v>632</v>
      </c>
      <c r="C738" s="7">
        <v>0</v>
      </c>
      <c r="D738" s="7">
        <v>0</v>
      </c>
      <c r="E738" s="7">
        <v>0</v>
      </c>
      <c r="F738" s="7">
        <v>0</v>
      </c>
      <c r="G738" s="7">
        <v>0</v>
      </c>
      <c r="H738" s="7">
        <v>0</v>
      </c>
      <c r="I738" s="7">
        <v>0</v>
      </c>
      <c r="J738" s="7">
        <v>0</v>
      </c>
      <c r="K738" s="7">
        <v>0</v>
      </c>
      <c r="L738" s="7">
        <v>8406.39</v>
      </c>
      <c r="M738" s="7">
        <v>8406.39</v>
      </c>
      <c r="N738" s="7">
        <v>8406.39</v>
      </c>
      <c r="O738" s="7">
        <v>7380.46</v>
      </c>
      <c r="P738" s="7">
        <v>7380.46</v>
      </c>
    </row>
    <row r="739" spans="1:16" x14ac:dyDescent="0.2">
      <c r="A739" s="3">
        <v>243083</v>
      </c>
      <c r="B739" s="6" t="s">
        <v>633</v>
      </c>
      <c r="C739" s="7">
        <v>0</v>
      </c>
      <c r="D739" s="7">
        <v>0</v>
      </c>
      <c r="E739" s="7">
        <v>0</v>
      </c>
      <c r="F739" s="7">
        <v>0</v>
      </c>
      <c r="G739" s="7">
        <v>0</v>
      </c>
      <c r="H739" s="7">
        <v>0</v>
      </c>
      <c r="I739" s="7">
        <v>0</v>
      </c>
      <c r="J739" s="7">
        <v>0</v>
      </c>
      <c r="K739" s="7">
        <v>0</v>
      </c>
      <c r="L739" s="7">
        <v>188266.93</v>
      </c>
      <c r="M739" s="7">
        <v>188266.93</v>
      </c>
      <c r="N739" s="7">
        <v>188266.93</v>
      </c>
      <c r="O739" s="7">
        <v>167536.38</v>
      </c>
      <c r="P739" s="7">
        <v>167536.38</v>
      </c>
    </row>
    <row r="740" spans="1:16" x14ac:dyDescent="0.2">
      <c r="A740" s="3">
        <v>243084</v>
      </c>
      <c r="B740" s="6" t="s">
        <v>1007</v>
      </c>
      <c r="C740" s="7">
        <v>0</v>
      </c>
      <c r="D740" s="7">
        <v>0</v>
      </c>
      <c r="E740" s="7">
        <v>0</v>
      </c>
      <c r="F740" s="7">
        <v>0</v>
      </c>
      <c r="G740" s="7">
        <v>0</v>
      </c>
      <c r="H740" s="7">
        <v>0</v>
      </c>
      <c r="I740" s="7">
        <v>0</v>
      </c>
      <c r="J740" s="7">
        <v>0</v>
      </c>
      <c r="K740" s="7">
        <v>0</v>
      </c>
      <c r="L740" s="7">
        <v>0</v>
      </c>
      <c r="M740" s="7">
        <v>0</v>
      </c>
      <c r="N740" s="7">
        <v>0</v>
      </c>
      <c r="O740" s="7">
        <v>31028.66</v>
      </c>
      <c r="P740" s="7">
        <v>31028.66</v>
      </c>
    </row>
    <row r="741" spans="1:16" x14ac:dyDescent="0.2">
      <c r="A741" s="3">
        <v>243085</v>
      </c>
      <c r="B741" s="6" t="s">
        <v>1005</v>
      </c>
      <c r="C741" s="7">
        <v>0</v>
      </c>
      <c r="D741" s="7">
        <v>0</v>
      </c>
      <c r="E741" s="7">
        <v>0</v>
      </c>
      <c r="F741" s="7">
        <v>0</v>
      </c>
      <c r="G741" s="7">
        <v>0</v>
      </c>
      <c r="H741" s="7">
        <v>0</v>
      </c>
      <c r="I741" s="7">
        <v>0</v>
      </c>
      <c r="J741" s="7">
        <v>0</v>
      </c>
      <c r="K741" s="7">
        <v>0</v>
      </c>
      <c r="L741" s="7">
        <v>0</v>
      </c>
      <c r="M741" s="7">
        <v>0</v>
      </c>
      <c r="N741" s="7">
        <v>0</v>
      </c>
      <c r="O741" s="7">
        <v>49588.31</v>
      </c>
      <c r="P741" s="7">
        <v>49588.31</v>
      </c>
    </row>
    <row r="742" spans="1:16" x14ac:dyDescent="0.2">
      <c r="A742" s="3">
        <v>243086</v>
      </c>
      <c r="B742" s="6" t="s">
        <v>1003</v>
      </c>
      <c r="C742" s="7">
        <v>0</v>
      </c>
      <c r="D742" s="7">
        <v>0</v>
      </c>
      <c r="E742" s="7">
        <v>0</v>
      </c>
      <c r="F742" s="7">
        <v>0</v>
      </c>
      <c r="G742" s="7">
        <v>0</v>
      </c>
      <c r="H742" s="7">
        <v>0</v>
      </c>
      <c r="I742" s="7">
        <v>0</v>
      </c>
      <c r="J742" s="7">
        <v>0</v>
      </c>
      <c r="K742" s="7">
        <v>0</v>
      </c>
      <c r="L742" s="7">
        <v>0</v>
      </c>
      <c r="M742" s="7">
        <v>0</v>
      </c>
      <c r="N742" s="7">
        <v>0</v>
      </c>
      <c r="O742" s="7">
        <v>6729.69</v>
      </c>
      <c r="P742" s="7">
        <v>6729.69</v>
      </c>
    </row>
    <row r="743" spans="1:16" x14ac:dyDescent="0.2">
      <c r="A743" s="3">
        <v>243087</v>
      </c>
      <c r="B743" s="6" t="s">
        <v>1001</v>
      </c>
      <c r="C743" s="7">
        <v>0</v>
      </c>
      <c r="D743" s="7">
        <v>0</v>
      </c>
      <c r="E743" s="7">
        <v>0</v>
      </c>
      <c r="F743" s="7">
        <v>0</v>
      </c>
      <c r="G743" s="7">
        <v>0</v>
      </c>
      <c r="H743" s="7">
        <v>0</v>
      </c>
      <c r="I743" s="7">
        <v>0</v>
      </c>
      <c r="J743" s="7">
        <v>0</v>
      </c>
      <c r="K743" s="7">
        <v>0</v>
      </c>
      <c r="L743" s="7">
        <v>0</v>
      </c>
      <c r="M743" s="7">
        <v>0</v>
      </c>
      <c r="N743" s="7">
        <v>0</v>
      </c>
      <c r="O743" s="7">
        <v>36470.85</v>
      </c>
      <c r="P743" s="7">
        <v>36470.85</v>
      </c>
    </row>
    <row r="744" spans="1:16" x14ac:dyDescent="0.2">
      <c r="A744" s="3">
        <v>228100</v>
      </c>
      <c r="B744" s="6" t="s">
        <v>634</v>
      </c>
      <c r="C744" s="7">
        <v>-1640542</v>
      </c>
      <c r="D744" s="7">
        <v>-1640542</v>
      </c>
      <c r="E744" s="7">
        <v>-1640542</v>
      </c>
      <c r="F744" s="7">
        <v>-1640542</v>
      </c>
      <c r="G744" s="7">
        <v>-1640542</v>
      </c>
      <c r="H744" s="7">
        <v>-1640542</v>
      </c>
      <c r="I744" s="7">
        <v>-1640542</v>
      </c>
      <c r="J744" s="7">
        <v>-1640542</v>
      </c>
      <c r="K744" s="7">
        <v>-1640542</v>
      </c>
      <c r="L744" s="7">
        <v>-1640542</v>
      </c>
      <c r="M744" s="7">
        <v>-1640542</v>
      </c>
      <c r="N744" s="7">
        <v>-1640542</v>
      </c>
      <c r="O744" s="7">
        <v>-1619964</v>
      </c>
      <c r="P744" s="7">
        <v>-1619964</v>
      </c>
    </row>
    <row r="745" spans="1:16" x14ac:dyDescent="0.2">
      <c r="A745" s="3">
        <v>228106</v>
      </c>
      <c r="B745" s="6" t="s">
        <v>635</v>
      </c>
      <c r="C745" s="7">
        <v>-2109150</v>
      </c>
      <c r="D745" s="7">
        <v>-2109150</v>
      </c>
      <c r="E745" s="7">
        <v>-2109150</v>
      </c>
      <c r="F745" s="7">
        <v>-2109150</v>
      </c>
      <c r="G745" s="7">
        <v>-2109150</v>
      </c>
      <c r="H745" s="7">
        <v>-2109150</v>
      </c>
      <c r="I745" s="7">
        <v>-2109150</v>
      </c>
      <c r="J745" s="7">
        <v>-2109150</v>
      </c>
      <c r="K745" s="7">
        <v>-2109150</v>
      </c>
      <c r="L745" s="7">
        <v>-2109150</v>
      </c>
      <c r="M745" s="7">
        <v>-2109150</v>
      </c>
      <c r="N745" s="7">
        <v>-2109150</v>
      </c>
      <c r="O745" s="7">
        <v>-2055546</v>
      </c>
      <c r="P745" s="7">
        <v>-2055546</v>
      </c>
    </row>
    <row r="746" spans="1:16" x14ac:dyDescent="0.2">
      <c r="A746" s="3">
        <v>229100</v>
      </c>
      <c r="B746" s="6" t="s">
        <v>636</v>
      </c>
      <c r="C746" s="7">
        <v>0</v>
      </c>
      <c r="D746" s="7">
        <v>0</v>
      </c>
      <c r="E746" s="7">
        <v>0</v>
      </c>
      <c r="F746" s="7">
        <v>0</v>
      </c>
      <c r="G746" s="7">
        <v>0</v>
      </c>
      <c r="H746" s="7">
        <v>0</v>
      </c>
      <c r="I746" s="7">
        <v>0</v>
      </c>
      <c r="J746" s="7">
        <v>0</v>
      </c>
      <c r="K746" s="7">
        <v>0</v>
      </c>
      <c r="L746" s="7">
        <v>0</v>
      </c>
      <c r="M746" s="7">
        <v>0</v>
      </c>
      <c r="N746" s="7">
        <v>0</v>
      </c>
      <c r="O746" s="7">
        <v>0</v>
      </c>
      <c r="P746" s="7">
        <v>0</v>
      </c>
    </row>
    <row r="747" spans="1:16" x14ac:dyDescent="0.2">
      <c r="A747" s="3">
        <v>232132</v>
      </c>
      <c r="B747" s="6" t="s">
        <v>637</v>
      </c>
      <c r="C747" s="7">
        <v>0</v>
      </c>
      <c r="D747" s="7">
        <v>0</v>
      </c>
      <c r="E747" s="7">
        <v>0</v>
      </c>
      <c r="F747" s="7">
        <v>0</v>
      </c>
      <c r="G747" s="7">
        <v>0</v>
      </c>
      <c r="H747" s="7">
        <v>0</v>
      </c>
      <c r="I747" s="7">
        <v>-5725864.3499999996</v>
      </c>
      <c r="J747" s="7">
        <v>-5725864.3499999996</v>
      </c>
      <c r="K747" s="7">
        <v>-5958199.6600000001</v>
      </c>
      <c r="L747" s="7">
        <v>-4386399.67</v>
      </c>
      <c r="M747" s="7">
        <v>-2594186.7000000002</v>
      </c>
      <c r="N747" s="7">
        <v>0.01</v>
      </c>
      <c r="O747" s="7">
        <v>0.01</v>
      </c>
      <c r="P747" s="7">
        <v>0.01</v>
      </c>
    </row>
    <row r="748" spans="1:16" x14ac:dyDescent="0.2">
      <c r="A748" s="3">
        <v>232199</v>
      </c>
      <c r="B748" s="6" t="s">
        <v>638</v>
      </c>
      <c r="C748" s="7">
        <v>0</v>
      </c>
      <c r="D748" s="7">
        <v>0</v>
      </c>
      <c r="E748" s="7">
        <v>0</v>
      </c>
      <c r="F748" s="7">
        <v>0</v>
      </c>
      <c r="G748" s="7">
        <v>0</v>
      </c>
      <c r="H748" s="7">
        <v>-17.12</v>
      </c>
      <c r="I748" s="7">
        <v>-104.64</v>
      </c>
      <c r="J748" s="7">
        <v>-104.64</v>
      </c>
      <c r="K748" s="7">
        <v>-104.64</v>
      </c>
      <c r="L748" s="7">
        <v>-104.64</v>
      </c>
      <c r="M748" s="7">
        <v>-104.64</v>
      </c>
      <c r="N748" s="7">
        <v>-437.61</v>
      </c>
      <c r="O748" s="7">
        <v>-437.61</v>
      </c>
      <c r="P748" s="7">
        <v>-437.61</v>
      </c>
    </row>
    <row r="749" spans="1:16" x14ac:dyDescent="0.2">
      <c r="A749" s="3">
        <v>232209</v>
      </c>
      <c r="B749" s="6" t="s">
        <v>638</v>
      </c>
      <c r="C749" s="7">
        <v>0</v>
      </c>
      <c r="D749" s="7">
        <v>0</v>
      </c>
      <c r="E749" s="7">
        <v>0</v>
      </c>
      <c r="F749" s="7">
        <v>0</v>
      </c>
      <c r="G749" s="7">
        <v>0</v>
      </c>
      <c r="H749" s="7">
        <v>0</v>
      </c>
      <c r="I749" s="7">
        <v>0</v>
      </c>
      <c r="J749" s="7">
        <v>0</v>
      </c>
      <c r="K749" s="7">
        <v>0</v>
      </c>
      <c r="L749" s="7">
        <v>0</v>
      </c>
      <c r="M749" s="7">
        <v>0</v>
      </c>
      <c r="N749" s="7">
        <v>0</v>
      </c>
      <c r="O749" s="7">
        <v>0</v>
      </c>
      <c r="P749" s="7">
        <v>0</v>
      </c>
    </row>
    <row r="750" spans="1:16" x14ac:dyDescent="0.2">
      <c r="A750" s="3">
        <v>237999</v>
      </c>
      <c r="B750" s="6" t="s">
        <v>639</v>
      </c>
      <c r="C750" s="7">
        <v>0</v>
      </c>
      <c r="D750" s="7">
        <v>0</v>
      </c>
      <c r="E750" s="7">
        <v>0</v>
      </c>
      <c r="F750" s="7">
        <v>0</v>
      </c>
      <c r="G750" s="7">
        <v>0</v>
      </c>
      <c r="H750" s="7">
        <v>0</v>
      </c>
      <c r="I750" s="7">
        <v>0</v>
      </c>
      <c r="J750" s="7">
        <v>0</v>
      </c>
      <c r="K750" s="7">
        <v>0</v>
      </c>
      <c r="L750" s="7">
        <v>0</v>
      </c>
      <c r="M750" s="7">
        <v>0</v>
      </c>
      <c r="N750" s="7">
        <v>0</v>
      </c>
      <c r="O750" s="7">
        <v>0</v>
      </c>
      <c r="P750" s="7">
        <v>0</v>
      </c>
    </row>
    <row r="751" spans="1:16" x14ac:dyDescent="0.2">
      <c r="A751" s="3">
        <v>242000</v>
      </c>
      <c r="B751" s="6" t="s">
        <v>640</v>
      </c>
      <c r="C751" s="7">
        <v>-14396158</v>
      </c>
      <c r="D751" s="7">
        <v>-14396158</v>
      </c>
      <c r="E751" s="7">
        <v>0</v>
      </c>
      <c r="F751" s="7">
        <v>-16671436</v>
      </c>
      <c r="G751" s="7">
        <v>-16671436</v>
      </c>
      <c r="H751" s="7">
        <v>-16671436</v>
      </c>
      <c r="I751" s="7">
        <v>-13594117</v>
      </c>
      <c r="J751" s="7">
        <v>-13594117</v>
      </c>
      <c r="K751" s="7">
        <v>-13594117</v>
      </c>
      <c r="L751" s="7">
        <v>-13288806</v>
      </c>
      <c r="M751" s="7">
        <v>-13288806</v>
      </c>
      <c r="N751" s="7">
        <v>-13288806</v>
      </c>
      <c r="O751" s="7">
        <v>-20400445</v>
      </c>
      <c r="P751" s="7">
        <v>-20400445</v>
      </c>
    </row>
    <row r="752" spans="1:16" x14ac:dyDescent="0.2">
      <c r="A752" s="3">
        <v>242003</v>
      </c>
      <c r="B752" s="6" t="s">
        <v>641</v>
      </c>
      <c r="C752" s="7">
        <v>0</v>
      </c>
      <c r="D752" s="7">
        <v>0</v>
      </c>
      <c r="E752" s="7">
        <v>0</v>
      </c>
      <c r="F752" s="7">
        <v>0</v>
      </c>
      <c r="G752" s="7">
        <v>0</v>
      </c>
      <c r="H752" s="7">
        <v>0</v>
      </c>
      <c r="I752" s="7">
        <v>0</v>
      </c>
      <c r="J752" s="7">
        <v>61868.800000000003</v>
      </c>
      <c r="K752" s="7">
        <v>74882.44</v>
      </c>
      <c r="L752" s="7">
        <v>74807.740000000005</v>
      </c>
      <c r="M752" s="7">
        <v>74834.92</v>
      </c>
      <c r="N752" s="7">
        <v>0</v>
      </c>
      <c r="O752" s="7">
        <v>0</v>
      </c>
      <c r="P752" s="7">
        <v>0</v>
      </c>
    </row>
    <row r="753" spans="1:16" x14ac:dyDescent="0.2">
      <c r="A753" s="3">
        <v>242008</v>
      </c>
      <c r="B753" s="6" t="s">
        <v>642</v>
      </c>
      <c r="C753" s="7">
        <v>-386997.98</v>
      </c>
      <c r="D753" s="7">
        <v>-386997.98</v>
      </c>
      <c r="E753" s="7">
        <v>-386997.98</v>
      </c>
      <c r="F753" s="7">
        <v>-383979.6</v>
      </c>
      <c r="G753" s="7">
        <v>-380961.22</v>
      </c>
      <c r="H753" s="7">
        <v>-377660.1</v>
      </c>
      <c r="I753" s="7">
        <v>-374641.72</v>
      </c>
      <c r="J753" s="7">
        <v>-371623.34</v>
      </c>
      <c r="K753" s="7">
        <v>-368604.48</v>
      </c>
      <c r="L753" s="7">
        <v>-365586.1</v>
      </c>
      <c r="M753" s="7">
        <v>-362567.72</v>
      </c>
      <c r="N753" s="7">
        <v>-359549.34</v>
      </c>
      <c r="O753" s="7">
        <v>-356460.16</v>
      </c>
      <c r="P753" s="7">
        <v>-356460.16</v>
      </c>
    </row>
    <row r="754" spans="1:16" x14ac:dyDescent="0.2">
      <c r="A754" s="3">
        <v>242010</v>
      </c>
      <c r="B754" s="6" t="s">
        <v>643</v>
      </c>
      <c r="C754" s="7">
        <v>-192424.7</v>
      </c>
      <c r="D754" s="7">
        <v>-192424.7</v>
      </c>
      <c r="E754" s="7">
        <v>-192424.7</v>
      </c>
      <c r="F754" s="7">
        <v>-514122.07</v>
      </c>
      <c r="G754" s="7">
        <v>-343833.22</v>
      </c>
      <c r="H754" s="7">
        <v>-315421.96000000002</v>
      </c>
      <c r="I754" s="7">
        <v>-401905.59</v>
      </c>
      <c r="J754" s="7">
        <v>-444581</v>
      </c>
      <c r="K754" s="7">
        <v>-391916.94</v>
      </c>
      <c r="L754" s="7">
        <v>-339252.88</v>
      </c>
      <c r="M754" s="7">
        <v>-438820.61</v>
      </c>
      <c r="N754" s="7">
        <v>-470083.12</v>
      </c>
      <c r="O754" s="7">
        <v>-560638.21</v>
      </c>
      <c r="P754" s="7">
        <v>-560638.21</v>
      </c>
    </row>
    <row r="755" spans="1:16" x14ac:dyDescent="0.2">
      <c r="A755" s="3">
        <v>242011</v>
      </c>
      <c r="B755" s="6" t="s">
        <v>644</v>
      </c>
      <c r="C755" s="7">
        <v>-305274.59000000003</v>
      </c>
      <c r="D755" s="7">
        <v>-305274.59000000003</v>
      </c>
      <c r="E755" s="7">
        <v>-305274.59000000003</v>
      </c>
      <c r="F755" s="7">
        <v>-300621.12</v>
      </c>
      <c r="G755" s="7">
        <v>-298299.26</v>
      </c>
      <c r="H755" s="7">
        <v>-295977.40000000002</v>
      </c>
      <c r="I755" s="7">
        <v>-293655.53999999998</v>
      </c>
      <c r="J755" s="7">
        <v>-288676.03000000003</v>
      </c>
      <c r="K755" s="7">
        <v>-286354.17</v>
      </c>
      <c r="L755" s="7">
        <v>-284032.31</v>
      </c>
      <c r="M755" s="7">
        <v>-281507.78000000003</v>
      </c>
      <c r="N755" s="7">
        <v>-279077</v>
      </c>
      <c r="O755" s="7">
        <v>-276646.21999999997</v>
      </c>
      <c r="P755" s="7">
        <v>-276646.21999999997</v>
      </c>
    </row>
    <row r="756" spans="1:16" x14ac:dyDescent="0.2">
      <c r="A756" s="3">
        <v>242017</v>
      </c>
      <c r="B756" s="6" t="s">
        <v>645</v>
      </c>
      <c r="C756" s="7">
        <v>-27.96</v>
      </c>
      <c r="D756" s="7">
        <v>-27.96</v>
      </c>
      <c r="E756" s="7">
        <v>-27.96</v>
      </c>
      <c r="F756" s="7">
        <v>-27.96</v>
      </c>
      <c r="G756" s="7">
        <v>-27.96</v>
      </c>
      <c r="H756" s="7">
        <v>-27.96</v>
      </c>
      <c r="I756" s="7">
        <v>-27.96</v>
      </c>
      <c r="J756" s="7">
        <v>-27.96</v>
      </c>
      <c r="K756" s="7">
        <v>-27.96</v>
      </c>
      <c r="L756" s="7">
        <v>-27.96</v>
      </c>
      <c r="M756" s="7">
        <v>-5706.78</v>
      </c>
      <c r="N756" s="7">
        <v>-25.46</v>
      </c>
      <c r="O756" s="7">
        <v>-25.46</v>
      </c>
      <c r="P756" s="7">
        <v>-25.46</v>
      </c>
    </row>
    <row r="757" spans="1:16" x14ac:dyDescent="0.2">
      <c r="A757" s="3">
        <v>242018</v>
      </c>
      <c r="B757" s="6" t="s">
        <v>646</v>
      </c>
      <c r="C757" s="7">
        <v>100846.46</v>
      </c>
      <c r="D757" s="7">
        <v>100846.46</v>
      </c>
      <c r="E757" s="7">
        <v>100846.46</v>
      </c>
      <c r="F757" s="7">
        <v>0</v>
      </c>
      <c r="G757" s="7">
        <v>0</v>
      </c>
      <c r="H757" s="7">
        <v>0</v>
      </c>
      <c r="I757" s="7">
        <v>0</v>
      </c>
      <c r="J757" s="7">
        <v>0</v>
      </c>
      <c r="K757" s="7">
        <v>0</v>
      </c>
      <c r="L757" s="7">
        <v>0</v>
      </c>
      <c r="M757" s="7">
        <v>0</v>
      </c>
      <c r="N757" s="7">
        <v>0</v>
      </c>
      <c r="O757" s="7">
        <v>0</v>
      </c>
      <c r="P757" s="7">
        <v>0</v>
      </c>
    </row>
    <row r="758" spans="1:16" x14ac:dyDescent="0.2">
      <c r="A758" s="3">
        <v>242057</v>
      </c>
      <c r="B758" s="6" t="s">
        <v>647</v>
      </c>
      <c r="C758" s="7">
        <v>-40645.230000000003</v>
      </c>
      <c r="D758" s="7">
        <v>71107.64</v>
      </c>
      <c r="E758" s="7">
        <v>-43677.53</v>
      </c>
      <c r="F758" s="7">
        <v>-39734.19</v>
      </c>
      <c r="G758" s="7">
        <v>-18933.91</v>
      </c>
      <c r="H758" s="7">
        <v>-30026.17</v>
      </c>
      <c r="I758" s="7">
        <v>-41118.43</v>
      </c>
      <c r="J758" s="7">
        <v>-11956.15</v>
      </c>
      <c r="K758" s="7">
        <v>-22956.15</v>
      </c>
      <c r="L758" s="7">
        <v>-33956.15</v>
      </c>
      <c r="M758" s="7">
        <v>-12000</v>
      </c>
      <c r="N758" s="7">
        <v>-24000</v>
      </c>
      <c r="O758" s="7">
        <v>-36000</v>
      </c>
      <c r="P758" s="7">
        <v>-36000</v>
      </c>
    </row>
    <row r="759" spans="1:16" x14ac:dyDescent="0.2">
      <c r="A759" s="3">
        <v>242064</v>
      </c>
      <c r="B759" s="6" t="s">
        <v>648</v>
      </c>
      <c r="C759" s="7">
        <v>-20114.09</v>
      </c>
      <c r="D759" s="7">
        <v>-45234.09</v>
      </c>
      <c r="E759" s="7">
        <v>-22964.09</v>
      </c>
      <c r="F759" s="7">
        <v>-17714.09</v>
      </c>
      <c r="G759" s="7">
        <v>-8886.66</v>
      </c>
      <c r="H759" s="7">
        <v>-2926.66</v>
      </c>
      <c r="I759" s="7">
        <v>-7183.86</v>
      </c>
      <c r="J759" s="7">
        <v>-29652.66</v>
      </c>
      <c r="K759" s="7">
        <v>-32045.06</v>
      </c>
      <c r="L759" s="7">
        <v>-31695.06</v>
      </c>
      <c r="M759" s="7">
        <v>-18227.060000000001</v>
      </c>
      <c r="N759" s="7">
        <v>-18714.45</v>
      </c>
      <c r="O759" s="7">
        <v>-26434.45</v>
      </c>
      <c r="P759" s="7">
        <v>-26434.45</v>
      </c>
    </row>
    <row r="760" spans="1:16" x14ac:dyDescent="0.2">
      <c r="A760" s="3">
        <v>242066</v>
      </c>
      <c r="B760" s="6" t="s">
        <v>649</v>
      </c>
      <c r="C760" s="7">
        <v>20831.37</v>
      </c>
      <c r="D760" s="7">
        <v>-89418.63</v>
      </c>
      <c r="E760" s="7">
        <v>-102618.63</v>
      </c>
      <c r="F760" s="7">
        <v>-126640.79</v>
      </c>
      <c r="G760" s="7">
        <v>-85087.96</v>
      </c>
      <c r="H760" s="7">
        <v>-124667.95</v>
      </c>
      <c r="I760" s="7">
        <v>-122367.95</v>
      </c>
      <c r="J760" s="7">
        <v>-122367.95</v>
      </c>
      <c r="K760" s="7">
        <v>-122367.95</v>
      </c>
      <c r="L760" s="7">
        <v>-55812.95</v>
      </c>
      <c r="M760" s="7">
        <v>-55812.95</v>
      </c>
      <c r="N760" s="7">
        <v>-577.54</v>
      </c>
      <c r="O760" s="7">
        <v>-577.54</v>
      </c>
      <c r="P760" s="7">
        <v>-577.54</v>
      </c>
    </row>
    <row r="761" spans="1:16" x14ac:dyDescent="0.2">
      <c r="A761" s="3">
        <v>242067</v>
      </c>
      <c r="B761" s="6" t="s">
        <v>650</v>
      </c>
      <c r="C761" s="7">
        <v>24.63</v>
      </c>
      <c r="D761" s="7">
        <v>24.63</v>
      </c>
      <c r="E761" s="7">
        <v>24.63</v>
      </c>
      <c r="F761" s="7">
        <v>24.63</v>
      </c>
      <c r="G761" s="7">
        <v>24.63</v>
      </c>
      <c r="H761" s="7">
        <v>24.63</v>
      </c>
      <c r="I761" s="7">
        <v>24.63</v>
      </c>
      <c r="J761" s="7">
        <v>24.63</v>
      </c>
      <c r="K761" s="7">
        <v>24.63</v>
      </c>
      <c r="L761" s="7">
        <v>24.63</v>
      </c>
      <c r="M761" s="7">
        <v>24.63</v>
      </c>
      <c r="N761" s="7">
        <v>24.63</v>
      </c>
      <c r="O761" s="7">
        <v>24.63</v>
      </c>
      <c r="P761" s="7">
        <v>24.63</v>
      </c>
    </row>
    <row r="762" spans="1:16" x14ac:dyDescent="0.2">
      <c r="A762" s="3">
        <v>242072</v>
      </c>
      <c r="B762" s="6" t="s">
        <v>651</v>
      </c>
      <c r="C762" s="7">
        <v>318.55</v>
      </c>
      <c r="D762" s="7">
        <v>3518.55</v>
      </c>
      <c r="E762" s="7">
        <v>10168.549999999999</v>
      </c>
      <c r="F762" s="7">
        <v>12568.55</v>
      </c>
      <c r="G762" s="7">
        <v>13018.55</v>
      </c>
      <c r="H762" s="7">
        <v>10018.549999999999</v>
      </c>
      <c r="I762" s="7">
        <v>11968.55</v>
      </c>
      <c r="J762" s="7">
        <v>11118.55</v>
      </c>
      <c r="K762" s="7">
        <v>12068.55</v>
      </c>
      <c r="L762" s="7">
        <v>15318.55</v>
      </c>
      <c r="M762" s="7">
        <v>7268.55</v>
      </c>
      <c r="N762" s="7">
        <v>-3034.45</v>
      </c>
      <c r="O762" s="7">
        <v>-18784.45</v>
      </c>
      <c r="P762" s="7">
        <v>-18784.45</v>
      </c>
    </row>
    <row r="763" spans="1:16" x14ac:dyDescent="0.2">
      <c r="A763" s="3">
        <v>242073</v>
      </c>
      <c r="B763" s="6" t="s">
        <v>652</v>
      </c>
      <c r="C763" s="7">
        <v>0</v>
      </c>
      <c r="D763" s="7">
        <v>0</v>
      </c>
      <c r="E763" s="7">
        <v>0</v>
      </c>
      <c r="F763" s="7">
        <v>0</v>
      </c>
      <c r="G763" s="7">
        <v>0</v>
      </c>
      <c r="H763" s="7">
        <v>-1738</v>
      </c>
      <c r="I763" s="7">
        <v>-1529.01</v>
      </c>
      <c r="J763" s="7">
        <v>70.989999999999995</v>
      </c>
      <c r="K763" s="7">
        <v>-3329.01</v>
      </c>
      <c r="L763" s="7">
        <v>-1229.01</v>
      </c>
      <c r="M763" s="7">
        <v>-2829.01</v>
      </c>
      <c r="N763" s="7">
        <v>-1529.01</v>
      </c>
      <c r="O763" s="7">
        <v>-2529.0100000000002</v>
      </c>
      <c r="P763" s="7">
        <v>-2529.0100000000002</v>
      </c>
    </row>
    <row r="764" spans="1:16" x14ac:dyDescent="0.2">
      <c r="A764" s="3">
        <v>242074</v>
      </c>
      <c r="B764" s="6" t="s">
        <v>653</v>
      </c>
      <c r="C764" s="7">
        <v>0</v>
      </c>
      <c r="D764" s="7">
        <v>0</v>
      </c>
      <c r="E764" s="7">
        <v>0</v>
      </c>
      <c r="F764" s="7">
        <v>0</v>
      </c>
      <c r="G764" s="7">
        <v>0</v>
      </c>
      <c r="H764" s="7">
        <v>-7200</v>
      </c>
      <c r="I764" s="7">
        <v>-12200</v>
      </c>
      <c r="J764" s="7">
        <v>-32200</v>
      </c>
      <c r="K764" s="7">
        <v>-42200</v>
      </c>
      <c r="L764" s="7">
        <v>-10000</v>
      </c>
      <c r="M764" s="7">
        <v>-10000</v>
      </c>
      <c r="N764" s="7">
        <v>0</v>
      </c>
      <c r="O764" s="7">
        <v>0</v>
      </c>
      <c r="P764" s="7">
        <v>0</v>
      </c>
    </row>
    <row r="765" spans="1:16" x14ac:dyDescent="0.2">
      <c r="A765" s="3">
        <v>242075</v>
      </c>
      <c r="B765" s="6" t="s">
        <v>654</v>
      </c>
      <c r="C765" s="7">
        <v>-4140</v>
      </c>
      <c r="D765" s="7">
        <v>-4140</v>
      </c>
      <c r="E765" s="7">
        <v>-4140</v>
      </c>
      <c r="F765" s="7">
        <v>-4140</v>
      </c>
      <c r="G765" s="7">
        <v>-5865</v>
      </c>
      <c r="H765" s="7">
        <v>-11960</v>
      </c>
      <c r="I765" s="7">
        <v>-11960</v>
      </c>
      <c r="J765" s="7">
        <v>-230</v>
      </c>
      <c r="K765" s="7">
        <v>-230</v>
      </c>
      <c r="L765" s="7">
        <v>-1610</v>
      </c>
      <c r="M765" s="7">
        <v>-3565</v>
      </c>
      <c r="N765" s="7">
        <v>-3565</v>
      </c>
      <c r="O765" s="7">
        <v>-3565</v>
      </c>
      <c r="P765" s="7">
        <v>-3565</v>
      </c>
    </row>
    <row r="766" spans="1:16" x14ac:dyDescent="0.2">
      <c r="A766" s="3">
        <v>242091</v>
      </c>
      <c r="B766" s="6" t="s">
        <v>655</v>
      </c>
      <c r="C766" s="7">
        <v>-218578.3</v>
      </c>
      <c r="D766" s="7">
        <v>-218578.3</v>
      </c>
      <c r="E766" s="7">
        <v>-218578.3</v>
      </c>
      <c r="F766" s="7">
        <v>-218578.3</v>
      </c>
      <c r="G766" s="7">
        <v>-218578.3</v>
      </c>
      <c r="H766" s="7">
        <v>-218578.3</v>
      </c>
      <c r="I766" s="7">
        <v>-218578.3</v>
      </c>
      <c r="J766" s="7">
        <v>-218578.3</v>
      </c>
      <c r="K766" s="7">
        <v>-218578.3</v>
      </c>
      <c r="L766" s="7">
        <v>-218578.3</v>
      </c>
      <c r="M766" s="7">
        <v>-218578.3</v>
      </c>
      <c r="N766" s="7">
        <v>-218578.3</v>
      </c>
      <c r="O766" s="7">
        <v>-218578.3</v>
      </c>
      <c r="P766" s="7">
        <v>-218578.3</v>
      </c>
    </row>
    <row r="767" spans="1:16" x14ac:dyDescent="0.2">
      <c r="A767" s="3">
        <v>242100</v>
      </c>
      <c r="B767" s="6" t="s">
        <v>656</v>
      </c>
      <c r="C767" s="7">
        <v>-820368.07</v>
      </c>
      <c r="D767" s="7">
        <v>-1014398.38</v>
      </c>
      <c r="E767" s="7">
        <v>-1134534.1200000001</v>
      </c>
      <c r="F767" s="7">
        <v>-1103670.3</v>
      </c>
      <c r="G767" s="7">
        <v>-1083303.81</v>
      </c>
      <c r="H767" s="7">
        <v>-1092700.58</v>
      </c>
      <c r="I767" s="7">
        <v>-813104.79</v>
      </c>
      <c r="J767" s="7">
        <v>-630283.06999999995</v>
      </c>
      <c r="K767" s="7">
        <v>-526960.47</v>
      </c>
      <c r="L767" s="7">
        <v>-452725.48</v>
      </c>
      <c r="M767" s="7">
        <v>-394054.99</v>
      </c>
      <c r="N767" s="7">
        <v>-488765.98</v>
      </c>
      <c r="O767" s="7">
        <v>-795133.48</v>
      </c>
      <c r="P767" s="7">
        <v>-795133.48</v>
      </c>
    </row>
    <row r="768" spans="1:16" x14ac:dyDescent="0.2">
      <c r="A768" s="3">
        <v>242101</v>
      </c>
      <c r="B768" s="6" t="s">
        <v>657</v>
      </c>
      <c r="C768" s="7">
        <v>0</v>
      </c>
      <c r="D768" s="7">
        <v>0</v>
      </c>
      <c r="E768" s="7">
        <v>0</v>
      </c>
      <c r="F768" s="7">
        <v>0</v>
      </c>
      <c r="G768" s="7">
        <v>0</v>
      </c>
      <c r="H768" s="7">
        <v>0</v>
      </c>
      <c r="I768" s="7">
        <v>0</v>
      </c>
      <c r="J768" s="7">
        <v>0</v>
      </c>
      <c r="K768" s="7">
        <v>0</v>
      </c>
      <c r="L768" s="7">
        <v>0</v>
      </c>
      <c r="M768" s="7">
        <v>0</v>
      </c>
      <c r="N768" s="7">
        <v>0</v>
      </c>
      <c r="O768" s="7">
        <v>0</v>
      </c>
      <c r="P768" s="7">
        <v>0</v>
      </c>
    </row>
    <row r="769" spans="1:16" x14ac:dyDescent="0.2">
      <c r="A769" s="3">
        <v>242102</v>
      </c>
      <c r="B769" s="6" t="s">
        <v>658</v>
      </c>
      <c r="C769" s="7">
        <v>-3022001.2</v>
      </c>
      <c r="D769" s="7">
        <v>-3017135.42</v>
      </c>
      <c r="E769" s="7">
        <v>-2410559.2799999998</v>
      </c>
      <c r="F769" s="7">
        <v>-2337904.1</v>
      </c>
      <c r="G769" s="7">
        <v>-1775980.97</v>
      </c>
      <c r="H769" s="7">
        <v>-1394712.59</v>
      </c>
      <c r="I769" s="7">
        <v>-670695.72</v>
      </c>
      <c r="J769" s="7">
        <v>-621649.05000000005</v>
      </c>
      <c r="K769" s="7">
        <v>-540750.81000000006</v>
      </c>
      <c r="L769" s="7">
        <v>-544914.55000000005</v>
      </c>
      <c r="M769" s="7">
        <v>-718999.16</v>
      </c>
      <c r="N769" s="7">
        <v>-1538962.54</v>
      </c>
      <c r="O769" s="7">
        <v>-2643705.5299999998</v>
      </c>
      <c r="P769" s="7">
        <v>-2643705.5299999998</v>
      </c>
    </row>
    <row r="770" spans="1:16" x14ac:dyDescent="0.2">
      <c r="A770" s="3">
        <v>242104</v>
      </c>
      <c r="B770" s="6" t="s">
        <v>659</v>
      </c>
      <c r="C770" s="7">
        <v>-1578414.76</v>
      </c>
      <c r="D770" s="7">
        <v>-1840708.15</v>
      </c>
      <c r="E770" s="7">
        <v>-2045721.25</v>
      </c>
      <c r="F770" s="7">
        <v>-2211622.7799999998</v>
      </c>
      <c r="G770" s="7">
        <v>-2225747.89</v>
      </c>
      <c r="H770" s="7">
        <v>-2268365.9</v>
      </c>
      <c r="I770" s="7">
        <v>-2118303.34</v>
      </c>
      <c r="J770" s="7">
        <v>-2099799.79</v>
      </c>
      <c r="K770" s="7">
        <v>-2016364.04</v>
      </c>
      <c r="L770" s="7">
        <v>-1913041.45</v>
      </c>
      <c r="M770" s="7">
        <v>-1907267.04</v>
      </c>
      <c r="N770" s="7">
        <v>-1729415.09</v>
      </c>
      <c r="O770" s="7">
        <v>-1923251.58</v>
      </c>
      <c r="P770" s="7">
        <v>-1923251.58</v>
      </c>
    </row>
    <row r="771" spans="1:16" x14ac:dyDescent="0.2">
      <c r="A771" s="3">
        <v>242105</v>
      </c>
      <c r="B771" s="6" t="s">
        <v>660</v>
      </c>
      <c r="C771" s="7">
        <v>-104178.87</v>
      </c>
      <c r="D771" s="7">
        <v>-147128.26999999999</v>
      </c>
      <c r="E771" s="7">
        <v>-279263.88</v>
      </c>
      <c r="F771" s="7">
        <v>-219823.94</v>
      </c>
      <c r="G771" s="7">
        <v>-188796.78</v>
      </c>
      <c r="H771" s="7">
        <v>-168895.33</v>
      </c>
      <c r="I771" s="7">
        <v>-155452.71</v>
      </c>
      <c r="J771" s="7">
        <v>-143181.51999999999</v>
      </c>
      <c r="K771" s="7">
        <v>-131776.37</v>
      </c>
      <c r="L771" s="7">
        <v>-126481.88</v>
      </c>
      <c r="M771" s="7">
        <v>-130144.56</v>
      </c>
      <c r="N771" s="7">
        <v>-154371.6</v>
      </c>
      <c r="O771" s="7">
        <v>-213810.31</v>
      </c>
      <c r="P771" s="7">
        <v>-213810.31</v>
      </c>
    </row>
    <row r="772" spans="1:16" x14ac:dyDescent="0.2">
      <c r="A772" s="3">
        <v>242107</v>
      </c>
      <c r="B772" s="6" t="s">
        <v>661</v>
      </c>
      <c r="C772" s="7">
        <v>-77839.41</v>
      </c>
      <c r="D772" s="7">
        <v>-36154</v>
      </c>
      <c r="E772" s="7">
        <v>6550.5</v>
      </c>
      <c r="F772" s="7">
        <v>16821.5</v>
      </c>
      <c r="G772" s="7">
        <v>-1130</v>
      </c>
      <c r="H772" s="7">
        <v>-16858</v>
      </c>
      <c r="I772" s="7">
        <v>0</v>
      </c>
      <c r="J772" s="7">
        <v>-7703</v>
      </c>
      <c r="K772" s="7">
        <v>-3620</v>
      </c>
      <c r="L772" s="7">
        <v>0</v>
      </c>
      <c r="M772" s="7">
        <v>-1083.8599999999999</v>
      </c>
      <c r="N772" s="7">
        <v>90</v>
      </c>
      <c r="O772" s="7">
        <v>0</v>
      </c>
      <c r="P772" s="7">
        <v>0</v>
      </c>
    </row>
    <row r="773" spans="1:16" x14ac:dyDescent="0.2">
      <c r="A773" s="3">
        <v>242108</v>
      </c>
      <c r="B773" s="6" t="s">
        <v>662</v>
      </c>
      <c r="C773" s="7">
        <v>-159</v>
      </c>
      <c r="D773" s="7">
        <v>0</v>
      </c>
      <c r="E773" s="7">
        <v>0</v>
      </c>
      <c r="F773" s="7">
        <v>0</v>
      </c>
      <c r="G773" s="7">
        <v>0</v>
      </c>
      <c r="H773" s="7">
        <v>-3016</v>
      </c>
      <c r="I773" s="7">
        <v>0</v>
      </c>
      <c r="J773" s="7">
        <v>0</v>
      </c>
      <c r="K773" s="7">
        <v>0</v>
      </c>
      <c r="L773" s="7">
        <v>0</v>
      </c>
      <c r="M773" s="7">
        <v>0</v>
      </c>
      <c r="N773" s="7">
        <v>0</v>
      </c>
      <c r="O773" s="7">
        <v>0</v>
      </c>
      <c r="P773" s="7">
        <v>0</v>
      </c>
    </row>
    <row r="774" spans="1:16" x14ac:dyDescent="0.2">
      <c r="A774" s="3">
        <v>242109</v>
      </c>
      <c r="B774" s="6" t="s">
        <v>663</v>
      </c>
      <c r="C774" s="7">
        <v>0</v>
      </c>
      <c r="D774" s="7">
        <v>0</v>
      </c>
      <c r="E774" s="7">
        <v>0</v>
      </c>
      <c r="F774" s="7">
        <v>0</v>
      </c>
      <c r="G774" s="7">
        <v>0</v>
      </c>
      <c r="H774" s="7">
        <v>0</v>
      </c>
      <c r="I774" s="7">
        <v>0</v>
      </c>
      <c r="J774" s="7">
        <v>0</v>
      </c>
      <c r="K774" s="7">
        <v>0</v>
      </c>
      <c r="L774" s="7">
        <v>0</v>
      </c>
      <c r="M774" s="7">
        <v>0</v>
      </c>
      <c r="N774" s="7">
        <v>0</v>
      </c>
      <c r="O774" s="7">
        <v>0</v>
      </c>
      <c r="P774" s="7">
        <v>0</v>
      </c>
    </row>
    <row r="775" spans="1:16" x14ac:dyDescent="0.2">
      <c r="A775" s="3">
        <v>242140</v>
      </c>
      <c r="B775" s="6" t="s">
        <v>664</v>
      </c>
      <c r="C775" s="7">
        <v>-339636.69</v>
      </c>
      <c r="D775" s="7">
        <v>-263599.48</v>
      </c>
      <c r="E775" s="7">
        <v>-281296.40999999997</v>
      </c>
      <c r="F775" s="7">
        <v>-162400.13</v>
      </c>
      <c r="G775" s="7">
        <v>-163246.73000000001</v>
      </c>
      <c r="H775" s="7">
        <v>-165781.09</v>
      </c>
      <c r="I775" s="7">
        <v>-164760.9</v>
      </c>
      <c r="J775" s="7">
        <v>-169525.45</v>
      </c>
      <c r="K775" s="7">
        <v>-185755.3</v>
      </c>
      <c r="L775" s="7">
        <v>-206857.69</v>
      </c>
      <c r="M775" s="7">
        <v>-256213.09</v>
      </c>
      <c r="N775" s="7">
        <v>-300002.76</v>
      </c>
      <c r="O775" s="7">
        <v>-211330.29</v>
      </c>
      <c r="P775" s="7">
        <v>-211330.29</v>
      </c>
    </row>
    <row r="776" spans="1:16" x14ac:dyDescent="0.2">
      <c r="A776" s="3">
        <v>242145</v>
      </c>
      <c r="B776" s="6" t="s">
        <v>665</v>
      </c>
      <c r="C776" s="7">
        <v>0</v>
      </c>
      <c r="D776" s="7">
        <v>0</v>
      </c>
      <c r="E776" s="7">
        <v>0</v>
      </c>
      <c r="F776" s="7">
        <v>0</v>
      </c>
      <c r="G776" s="7">
        <v>0</v>
      </c>
      <c r="H776" s="7">
        <v>0</v>
      </c>
      <c r="I776" s="7">
        <v>0</v>
      </c>
      <c r="J776" s="7">
        <v>0</v>
      </c>
      <c r="K776" s="7">
        <v>0</v>
      </c>
      <c r="L776" s="7">
        <v>11559.72</v>
      </c>
      <c r="M776" s="7">
        <v>-4500</v>
      </c>
      <c r="N776" s="7">
        <v>-2956</v>
      </c>
      <c r="O776" s="7">
        <v>3707.79</v>
      </c>
      <c r="P776" s="7">
        <v>3707.79</v>
      </c>
    </row>
    <row r="777" spans="1:16" x14ac:dyDescent="0.2">
      <c r="A777" s="3">
        <v>242910</v>
      </c>
      <c r="B777" s="6" t="s">
        <v>666</v>
      </c>
      <c r="C777" s="7">
        <v>0</v>
      </c>
      <c r="D777" s="7">
        <v>0</v>
      </c>
      <c r="E777" s="7">
        <v>0</v>
      </c>
      <c r="F777" s="7">
        <v>0</v>
      </c>
      <c r="G777" s="7">
        <v>0</v>
      </c>
      <c r="H777" s="7">
        <v>0</v>
      </c>
      <c r="I777" s="7">
        <v>0</v>
      </c>
      <c r="J777" s="7">
        <v>0</v>
      </c>
      <c r="K777" s="7">
        <v>0</v>
      </c>
      <c r="L777" s="7">
        <v>0</v>
      </c>
      <c r="M777" s="7">
        <v>0</v>
      </c>
      <c r="N777" s="7">
        <v>0</v>
      </c>
      <c r="O777" s="7">
        <v>0</v>
      </c>
      <c r="P777" s="7">
        <v>0</v>
      </c>
    </row>
    <row r="778" spans="1:16" x14ac:dyDescent="0.2">
      <c r="A778" s="3">
        <v>242916</v>
      </c>
      <c r="B778" s="6" t="s">
        <v>667</v>
      </c>
      <c r="C778" s="7">
        <v>0</v>
      </c>
      <c r="D778" s="7">
        <v>0</v>
      </c>
      <c r="E778" s="7">
        <v>0</v>
      </c>
      <c r="F778" s="7">
        <v>0</v>
      </c>
      <c r="G778" s="7">
        <v>0</v>
      </c>
      <c r="H778" s="7">
        <v>0</v>
      </c>
      <c r="I778" s="7">
        <v>0</v>
      </c>
      <c r="J778" s="7">
        <v>0</v>
      </c>
      <c r="K778" s="7">
        <v>0</v>
      </c>
      <c r="L778" s="7">
        <v>0</v>
      </c>
      <c r="M778" s="7">
        <v>0</v>
      </c>
      <c r="N778" s="7">
        <v>0</v>
      </c>
      <c r="O778" s="7">
        <v>0</v>
      </c>
      <c r="P778" s="7">
        <v>0</v>
      </c>
    </row>
    <row r="779" spans="1:16" x14ac:dyDescent="0.2">
      <c r="A779" s="3">
        <v>242920</v>
      </c>
      <c r="B779" s="6" t="s">
        <v>668</v>
      </c>
      <c r="C779" s="7">
        <v>0</v>
      </c>
      <c r="D779" s="7">
        <v>0</v>
      </c>
      <c r="E779" s="7">
        <v>0</v>
      </c>
      <c r="F779" s="7">
        <v>0</v>
      </c>
      <c r="G779" s="7">
        <v>0</v>
      </c>
      <c r="H779" s="7">
        <v>0</v>
      </c>
      <c r="I779" s="7">
        <v>0</v>
      </c>
      <c r="J779" s="7">
        <v>0</v>
      </c>
      <c r="K779" s="7">
        <v>0</v>
      </c>
      <c r="L779" s="7">
        <v>0</v>
      </c>
      <c r="M779" s="7">
        <v>0</v>
      </c>
      <c r="N779" s="7">
        <v>0</v>
      </c>
      <c r="O779" s="7">
        <v>0</v>
      </c>
      <c r="P779" s="7">
        <v>0</v>
      </c>
    </row>
    <row r="780" spans="1:16" x14ac:dyDescent="0.2">
      <c r="A780" s="3">
        <v>242926</v>
      </c>
      <c r="B780" s="6" t="s">
        <v>669</v>
      </c>
      <c r="C780" s="7">
        <v>0</v>
      </c>
      <c r="D780" s="7">
        <v>0</v>
      </c>
      <c r="E780" s="7">
        <v>0</v>
      </c>
      <c r="F780" s="7">
        <v>0</v>
      </c>
      <c r="G780" s="7">
        <v>0</v>
      </c>
      <c r="H780" s="7">
        <v>0</v>
      </c>
      <c r="I780" s="7">
        <v>0</v>
      </c>
      <c r="J780" s="7">
        <v>0</v>
      </c>
      <c r="K780" s="7">
        <v>0</v>
      </c>
      <c r="L780" s="7">
        <v>0</v>
      </c>
      <c r="M780" s="7">
        <v>0</v>
      </c>
      <c r="N780" s="7">
        <v>0</v>
      </c>
      <c r="O780" s="7">
        <v>0</v>
      </c>
      <c r="P780" s="7">
        <v>0</v>
      </c>
    </row>
    <row r="781" spans="1:16" x14ac:dyDescent="0.2">
      <c r="A781" s="3">
        <v>242980</v>
      </c>
      <c r="B781" s="6" t="s">
        <v>670</v>
      </c>
      <c r="C781" s="7">
        <v>0</v>
      </c>
      <c r="D781" s="7">
        <v>0</v>
      </c>
      <c r="E781" s="7">
        <v>0</v>
      </c>
      <c r="F781" s="7">
        <v>0</v>
      </c>
      <c r="G781" s="7">
        <v>0</v>
      </c>
      <c r="H781" s="7">
        <v>0</v>
      </c>
      <c r="I781" s="7">
        <v>0</v>
      </c>
      <c r="J781" s="7">
        <v>0</v>
      </c>
      <c r="K781" s="7">
        <v>0</v>
      </c>
      <c r="L781" s="7">
        <v>0</v>
      </c>
      <c r="M781" s="7">
        <v>0</v>
      </c>
      <c r="N781" s="7">
        <v>0</v>
      </c>
      <c r="O781" s="7">
        <v>0</v>
      </c>
      <c r="P781" s="7">
        <v>0</v>
      </c>
    </row>
    <row r="782" spans="1:16" x14ac:dyDescent="0.2">
      <c r="A782" s="3">
        <v>242990</v>
      </c>
      <c r="B782" s="6" t="s">
        <v>671</v>
      </c>
      <c r="C782" s="7">
        <v>0</v>
      </c>
      <c r="D782" s="7">
        <v>0</v>
      </c>
      <c r="E782" s="7">
        <v>0</v>
      </c>
      <c r="F782" s="7">
        <v>0</v>
      </c>
      <c r="G782" s="7">
        <v>0</v>
      </c>
      <c r="H782" s="7">
        <v>0</v>
      </c>
      <c r="I782" s="7">
        <v>0</v>
      </c>
      <c r="J782" s="7">
        <v>0</v>
      </c>
      <c r="K782" s="7">
        <v>0</v>
      </c>
      <c r="L782" s="7">
        <v>0</v>
      </c>
      <c r="M782" s="7">
        <v>0</v>
      </c>
      <c r="N782" s="7">
        <v>0</v>
      </c>
      <c r="O782" s="7">
        <v>0</v>
      </c>
      <c r="P782" s="7">
        <v>0</v>
      </c>
    </row>
    <row r="783" spans="1:16" x14ac:dyDescent="0.2">
      <c r="A783" s="3">
        <v>242999</v>
      </c>
      <c r="B783" s="6" t="s">
        <v>672</v>
      </c>
      <c r="C783" s="7">
        <v>5342.41</v>
      </c>
      <c r="D783" s="7">
        <v>4572.2299999999996</v>
      </c>
      <c r="E783" s="7">
        <v>4487.25</v>
      </c>
      <c r="F783" s="7">
        <v>133055.97</v>
      </c>
      <c r="G783" s="7">
        <v>133055.97</v>
      </c>
      <c r="H783" s="7">
        <v>133055.97</v>
      </c>
      <c r="I783" s="7">
        <v>133055.97</v>
      </c>
      <c r="J783" s="7">
        <v>133055.97</v>
      </c>
      <c r="K783" s="7">
        <v>133574.72</v>
      </c>
      <c r="L783" s="7">
        <v>133574.72</v>
      </c>
      <c r="M783" s="7">
        <v>134093.47</v>
      </c>
      <c r="N783" s="7">
        <v>234094.75</v>
      </c>
      <c r="O783" s="7">
        <v>233891.06</v>
      </c>
      <c r="P783" s="7">
        <v>233891.06</v>
      </c>
    </row>
    <row r="784" spans="1:16" x14ac:dyDescent="0.2">
      <c r="A784" s="3">
        <v>243000</v>
      </c>
      <c r="B784" s="6" t="s">
        <v>673</v>
      </c>
      <c r="C784" s="7">
        <v>0</v>
      </c>
      <c r="D784" s="7">
        <v>0</v>
      </c>
      <c r="E784" s="7">
        <v>0</v>
      </c>
      <c r="F784" s="7">
        <v>0</v>
      </c>
      <c r="G784" s="7">
        <v>0</v>
      </c>
      <c r="H784" s="7">
        <v>0</v>
      </c>
      <c r="I784" s="7">
        <v>0</v>
      </c>
      <c r="J784" s="7">
        <v>0</v>
      </c>
      <c r="K784" s="7">
        <v>0</v>
      </c>
      <c r="L784" s="7">
        <v>0</v>
      </c>
      <c r="M784" s="7">
        <v>0</v>
      </c>
      <c r="N784" s="7">
        <v>0</v>
      </c>
      <c r="O784" s="7">
        <v>0</v>
      </c>
      <c r="P784" s="7">
        <v>0</v>
      </c>
    </row>
    <row r="785" spans="1:16" x14ac:dyDescent="0.2">
      <c r="A785" s="3">
        <v>255084</v>
      </c>
      <c r="B785" s="6" t="s">
        <v>674</v>
      </c>
      <c r="C785" s="7">
        <v>-1430184</v>
      </c>
      <c r="D785" s="7">
        <v>-1299931</v>
      </c>
      <c r="E785" s="7">
        <v>-1198821</v>
      </c>
      <c r="F785" s="7">
        <v>-1140742</v>
      </c>
      <c r="G785" s="7">
        <v>-1106570</v>
      </c>
      <c r="H785" s="7">
        <v>-1100594</v>
      </c>
      <c r="I785" s="7">
        <v>-1119500</v>
      </c>
      <c r="J785" s="7">
        <v>-1146688</v>
      </c>
      <c r="K785" s="7">
        <v>-1170967</v>
      </c>
      <c r="L785" s="7">
        <v>-1189978</v>
      </c>
      <c r="M785" s="7">
        <v>-1179929</v>
      </c>
      <c r="N785" s="7">
        <v>-1107799</v>
      </c>
      <c r="O785" s="7">
        <v>-988185</v>
      </c>
      <c r="P785" s="7">
        <v>-988185</v>
      </c>
    </row>
    <row r="786" spans="1:16" x14ac:dyDescent="0.2">
      <c r="A786" s="3">
        <v>283011</v>
      </c>
      <c r="B786" s="6" t="s">
        <v>675</v>
      </c>
      <c r="C786" s="7">
        <v>0</v>
      </c>
      <c r="D786" s="7">
        <v>0</v>
      </c>
      <c r="E786" s="7">
        <v>0</v>
      </c>
      <c r="F786" s="7">
        <v>0</v>
      </c>
      <c r="G786" s="7">
        <v>753599</v>
      </c>
      <c r="H786" s="7">
        <v>937265</v>
      </c>
      <c r="I786" s="7">
        <v>0</v>
      </c>
      <c r="J786" s="7">
        <v>0</v>
      </c>
      <c r="K786" s="7">
        <v>0</v>
      </c>
      <c r="L786" s="7">
        <v>0</v>
      </c>
      <c r="M786" s="7">
        <v>0</v>
      </c>
      <c r="N786" s="7">
        <v>0</v>
      </c>
      <c r="O786" s="7">
        <v>-76363</v>
      </c>
      <c r="P786" s="7">
        <v>-76363</v>
      </c>
    </row>
    <row r="787" spans="1:16" x14ac:dyDescent="0.2">
      <c r="A787" s="3">
        <v>283013</v>
      </c>
      <c r="B787" s="6" t="s">
        <v>676</v>
      </c>
      <c r="C787" s="7">
        <v>-1486738.16</v>
      </c>
      <c r="D787" s="7">
        <v>-1486738.16</v>
      </c>
      <c r="E787" s="7">
        <v>-1486738.16</v>
      </c>
      <c r="F787" s="7">
        <v>-1631738.16</v>
      </c>
      <c r="G787" s="7">
        <v>-1631738.16</v>
      </c>
      <c r="H787" s="7">
        <v>-1631738.16</v>
      </c>
      <c r="I787" s="7">
        <v>-1631738.16</v>
      </c>
      <c r="J787" s="7">
        <v>-1631738.16</v>
      </c>
      <c r="K787" s="7">
        <v>-1631738.16</v>
      </c>
      <c r="L787" s="7">
        <v>-1631738.16</v>
      </c>
      <c r="M787" s="7">
        <v>-1631738.16</v>
      </c>
      <c r="N787" s="7">
        <v>-1631738.16</v>
      </c>
      <c r="O787" s="7">
        <v>-1697738.16</v>
      </c>
      <c r="P787" s="7">
        <v>-1697738.16</v>
      </c>
    </row>
    <row r="788" spans="1:16" x14ac:dyDescent="0.2">
      <c r="A788" s="3">
        <v>283014</v>
      </c>
      <c r="B788" s="6" t="s">
        <v>677</v>
      </c>
      <c r="C788" s="7">
        <v>-2314587</v>
      </c>
      <c r="D788" s="7">
        <v>-2314587</v>
      </c>
      <c r="E788" s="7">
        <v>-2314587</v>
      </c>
      <c r="F788" s="7">
        <v>-2314587</v>
      </c>
      <c r="G788" s="7">
        <v>-2314587</v>
      </c>
      <c r="H788" s="7">
        <v>-2314587</v>
      </c>
      <c r="I788" s="7">
        <v>-2314587</v>
      </c>
      <c r="J788" s="7">
        <v>-2314587</v>
      </c>
      <c r="K788" s="7">
        <v>-2314587</v>
      </c>
      <c r="L788" s="7">
        <v>-2314587</v>
      </c>
      <c r="M788" s="7">
        <v>-2314587</v>
      </c>
      <c r="N788" s="7">
        <v>-2314587</v>
      </c>
      <c r="O788" s="7">
        <v>-2314587</v>
      </c>
      <c r="P788" s="7">
        <v>-2314587</v>
      </c>
    </row>
    <row r="789" spans="1:16" x14ac:dyDescent="0.2">
      <c r="A789" s="3">
        <v>283015</v>
      </c>
      <c r="B789" s="6" t="s">
        <v>678</v>
      </c>
      <c r="C789" s="7">
        <v>-6502027.1399999997</v>
      </c>
      <c r="D789" s="7">
        <v>-6502027.1399999997</v>
      </c>
      <c r="E789" s="7">
        <v>-6502027.1399999997</v>
      </c>
      <c r="F789" s="7">
        <v>-6277527.1399999997</v>
      </c>
      <c r="G789" s="7">
        <v>-6277527.1399999997</v>
      </c>
      <c r="H789" s="7">
        <v>-6277527.1399999997</v>
      </c>
      <c r="I789" s="7">
        <v>-6277527.1399999997</v>
      </c>
      <c r="J789" s="7">
        <v>-6277527.1399999997</v>
      </c>
      <c r="K789" s="7">
        <v>-6277527.1399999997</v>
      </c>
      <c r="L789" s="7">
        <v>-6277527.1399999997</v>
      </c>
      <c r="M789" s="7">
        <v>-6277527.1399999997</v>
      </c>
      <c r="N789" s="7">
        <v>-6277527.1399999997</v>
      </c>
      <c r="O789" s="7">
        <v>-6174227.1399999997</v>
      </c>
      <c r="P789" s="7">
        <v>-6174227.1399999997</v>
      </c>
    </row>
    <row r="790" spans="1:16" x14ac:dyDescent="0.2">
      <c r="A790" s="3">
        <v>283016</v>
      </c>
      <c r="B790" s="6" t="s">
        <v>678</v>
      </c>
      <c r="C790" s="7">
        <v>-58518244.240000002</v>
      </c>
      <c r="D790" s="7">
        <v>-58518244.240000002</v>
      </c>
      <c r="E790" s="7">
        <v>-58518244.240000002</v>
      </c>
      <c r="F790" s="7">
        <v>-56497744.240000002</v>
      </c>
      <c r="G790" s="7">
        <v>-56497744.240000002</v>
      </c>
      <c r="H790" s="7">
        <v>-56497744.240000002</v>
      </c>
      <c r="I790" s="7">
        <v>-56497744.240000002</v>
      </c>
      <c r="J790" s="7">
        <v>-56497744.240000002</v>
      </c>
      <c r="K790" s="7">
        <v>-56497744.240000002</v>
      </c>
      <c r="L790" s="7">
        <v>-56497744.240000002</v>
      </c>
      <c r="M790" s="7">
        <v>-56497744.240000002</v>
      </c>
      <c r="N790" s="7">
        <v>-56497744.240000002</v>
      </c>
      <c r="O790" s="7">
        <v>-55568044.240000002</v>
      </c>
      <c r="P790" s="7">
        <v>-55568044.240000002</v>
      </c>
    </row>
    <row r="791" spans="1:16" x14ac:dyDescent="0.2">
      <c r="A791" s="3">
        <v>283021</v>
      </c>
      <c r="B791" s="6" t="s">
        <v>679</v>
      </c>
      <c r="C791" s="7">
        <v>1149235.45</v>
      </c>
      <c r="D791" s="7">
        <v>1149235.45</v>
      </c>
      <c r="E791" s="7">
        <v>1149235.45</v>
      </c>
      <c r="F791" s="7">
        <v>-321671.55</v>
      </c>
      <c r="G791" s="7">
        <v>-495330.55</v>
      </c>
      <c r="H791" s="7">
        <v>-525697.55000000005</v>
      </c>
      <c r="I791" s="7">
        <v>-429617.55</v>
      </c>
      <c r="J791" s="7">
        <v>-291453.55</v>
      </c>
      <c r="K791" s="7">
        <v>-168068.55</v>
      </c>
      <c r="L791" s="7">
        <v>448056.45</v>
      </c>
      <c r="M791" s="7">
        <v>397001.45</v>
      </c>
      <c r="N791" s="7">
        <v>1789530.45</v>
      </c>
      <c r="O791" s="7">
        <v>3996256.45</v>
      </c>
      <c r="P791" s="7">
        <v>3996256.45</v>
      </c>
    </row>
    <row r="792" spans="1:16" x14ac:dyDescent="0.2">
      <c r="A792" s="3">
        <v>283022</v>
      </c>
      <c r="B792" s="6" t="s">
        <v>679</v>
      </c>
      <c r="C792" s="7">
        <v>253151.87</v>
      </c>
      <c r="D792" s="7">
        <v>253151.87</v>
      </c>
      <c r="E792" s="7">
        <v>253151.87</v>
      </c>
      <c r="F792" s="7">
        <v>-56371.13</v>
      </c>
      <c r="G792" s="7">
        <v>-92914.13</v>
      </c>
      <c r="H792" s="7">
        <v>-99304.13</v>
      </c>
      <c r="I792" s="7">
        <v>-79086.13</v>
      </c>
      <c r="J792" s="7">
        <v>-50012.13</v>
      </c>
      <c r="K792" s="7">
        <v>-24048.13</v>
      </c>
      <c r="L792" s="7">
        <v>100314.87</v>
      </c>
      <c r="M792" s="7">
        <v>89527.87</v>
      </c>
      <c r="N792" s="7">
        <v>12099.87</v>
      </c>
      <c r="O792" s="7">
        <v>816798.87</v>
      </c>
      <c r="P792" s="7">
        <v>816798.87</v>
      </c>
    </row>
    <row r="793" spans="1:16" x14ac:dyDescent="0.2">
      <c r="A793" s="3">
        <v>283031</v>
      </c>
      <c r="B793" s="6" t="s">
        <v>680</v>
      </c>
      <c r="C793" s="7">
        <v>285247</v>
      </c>
      <c r="D793" s="7">
        <v>285607</v>
      </c>
      <c r="E793" s="7">
        <v>286348</v>
      </c>
      <c r="F793" s="7">
        <v>286899</v>
      </c>
      <c r="G793" s="7">
        <v>506164</v>
      </c>
      <c r="H793" s="7">
        <v>208919.33</v>
      </c>
      <c r="I793" s="7">
        <v>273887.33</v>
      </c>
      <c r="J793" s="7">
        <v>580608.32999999996</v>
      </c>
      <c r="K793" s="7">
        <v>595645.32999999996</v>
      </c>
      <c r="L793" s="7">
        <v>854830.33</v>
      </c>
      <c r="M793" s="7">
        <v>846665.33</v>
      </c>
      <c r="N793" s="7">
        <v>902044.33</v>
      </c>
      <c r="O793" s="7">
        <v>1002755.33</v>
      </c>
      <c r="P793" s="7">
        <v>1002755.33</v>
      </c>
    </row>
    <row r="794" spans="1:16" x14ac:dyDescent="0.2">
      <c r="A794" s="3">
        <v>283032</v>
      </c>
      <c r="B794" s="6" t="s">
        <v>680</v>
      </c>
      <c r="C794" s="7">
        <v>5587.96</v>
      </c>
      <c r="D794" s="7">
        <v>5663.96</v>
      </c>
      <c r="E794" s="7">
        <v>5819.96</v>
      </c>
      <c r="F794" s="7">
        <v>5935.96</v>
      </c>
      <c r="G794" s="7">
        <v>52075.96</v>
      </c>
      <c r="H794" s="7">
        <v>-8627.5499999999993</v>
      </c>
      <c r="I794" s="7">
        <v>5043.45</v>
      </c>
      <c r="J794" s="7">
        <v>67741.45</v>
      </c>
      <c r="K794" s="7">
        <v>70905.45</v>
      </c>
      <c r="L794" s="7">
        <v>132973.45000000001</v>
      </c>
      <c r="M794" s="7">
        <v>131247.45000000001</v>
      </c>
      <c r="N794" s="7">
        <v>142948.45000000001</v>
      </c>
      <c r="O794" s="7">
        <v>161247.45000000001</v>
      </c>
      <c r="P794" s="7">
        <v>161247.45000000001</v>
      </c>
    </row>
    <row r="795" spans="1:16" x14ac:dyDescent="0.2">
      <c r="A795" s="3">
        <v>283061</v>
      </c>
      <c r="B795" s="6" t="s">
        <v>681</v>
      </c>
      <c r="C795" s="7">
        <v>-206570386</v>
      </c>
      <c r="D795" s="7">
        <v>-213660680</v>
      </c>
      <c r="E795" s="7">
        <v>-228128111</v>
      </c>
      <c r="F795" s="7">
        <v>-233539778</v>
      </c>
      <c r="G795" s="7">
        <v>-232035001</v>
      </c>
      <c r="H795" s="7">
        <v>-232664388</v>
      </c>
      <c r="I795" s="7">
        <v>-229026187</v>
      </c>
      <c r="J795" s="7">
        <v>-224431755</v>
      </c>
      <c r="K795" s="7">
        <v>-222744109</v>
      </c>
      <c r="L795" s="7">
        <v>-222873577</v>
      </c>
      <c r="M795" s="7">
        <v>-224819732</v>
      </c>
      <c r="N795" s="7">
        <v>-229824366</v>
      </c>
      <c r="O795" s="7">
        <v>-236879982</v>
      </c>
      <c r="P795" s="7">
        <v>-236879982</v>
      </c>
    </row>
    <row r="796" spans="1:16" x14ac:dyDescent="0.2">
      <c r="A796" s="3">
        <v>283062</v>
      </c>
      <c r="B796" s="6" t="s">
        <v>681</v>
      </c>
      <c r="C796" s="7">
        <v>-39960573.700000003</v>
      </c>
      <c r="D796" s="7">
        <v>-41452584.700000003</v>
      </c>
      <c r="E796" s="7">
        <v>-41429971.700000003</v>
      </c>
      <c r="F796" s="7">
        <v>-41798836.700000003</v>
      </c>
      <c r="G796" s="7">
        <v>-45798554.700000003</v>
      </c>
      <c r="H796" s="7">
        <v>-45451536.700000003</v>
      </c>
      <c r="I796" s="7">
        <v>-44769208.700000003</v>
      </c>
      <c r="J796" s="7">
        <v>-44424911.700000003</v>
      </c>
      <c r="K796" s="7">
        <v>-44016308.700000003</v>
      </c>
      <c r="L796" s="7">
        <v>-44840271.700000003</v>
      </c>
      <c r="M796" s="7">
        <v>-45037621.700000003</v>
      </c>
      <c r="N796" s="7">
        <v>-46201093.700000003</v>
      </c>
      <c r="O796" s="7">
        <v>-46413341.700000003</v>
      </c>
      <c r="P796" s="7">
        <v>-46413341.700000003</v>
      </c>
    </row>
    <row r="797" spans="1:16" x14ac:dyDescent="0.2">
      <c r="A797" s="3">
        <v>283071</v>
      </c>
      <c r="B797" s="6" t="s">
        <v>682</v>
      </c>
      <c r="C797" s="7">
        <v>-18723280.289999999</v>
      </c>
      <c r="D797" s="7">
        <v>-19883523.289999999</v>
      </c>
      <c r="E797" s="7">
        <v>-17719584.289999999</v>
      </c>
      <c r="F797" s="7">
        <v>-13174677.289999999</v>
      </c>
      <c r="G797" s="7">
        <v>-17865886.289999999</v>
      </c>
      <c r="H797" s="7">
        <v>-18410651.289999999</v>
      </c>
      <c r="I797" s="7">
        <v>-19236629.289999999</v>
      </c>
      <c r="J797" s="7">
        <v>-22081425.289999999</v>
      </c>
      <c r="K797" s="7">
        <v>-21871429.289999999</v>
      </c>
      <c r="L797" s="7">
        <v>-23325518.289999999</v>
      </c>
      <c r="M797" s="7">
        <v>-23313706.289999999</v>
      </c>
      <c r="N797" s="7">
        <v>-26124994.289999999</v>
      </c>
      <c r="O797" s="7">
        <v>-32816294.27</v>
      </c>
      <c r="P797" s="7">
        <v>-32816294.27</v>
      </c>
    </row>
    <row r="798" spans="1:16" x14ac:dyDescent="0.2">
      <c r="A798" s="3">
        <v>283072</v>
      </c>
      <c r="B798" s="6" t="s">
        <v>682</v>
      </c>
      <c r="C798" s="7">
        <v>-4435430.12</v>
      </c>
      <c r="D798" s="7">
        <v>-4679580.12</v>
      </c>
      <c r="E798" s="7">
        <v>-4224222.12</v>
      </c>
      <c r="F798" s="7">
        <v>-4247478.12</v>
      </c>
      <c r="G798" s="7">
        <v>-3778003.12</v>
      </c>
      <c r="H798" s="7">
        <v>-4372712.12</v>
      </c>
      <c r="I798" s="7">
        <v>-4524749.12</v>
      </c>
      <c r="J798" s="7">
        <v>-4499638.12</v>
      </c>
      <c r="K798" s="7">
        <v>-4509534.12</v>
      </c>
      <c r="L798" s="7">
        <v>-4876775.12</v>
      </c>
      <c r="M798" s="7">
        <v>-5042721.12</v>
      </c>
      <c r="N798" s="7">
        <v>-5159626.12</v>
      </c>
      <c r="O798" s="7">
        <v>-6977539.1200000001</v>
      </c>
      <c r="P798" s="7">
        <v>-6977539.1200000001</v>
      </c>
    </row>
    <row r="799" spans="1:16" x14ac:dyDescent="0.2">
      <c r="A799" s="3">
        <v>283081</v>
      </c>
      <c r="B799" s="6" t="s">
        <v>683</v>
      </c>
      <c r="C799" s="7">
        <v>-7588295</v>
      </c>
      <c r="D799" s="7">
        <v>-7646737</v>
      </c>
      <c r="E799" s="7">
        <v>-7706443</v>
      </c>
      <c r="F799" s="7">
        <v>-7765517</v>
      </c>
      <c r="G799" s="7">
        <v>-9194134</v>
      </c>
      <c r="H799" s="7">
        <v>-9185711.3300000001</v>
      </c>
      <c r="I799" s="7">
        <v>-9458390.3300000001</v>
      </c>
      <c r="J799" s="7">
        <v>-9765103.3300000001</v>
      </c>
      <c r="K799" s="7">
        <v>-10059545.33</v>
      </c>
      <c r="L799" s="7">
        <v>-10371512.33</v>
      </c>
      <c r="M799" s="7">
        <v>-9401533.3300000001</v>
      </c>
      <c r="N799" s="7">
        <v>-9740858.3300000001</v>
      </c>
      <c r="O799" s="7">
        <v>-10095208.33</v>
      </c>
      <c r="P799" s="7">
        <v>-10095208.33</v>
      </c>
    </row>
    <row r="800" spans="1:16" x14ac:dyDescent="0.2">
      <c r="A800" s="3">
        <v>283082</v>
      </c>
      <c r="B800" s="6" t="s">
        <v>683</v>
      </c>
      <c r="C800" s="7">
        <v>-1642643</v>
      </c>
      <c r="D800" s="7">
        <v>-1654941</v>
      </c>
      <c r="E800" s="7">
        <v>-1667505</v>
      </c>
      <c r="F800" s="7">
        <v>-1679936</v>
      </c>
      <c r="G800" s="7">
        <v>-1980560</v>
      </c>
      <c r="H800" s="7">
        <v>-1980632.49</v>
      </c>
      <c r="I800" s="7">
        <v>-2038011.49</v>
      </c>
      <c r="J800" s="7">
        <v>-2108695.4900000002</v>
      </c>
      <c r="K800" s="7">
        <v>-2170654.4900000002</v>
      </c>
      <c r="L800" s="7">
        <v>-2237948.4900000002</v>
      </c>
      <c r="M800" s="7">
        <v>-2083622.49</v>
      </c>
      <c r="N800" s="7">
        <v>-2155317.4900000002</v>
      </c>
      <c r="O800" s="7">
        <v>-2150742.4900000002</v>
      </c>
      <c r="P800" s="7">
        <v>-2150742.4900000002</v>
      </c>
    </row>
    <row r="801" spans="1:16" x14ac:dyDescent="0.2">
      <c r="A801" s="3">
        <v>283093</v>
      </c>
      <c r="B801" s="6" t="s">
        <v>684</v>
      </c>
      <c r="C801" s="7">
        <v>-4235590.9000000004</v>
      </c>
      <c r="D801" s="7">
        <v>-4235590.9000000004</v>
      </c>
      <c r="E801" s="7">
        <v>-4235590.9000000004</v>
      </c>
      <c r="F801" s="7">
        <v>-4235590.9000000004</v>
      </c>
      <c r="G801" s="7">
        <v>-4328083.9000000004</v>
      </c>
      <c r="H801" s="7">
        <v>-1890832.9</v>
      </c>
      <c r="I801" s="7">
        <v>-1918311.9</v>
      </c>
      <c r="J801" s="7">
        <v>-1919532.9</v>
      </c>
      <c r="K801" s="7">
        <v>-1919532.9</v>
      </c>
      <c r="L801" s="7">
        <v>-1806479.9</v>
      </c>
      <c r="M801" s="7">
        <v>-1806479.9</v>
      </c>
      <c r="N801" s="7">
        <v>-1806479.9</v>
      </c>
      <c r="O801" s="7">
        <v>-1814613.9</v>
      </c>
      <c r="P801" s="7">
        <v>-1814613.9</v>
      </c>
    </row>
    <row r="802" spans="1:16" x14ac:dyDescent="0.2">
      <c r="A802" s="3">
        <v>283094</v>
      </c>
      <c r="B802" s="6" t="s">
        <v>685</v>
      </c>
      <c r="C802" s="7">
        <v>-1036740.68</v>
      </c>
      <c r="D802" s="7">
        <v>-1036740.68</v>
      </c>
      <c r="E802" s="7">
        <v>-1036740.68</v>
      </c>
      <c r="F802" s="7">
        <v>-1036740.68</v>
      </c>
      <c r="G802" s="7">
        <v>-1058476.68</v>
      </c>
      <c r="H802" s="7">
        <v>-485714.68</v>
      </c>
      <c r="I802" s="7">
        <v>-492172.68</v>
      </c>
      <c r="J802" s="7">
        <v>-492459.68</v>
      </c>
      <c r="K802" s="7">
        <v>-492459.68</v>
      </c>
      <c r="L802" s="7">
        <v>-464752.68</v>
      </c>
      <c r="M802" s="7">
        <v>-464752.68</v>
      </c>
      <c r="N802" s="7">
        <v>-464752.68</v>
      </c>
      <c r="O802" s="7">
        <v>-441482.68</v>
      </c>
      <c r="P802" s="7">
        <v>-441482.68</v>
      </c>
    </row>
    <row r="803" spans="1:16" x14ac:dyDescent="0.2">
      <c r="A803" s="3">
        <v>283096</v>
      </c>
      <c r="B803" s="6" t="s">
        <v>686</v>
      </c>
      <c r="C803" s="7">
        <v>45563235.859999999</v>
      </c>
      <c r="D803" s="7">
        <v>45239410.859999999</v>
      </c>
      <c r="E803" s="7">
        <v>44915585.859999999</v>
      </c>
      <c r="F803" s="7">
        <v>44591760.859999999</v>
      </c>
      <c r="G803" s="7">
        <v>44267935.859999999</v>
      </c>
      <c r="H803" s="7">
        <v>43944110.859999999</v>
      </c>
      <c r="I803" s="7">
        <v>43620285.859999999</v>
      </c>
      <c r="J803" s="7">
        <v>43296460.859999999</v>
      </c>
      <c r="K803" s="7">
        <v>42972635.859999999</v>
      </c>
      <c r="L803" s="7">
        <v>42648810.859999999</v>
      </c>
      <c r="M803" s="7">
        <v>42324985.859999999</v>
      </c>
      <c r="N803" s="7">
        <v>42001160.859999999</v>
      </c>
      <c r="O803" s="7">
        <v>64819327.850000001</v>
      </c>
      <c r="P803" s="7">
        <v>64819327.850000001</v>
      </c>
    </row>
    <row r="804" spans="1:16" x14ac:dyDescent="0.2">
      <c r="A804" s="3">
        <v>283097</v>
      </c>
      <c r="B804" s="6" t="s">
        <v>687</v>
      </c>
      <c r="C804" s="7">
        <v>10000996.75</v>
      </c>
      <c r="D804" s="7">
        <v>9929958.75</v>
      </c>
      <c r="E804" s="7">
        <v>9858920.75</v>
      </c>
      <c r="F804" s="7">
        <v>9787882.75</v>
      </c>
      <c r="G804" s="7">
        <v>9716844.75</v>
      </c>
      <c r="H804" s="7">
        <v>9645806.75</v>
      </c>
      <c r="I804" s="7">
        <v>9574768.75</v>
      </c>
      <c r="J804" s="7">
        <v>9503730.75</v>
      </c>
      <c r="K804" s="7">
        <v>9432692.75</v>
      </c>
      <c r="L804" s="7">
        <v>9361654.75</v>
      </c>
      <c r="M804" s="7">
        <v>9290616.75</v>
      </c>
      <c r="N804" s="7">
        <v>9219578.75</v>
      </c>
      <c r="O804" s="7">
        <v>13727381.42</v>
      </c>
      <c r="P804" s="7">
        <v>13727381.42</v>
      </c>
    </row>
    <row r="805" spans="1:16" x14ac:dyDescent="0.2">
      <c r="A805" s="3">
        <v>283300</v>
      </c>
      <c r="B805" s="6" t="s">
        <v>688</v>
      </c>
      <c r="C805" s="7">
        <v>-4</v>
      </c>
      <c r="D805" s="7">
        <v>-4</v>
      </c>
      <c r="E805" s="7">
        <v>-4</v>
      </c>
      <c r="F805" s="7">
        <v>-4</v>
      </c>
      <c r="G805" s="7">
        <v>6663</v>
      </c>
      <c r="H805" s="7">
        <v>8330</v>
      </c>
      <c r="I805" s="7">
        <v>9997</v>
      </c>
      <c r="J805" s="7">
        <v>11664</v>
      </c>
      <c r="K805" s="7">
        <v>13331</v>
      </c>
      <c r="L805" s="7">
        <v>14998</v>
      </c>
      <c r="M805" s="7">
        <v>16665</v>
      </c>
      <c r="N805" s="7">
        <v>18332</v>
      </c>
      <c r="O805" s="7">
        <v>-1668</v>
      </c>
      <c r="P805" s="7">
        <v>-1668</v>
      </c>
    </row>
    <row r="806" spans="1:16" x14ac:dyDescent="0.2">
      <c r="A806" s="3">
        <v>283304</v>
      </c>
      <c r="B806" s="6" t="s">
        <v>689</v>
      </c>
      <c r="C806" s="7">
        <v>-39700633.450000003</v>
      </c>
      <c r="D806" s="7">
        <v>-39425638.450000003</v>
      </c>
      <c r="E806" s="7">
        <v>-39150643.450000003</v>
      </c>
      <c r="F806" s="7">
        <v>-38875648.450000003</v>
      </c>
      <c r="G806" s="7">
        <v>-38600653.450000003</v>
      </c>
      <c r="H806" s="7">
        <v>-38325658.450000003</v>
      </c>
      <c r="I806" s="7">
        <v>-38050663.450000003</v>
      </c>
      <c r="J806" s="7">
        <v>-37775668.450000003</v>
      </c>
      <c r="K806" s="7">
        <v>-37500673.450000003</v>
      </c>
      <c r="L806" s="7">
        <v>-37225678.450000003</v>
      </c>
      <c r="M806" s="7">
        <v>-36950683.450000003</v>
      </c>
      <c r="N806" s="7">
        <v>-36675688.450000003</v>
      </c>
      <c r="O806" s="7">
        <v>-57874104.210000001</v>
      </c>
      <c r="P806" s="7">
        <v>-57874104.210000001</v>
      </c>
    </row>
    <row r="807" spans="1:16" x14ac:dyDescent="0.2">
      <c r="A807" s="3">
        <v>283305</v>
      </c>
      <c r="B807" s="6" t="s">
        <v>690</v>
      </c>
      <c r="C807" s="7">
        <v>-8709295.7200000007</v>
      </c>
      <c r="D807" s="7">
        <v>-8648968.7200000007</v>
      </c>
      <c r="E807" s="7">
        <v>-8588641.7200000007</v>
      </c>
      <c r="F807" s="7">
        <v>-8528314.7200000007</v>
      </c>
      <c r="G807" s="7">
        <v>-8467987.7200000007</v>
      </c>
      <c r="H807" s="7">
        <v>-8407660.7200000007</v>
      </c>
      <c r="I807" s="7">
        <v>-8347333.7199999997</v>
      </c>
      <c r="J807" s="7">
        <v>-8287006.7199999997</v>
      </c>
      <c r="K807" s="7">
        <v>-8226679.7199999997</v>
      </c>
      <c r="L807" s="7">
        <v>-8166352.7199999997</v>
      </c>
      <c r="M807" s="7">
        <v>-8106025.7199999997</v>
      </c>
      <c r="N807" s="7">
        <v>-8045698.7199999997</v>
      </c>
      <c r="O807" s="7">
        <v>-12228120.529999999</v>
      </c>
      <c r="P807" s="7">
        <v>-12228120.529999999</v>
      </c>
    </row>
    <row r="808" spans="1:16" x14ac:dyDescent="0.2">
      <c r="A808" s="3">
        <v>283306</v>
      </c>
      <c r="B808" s="6" t="s">
        <v>691</v>
      </c>
      <c r="C808" s="7">
        <v>-2306665.89</v>
      </c>
      <c r="D808" s="7">
        <v>-2284026.89</v>
      </c>
      <c r="E808" s="7">
        <v>-2261387.89</v>
      </c>
      <c r="F808" s="7">
        <v>-2238748.89</v>
      </c>
      <c r="G808" s="7">
        <v>-2216109.89</v>
      </c>
      <c r="H808" s="7">
        <v>-2193470.89</v>
      </c>
      <c r="I808" s="7">
        <v>-2170831.89</v>
      </c>
      <c r="J808" s="7">
        <v>-2148192.89</v>
      </c>
      <c r="K808" s="7">
        <v>-2125553.89</v>
      </c>
      <c r="L808" s="7">
        <v>-2102914.89</v>
      </c>
      <c r="M808" s="7">
        <v>-2080275.89</v>
      </c>
      <c r="N808" s="7">
        <v>-2057636.89</v>
      </c>
      <c r="O808" s="7">
        <v>-2745429.7</v>
      </c>
      <c r="P808" s="7">
        <v>-2745429.7</v>
      </c>
    </row>
    <row r="809" spans="1:16" x14ac:dyDescent="0.2">
      <c r="A809" s="3">
        <v>283307</v>
      </c>
      <c r="B809" s="6" t="s">
        <v>692</v>
      </c>
      <c r="C809" s="7">
        <v>-506023.04</v>
      </c>
      <c r="D809" s="7">
        <v>-501057.04</v>
      </c>
      <c r="E809" s="7">
        <v>-496091.04</v>
      </c>
      <c r="F809" s="7">
        <v>-491125.04</v>
      </c>
      <c r="G809" s="7">
        <v>-486159.04</v>
      </c>
      <c r="H809" s="7">
        <v>-481193.04</v>
      </c>
      <c r="I809" s="7">
        <v>-476227.04</v>
      </c>
      <c r="J809" s="7">
        <v>-471261.04</v>
      </c>
      <c r="K809" s="7">
        <v>-466295.03999999998</v>
      </c>
      <c r="L809" s="7">
        <v>-461329.04</v>
      </c>
      <c r="M809" s="7">
        <v>-456363.04</v>
      </c>
      <c r="N809" s="7">
        <v>-451397.04</v>
      </c>
      <c r="O809" s="7">
        <v>-580077.15</v>
      </c>
      <c r="P809" s="7">
        <v>-580077.15</v>
      </c>
    </row>
    <row r="810" spans="1:16" x14ac:dyDescent="0.2">
      <c r="A810" s="3">
        <v>283400</v>
      </c>
      <c r="B810" s="6" t="s">
        <v>693</v>
      </c>
      <c r="C810" s="7">
        <v>0</v>
      </c>
      <c r="D810" s="7">
        <v>0</v>
      </c>
      <c r="E810" s="7">
        <v>0</v>
      </c>
      <c r="F810" s="7">
        <v>0</v>
      </c>
      <c r="G810" s="7">
        <v>-2493</v>
      </c>
      <c r="H810" s="7">
        <v>-2493</v>
      </c>
      <c r="I810" s="7">
        <v>-2493</v>
      </c>
      <c r="J810" s="7">
        <v>-2493</v>
      </c>
      <c r="K810" s="7">
        <v>-2493</v>
      </c>
      <c r="L810" s="7">
        <v>-2493</v>
      </c>
      <c r="M810" s="7">
        <v>-2493</v>
      </c>
      <c r="N810" s="7">
        <v>-2493</v>
      </c>
      <c r="O810" s="7">
        <v>-2493</v>
      </c>
      <c r="P810" s="7">
        <v>-2493</v>
      </c>
    </row>
    <row r="811" spans="1:16" x14ac:dyDescent="0.2">
      <c r="A811" s="3">
        <v>283402</v>
      </c>
      <c r="B811" s="6" t="s">
        <v>694</v>
      </c>
      <c r="C811" s="7">
        <v>0</v>
      </c>
      <c r="D811" s="7">
        <v>0</v>
      </c>
      <c r="E811" s="7">
        <v>0</v>
      </c>
      <c r="F811" s="7">
        <v>0</v>
      </c>
      <c r="G811" s="7">
        <v>2493</v>
      </c>
      <c r="H811" s="7">
        <v>2493</v>
      </c>
      <c r="I811" s="7">
        <v>2493</v>
      </c>
      <c r="J811" s="7">
        <v>2493</v>
      </c>
      <c r="K811" s="7">
        <v>2493</v>
      </c>
      <c r="L811" s="7">
        <v>2493</v>
      </c>
      <c r="M811" s="7">
        <v>2493</v>
      </c>
      <c r="N811" s="7">
        <v>2493</v>
      </c>
      <c r="O811" s="7">
        <v>2493</v>
      </c>
      <c r="P811" s="7">
        <v>2493</v>
      </c>
    </row>
    <row r="812" spans="1:16" x14ac:dyDescent="0.2">
      <c r="A812" s="3">
        <v>283500</v>
      </c>
      <c r="B812" s="6" t="s">
        <v>695</v>
      </c>
      <c r="C812" s="7">
        <v>0</v>
      </c>
      <c r="D812" s="7">
        <v>0</v>
      </c>
      <c r="E812" s="7">
        <v>0</v>
      </c>
      <c r="F812" s="7">
        <v>0</v>
      </c>
      <c r="G812" s="7">
        <v>0</v>
      </c>
      <c r="H812" s="7">
        <v>0</v>
      </c>
      <c r="I812" s="7">
        <v>0</v>
      </c>
      <c r="J812" s="7">
        <v>0</v>
      </c>
      <c r="K812" s="7">
        <v>0</v>
      </c>
      <c r="L812" s="7">
        <v>0</v>
      </c>
      <c r="M812" s="7">
        <v>0</v>
      </c>
      <c r="N812" s="7">
        <v>0</v>
      </c>
      <c r="O812" s="7">
        <v>0</v>
      </c>
      <c r="P812" s="7">
        <v>0</v>
      </c>
    </row>
    <row r="813" spans="1:16" x14ac:dyDescent="0.2">
      <c r="A813" s="3">
        <v>283502</v>
      </c>
      <c r="B813" s="6" t="s">
        <v>696</v>
      </c>
      <c r="C813" s="7">
        <v>0</v>
      </c>
      <c r="D813" s="7">
        <v>0</v>
      </c>
      <c r="E813" s="7">
        <v>0</v>
      </c>
      <c r="F813" s="7">
        <v>0</v>
      </c>
      <c r="G813" s="7">
        <v>0</v>
      </c>
      <c r="H813" s="7">
        <v>0</v>
      </c>
      <c r="I813" s="7">
        <v>0</v>
      </c>
      <c r="J813" s="7">
        <v>0</v>
      </c>
      <c r="K813" s="7">
        <v>0</v>
      </c>
      <c r="L813" s="7">
        <v>0</v>
      </c>
      <c r="M813" s="7">
        <v>0</v>
      </c>
      <c r="N813" s="7">
        <v>0</v>
      </c>
      <c r="O813" s="7">
        <v>0</v>
      </c>
      <c r="P813" s="7">
        <v>0</v>
      </c>
    </row>
    <row r="814" spans="1:16" x14ac:dyDescent="0.2">
      <c r="A814" s="3">
        <v>283601</v>
      </c>
      <c r="B814" s="6" t="s">
        <v>697</v>
      </c>
      <c r="C814" s="7">
        <v>0</v>
      </c>
      <c r="D814" s="7">
        <v>0</v>
      </c>
      <c r="E814" s="7">
        <v>0</v>
      </c>
      <c r="F814" s="7">
        <v>0</v>
      </c>
      <c r="G814" s="7">
        <v>0</v>
      </c>
      <c r="H814" s="7">
        <v>0</v>
      </c>
      <c r="I814" s="7">
        <v>0</v>
      </c>
      <c r="J814" s="7">
        <v>0</v>
      </c>
      <c r="K814" s="7">
        <v>0</v>
      </c>
      <c r="L814" s="7">
        <v>0</v>
      </c>
      <c r="M814" s="7">
        <v>-1</v>
      </c>
      <c r="N814" s="7">
        <v>-1</v>
      </c>
      <c r="O814" s="7">
        <v>0</v>
      </c>
      <c r="P814" s="7">
        <v>0</v>
      </c>
    </row>
    <row r="815" spans="1:16" x14ac:dyDescent="0.2">
      <c r="A815" s="3">
        <v>283602</v>
      </c>
      <c r="B815" s="6" t="s">
        <v>698</v>
      </c>
      <c r="C815" s="7">
        <v>0</v>
      </c>
      <c r="D815" s="7">
        <v>0</v>
      </c>
      <c r="E815" s="7">
        <v>0</v>
      </c>
      <c r="F815" s="7">
        <v>0</v>
      </c>
      <c r="G815" s="7">
        <v>0</v>
      </c>
      <c r="H815" s="7">
        <v>0</v>
      </c>
      <c r="I815" s="7">
        <v>0</v>
      </c>
      <c r="J815" s="7">
        <v>0</v>
      </c>
      <c r="K815" s="7">
        <v>0</v>
      </c>
      <c r="L815" s="7">
        <v>1</v>
      </c>
      <c r="M815" s="7">
        <v>1</v>
      </c>
      <c r="N815" s="7">
        <v>0</v>
      </c>
      <c r="O815" s="7">
        <v>0</v>
      </c>
      <c r="P815" s="7">
        <v>0</v>
      </c>
    </row>
    <row r="816" spans="1:16" x14ac:dyDescent="0.2">
      <c r="A816" s="3">
        <v>254001</v>
      </c>
      <c r="B816" s="6" t="s">
        <v>573</v>
      </c>
      <c r="C816" s="7">
        <v>-2297409.64</v>
      </c>
      <c r="D816" s="7">
        <v>-2297409.64</v>
      </c>
      <c r="E816" s="7">
        <v>-6395774.29</v>
      </c>
      <c r="F816" s="7">
        <v>-3931740.54</v>
      </c>
      <c r="G816" s="7">
        <v>-5679185.2800000003</v>
      </c>
      <c r="H816" s="7">
        <v>-6294931.8700000001</v>
      </c>
      <c r="I816" s="7">
        <v>-3023288.15</v>
      </c>
      <c r="J816" s="7">
        <v>-2981086.56</v>
      </c>
      <c r="K816" s="7">
        <v>-2967216.15</v>
      </c>
      <c r="L816" s="7">
        <v>-1250408.6499999999</v>
      </c>
      <c r="M816" s="7">
        <v>-1277385.71</v>
      </c>
      <c r="N816" s="7">
        <v>-317350.95</v>
      </c>
      <c r="O816" s="7">
        <v>-8419683.0999999996</v>
      </c>
      <c r="P816" s="7">
        <v>-8419683.0999999996</v>
      </c>
    </row>
    <row r="817" spans="1:16" x14ac:dyDescent="0.2">
      <c r="A817" s="3">
        <v>108100</v>
      </c>
      <c r="B817" s="6" t="s">
        <v>699</v>
      </c>
      <c r="C817" s="7">
        <v>-251984564.93000001</v>
      </c>
      <c r="D817" s="7">
        <v>-253015418.93000001</v>
      </c>
      <c r="E817" s="7">
        <v>-254363290.25</v>
      </c>
      <c r="F817" s="7">
        <v>-255420210.65000001</v>
      </c>
      <c r="G817" s="7">
        <v>-256738208.02000001</v>
      </c>
      <c r="H817" s="7">
        <v>-257844936.86000001</v>
      </c>
      <c r="I817" s="7">
        <v>-258851446.27000001</v>
      </c>
      <c r="J817" s="7">
        <v>-260064599.30000001</v>
      </c>
      <c r="K817" s="7">
        <v>-261419551.71000001</v>
      </c>
      <c r="L817" s="7">
        <v>-262621293.28999999</v>
      </c>
      <c r="M817" s="7">
        <v>-263830551.15000001</v>
      </c>
      <c r="N817" s="7">
        <v>-265069838.49000001</v>
      </c>
      <c r="O817" s="7">
        <v>-266516608.81</v>
      </c>
      <c r="P817" s="7">
        <v>-266516608.81</v>
      </c>
    </row>
    <row r="818" spans="1:16" x14ac:dyDescent="0.2">
      <c r="A818" s="3">
        <v>108101</v>
      </c>
      <c r="B818" s="6" t="s">
        <v>699</v>
      </c>
      <c r="C818" s="7">
        <v>251984673.94</v>
      </c>
      <c r="D818" s="7">
        <v>251984673.94</v>
      </c>
      <c r="E818" s="7">
        <v>251984673.94</v>
      </c>
      <c r="F818" s="7">
        <v>0</v>
      </c>
      <c r="G818" s="7">
        <v>0</v>
      </c>
      <c r="H818" s="7">
        <v>0</v>
      </c>
      <c r="I818" s="7">
        <v>0</v>
      </c>
      <c r="J818" s="7">
        <v>0</v>
      </c>
      <c r="K818" s="7">
        <v>0</v>
      </c>
      <c r="L818" s="7">
        <v>0</v>
      </c>
      <c r="M818" s="7">
        <v>0</v>
      </c>
      <c r="N818" s="7">
        <v>0</v>
      </c>
      <c r="O818" s="7">
        <v>0</v>
      </c>
      <c r="P818" s="7">
        <v>0</v>
      </c>
    </row>
    <row r="819" spans="1:16" x14ac:dyDescent="0.2">
      <c r="A819" s="3">
        <v>108666</v>
      </c>
      <c r="B819" s="6" t="s">
        <v>700</v>
      </c>
      <c r="C819" s="7">
        <v>0</v>
      </c>
      <c r="D819" s="7">
        <v>0</v>
      </c>
      <c r="E819" s="7">
        <v>0</v>
      </c>
      <c r="F819" s="7">
        <v>0</v>
      </c>
      <c r="G819" s="7">
        <v>0</v>
      </c>
      <c r="H819" s="7">
        <v>-13905.87</v>
      </c>
      <c r="I819" s="7">
        <v>45222.75</v>
      </c>
      <c r="J819" s="7">
        <v>104351.35</v>
      </c>
      <c r="K819" s="7">
        <v>163479.96</v>
      </c>
      <c r="L819" s="7">
        <v>284188.86</v>
      </c>
      <c r="M819" s="7">
        <v>344891.55</v>
      </c>
      <c r="N819" s="7">
        <v>63154.36</v>
      </c>
      <c r="O819" s="7">
        <v>174.41</v>
      </c>
      <c r="P819" s="7">
        <v>174.41</v>
      </c>
    </row>
    <row r="820" spans="1:16" x14ac:dyDescent="0.2">
      <c r="A820" s="3">
        <v>122100</v>
      </c>
      <c r="B820" s="6" t="s">
        <v>701</v>
      </c>
      <c r="C820" s="7">
        <v>-756410.96</v>
      </c>
      <c r="D820" s="7">
        <v>-765237.5</v>
      </c>
      <c r="E820" s="7">
        <v>-774064.07</v>
      </c>
      <c r="F820" s="7">
        <v>-782890.59</v>
      </c>
      <c r="G820" s="7">
        <v>-791717.06</v>
      </c>
      <c r="H820" s="7">
        <v>-778338.26</v>
      </c>
      <c r="I820" s="7">
        <v>-786968.76</v>
      </c>
      <c r="J820" s="7">
        <v>-795599.11</v>
      </c>
      <c r="K820" s="7">
        <v>-804229.58</v>
      </c>
      <c r="L820" s="7">
        <v>-812860.06</v>
      </c>
      <c r="M820" s="7">
        <v>-821651.74</v>
      </c>
      <c r="N820" s="7">
        <v>-830604.68</v>
      </c>
      <c r="O820" s="7">
        <v>-838936.82</v>
      </c>
      <c r="P820" s="7">
        <v>-838936.82</v>
      </c>
    </row>
    <row r="821" spans="1:16" x14ac:dyDescent="0.2">
      <c r="A821" s="3">
        <v>122101</v>
      </c>
      <c r="B821" s="6" t="s">
        <v>702</v>
      </c>
      <c r="C821" s="7">
        <v>756410.82</v>
      </c>
      <c r="D821" s="7">
        <v>756410.82</v>
      </c>
      <c r="E821" s="7">
        <v>756410.82</v>
      </c>
      <c r="F821" s="7">
        <v>0</v>
      </c>
      <c r="G821" s="7">
        <v>0</v>
      </c>
      <c r="H821" s="7">
        <v>0</v>
      </c>
      <c r="I821" s="7">
        <v>0</v>
      </c>
      <c r="J821" s="7">
        <v>0</v>
      </c>
      <c r="K821" s="7">
        <v>0</v>
      </c>
      <c r="L821" s="7">
        <v>0</v>
      </c>
      <c r="M821" s="7">
        <v>0</v>
      </c>
      <c r="N821" s="7">
        <v>0</v>
      </c>
      <c r="O821" s="7">
        <v>0</v>
      </c>
      <c r="P821" s="7">
        <v>0</v>
      </c>
    </row>
    <row r="822" spans="1:16" x14ac:dyDescent="0.2">
      <c r="A822" s="3">
        <v>230001</v>
      </c>
      <c r="B822" s="6" t="s">
        <v>703</v>
      </c>
      <c r="C822" s="7">
        <v>-252741084.75999999</v>
      </c>
      <c r="D822" s="7">
        <v>-252741084.75999999</v>
      </c>
      <c r="E822" s="7">
        <v>-252741084.75999999</v>
      </c>
      <c r="F822" s="7">
        <v>0</v>
      </c>
      <c r="G822" s="7">
        <v>0</v>
      </c>
      <c r="H822" s="7">
        <v>0</v>
      </c>
      <c r="I822" s="7">
        <v>0</v>
      </c>
      <c r="J822" s="7">
        <v>0</v>
      </c>
      <c r="K822" s="7">
        <v>0</v>
      </c>
      <c r="L822" s="7">
        <v>0</v>
      </c>
      <c r="M822" s="7">
        <v>0</v>
      </c>
      <c r="N822" s="7">
        <v>0</v>
      </c>
      <c r="O822" s="7">
        <v>0</v>
      </c>
      <c r="P822" s="7">
        <v>0</v>
      </c>
    </row>
    <row r="823" spans="1:16" x14ac:dyDescent="0.2">
      <c r="A823" s="3">
        <v>254630</v>
      </c>
      <c r="B823" s="6" t="s">
        <v>704</v>
      </c>
      <c r="C823" s="7">
        <v>-628000</v>
      </c>
      <c r="D823" s="7">
        <v>0</v>
      </c>
      <c r="E823" s="7">
        <v>0</v>
      </c>
      <c r="F823" s="7">
        <v>-545000</v>
      </c>
      <c r="G823" s="7">
        <v>-545000</v>
      </c>
      <c r="H823" s="7">
        <v>0</v>
      </c>
      <c r="I823" s="7">
        <v>-150000</v>
      </c>
      <c r="J823" s="7">
        <v>0</v>
      </c>
      <c r="K823" s="7">
        <v>0</v>
      </c>
      <c r="L823" s="7">
        <v>0</v>
      </c>
      <c r="M823" s="7">
        <v>0</v>
      </c>
      <c r="N823" s="7">
        <v>0</v>
      </c>
      <c r="O823" s="7">
        <v>0</v>
      </c>
      <c r="P823" s="7">
        <v>0</v>
      </c>
    </row>
    <row r="824" spans="1:16" x14ac:dyDescent="0.2">
      <c r="A824" s="3">
        <v>254635</v>
      </c>
      <c r="B824" s="6" t="s">
        <v>704</v>
      </c>
      <c r="C824" s="7">
        <v>0</v>
      </c>
      <c r="D824" s="7">
        <v>0</v>
      </c>
      <c r="E824" s="7">
        <v>0</v>
      </c>
      <c r="F824" s="7">
        <v>-1015000</v>
      </c>
      <c r="G824" s="7">
        <v>-1015000</v>
      </c>
      <c r="H824" s="7">
        <v>0</v>
      </c>
      <c r="I824" s="7">
        <v>-892000</v>
      </c>
      <c r="J824" s="7">
        <v>0</v>
      </c>
      <c r="K824" s="7">
        <v>0</v>
      </c>
      <c r="L824" s="7">
        <v>-227000</v>
      </c>
      <c r="M824" s="7">
        <v>-227000</v>
      </c>
      <c r="N824" s="7">
        <v>0</v>
      </c>
      <c r="O824" s="7">
        <v>0</v>
      </c>
      <c r="P824" s="7">
        <v>0</v>
      </c>
    </row>
    <row r="825" spans="1:16" x14ac:dyDescent="0.2">
      <c r="A825" s="3">
        <v>252011</v>
      </c>
      <c r="B825" s="6" t="s">
        <v>705</v>
      </c>
      <c r="C825" s="7">
        <v>-354571.83</v>
      </c>
      <c r="D825" s="7">
        <v>-357015.83</v>
      </c>
      <c r="E825" s="7">
        <v>-344152.83</v>
      </c>
      <c r="F825" s="7">
        <v>-340495.83</v>
      </c>
      <c r="G825" s="7">
        <v>-330302.03999999998</v>
      </c>
      <c r="H825" s="7">
        <v>-324016.03999999998</v>
      </c>
      <c r="I825" s="7">
        <v>-297887.03999999998</v>
      </c>
      <c r="J825" s="7">
        <v>-297330</v>
      </c>
      <c r="K825" s="7">
        <v>-299426</v>
      </c>
      <c r="L825" s="7">
        <v>-305626</v>
      </c>
      <c r="M825" s="7">
        <v>-295404</v>
      </c>
      <c r="N825" s="7">
        <v>-305107</v>
      </c>
      <c r="O825" s="7">
        <v>-298062</v>
      </c>
      <c r="P825" s="7">
        <v>-298062</v>
      </c>
    </row>
    <row r="826" spans="1:16" x14ac:dyDescent="0.2">
      <c r="A826" s="3">
        <v>252012</v>
      </c>
      <c r="B826" s="6" t="s">
        <v>705</v>
      </c>
      <c r="C826" s="7">
        <v>-26044.91</v>
      </c>
      <c r="D826" s="7">
        <v>-26044.91</v>
      </c>
      <c r="E826" s="7">
        <v>-24749.91</v>
      </c>
      <c r="F826" s="7">
        <v>-25573.91</v>
      </c>
      <c r="G826" s="7">
        <v>-22493.57</v>
      </c>
      <c r="H826" s="7">
        <v>-24435.57</v>
      </c>
      <c r="I826" s="7">
        <v>-24070</v>
      </c>
      <c r="J826" s="7">
        <v>-24070</v>
      </c>
      <c r="K826" s="7">
        <v>-24938</v>
      </c>
      <c r="L826" s="7">
        <v>-24938</v>
      </c>
      <c r="M826" s="7">
        <v>-17600</v>
      </c>
      <c r="N826" s="7">
        <v>-17600</v>
      </c>
      <c r="O826" s="7">
        <v>-14440</v>
      </c>
      <c r="P826" s="7">
        <v>-14440</v>
      </c>
    </row>
    <row r="827" spans="1:16" x14ac:dyDescent="0.2">
      <c r="A827" s="3">
        <v>252013</v>
      </c>
      <c r="B827" s="6" t="s">
        <v>706</v>
      </c>
      <c r="C827" s="7">
        <v>-1000396.8</v>
      </c>
      <c r="D827" s="7">
        <v>-1008612.8</v>
      </c>
      <c r="E827" s="7">
        <v>-1027557.8</v>
      </c>
      <c r="F827" s="7">
        <v>-1050668.8</v>
      </c>
      <c r="G827" s="7">
        <v>-1055927.8</v>
      </c>
      <c r="H827" s="7">
        <v>-1084716.8</v>
      </c>
      <c r="I827" s="7">
        <v>-1073493.29</v>
      </c>
      <c r="J827" s="7">
        <v>-1095146.8999999999</v>
      </c>
      <c r="K827" s="7">
        <v>-1139251.5</v>
      </c>
      <c r="L827" s="7">
        <v>-1202112.5</v>
      </c>
      <c r="M827" s="7">
        <v>-1268998.5</v>
      </c>
      <c r="N827" s="7">
        <v>-1352276.5</v>
      </c>
      <c r="O827" s="7">
        <v>-1363566.5</v>
      </c>
      <c r="P827" s="7">
        <v>-1363566.5</v>
      </c>
    </row>
    <row r="828" spans="1:16" x14ac:dyDescent="0.2">
      <c r="A828" s="3">
        <v>252014</v>
      </c>
      <c r="B828" s="6" t="s">
        <v>706</v>
      </c>
      <c r="C828" s="7">
        <v>-94370.85</v>
      </c>
      <c r="D828" s="7">
        <v>-95206.85</v>
      </c>
      <c r="E828" s="7">
        <v>-97194.85</v>
      </c>
      <c r="F828" s="7">
        <v>-99798.85</v>
      </c>
      <c r="G828" s="7">
        <v>-92434</v>
      </c>
      <c r="H828" s="7">
        <v>-94719</v>
      </c>
      <c r="I828" s="7">
        <v>-82183</v>
      </c>
      <c r="J828" s="7">
        <v>-80250</v>
      </c>
      <c r="K828" s="7">
        <v>-101195</v>
      </c>
      <c r="L828" s="7">
        <v>-97476</v>
      </c>
      <c r="M828" s="7">
        <v>-100415</v>
      </c>
      <c r="N828" s="7">
        <v>-103530</v>
      </c>
      <c r="O828" s="7">
        <v>-99463</v>
      </c>
      <c r="P828" s="7">
        <v>-99463</v>
      </c>
    </row>
    <row r="829" spans="1:16" x14ac:dyDescent="0.2">
      <c r="A829" s="3">
        <v>252021</v>
      </c>
      <c r="B829" s="6" t="s">
        <v>707</v>
      </c>
      <c r="C829" s="7">
        <v>-19901.46</v>
      </c>
      <c r="D829" s="7">
        <v>-19901.46</v>
      </c>
      <c r="E829" s="7">
        <v>-16637.46</v>
      </c>
      <c r="F829" s="7">
        <v>-15309.46</v>
      </c>
      <c r="G829" s="7">
        <v>-15309.46</v>
      </c>
      <c r="H829" s="7">
        <v>-17997.46</v>
      </c>
      <c r="I829" s="7">
        <v>-18129</v>
      </c>
      <c r="J829" s="7">
        <v>-19787</v>
      </c>
      <c r="K829" s="7">
        <v>-18289</v>
      </c>
      <c r="L829" s="7">
        <v>-18289</v>
      </c>
      <c r="M829" s="7">
        <v>-18289</v>
      </c>
      <c r="N829" s="7">
        <v>-18289</v>
      </c>
      <c r="O829" s="7">
        <v>-16144</v>
      </c>
      <c r="P829" s="7">
        <v>-16144</v>
      </c>
    </row>
    <row r="830" spans="1:16" x14ac:dyDescent="0.2">
      <c r="A830" s="3">
        <v>252022</v>
      </c>
      <c r="B830" s="6" t="s">
        <v>707</v>
      </c>
      <c r="C830" s="7">
        <v>-848</v>
      </c>
      <c r="D830" s="7">
        <v>-848</v>
      </c>
      <c r="E830" s="7">
        <v>-848</v>
      </c>
      <c r="F830" s="7">
        <v>-848</v>
      </c>
      <c r="G830" s="7">
        <v>-848</v>
      </c>
      <c r="H830" s="7">
        <v>-848</v>
      </c>
      <c r="I830" s="7">
        <v>-848</v>
      </c>
      <c r="J830" s="7">
        <v>-848</v>
      </c>
      <c r="K830" s="7">
        <v>-848</v>
      </c>
      <c r="L830" s="7">
        <v>-848</v>
      </c>
      <c r="M830" s="7">
        <v>-848</v>
      </c>
      <c r="N830" s="7">
        <v>-848</v>
      </c>
      <c r="O830" s="7">
        <v>-848</v>
      </c>
      <c r="P830" s="7">
        <v>-848</v>
      </c>
    </row>
    <row r="831" spans="1:16" x14ac:dyDescent="0.2">
      <c r="A831" s="3">
        <v>252023</v>
      </c>
      <c r="B831" s="6" t="s">
        <v>708</v>
      </c>
      <c r="C831" s="7">
        <v>-35467.199999999997</v>
      </c>
      <c r="D831" s="7">
        <v>-35997.199999999997</v>
      </c>
      <c r="E831" s="7">
        <v>-36697.199999999997</v>
      </c>
      <c r="F831" s="7">
        <v>-40846.199999999997</v>
      </c>
      <c r="G831" s="7">
        <v>-34186.199999999997</v>
      </c>
      <c r="H831" s="7">
        <v>-34438.6</v>
      </c>
      <c r="I831" s="7">
        <v>-24214</v>
      </c>
      <c r="J831" s="7">
        <v>-24564</v>
      </c>
      <c r="K831" s="7">
        <v>-24867</v>
      </c>
      <c r="L831" s="7">
        <v>-25864</v>
      </c>
      <c r="M831" s="7">
        <v>-25864</v>
      </c>
      <c r="N831" s="7">
        <v>-30947</v>
      </c>
      <c r="O831" s="7">
        <v>-31449</v>
      </c>
      <c r="P831" s="7">
        <v>-31449</v>
      </c>
    </row>
    <row r="832" spans="1:16" x14ac:dyDescent="0.2">
      <c r="A832" s="3">
        <v>252024</v>
      </c>
      <c r="B832" s="6" t="s">
        <v>709</v>
      </c>
      <c r="C832" s="7">
        <v>-6890</v>
      </c>
      <c r="D832" s="7">
        <v>-6890</v>
      </c>
      <c r="E832" s="7">
        <v>-6890</v>
      </c>
      <c r="F832" s="7">
        <v>-7193</v>
      </c>
      <c r="G832" s="7">
        <v>-7193</v>
      </c>
      <c r="H832" s="7">
        <v>-2292</v>
      </c>
      <c r="I832" s="7">
        <v>-303</v>
      </c>
      <c r="J832" s="7">
        <v>-303</v>
      </c>
      <c r="K832" s="7">
        <v>-303</v>
      </c>
      <c r="L832" s="7">
        <v>-303</v>
      </c>
      <c r="M832" s="7">
        <v>-303</v>
      </c>
      <c r="N832" s="7">
        <v>-303</v>
      </c>
      <c r="O832" s="7">
        <v>-303</v>
      </c>
      <c r="P832" s="7">
        <v>-303</v>
      </c>
    </row>
    <row r="833" spans="1:16" x14ac:dyDescent="0.2">
      <c r="A833" s="3">
        <v>252031</v>
      </c>
      <c r="B833" s="6" t="s">
        <v>710</v>
      </c>
      <c r="C833" s="7">
        <v>-270852.58</v>
      </c>
      <c r="D833" s="7">
        <v>-268155.58</v>
      </c>
      <c r="E833" s="7">
        <v>-269273.58</v>
      </c>
      <c r="F833" s="7">
        <v>-243671</v>
      </c>
      <c r="G833" s="7">
        <v>-134000</v>
      </c>
      <c r="H833" s="7">
        <v>-113077</v>
      </c>
      <c r="I833" s="7">
        <v>-106475</v>
      </c>
      <c r="J833" s="7">
        <v>-106761</v>
      </c>
      <c r="K833" s="7">
        <v>-104169</v>
      </c>
      <c r="L833" s="7">
        <v>-104170</v>
      </c>
      <c r="M833" s="7">
        <v>-107473</v>
      </c>
      <c r="N833" s="7">
        <v>-108517</v>
      </c>
      <c r="O833" s="7">
        <v>-95847</v>
      </c>
      <c r="P833" s="7">
        <v>-95847</v>
      </c>
    </row>
    <row r="834" spans="1:16" x14ac:dyDescent="0.2">
      <c r="A834" s="3">
        <v>252032</v>
      </c>
      <c r="B834" s="6" t="s">
        <v>710</v>
      </c>
      <c r="C834" s="7">
        <v>-24088</v>
      </c>
      <c r="D834" s="7">
        <v>-20869</v>
      </c>
      <c r="E834" s="7">
        <v>-20869</v>
      </c>
      <c r="F834" s="7">
        <v>-18450</v>
      </c>
      <c r="G834" s="7">
        <v>-18450</v>
      </c>
      <c r="H834" s="7">
        <v>-18450</v>
      </c>
      <c r="I834" s="7">
        <v>-16791</v>
      </c>
      <c r="J834" s="7">
        <v>-22230</v>
      </c>
      <c r="K834" s="7">
        <v>-22230</v>
      </c>
      <c r="L834" s="7">
        <v>-22230</v>
      </c>
      <c r="M834" s="7">
        <v>-22230</v>
      </c>
      <c r="N834" s="7">
        <v>-22230</v>
      </c>
      <c r="O834" s="7">
        <v>-19130</v>
      </c>
      <c r="P834" s="7">
        <v>-19130</v>
      </c>
    </row>
    <row r="835" spans="1:16" x14ac:dyDescent="0.2">
      <c r="A835" s="3">
        <v>252033</v>
      </c>
      <c r="B835" s="6" t="s">
        <v>711</v>
      </c>
      <c r="C835" s="7">
        <v>-313929.28000000003</v>
      </c>
      <c r="D835" s="7">
        <v>-312222.28000000003</v>
      </c>
      <c r="E835" s="7">
        <v>-309696.28000000003</v>
      </c>
      <c r="F835" s="7">
        <v>-320797.28000000003</v>
      </c>
      <c r="G835" s="7">
        <v>-315259.28000000003</v>
      </c>
      <c r="H835" s="7">
        <v>-291708.28000000003</v>
      </c>
      <c r="I835" s="7">
        <v>-387429</v>
      </c>
      <c r="J835" s="7">
        <v>-387429</v>
      </c>
      <c r="K835" s="7">
        <v>-400357</v>
      </c>
      <c r="L835" s="7">
        <v>-403007</v>
      </c>
      <c r="M835" s="7">
        <v>-416105</v>
      </c>
      <c r="N835" s="7">
        <v>-442219</v>
      </c>
      <c r="O835" s="7">
        <v>-408579</v>
      </c>
      <c r="P835" s="7">
        <v>-408579</v>
      </c>
    </row>
    <row r="836" spans="1:16" x14ac:dyDescent="0.2">
      <c r="A836" s="3">
        <v>252034</v>
      </c>
      <c r="B836" s="6" t="s">
        <v>711</v>
      </c>
      <c r="C836" s="7">
        <v>-16913</v>
      </c>
      <c r="D836" s="7">
        <v>-16913</v>
      </c>
      <c r="E836" s="7">
        <v>-16913</v>
      </c>
      <c r="F836" s="7">
        <v>-13227</v>
      </c>
      <c r="G836" s="7">
        <v>-8151</v>
      </c>
      <c r="H836" s="7">
        <v>-8151</v>
      </c>
      <c r="I836" s="7">
        <v>-8584</v>
      </c>
      <c r="J836" s="7">
        <v>-8584</v>
      </c>
      <c r="K836" s="7">
        <v>-8584</v>
      </c>
      <c r="L836" s="7">
        <v>-8584</v>
      </c>
      <c r="M836" s="7">
        <v>-8584</v>
      </c>
      <c r="N836" s="7">
        <v>-8584</v>
      </c>
      <c r="O836" s="7">
        <v>-7281</v>
      </c>
      <c r="P836" s="7">
        <v>-7281</v>
      </c>
    </row>
    <row r="837" spans="1:16" x14ac:dyDescent="0.2">
      <c r="A837" s="3">
        <v>252043</v>
      </c>
      <c r="B837" s="6" t="s">
        <v>712</v>
      </c>
      <c r="C837" s="7">
        <v>0</v>
      </c>
      <c r="D837" s="7">
        <v>0</v>
      </c>
      <c r="E837" s="7">
        <v>0</v>
      </c>
      <c r="F837" s="7">
        <v>-4593</v>
      </c>
      <c r="G837" s="7">
        <v>-4593</v>
      </c>
      <c r="H837" s="7">
        <v>-4593</v>
      </c>
      <c r="I837" s="7">
        <v>-4593</v>
      </c>
      <c r="J837" s="7">
        <v>-91731</v>
      </c>
      <c r="K837" s="7">
        <v>-93722</v>
      </c>
      <c r="L837" s="7">
        <v>-93722</v>
      </c>
      <c r="M837" s="7">
        <v>-93722</v>
      </c>
      <c r="N837" s="7">
        <v>-93722</v>
      </c>
      <c r="O837" s="7">
        <v>-251966</v>
      </c>
      <c r="P837" s="7">
        <v>-251966</v>
      </c>
    </row>
    <row r="838" spans="1:16" x14ac:dyDescent="0.2">
      <c r="A838" s="3">
        <v>262630</v>
      </c>
      <c r="B838" s="6" t="s">
        <v>713</v>
      </c>
      <c r="C838" s="7">
        <v>-16922000</v>
      </c>
      <c r="D838" s="7">
        <v>0</v>
      </c>
      <c r="E838" s="7">
        <v>0</v>
      </c>
      <c r="F838" s="7">
        <v>-11859000</v>
      </c>
      <c r="G838" s="7">
        <v>-11859000</v>
      </c>
      <c r="H838" s="7">
        <v>0</v>
      </c>
      <c r="I838" s="7">
        <v>-8142000</v>
      </c>
      <c r="J838" s="7">
        <v>0</v>
      </c>
      <c r="K838" s="7">
        <v>0</v>
      </c>
      <c r="L838" s="7">
        <v>-6005000</v>
      </c>
      <c r="M838" s="7">
        <v>-6005000</v>
      </c>
      <c r="N838" s="7">
        <v>0</v>
      </c>
      <c r="O838" s="7">
        <v>-6470000</v>
      </c>
      <c r="P838" s="7">
        <v>-6470000</v>
      </c>
    </row>
    <row r="839" spans="1:16" x14ac:dyDescent="0.2">
      <c r="A839" s="3">
        <v>262635</v>
      </c>
      <c r="B839" s="6" t="s">
        <v>714</v>
      </c>
      <c r="C839" s="7">
        <v>-100000</v>
      </c>
      <c r="D839" s="7">
        <v>0</v>
      </c>
      <c r="E839" s="7">
        <v>0</v>
      </c>
      <c r="F839" s="7">
        <v>-123000</v>
      </c>
      <c r="G839" s="7">
        <v>-123000</v>
      </c>
      <c r="H839" s="7">
        <v>0</v>
      </c>
      <c r="I839" s="7">
        <v>-101000</v>
      </c>
      <c r="J839" s="7">
        <v>0</v>
      </c>
      <c r="K839" s="7">
        <v>0</v>
      </c>
      <c r="L839" s="7">
        <v>-80000</v>
      </c>
      <c r="M839" s="7">
        <v>-80000</v>
      </c>
      <c r="N839" s="7">
        <v>0</v>
      </c>
      <c r="O839" s="7">
        <v>-66000</v>
      </c>
      <c r="P839" s="7">
        <v>-66000</v>
      </c>
    </row>
    <row r="840" spans="1:16" x14ac:dyDescent="0.2">
      <c r="A840" s="3">
        <v>262637</v>
      </c>
      <c r="B840" s="6" t="s">
        <v>715</v>
      </c>
      <c r="C840" s="7">
        <v>0</v>
      </c>
      <c r="D840" s="7">
        <v>0</v>
      </c>
      <c r="E840" s="7">
        <v>0</v>
      </c>
      <c r="F840" s="7">
        <v>-1932000</v>
      </c>
      <c r="G840" s="7">
        <v>-1932000</v>
      </c>
      <c r="H840" s="7">
        <v>0</v>
      </c>
      <c r="I840" s="7">
        <v>-959000</v>
      </c>
      <c r="J840" s="7">
        <v>0</v>
      </c>
      <c r="K840" s="7">
        <v>0</v>
      </c>
      <c r="L840" s="7">
        <v>-1344000</v>
      </c>
      <c r="M840" s="7">
        <v>-1344000</v>
      </c>
      <c r="N840" s="7">
        <v>0</v>
      </c>
      <c r="O840" s="7">
        <v>0</v>
      </c>
      <c r="P840" s="7">
        <v>0</v>
      </c>
    </row>
    <row r="841" spans="1:16" x14ac:dyDescent="0.2">
      <c r="A841" s="3">
        <v>228300</v>
      </c>
      <c r="B841" s="6" t="s">
        <v>716</v>
      </c>
      <c r="C841" s="7">
        <v>-21512248</v>
      </c>
      <c r="D841" s="7">
        <v>-21374079.489999998</v>
      </c>
      <c r="E841" s="7">
        <v>-21376138.030000001</v>
      </c>
      <c r="F841" s="7">
        <v>-21378196.57</v>
      </c>
      <c r="G841" s="7">
        <v>-21380255.109999999</v>
      </c>
      <c r="H841" s="7">
        <v>-21382313.649999999</v>
      </c>
      <c r="I841" s="7">
        <v>-21524599.239999998</v>
      </c>
      <c r="J841" s="7">
        <v>-21529815.780000001</v>
      </c>
      <c r="K841" s="7">
        <v>-21397963.27</v>
      </c>
      <c r="L841" s="7">
        <v>-21403179.809999999</v>
      </c>
      <c r="M841" s="7">
        <v>-21545465.399999999</v>
      </c>
      <c r="N841" s="7">
        <v>-21550681.940000001</v>
      </c>
      <c r="O841" s="7">
        <v>-24236416</v>
      </c>
      <c r="P841" s="7">
        <v>-24236416</v>
      </c>
    </row>
    <row r="842" spans="1:16" x14ac:dyDescent="0.2">
      <c r="A842" s="3">
        <v>228302</v>
      </c>
      <c r="B842" s="6" t="s">
        <v>717</v>
      </c>
      <c r="C842" s="7">
        <v>-1725123</v>
      </c>
      <c r="D842" s="7">
        <v>-1753237.5</v>
      </c>
      <c r="E842" s="7">
        <v>-1781352</v>
      </c>
      <c r="F842" s="7">
        <v>-1809466.5</v>
      </c>
      <c r="G842" s="7">
        <v>-1837581</v>
      </c>
      <c r="H842" s="7">
        <v>-1865695.5</v>
      </c>
      <c r="I842" s="7">
        <v>-1893810</v>
      </c>
      <c r="J842" s="7">
        <v>-1921924.5</v>
      </c>
      <c r="K842" s="7">
        <v>-1950039</v>
      </c>
      <c r="L842" s="7">
        <v>-1978153.5</v>
      </c>
      <c r="M842" s="7">
        <v>-2006268</v>
      </c>
      <c r="N842" s="7">
        <v>-2034382.5</v>
      </c>
      <c r="O842" s="7">
        <v>-2360600</v>
      </c>
      <c r="P842" s="7">
        <v>-2360600</v>
      </c>
    </row>
    <row r="843" spans="1:16" x14ac:dyDescent="0.2">
      <c r="A843" s="3">
        <v>228304</v>
      </c>
      <c r="B843" s="6" t="s">
        <v>718</v>
      </c>
      <c r="C843" s="7">
        <v>-95446254</v>
      </c>
      <c r="D843" s="7">
        <v>-94287638.579999998</v>
      </c>
      <c r="E843" s="7">
        <v>-92774023.159999996</v>
      </c>
      <c r="F843" s="7">
        <v>-83260407.739999995</v>
      </c>
      <c r="G843" s="7">
        <v>-80946792.319999993</v>
      </c>
      <c r="H843" s="7">
        <v>-81433176.900000006</v>
      </c>
      <c r="I843" s="7">
        <v>-81919561.480000004</v>
      </c>
      <c r="J843" s="7">
        <v>-79605946.060000002</v>
      </c>
      <c r="K843" s="7">
        <v>-80092330.640000001</v>
      </c>
      <c r="L843" s="7">
        <v>-80578715.219999999</v>
      </c>
      <c r="M843" s="7">
        <v>-80065099.799999997</v>
      </c>
      <c r="N843" s="7">
        <v>-80551484.379999995</v>
      </c>
      <c r="O843" s="7">
        <v>-146939536</v>
      </c>
      <c r="P843" s="7">
        <v>-146939536</v>
      </c>
    </row>
    <row r="844" spans="1:16" x14ac:dyDescent="0.2">
      <c r="A844" s="3">
        <v>228306</v>
      </c>
      <c r="B844" s="6" t="s">
        <v>719</v>
      </c>
      <c r="C844" s="7">
        <v>-25566580</v>
      </c>
      <c r="D844" s="7">
        <v>-25545381.109999999</v>
      </c>
      <c r="E844" s="7">
        <v>-25656509.219999999</v>
      </c>
      <c r="F844" s="7">
        <v>-25605376.489999998</v>
      </c>
      <c r="G844" s="7">
        <v>-25606387.289999999</v>
      </c>
      <c r="H844" s="7">
        <v>-25662495.039999999</v>
      </c>
      <c r="I844" s="7">
        <v>-25647302.469999999</v>
      </c>
      <c r="J844" s="7">
        <v>-25645341.620000001</v>
      </c>
      <c r="K844" s="7">
        <v>-25654630.690000001</v>
      </c>
      <c r="L844" s="7">
        <v>-25708617.969999999</v>
      </c>
      <c r="M844" s="7">
        <v>-25716087.02</v>
      </c>
      <c r="N844" s="7">
        <v>-25771535.539999999</v>
      </c>
      <c r="O844" s="7">
        <v>-27992966</v>
      </c>
      <c r="P844" s="7">
        <v>-27992966</v>
      </c>
    </row>
    <row r="845" spans="1:16" x14ac:dyDescent="0.2">
      <c r="A845" s="3">
        <v>186140</v>
      </c>
      <c r="B845" s="6" t="s">
        <v>720</v>
      </c>
      <c r="C845" s="7">
        <v>3301341.48</v>
      </c>
      <c r="D845" s="7">
        <v>3301341.48</v>
      </c>
      <c r="E845" s="7">
        <v>3301341.48</v>
      </c>
      <c r="F845" s="7">
        <v>3301341.48</v>
      </c>
      <c r="G845" s="7">
        <v>3301341.48</v>
      </c>
      <c r="H845" s="7">
        <v>3301341.48</v>
      </c>
      <c r="I845" s="7">
        <v>3301341.48</v>
      </c>
      <c r="J845" s="7">
        <v>3301341.48</v>
      </c>
      <c r="K845" s="7">
        <v>3301341.48</v>
      </c>
      <c r="L845" s="7">
        <v>3301341.48</v>
      </c>
      <c r="M845" s="7">
        <v>3301341.48</v>
      </c>
      <c r="N845" s="7">
        <v>3301341.48</v>
      </c>
      <c r="O845" s="7">
        <v>3301341.48</v>
      </c>
      <c r="P845" s="7">
        <v>3301341.48</v>
      </c>
    </row>
    <row r="846" spans="1:16" x14ac:dyDescent="0.2">
      <c r="A846" s="3">
        <v>186143</v>
      </c>
      <c r="B846" s="6" t="s">
        <v>721</v>
      </c>
      <c r="C846" s="7">
        <v>263163.86</v>
      </c>
      <c r="D846" s="7">
        <v>263163.86</v>
      </c>
      <c r="E846" s="7">
        <v>263163.86</v>
      </c>
      <c r="F846" s="7">
        <v>263163.86</v>
      </c>
      <c r="G846" s="7">
        <v>263163.86</v>
      </c>
      <c r="H846" s="7">
        <v>263163.86</v>
      </c>
      <c r="I846" s="7">
        <v>263163.86</v>
      </c>
      <c r="J846" s="7">
        <v>263163.86</v>
      </c>
      <c r="K846" s="7">
        <v>263163.86</v>
      </c>
      <c r="L846" s="7">
        <v>263163.86</v>
      </c>
      <c r="M846" s="7">
        <v>263163.86</v>
      </c>
      <c r="N846" s="7">
        <v>263163.86</v>
      </c>
      <c r="O846" s="7">
        <v>263163.86</v>
      </c>
      <c r="P846" s="7">
        <v>263163.86</v>
      </c>
    </row>
    <row r="847" spans="1:16" x14ac:dyDescent="0.2">
      <c r="A847" s="3">
        <v>186144</v>
      </c>
      <c r="B847" s="6" t="s">
        <v>722</v>
      </c>
      <c r="C847" s="7">
        <v>1297179.48</v>
      </c>
      <c r="D847" s="7">
        <v>1297179.48</v>
      </c>
      <c r="E847" s="7">
        <v>1297179.48</v>
      </c>
      <c r="F847" s="7">
        <v>1297179.48</v>
      </c>
      <c r="G847" s="7">
        <v>1297179.48</v>
      </c>
      <c r="H847" s="7">
        <v>1297179.48</v>
      </c>
      <c r="I847" s="7">
        <v>1297179.48</v>
      </c>
      <c r="J847" s="7">
        <v>1297179.48</v>
      </c>
      <c r="K847" s="7">
        <v>1297179.48</v>
      </c>
      <c r="L847" s="7">
        <v>1297179.48</v>
      </c>
      <c r="M847" s="7">
        <v>1297179.48</v>
      </c>
      <c r="N847" s="7">
        <v>1297179.48</v>
      </c>
      <c r="O847" s="7">
        <v>1297179.48</v>
      </c>
      <c r="P847" s="7">
        <v>1297179.48</v>
      </c>
    </row>
    <row r="848" spans="1:16" x14ac:dyDescent="0.2">
      <c r="A848" s="3">
        <v>227049</v>
      </c>
      <c r="B848" s="6" t="s">
        <v>723</v>
      </c>
      <c r="C848" s="7">
        <v>0</v>
      </c>
      <c r="D848" s="7">
        <v>0</v>
      </c>
      <c r="E848" s="7">
        <v>0</v>
      </c>
      <c r="F848" s="7">
        <v>0</v>
      </c>
      <c r="G848" s="7">
        <v>0</v>
      </c>
      <c r="H848" s="7">
        <v>0</v>
      </c>
      <c r="I848" s="7">
        <v>0</v>
      </c>
      <c r="J848" s="7">
        <v>0</v>
      </c>
      <c r="K848" s="7">
        <v>0</v>
      </c>
      <c r="L848" s="7">
        <v>0</v>
      </c>
      <c r="M848" s="7">
        <v>0</v>
      </c>
      <c r="N848" s="7">
        <v>0</v>
      </c>
      <c r="O848" s="7">
        <v>0</v>
      </c>
      <c r="P848" s="7">
        <v>0</v>
      </c>
    </row>
    <row r="849" spans="1:16" x14ac:dyDescent="0.2">
      <c r="A849" s="3">
        <v>227050</v>
      </c>
      <c r="B849" s="6" t="s">
        <v>724</v>
      </c>
      <c r="C849" s="7">
        <v>0</v>
      </c>
      <c r="D849" s="7">
        <v>0</v>
      </c>
      <c r="E849" s="7">
        <v>0</v>
      </c>
      <c r="F849" s="7">
        <v>0</v>
      </c>
      <c r="G849" s="7">
        <v>0</v>
      </c>
      <c r="H849" s="7">
        <v>0</v>
      </c>
      <c r="I849" s="7">
        <v>0</v>
      </c>
      <c r="J849" s="7">
        <v>0</v>
      </c>
      <c r="K849" s="7">
        <v>0</v>
      </c>
      <c r="L849" s="7">
        <v>0</v>
      </c>
      <c r="M849" s="7">
        <v>0</v>
      </c>
      <c r="N849" s="7">
        <v>0</v>
      </c>
      <c r="O849" s="7">
        <v>0</v>
      </c>
      <c r="P849" s="7">
        <v>0</v>
      </c>
    </row>
    <row r="850" spans="1:16" x14ac:dyDescent="0.2">
      <c r="A850" s="3">
        <v>227051</v>
      </c>
      <c r="B850" s="6" t="s">
        <v>724</v>
      </c>
      <c r="C850" s="7">
        <v>0</v>
      </c>
      <c r="D850" s="7">
        <v>0</v>
      </c>
      <c r="E850" s="7">
        <v>0</v>
      </c>
      <c r="F850" s="7">
        <v>0</v>
      </c>
      <c r="G850" s="7">
        <v>0</v>
      </c>
      <c r="H850" s="7">
        <v>0</v>
      </c>
      <c r="I850" s="7">
        <v>0</v>
      </c>
      <c r="J850" s="7">
        <v>0</v>
      </c>
      <c r="K850" s="7">
        <v>0</v>
      </c>
      <c r="L850" s="7">
        <v>0</v>
      </c>
      <c r="M850" s="7">
        <v>0</v>
      </c>
      <c r="N850" s="7">
        <v>0</v>
      </c>
      <c r="O850" s="7">
        <v>0</v>
      </c>
      <c r="P850" s="7">
        <v>0</v>
      </c>
    </row>
    <row r="851" spans="1:16" x14ac:dyDescent="0.2">
      <c r="A851" s="3">
        <v>227052</v>
      </c>
      <c r="B851" s="6" t="s">
        <v>725</v>
      </c>
      <c r="C851" s="7">
        <v>0</v>
      </c>
      <c r="D851" s="7">
        <v>0</v>
      </c>
      <c r="E851" s="7">
        <v>0</v>
      </c>
      <c r="F851" s="7">
        <v>0</v>
      </c>
      <c r="G851" s="7">
        <v>0</v>
      </c>
      <c r="H851" s="7">
        <v>0</v>
      </c>
      <c r="I851" s="7">
        <v>0</v>
      </c>
      <c r="J851" s="7">
        <v>0</v>
      </c>
      <c r="K851" s="7">
        <v>0</v>
      </c>
      <c r="L851" s="7">
        <v>0</v>
      </c>
      <c r="M851" s="7">
        <v>0</v>
      </c>
      <c r="N851" s="7">
        <v>0</v>
      </c>
      <c r="O851" s="7">
        <v>0</v>
      </c>
      <c r="P851" s="7">
        <v>0</v>
      </c>
    </row>
    <row r="852" spans="1:16" x14ac:dyDescent="0.2">
      <c r="A852" s="3">
        <v>227053</v>
      </c>
      <c r="B852" s="6" t="s">
        <v>726</v>
      </c>
      <c r="C852" s="7">
        <v>0</v>
      </c>
      <c r="D852" s="7">
        <v>0</v>
      </c>
      <c r="E852" s="7">
        <v>0</v>
      </c>
      <c r="F852" s="7">
        <v>0</v>
      </c>
      <c r="G852" s="7">
        <v>0</v>
      </c>
      <c r="H852" s="7">
        <v>0</v>
      </c>
      <c r="I852" s="7">
        <v>0</v>
      </c>
      <c r="J852" s="7">
        <v>0</v>
      </c>
      <c r="K852" s="7">
        <v>0</v>
      </c>
      <c r="L852" s="7">
        <v>0</v>
      </c>
      <c r="M852" s="7">
        <v>0</v>
      </c>
      <c r="N852" s="7">
        <v>0</v>
      </c>
      <c r="O852" s="7">
        <v>0</v>
      </c>
      <c r="P852" s="7">
        <v>0</v>
      </c>
    </row>
    <row r="853" spans="1:16" x14ac:dyDescent="0.2">
      <c r="A853" s="3">
        <v>227054</v>
      </c>
      <c r="B853" s="6" t="s">
        <v>727</v>
      </c>
      <c r="C853" s="7">
        <v>0</v>
      </c>
      <c r="D853" s="7">
        <v>0</v>
      </c>
      <c r="E853" s="7">
        <v>0</v>
      </c>
      <c r="F853" s="7">
        <v>0</v>
      </c>
      <c r="G853" s="7">
        <v>0</v>
      </c>
      <c r="H853" s="7">
        <v>0</v>
      </c>
      <c r="I853" s="7">
        <v>0</v>
      </c>
      <c r="J853" s="7">
        <v>0</v>
      </c>
      <c r="K853" s="7">
        <v>0</v>
      </c>
      <c r="L853" s="7">
        <v>0</v>
      </c>
      <c r="M853" s="7">
        <v>0</v>
      </c>
      <c r="N853" s="7">
        <v>0</v>
      </c>
      <c r="O853" s="7">
        <v>0</v>
      </c>
      <c r="P853" s="7">
        <v>0</v>
      </c>
    </row>
    <row r="854" spans="1:16" x14ac:dyDescent="0.2">
      <c r="A854" s="3">
        <v>227055</v>
      </c>
      <c r="B854" s="6" t="s">
        <v>728</v>
      </c>
      <c r="C854" s="7">
        <v>0</v>
      </c>
      <c r="D854" s="7">
        <v>0</v>
      </c>
      <c r="E854" s="7">
        <v>0</v>
      </c>
      <c r="F854" s="7">
        <v>0</v>
      </c>
      <c r="G854" s="7">
        <v>0</v>
      </c>
      <c r="H854" s="7">
        <v>0</v>
      </c>
      <c r="I854" s="7">
        <v>0</v>
      </c>
      <c r="J854" s="7">
        <v>0</v>
      </c>
      <c r="K854" s="7">
        <v>0</v>
      </c>
      <c r="L854" s="7">
        <v>0</v>
      </c>
      <c r="M854" s="7">
        <v>0</v>
      </c>
      <c r="N854" s="7">
        <v>0</v>
      </c>
      <c r="O854" s="7">
        <v>0</v>
      </c>
      <c r="P854" s="7">
        <v>0</v>
      </c>
    </row>
    <row r="855" spans="1:16" x14ac:dyDescent="0.2">
      <c r="A855" s="3">
        <v>227056</v>
      </c>
      <c r="B855" s="6" t="s">
        <v>729</v>
      </c>
      <c r="C855" s="7">
        <v>0</v>
      </c>
      <c r="D855" s="7">
        <v>0</v>
      </c>
      <c r="E855" s="7">
        <v>0</v>
      </c>
      <c r="F855" s="7">
        <v>0</v>
      </c>
      <c r="G855" s="7">
        <v>0</v>
      </c>
      <c r="H855" s="7">
        <v>0</v>
      </c>
      <c r="I855" s="7">
        <v>0</v>
      </c>
      <c r="J855" s="7">
        <v>0</v>
      </c>
      <c r="K855" s="7">
        <v>0</v>
      </c>
      <c r="L855" s="7">
        <v>0</v>
      </c>
      <c r="M855" s="7">
        <v>0</v>
      </c>
      <c r="N855" s="7">
        <v>0</v>
      </c>
      <c r="O855" s="7">
        <v>0</v>
      </c>
      <c r="P855" s="7">
        <v>0</v>
      </c>
    </row>
    <row r="856" spans="1:16" x14ac:dyDescent="0.2">
      <c r="A856" s="3">
        <v>227057</v>
      </c>
      <c r="B856" s="6" t="s">
        <v>730</v>
      </c>
      <c r="C856" s="7">
        <v>-1906.57</v>
      </c>
      <c r="D856" s="7">
        <v>-1906.57</v>
      </c>
      <c r="E856" s="7">
        <v>-1906.57</v>
      </c>
      <c r="F856" s="7">
        <v>0</v>
      </c>
      <c r="G856" s="7">
        <v>0</v>
      </c>
      <c r="H856" s="7">
        <v>0</v>
      </c>
      <c r="I856" s="7">
        <v>0</v>
      </c>
      <c r="J856" s="7">
        <v>0</v>
      </c>
      <c r="K856" s="7">
        <v>0</v>
      </c>
      <c r="L856" s="7">
        <v>0</v>
      </c>
      <c r="M856" s="7">
        <v>0</v>
      </c>
      <c r="N856" s="7">
        <v>0</v>
      </c>
      <c r="O856" s="7">
        <v>0</v>
      </c>
      <c r="P856" s="7">
        <v>0</v>
      </c>
    </row>
    <row r="857" spans="1:16" x14ac:dyDescent="0.2">
      <c r="A857" s="3">
        <v>227058</v>
      </c>
      <c r="B857" s="6" t="s">
        <v>731</v>
      </c>
      <c r="C857" s="7">
        <v>0</v>
      </c>
      <c r="D857" s="7">
        <v>0</v>
      </c>
      <c r="E857" s="7">
        <v>0</v>
      </c>
      <c r="F857" s="7">
        <v>0</v>
      </c>
      <c r="G857" s="7">
        <v>0</v>
      </c>
      <c r="H857" s="7">
        <v>0</v>
      </c>
      <c r="I857" s="7">
        <v>0</v>
      </c>
      <c r="J857" s="7">
        <v>0</v>
      </c>
      <c r="K857" s="7">
        <v>0</v>
      </c>
      <c r="L857" s="7">
        <v>0</v>
      </c>
      <c r="M857" s="7">
        <v>0</v>
      </c>
      <c r="N857" s="7">
        <v>0</v>
      </c>
      <c r="O857" s="7">
        <v>0</v>
      </c>
      <c r="P857" s="7">
        <v>0</v>
      </c>
    </row>
    <row r="858" spans="1:16" x14ac:dyDescent="0.2">
      <c r="A858" s="3">
        <v>227059</v>
      </c>
      <c r="B858" s="6" t="s">
        <v>732</v>
      </c>
      <c r="C858" s="7">
        <v>-18200.02</v>
      </c>
      <c r="D858" s="7">
        <v>-18200.02</v>
      </c>
      <c r="E858" s="7">
        <v>-18200.02</v>
      </c>
      <c r="F858" s="7">
        <v>-12866.42</v>
      </c>
      <c r="G858" s="7">
        <v>-12866.42</v>
      </c>
      <c r="H858" s="7">
        <v>-12866.42</v>
      </c>
      <c r="I858" s="7">
        <v>-7425.43</v>
      </c>
      <c r="J858" s="7">
        <v>-7425.43</v>
      </c>
      <c r="K858" s="7">
        <v>-7425.43</v>
      </c>
      <c r="L858" s="7">
        <v>-1874.9</v>
      </c>
      <c r="M858" s="7">
        <v>-1874.9</v>
      </c>
      <c r="N858" s="7">
        <v>-1874.9</v>
      </c>
      <c r="O858" s="7">
        <v>0</v>
      </c>
      <c r="P858" s="7">
        <v>0</v>
      </c>
    </row>
    <row r="859" spans="1:16" x14ac:dyDescent="0.2">
      <c r="A859" s="3">
        <v>227060</v>
      </c>
      <c r="B859" s="6" t="s">
        <v>733</v>
      </c>
      <c r="C859" s="7">
        <v>0</v>
      </c>
      <c r="D859" s="7">
        <v>0</v>
      </c>
      <c r="E859" s="7">
        <v>0</v>
      </c>
      <c r="F859" s="7">
        <v>0</v>
      </c>
      <c r="G859" s="7">
        <v>0</v>
      </c>
      <c r="H859" s="7">
        <v>0</v>
      </c>
      <c r="I859" s="7">
        <v>0</v>
      </c>
      <c r="J859" s="7">
        <v>0</v>
      </c>
      <c r="K859" s="7">
        <v>0</v>
      </c>
      <c r="L859" s="7">
        <v>0</v>
      </c>
      <c r="M859" s="7">
        <v>0</v>
      </c>
      <c r="N859" s="7">
        <v>0</v>
      </c>
      <c r="O859" s="7">
        <v>0</v>
      </c>
      <c r="P859" s="7">
        <v>0</v>
      </c>
    </row>
    <row r="860" spans="1:16" x14ac:dyDescent="0.2">
      <c r="A860" s="3">
        <v>227061</v>
      </c>
      <c r="B860" s="6" t="s">
        <v>734</v>
      </c>
      <c r="C860" s="7">
        <v>-17357.48</v>
      </c>
      <c r="D860" s="7">
        <v>-17357.48</v>
      </c>
      <c r="E860" s="7">
        <v>-17357.48</v>
      </c>
      <c r="F860" s="7">
        <v>-13146.98</v>
      </c>
      <c r="G860" s="7">
        <v>-13146.98</v>
      </c>
      <c r="H860" s="7">
        <v>-13146.98</v>
      </c>
      <c r="I860" s="7">
        <v>-8851.7199999999993</v>
      </c>
      <c r="J860" s="7">
        <v>-8851.7199999999993</v>
      </c>
      <c r="K860" s="7">
        <v>-8851.7199999999993</v>
      </c>
      <c r="L860" s="7">
        <v>-4469.97</v>
      </c>
      <c r="M860" s="7">
        <v>-4469.97</v>
      </c>
      <c r="N860" s="7">
        <v>-4469.97</v>
      </c>
      <c r="O860" s="7">
        <v>0</v>
      </c>
      <c r="P860" s="7">
        <v>0</v>
      </c>
    </row>
    <row r="861" spans="1:16" x14ac:dyDescent="0.2">
      <c r="A861" s="3">
        <v>227062</v>
      </c>
      <c r="B861" s="6" t="s">
        <v>735</v>
      </c>
      <c r="C861" s="7">
        <v>-6611.85</v>
      </c>
      <c r="D861" s="7">
        <v>-6611.85</v>
      </c>
      <c r="E861" s="7">
        <v>-6611.85</v>
      </c>
      <c r="F861" s="7">
        <v>0</v>
      </c>
      <c r="G861" s="7">
        <v>0</v>
      </c>
      <c r="H861" s="7">
        <v>0</v>
      </c>
      <c r="I861" s="7">
        <v>0</v>
      </c>
      <c r="J861" s="7">
        <v>0</v>
      </c>
      <c r="K861" s="7">
        <v>0</v>
      </c>
      <c r="L861" s="7">
        <v>0</v>
      </c>
      <c r="M861" s="7">
        <v>0</v>
      </c>
      <c r="N861" s="7">
        <v>0</v>
      </c>
      <c r="O861" s="7">
        <v>0</v>
      </c>
      <c r="P861" s="7">
        <v>0</v>
      </c>
    </row>
    <row r="862" spans="1:16" x14ac:dyDescent="0.2">
      <c r="A862" s="3">
        <v>227063</v>
      </c>
      <c r="B862" s="6" t="s">
        <v>736</v>
      </c>
      <c r="C862" s="7">
        <v>-2291.0500000000002</v>
      </c>
      <c r="D862" s="7">
        <v>-2291.0500000000002</v>
      </c>
      <c r="E862" s="7">
        <v>-2291.0500000000002</v>
      </c>
      <c r="F862" s="7">
        <v>-578.48</v>
      </c>
      <c r="G862" s="7">
        <v>-578.48</v>
      </c>
      <c r="H862" s="7">
        <v>-578.48</v>
      </c>
      <c r="I862" s="7">
        <v>0</v>
      </c>
      <c r="J862" s="7">
        <v>0</v>
      </c>
      <c r="K862" s="7">
        <v>0</v>
      </c>
      <c r="L862" s="7">
        <v>0</v>
      </c>
      <c r="M862" s="7">
        <v>0</v>
      </c>
      <c r="N862" s="7">
        <v>0</v>
      </c>
      <c r="O862" s="7">
        <v>0</v>
      </c>
      <c r="P862" s="7">
        <v>0</v>
      </c>
    </row>
    <row r="863" spans="1:16" x14ac:dyDescent="0.2">
      <c r="A863" s="3">
        <v>227064</v>
      </c>
      <c r="B863" s="6" t="s">
        <v>737</v>
      </c>
      <c r="C863" s="7">
        <v>-14330.52</v>
      </c>
      <c r="D863" s="7">
        <v>-14330.52</v>
      </c>
      <c r="E863" s="7">
        <v>-14330.52</v>
      </c>
      <c r="F863" s="7">
        <v>-5789.4</v>
      </c>
      <c r="G863" s="7">
        <v>-5789.4</v>
      </c>
      <c r="H863" s="7">
        <v>-5789.4</v>
      </c>
      <c r="I863" s="7">
        <v>0</v>
      </c>
      <c r="J863" s="7">
        <v>0</v>
      </c>
      <c r="K863" s="7">
        <v>0</v>
      </c>
      <c r="L863" s="7">
        <v>0</v>
      </c>
      <c r="M863" s="7">
        <v>0</v>
      </c>
      <c r="N863" s="7">
        <v>0</v>
      </c>
      <c r="O863" s="7">
        <v>0</v>
      </c>
      <c r="P863" s="7">
        <v>0</v>
      </c>
    </row>
    <row r="864" spans="1:16" x14ac:dyDescent="0.2">
      <c r="A864" s="3">
        <v>227065</v>
      </c>
      <c r="B864" s="6" t="s">
        <v>738</v>
      </c>
      <c r="C864" s="7">
        <v>-3303.93</v>
      </c>
      <c r="D864" s="7">
        <v>-3303.93</v>
      </c>
      <c r="E864" s="7">
        <v>-3303.93</v>
      </c>
      <c r="F864" s="7">
        <v>-1906.76</v>
      </c>
      <c r="G864" s="7">
        <v>-1906.76</v>
      </c>
      <c r="H864" s="7">
        <v>-1906.76</v>
      </c>
      <c r="I864" s="7">
        <v>-481.45</v>
      </c>
      <c r="J864" s="7">
        <v>-481.45</v>
      </c>
      <c r="K864" s="7">
        <v>-481.45</v>
      </c>
      <c r="L864" s="7">
        <v>0</v>
      </c>
      <c r="M864" s="7">
        <v>0</v>
      </c>
      <c r="N864" s="7">
        <v>0</v>
      </c>
      <c r="O864" s="7">
        <v>0</v>
      </c>
      <c r="P864" s="7">
        <v>0</v>
      </c>
    </row>
    <row r="865" spans="1:16" x14ac:dyDescent="0.2">
      <c r="A865" s="3">
        <v>227066</v>
      </c>
      <c r="B865" s="6" t="s">
        <v>739</v>
      </c>
      <c r="C865" s="7">
        <v>-23099.69</v>
      </c>
      <c r="D865" s="7">
        <v>-23099.69</v>
      </c>
      <c r="E865" s="7">
        <v>-23099.69</v>
      </c>
      <c r="F865" s="7">
        <v>-19643.43</v>
      </c>
      <c r="G865" s="7">
        <v>-19643.43</v>
      </c>
      <c r="H865" s="7">
        <v>-19643.43</v>
      </c>
      <c r="I865" s="7">
        <v>-16117.57</v>
      </c>
      <c r="J865" s="7">
        <v>-16117.57</v>
      </c>
      <c r="K865" s="7">
        <v>-16117.57</v>
      </c>
      <c r="L865" s="7">
        <v>-12520.73</v>
      </c>
      <c r="M865" s="7">
        <v>-12520.73</v>
      </c>
      <c r="N865" s="7">
        <v>-12520.73</v>
      </c>
      <c r="O865" s="7">
        <v>-8851.4699999999993</v>
      </c>
      <c r="P865" s="7">
        <v>-8851.4699999999993</v>
      </c>
    </row>
    <row r="866" spans="1:16" x14ac:dyDescent="0.2">
      <c r="A866" s="3">
        <v>227067</v>
      </c>
      <c r="B866" s="6" t="s">
        <v>740</v>
      </c>
      <c r="C866" s="7">
        <v>-5298.9</v>
      </c>
      <c r="D866" s="7">
        <v>-5298.9</v>
      </c>
      <c r="E866" s="7">
        <v>-5298.9</v>
      </c>
      <c r="F866" s="7">
        <v>-3891.94</v>
      </c>
      <c r="G866" s="7">
        <v>-3891.94</v>
      </c>
      <c r="H866" s="7">
        <v>-3891.94</v>
      </c>
      <c r="I866" s="7">
        <v>-2456.65</v>
      </c>
      <c r="J866" s="7">
        <v>-2456.65</v>
      </c>
      <c r="K866" s="7">
        <v>-2456.65</v>
      </c>
      <c r="L866" s="7">
        <v>-992.46</v>
      </c>
      <c r="M866" s="7">
        <v>-992.46</v>
      </c>
      <c r="N866" s="7">
        <v>-992.46</v>
      </c>
      <c r="O866" s="7">
        <v>0</v>
      </c>
      <c r="P866" s="7">
        <v>0</v>
      </c>
    </row>
    <row r="867" spans="1:16" x14ac:dyDescent="0.2">
      <c r="A867" s="3">
        <v>227068</v>
      </c>
      <c r="B867" s="6" t="s">
        <v>741</v>
      </c>
      <c r="C867" s="7">
        <v>-13523.03</v>
      </c>
      <c r="D867" s="7">
        <v>-13523.03</v>
      </c>
      <c r="E867" s="7">
        <v>-13523.03</v>
      </c>
      <c r="F867" s="7">
        <v>-11874.13</v>
      </c>
      <c r="G867" s="7">
        <v>-11874.13</v>
      </c>
      <c r="H867" s="7">
        <v>-11874.13</v>
      </c>
      <c r="I867" s="7">
        <v>-10192.030000000001</v>
      </c>
      <c r="J867" s="7">
        <v>-10192.030000000001</v>
      </c>
      <c r="K867" s="7">
        <v>-10192.030000000001</v>
      </c>
      <c r="L867" s="7">
        <v>-8476.06</v>
      </c>
      <c r="M867" s="7">
        <v>-8476.06</v>
      </c>
      <c r="N867" s="7">
        <v>-8476.06</v>
      </c>
      <c r="O867" s="7">
        <v>-6725.54</v>
      </c>
      <c r="P867" s="7">
        <v>-6725.54</v>
      </c>
    </row>
    <row r="868" spans="1:16" x14ac:dyDescent="0.2">
      <c r="A868" s="3">
        <v>227069</v>
      </c>
      <c r="B868" s="6" t="s">
        <v>742</v>
      </c>
      <c r="C868" s="7">
        <v>-29207.9</v>
      </c>
      <c r="D868" s="7">
        <v>-29207.9</v>
      </c>
      <c r="E868" s="7">
        <v>-29207.9</v>
      </c>
      <c r="F868" s="7">
        <v>-25953.68</v>
      </c>
      <c r="G868" s="7">
        <v>-25953.68</v>
      </c>
      <c r="H868" s="7">
        <v>-25953.68</v>
      </c>
      <c r="I868" s="7">
        <v>-22633.94</v>
      </c>
      <c r="J868" s="7">
        <v>-22633.94</v>
      </c>
      <c r="K868" s="7">
        <v>-22633.94</v>
      </c>
      <c r="L868" s="7">
        <v>-19247.36</v>
      </c>
      <c r="M868" s="7">
        <v>-19247.36</v>
      </c>
      <c r="N868" s="7">
        <v>-19247.36</v>
      </c>
      <c r="O868" s="7">
        <v>-15792.6</v>
      </c>
      <c r="P868" s="7">
        <v>-15792.6</v>
      </c>
    </row>
    <row r="869" spans="1:16" x14ac:dyDescent="0.2">
      <c r="A869" s="3">
        <v>227070</v>
      </c>
      <c r="B869" s="6" t="s">
        <v>743</v>
      </c>
      <c r="C869" s="7">
        <v>-15292.73</v>
      </c>
      <c r="D869" s="7">
        <v>-15292.73</v>
      </c>
      <c r="E869" s="7">
        <v>-15292.73</v>
      </c>
      <c r="F869" s="7">
        <v>-11879.96</v>
      </c>
      <c r="G869" s="7">
        <v>-11879.96</v>
      </c>
      <c r="H869" s="7">
        <v>-11879.96</v>
      </c>
      <c r="I869" s="7">
        <v>-8398.48</v>
      </c>
      <c r="J869" s="7">
        <v>-8398.48</v>
      </c>
      <c r="K869" s="7">
        <v>-8398.48</v>
      </c>
      <c r="L869" s="7">
        <v>-4846.91</v>
      </c>
      <c r="M869" s="7">
        <v>-4846.91</v>
      </c>
      <c r="N869" s="7">
        <v>-4846.91</v>
      </c>
      <c r="O869" s="7">
        <v>-1223.83</v>
      </c>
      <c r="P869" s="7">
        <v>-1223.83</v>
      </c>
    </row>
    <row r="870" spans="1:16" x14ac:dyDescent="0.2">
      <c r="A870" s="3">
        <v>227071</v>
      </c>
      <c r="B870" s="6" t="s">
        <v>744</v>
      </c>
      <c r="C870" s="7">
        <v>-11869.83</v>
      </c>
      <c r="D870" s="7">
        <v>-11869.83</v>
      </c>
      <c r="E870" s="7">
        <v>-11869.83</v>
      </c>
      <c r="F870" s="7">
        <v>-9220.93</v>
      </c>
      <c r="G870" s="7">
        <v>-9220.93</v>
      </c>
      <c r="H870" s="7">
        <v>-9220.93</v>
      </c>
      <c r="I870" s="7">
        <v>-6518.69</v>
      </c>
      <c r="J870" s="7">
        <v>-6518.69</v>
      </c>
      <c r="K870" s="7">
        <v>-6518.69</v>
      </c>
      <c r="L870" s="7">
        <v>-3762.05</v>
      </c>
      <c r="M870" s="7">
        <v>-3762.05</v>
      </c>
      <c r="N870" s="7">
        <v>-3762.05</v>
      </c>
      <c r="O870" s="7">
        <v>-949.91</v>
      </c>
      <c r="P870" s="7">
        <v>-949.91</v>
      </c>
    </row>
    <row r="871" spans="1:16" x14ac:dyDescent="0.2">
      <c r="A871" s="3">
        <v>227072</v>
      </c>
      <c r="B871" s="6" t="s">
        <v>745</v>
      </c>
      <c r="C871" s="7">
        <v>-4483.42</v>
      </c>
      <c r="D871" s="7">
        <v>-4483.42</v>
      </c>
      <c r="E871" s="7">
        <v>-4483.42</v>
      </c>
      <c r="F871" s="7">
        <v>-4058.65</v>
      </c>
      <c r="G871" s="7">
        <v>-4058.65</v>
      </c>
      <c r="H871" s="7">
        <v>-4058.65</v>
      </c>
      <c r="I871" s="7">
        <v>-3625.33</v>
      </c>
      <c r="J871" s="7">
        <v>-3625.33</v>
      </c>
      <c r="K871" s="7">
        <v>-3625.33</v>
      </c>
      <c r="L871" s="7">
        <v>-3183.28</v>
      </c>
      <c r="M871" s="7">
        <v>-3183.28</v>
      </c>
      <c r="N871" s="7">
        <v>-3183.28</v>
      </c>
      <c r="O871" s="7">
        <v>-2732.34</v>
      </c>
      <c r="P871" s="7">
        <v>-2732.34</v>
      </c>
    </row>
    <row r="872" spans="1:16" x14ac:dyDescent="0.2">
      <c r="A872" s="3">
        <v>227073</v>
      </c>
      <c r="B872" s="6" t="s">
        <v>746</v>
      </c>
      <c r="C872" s="7">
        <v>-121576.88</v>
      </c>
      <c r="D872" s="7">
        <v>-121576.88</v>
      </c>
      <c r="E872" s="7">
        <v>-121576.88</v>
      </c>
      <c r="F872" s="7">
        <v>-103386.08</v>
      </c>
      <c r="G872" s="7">
        <v>-103386.08</v>
      </c>
      <c r="H872" s="7">
        <v>-103386.08</v>
      </c>
      <c r="I872" s="7">
        <v>-84829.02</v>
      </c>
      <c r="J872" s="7">
        <v>-84829.02</v>
      </c>
      <c r="K872" s="7">
        <v>-84829.02</v>
      </c>
      <c r="L872" s="7">
        <v>-65898.350000000006</v>
      </c>
      <c r="M872" s="7">
        <v>-65898.350000000006</v>
      </c>
      <c r="N872" s="7">
        <v>-65898.350000000006</v>
      </c>
      <c r="O872" s="7">
        <v>-46586.53</v>
      </c>
      <c r="P872" s="7">
        <v>-46586.53</v>
      </c>
    </row>
    <row r="873" spans="1:16" x14ac:dyDescent="0.2">
      <c r="A873" s="3">
        <v>227075</v>
      </c>
      <c r="B873" s="6" t="s">
        <v>747</v>
      </c>
      <c r="C873" s="7">
        <v>-8422.7999999999993</v>
      </c>
      <c r="D873" s="7">
        <v>-8422.7999999999993</v>
      </c>
      <c r="E873" s="7">
        <v>-8422.7999999999993</v>
      </c>
      <c r="F873" s="7">
        <v>-7229.62</v>
      </c>
      <c r="G873" s="7">
        <v>-7229.62</v>
      </c>
      <c r="H873" s="7">
        <v>-7229.62</v>
      </c>
      <c r="I873" s="7">
        <v>-6012.41</v>
      </c>
      <c r="J873" s="7">
        <v>-6012.41</v>
      </c>
      <c r="K873" s="7">
        <v>-6012.41</v>
      </c>
      <c r="L873" s="7">
        <v>-4770.7</v>
      </c>
      <c r="M873" s="7">
        <v>-4770.7</v>
      </c>
      <c r="N873" s="7">
        <v>-4770.7</v>
      </c>
      <c r="O873" s="7">
        <v>-3503.99</v>
      </c>
      <c r="P873" s="7">
        <v>-3503.99</v>
      </c>
    </row>
    <row r="874" spans="1:16" x14ac:dyDescent="0.2">
      <c r="A874" s="3">
        <v>227077</v>
      </c>
      <c r="B874" s="6" t="s">
        <v>748</v>
      </c>
      <c r="C874" s="7">
        <v>-14856.48</v>
      </c>
      <c r="D874" s="7">
        <v>-14856.48</v>
      </c>
      <c r="E874" s="7">
        <v>-14856.48</v>
      </c>
      <c r="F874" s="7">
        <v>-12858.91</v>
      </c>
      <c r="G874" s="7">
        <v>-12858.91</v>
      </c>
      <c r="H874" s="7">
        <v>-12858.91</v>
      </c>
      <c r="I874" s="7">
        <v>-10821.13</v>
      </c>
      <c r="J874" s="7">
        <v>-10821.13</v>
      </c>
      <c r="K874" s="7">
        <v>-10821.13</v>
      </c>
      <c r="L874" s="7">
        <v>-8742.31</v>
      </c>
      <c r="M874" s="7">
        <v>-8742.31</v>
      </c>
      <c r="N874" s="7">
        <v>-8742.31</v>
      </c>
      <c r="O874" s="7">
        <v>-6621.64</v>
      </c>
      <c r="P874" s="7">
        <v>-6621.64</v>
      </c>
    </row>
    <row r="875" spans="1:16" x14ac:dyDescent="0.2">
      <c r="A875" s="3">
        <v>227078</v>
      </c>
      <c r="B875" s="6" t="s">
        <v>749</v>
      </c>
      <c r="C875" s="7">
        <v>-184297.32</v>
      </c>
      <c r="D875" s="7">
        <v>-184297.32</v>
      </c>
      <c r="E875" s="7">
        <v>-184297.32</v>
      </c>
      <c r="F875" s="7">
        <v>-160723.82</v>
      </c>
      <c r="G875" s="7">
        <v>-160723.82</v>
      </c>
      <c r="H875" s="7">
        <v>-160723.82</v>
      </c>
      <c r="I875" s="7">
        <v>-136675.69</v>
      </c>
      <c r="J875" s="7">
        <v>-136675.69</v>
      </c>
      <c r="K875" s="7">
        <v>-136675.69</v>
      </c>
      <c r="L875" s="7">
        <v>-112143.39</v>
      </c>
      <c r="M875" s="7">
        <v>-112143.39</v>
      </c>
      <c r="N875" s="7">
        <v>-112143.39</v>
      </c>
      <c r="O875" s="7">
        <v>-87117.17</v>
      </c>
      <c r="P875" s="7">
        <v>-87117.17</v>
      </c>
    </row>
    <row r="876" spans="1:16" x14ac:dyDescent="0.2">
      <c r="A876" s="3">
        <v>227079</v>
      </c>
      <c r="B876" s="6" t="s">
        <v>750</v>
      </c>
      <c r="C876" s="7">
        <v>-11558.33</v>
      </c>
      <c r="D876" s="7">
        <v>-11558.33</v>
      </c>
      <c r="E876" s="7">
        <v>-11558.33</v>
      </c>
      <c r="F876" s="7">
        <v>-10640.78</v>
      </c>
      <c r="G876" s="7">
        <v>-10640.78</v>
      </c>
      <c r="H876" s="7">
        <v>-10640.78</v>
      </c>
      <c r="I876" s="7">
        <v>-9704.14</v>
      </c>
      <c r="J876" s="7">
        <v>-9704.14</v>
      </c>
      <c r="K876" s="7">
        <v>-9704.14</v>
      </c>
      <c r="L876" s="7">
        <v>-8748.64</v>
      </c>
      <c r="M876" s="7">
        <v>-8748.64</v>
      </c>
      <c r="N876" s="7">
        <v>-8748.64</v>
      </c>
      <c r="O876" s="7">
        <v>-7773.91</v>
      </c>
      <c r="P876" s="7">
        <v>-7773.91</v>
      </c>
    </row>
    <row r="877" spans="1:16" x14ac:dyDescent="0.2">
      <c r="A877" s="3">
        <v>227080</v>
      </c>
      <c r="B877" s="6" t="s">
        <v>751</v>
      </c>
      <c r="C877" s="7">
        <v>0</v>
      </c>
      <c r="D877" s="7">
        <v>0</v>
      </c>
      <c r="E877" s="7">
        <v>0</v>
      </c>
      <c r="F877" s="7">
        <v>-5477.72</v>
      </c>
      <c r="G877" s="7">
        <v>-5477.72</v>
      </c>
      <c r="H877" s="7">
        <v>-5477.72</v>
      </c>
      <c r="I877" s="7">
        <v>-5027.88</v>
      </c>
      <c r="J877" s="7">
        <v>-5027.88</v>
      </c>
      <c r="K877" s="7">
        <v>-5027.88</v>
      </c>
      <c r="L877" s="7">
        <v>-4568.9799999999996</v>
      </c>
      <c r="M877" s="7">
        <v>-4568.9799999999996</v>
      </c>
      <c r="N877" s="7">
        <v>-4568.9799999999996</v>
      </c>
      <c r="O877" s="7">
        <v>-4100.84</v>
      </c>
      <c r="P877" s="7">
        <v>-4100.84</v>
      </c>
    </row>
    <row r="878" spans="1:16" x14ac:dyDescent="0.2">
      <c r="A878" s="3">
        <v>227081</v>
      </c>
      <c r="B878" s="6" t="s">
        <v>752</v>
      </c>
      <c r="C878" s="7">
        <v>0</v>
      </c>
      <c r="D878" s="7">
        <v>0</v>
      </c>
      <c r="E878" s="7">
        <v>0</v>
      </c>
      <c r="F878" s="7">
        <v>-7525.33</v>
      </c>
      <c r="G878" s="7">
        <v>-7525.33</v>
      </c>
      <c r="H878" s="7">
        <v>-7525.33</v>
      </c>
      <c r="I878" s="7">
        <v>-6513.49</v>
      </c>
      <c r="J878" s="7">
        <v>-6513.49</v>
      </c>
      <c r="K878" s="7">
        <v>-6513.49</v>
      </c>
      <c r="L878" s="7">
        <v>-5481.28</v>
      </c>
      <c r="M878" s="7">
        <v>-5481.28</v>
      </c>
      <c r="N878" s="7">
        <v>-5481.28</v>
      </c>
      <c r="O878" s="7">
        <v>-4428.29</v>
      </c>
      <c r="P878" s="7">
        <v>-4428.29</v>
      </c>
    </row>
    <row r="879" spans="1:16" x14ac:dyDescent="0.2">
      <c r="A879" s="3">
        <v>227082</v>
      </c>
      <c r="B879" s="6" t="s">
        <v>753</v>
      </c>
      <c r="C879" s="7">
        <v>0</v>
      </c>
      <c r="D879" s="7">
        <v>0</v>
      </c>
      <c r="E879" s="7">
        <v>0</v>
      </c>
      <c r="F879" s="7">
        <v>0</v>
      </c>
      <c r="G879" s="7">
        <v>0</v>
      </c>
      <c r="H879" s="7">
        <v>0</v>
      </c>
      <c r="I879" s="7">
        <v>0</v>
      </c>
      <c r="J879" s="7">
        <v>0</v>
      </c>
      <c r="K879" s="7">
        <v>0</v>
      </c>
      <c r="L879" s="7">
        <v>-7094.61</v>
      </c>
      <c r="M879" s="7">
        <v>-7094.61</v>
      </c>
      <c r="N879" s="7">
        <v>-7094.61</v>
      </c>
      <c r="O879" s="7">
        <v>-6268.41</v>
      </c>
      <c r="P879" s="7">
        <v>-6268.41</v>
      </c>
    </row>
    <row r="880" spans="1:16" x14ac:dyDescent="0.2">
      <c r="A880" s="3">
        <v>227083</v>
      </c>
      <c r="B880" s="6" t="s">
        <v>754</v>
      </c>
      <c r="C880" s="7">
        <v>0</v>
      </c>
      <c r="D880" s="7">
        <v>0</v>
      </c>
      <c r="E880" s="7">
        <v>0</v>
      </c>
      <c r="F880" s="7">
        <v>0</v>
      </c>
      <c r="G880" s="7">
        <v>0</v>
      </c>
      <c r="H880" s="7">
        <v>0</v>
      </c>
      <c r="I880" s="7">
        <v>0</v>
      </c>
      <c r="J880" s="7">
        <v>0</v>
      </c>
      <c r="K880" s="7">
        <v>0</v>
      </c>
      <c r="L880" s="7">
        <v>-159808.72</v>
      </c>
      <c r="M880" s="7">
        <v>-159808.72</v>
      </c>
      <c r="N880" s="7">
        <v>-159808.72</v>
      </c>
      <c r="O880" s="7">
        <v>-142003.51</v>
      </c>
      <c r="P880" s="7">
        <v>-142003.51</v>
      </c>
    </row>
    <row r="881" spans="1:16" x14ac:dyDescent="0.2">
      <c r="A881" s="3">
        <v>227084</v>
      </c>
      <c r="B881" s="6" t="s">
        <v>862</v>
      </c>
      <c r="C881" s="7">
        <v>0</v>
      </c>
      <c r="D881" s="7">
        <v>0</v>
      </c>
      <c r="E881" s="7">
        <v>0</v>
      </c>
      <c r="F881" s="7">
        <v>0</v>
      </c>
      <c r="G881" s="7">
        <v>0</v>
      </c>
      <c r="H881" s="7">
        <v>0</v>
      </c>
      <c r="I881" s="7">
        <v>0</v>
      </c>
      <c r="J881" s="7">
        <v>0</v>
      </c>
      <c r="K881" s="7">
        <v>0</v>
      </c>
      <c r="L881" s="7">
        <v>0</v>
      </c>
      <c r="M881" s="7">
        <v>0</v>
      </c>
      <c r="N881" s="7">
        <v>0</v>
      </c>
      <c r="O881" s="7">
        <v>-26353.42</v>
      </c>
      <c r="P881" s="7">
        <v>-26353.42</v>
      </c>
    </row>
    <row r="882" spans="1:16" x14ac:dyDescent="0.2">
      <c r="A882" s="3">
        <v>227085</v>
      </c>
      <c r="B882" s="6" t="s">
        <v>860</v>
      </c>
      <c r="C882" s="7">
        <v>0</v>
      </c>
      <c r="D882" s="7">
        <v>0</v>
      </c>
      <c r="E882" s="7">
        <v>0</v>
      </c>
      <c r="F882" s="7">
        <v>0</v>
      </c>
      <c r="G882" s="7">
        <v>0</v>
      </c>
      <c r="H882" s="7">
        <v>0</v>
      </c>
      <c r="I882" s="7">
        <v>0</v>
      </c>
      <c r="J882" s="7">
        <v>0</v>
      </c>
      <c r="K882" s="7">
        <v>0</v>
      </c>
      <c r="L882" s="7">
        <v>0</v>
      </c>
      <c r="M882" s="7">
        <v>0</v>
      </c>
      <c r="N882" s="7">
        <v>0</v>
      </c>
      <c r="O882" s="7">
        <v>-40946.300000000003</v>
      </c>
      <c r="P882" s="7">
        <v>-40946.300000000003</v>
      </c>
    </row>
    <row r="883" spans="1:16" x14ac:dyDescent="0.2">
      <c r="A883" s="3">
        <v>227086</v>
      </c>
      <c r="B883" s="6" t="s">
        <v>858</v>
      </c>
      <c r="C883" s="7">
        <v>0</v>
      </c>
      <c r="D883" s="7">
        <v>0</v>
      </c>
      <c r="E883" s="7">
        <v>0</v>
      </c>
      <c r="F883" s="7">
        <v>0</v>
      </c>
      <c r="G883" s="7">
        <v>0</v>
      </c>
      <c r="H883" s="7">
        <v>0</v>
      </c>
      <c r="I883" s="7">
        <v>0</v>
      </c>
      <c r="J883" s="7">
        <v>0</v>
      </c>
      <c r="K883" s="7">
        <v>0</v>
      </c>
      <c r="L883" s="7">
        <v>0</v>
      </c>
      <c r="M883" s="7">
        <v>0</v>
      </c>
      <c r="N883" s="7">
        <v>0</v>
      </c>
      <c r="O883" s="7">
        <v>-5556.87</v>
      </c>
      <c r="P883" s="7">
        <v>-5556.87</v>
      </c>
    </row>
    <row r="884" spans="1:16" x14ac:dyDescent="0.2">
      <c r="A884" s="3">
        <v>227087</v>
      </c>
      <c r="B884" s="6" t="s">
        <v>856</v>
      </c>
      <c r="C884" s="7">
        <v>0</v>
      </c>
      <c r="D884" s="7">
        <v>0</v>
      </c>
      <c r="E884" s="7">
        <v>0</v>
      </c>
      <c r="F884" s="7">
        <v>0</v>
      </c>
      <c r="G884" s="7">
        <v>0</v>
      </c>
      <c r="H884" s="7">
        <v>0</v>
      </c>
      <c r="I884" s="7">
        <v>0</v>
      </c>
      <c r="J884" s="7">
        <v>0</v>
      </c>
      <c r="K884" s="7">
        <v>0</v>
      </c>
      <c r="L884" s="7">
        <v>0</v>
      </c>
      <c r="M884" s="7">
        <v>0</v>
      </c>
      <c r="N884" s="7">
        <v>0</v>
      </c>
      <c r="O884" s="7">
        <v>-30037.22</v>
      </c>
      <c r="P884" s="7">
        <v>-30037.22</v>
      </c>
    </row>
    <row r="885" spans="1:16" x14ac:dyDescent="0.2">
      <c r="A885" s="3">
        <v>228400</v>
      </c>
      <c r="B885" s="6" t="s">
        <v>755</v>
      </c>
      <c r="C885" s="7">
        <v>-8600071.4299999997</v>
      </c>
      <c r="D885" s="7">
        <v>-7572125.8300000001</v>
      </c>
      <c r="E885" s="7">
        <v>-7624601.9500000002</v>
      </c>
      <c r="F885" s="7">
        <v>-7442377.2300000004</v>
      </c>
      <c r="G885" s="7">
        <v>-7495540.1500000004</v>
      </c>
      <c r="H885" s="7">
        <v>-7518125.6100000003</v>
      </c>
      <c r="I885" s="7">
        <v>-7573566.5300000003</v>
      </c>
      <c r="J885" s="7">
        <v>-7628024.8300000001</v>
      </c>
      <c r="K885" s="7">
        <v>-7651459.7400000002</v>
      </c>
      <c r="L885" s="7">
        <v>-7693285.8200000003</v>
      </c>
      <c r="M885" s="7">
        <v>-7752070.8300000001</v>
      </c>
      <c r="N885" s="7">
        <v>-7795608.9800000004</v>
      </c>
      <c r="O885" s="7">
        <v>-8160346.1399999997</v>
      </c>
      <c r="P885" s="7">
        <v>-8160346.1399999997</v>
      </c>
    </row>
    <row r="886" spans="1:16" x14ac:dyDescent="0.2">
      <c r="A886" s="3">
        <v>228402</v>
      </c>
      <c r="B886" s="6" t="s">
        <v>756</v>
      </c>
      <c r="C886" s="7">
        <v>-3679120.68</v>
      </c>
      <c r="D886" s="7">
        <v>-3638031.44</v>
      </c>
      <c r="E886" s="7">
        <v>-3674957.44</v>
      </c>
      <c r="F886" s="7">
        <v>-3602991.82</v>
      </c>
      <c r="G886" s="7">
        <v>-3715589.82</v>
      </c>
      <c r="H886" s="7">
        <v>-3683230.85</v>
      </c>
      <c r="I886" s="7">
        <v>-3797026.85</v>
      </c>
      <c r="J886" s="7">
        <v>-3837241.85</v>
      </c>
      <c r="K886" s="7">
        <v>-3674338.68</v>
      </c>
      <c r="L886" s="7">
        <v>-3787496.68</v>
      </c>
      <c r="M886" s="7">
        <v>-3901352.68</v>
      </c>
      <c r="N886" s="7">
        <v>-3845113.81</v>
      </c>
      <c r="O886" s="7">
        <v>-3689218.66</v>
      </c>
      <c r="P886" s="7">
        <v>-3689218.66</v>
      </c>
    </row>
    <row r="887" spans="1:16" x14ac:dyDescent="0.2">
      <c r="A887" s="3">
        <v>253000</v>
      </c>
      <c r="B887" s="6" t="s">
        <v>757</v>
      </c>
      <c r="C887" s="7">
        <v>14396158</v>
      </c>
      <c r="D887" s="7">
        <v>14396158</v>
      </c>
      <c r="E887" s="7">
        <v>0</v>
      </c>
      <c r="F887" s="7">
        <v>16671436</v>
      </c>
      <c r="G887" s="7">
        <v>16671436</v>
      </c>
      <c r="H887" s="7">
        <v>16671436</v>
      </c>
      <c r="I887" s="7">
        <v>13594117</v>
      </c>
      <c r="J887" s="7">
        <v>13594117</v>
      </c>
      <c r="K887" s="7">
        <v>13594117</v>
      </c>
      <c r="L887" s="7">
        <v>13288806</v>
      </c>
      <c r="M887" s="7">
        <v>13288806</v>
      </c>
      <c r="N887" s="7">
        <v>13288806</v>
      </c>
      <c r="O887" s="7">
        <v>20400445</v>
      </c>
      <c r="P887" s="7">
        <v>20400445</v>
      </c>
    </row>
    <row r="888" spans="1:16" x14ac:dyDescent="0.2">
      <c r="A888" s="3">
        <v>256017</v>
      </c>
      <c r="B888" s="6" t="s">
        <v>758</v>
      </c>
      <c r="C888" s="7">
        <v>0</v>
      </c>
      <c r="D888" s="7">
        <v>0</v>
      </c>
      <c r="E888" s="7">
        <v>0</v>
      </c>
      <c r="F888" s="7">
        <v>0</v>
      </c>
      <c r="G888" s="7">
        <v>0</v>
      </c>
      <c r="H888" s="7">
        <v>0</v>
      </c>
      <c r="I888" s="7">
        <v>0</v>
      </c>
      <c r="J888" s="7">
        <v>0</v>
      </c>
      <c r="K888" s="7">
        <v>0</v>
      </c>
      <c r="L888" s="7">
        <v>0</v>
      </c>
      <c r="M888" s="7">
        <v>0</v>
      </c>
      <c r="N888" s="7">
        <v>0</v>
      </c>
      <c r="O888" s="7">
        <v>0</v>
      </c>
      <c r="P888" s="7">
        <v>0</v>
      </c>
    </row>
    <row r="889" spans="1:16" x14ac:dyDescent="0.2">
      <c r="A889" s="3">
        <v>261001</v>
      </c>
      <c r="B889" s="6" t="s">
        <v>759</v>
      </c>
      <c r="C889" s="7">
        <v>-95000.320000000007</v>
      </c>
      <c r="D889" s="7">
        <v>-94228.84</v>
      </c>
      <c r="E889" s="7">
        <v>-94228.84</v>
      </c>
      <c r="F889" s="7">
        <v>-49999.75</v>
      </c>
      <c r="G889" s="7">
        <v>-52668.34</v>
      </c>
      <c r="H889" s="7">
        <v>-53457.75</v>
      </c>
      <c r="I889" s="7">
        <v>-50000.160000000003</v>
      </c>
      <c r="J889" s="7">
        <v>-52418.77</v>
      </c>
      <c r="K889" s="7">
        <v>-63127.32</v>
      </c>
      <c r="L889" s="7">
        <v>-45000.73</v>
      </c>
      <c r="M889" s="7">
        <v>-14418.14</v>
      </c>
      <c r="N889" s="7">
        <v>-23707.55</v>
      </c>
      <c r="O889" s="7">
        <v>-5000.32</v>
      </c>
      <c r="P889" s="7">
        <v>-5000.32</v>
      </c>
    </row>
    <row r="890" spans="1:16" x14ac:dyDescent="0.2">
      <c r="A890" s="3">
        <v>262001</v>
      </c>
      <c r="B890" s="6" t="s">
        <v>760</v>
      </c>
      <c r="C890" s="7">
        <v>-20000.25</v>
      </c>
      <c r="D890" s="7">
        <v>-50871.82</v>
      </c>
      <c r="E890" s="7">
        <v>-81547.820000000007</v>
      </c>
      <c r="F890" s="7">
        <v>-43999.91</v>
      </c>
      <c r="G890" s="7">
        <v>-61960.5</v>
      </c>
      <c r="H890" s="7">
        <v>-79831.09</v>
      </c>
      <c r="I890" s="7">
        <v>-48999.68</v>
      </c>
      <c r="J890" s="7">
        <v>-66960.27</v>
      </c>
      <c r="K890" s="7">
        <v>-83642.899999999994</v>
      </c>
      <c r="L890" s="7">
        <v>-29999.52</v>
      </c>
      <c r="M890" s="7">
        <v>-47550.01</v>
      </c>
      <c r="N890" s="7">
        <v>-63647.57</v>
      </c>
      <c r="O890" s="7">
        <v>-30000.16</v>
      </c>
      <c r="P890" s="7">
        <v>-30000.16</v>
      </c>
    </row>
    <row r="891" spans="1:16" x14ac:dyDescent="0.2">
      <c r="A891" s="3">
        <v>262002</v>
      </c>
      <c r="B891" s="6" t="s">
        <v>761</v>
      </c>
      <c r="C891" s="7">
        <v>-84999.48</v>
      </c>
      <c r="D891" s="7">
        <v>-75173.899999999994</v>
      </c>
      <c r="E891" s="7">
        <v>-56789.81</v>
      </c>
      <c r="F891" s="7">
        <v>-66069.94</v>
      </c>
      <c r="G891" s="7">
        <v>-52177.760000000002</v>
      </c>
      <c r="H891" s="7">
        <v>-29475.67</v>
      </c>
      <c r="I891" s="7">
        <v>-80000.149999999994</v>
      </c>
      <c r="J891" s="7">
        <v>-35688.660000000003</v>
      </c>
      <c r="K891" s="7">
        <v>-24587.99</v>
      </c>
      <c r="L891" s="7">
        <v>-70000.009999999995</v>
      </c>
      <c r="M891" s="7">
        <v>-19352.8</v>
      </c>
      <c r="N891" s="7">
        <v>-11031.97</v>
      </c>
      <c r="O891" s="7">
        <v>-59999.16</v>
      </c>
      <c r="P891" s="7">
        <v>-59999.16</v>
      </c>
    </row>
    <row r="892" spans="1:16" x14ac:dyDescent="0.2">
      <c r="A892" s="3">
        <v>262003</v>
      </c>
      <c r="B892" s="6" t="s">
        <v>762</v>
      </c>
      <c r="C892" s="7">
        <v>-75000.479999999996</v>
      </c>
      <c r="D892" s="7">
        <v>-75000.479999999996</v>
      </c>
      <c r="E892" s="7">
        <v>-75000.479999999996</v>
      </c>
      <c r="F892" s="7">
        <v>-95000.48</v>
      </c>
      <c r="G892" s="7">
        <v>-95000.48</v>
      </c>
      <c r="H892" s="7">
        <v>-95000.48</v>
      </c>
      <c r="I892" s="7">
        <v>-95000.48</v>
      </c>
      <c r="J892" s="7">
        <v>-95000.48</v>
      </c>
      <c r="K892" s="7">
        <v>-95000.48</v>
      </c>
      <c r="L892" s="7">
        <v>-40000.480000000003</v>
      </c>
      <c r="M892" s="7">
        <v>-40000.480000000003</v>
      </c>
      <c r="N892" s="7">
        <v>-40000.480000000003</v>
      </c>
      <c r="O892" s="7">
        <v>-40000.480000000003</v>
      </c>
      <c r="P892" s="7">
        <v>-40000.480000000003</v>
      </c>
    </row>
    <row r="893" spans="1:16" x14ac:dyDescent="0.2">
      <c r="A893" s="3">
        <v>262004</v>
      </c>
      <c r="B893" s="6" t="s">
        <v>763</v>
      </c>
      <c r="C893" s="7">
        <v>239.85</v>
      </c>
      <c r="D893" s="7">
        <v>242.35</v>
      </c>
      <c r="E893" s="7">
        <v>242.35</v>
      </c>
      <c r="F893" s="7">
        <v>242.35</v>
      </c>
      <c r="G893" s="7">
        <v>242.35</v>
      </c>
      <c r="H893" s="7">
        <v>242.35</v>
      </c>
      <c r="I893" s="7">
        <v>242.35</v>
      </c>
      <c r="J893" s="7">
        <v>242.35</v>
      </c>
      <c r="K893" s="7">
        <v>242.35</v>
      </c>
      <c r="L893" s="7">
        <v>1656.55</v>
      </c>
      <c r="M893" s="7">
        <v>1656.55</v>
      </c>
      <c r="N893" s="7">
        <v>1656.55</v>
      </c>
      <c r="O893" s="7">
        <v>1656.55</v>
      </c>
      <c r="P893" s="7">
        <v>1656.55</v>
      </c>
    </row>
    <row r="894" spans="1:16" x14ac:dyDescent="0.2">
      <c r="A894" s="3">
        <v>262140</v>
      </c>
      <c r="B894" s="6" t="s">
        <v>764</v>
      </c>
      <c r="C894" s="7">
        <v>-72847177.890000001</v>
      </c>
      <c r="D894" s="7">
        <v>-72847177.890000001</v>
      </c>
      <c r="E894" s="7">
        <v>-72847177.890000001</v>
      </c>
      <c r="F894" s="7">
        <v>-73670177.890000001</v>
      </c>
      <c r="G894" s="7">
        <v>-73670177.890000001</v>
      </c>
      <c r="H894" s="7">
        <v>-73670177.890000001</v>
      </c>
      <c r="I894" s="7">
        <v>-74506177.890000001</v>
      </c>
      <c r="J894" s="7">
        <v>-74506177.890000001</v>
      </c>
      <c r="K894" s="7">
        <v>-74506177.890000001</v>
      </c>
      <c r="L894" s="7">
        <v>-74946177.890000001</v>
      </c>
      <c r="M894" s="7">
        <v>-74946177.890000001</v>
      </c>
      <c r="N894" s="7">
        <v>-74946177.890000001</v>
      </c>
      <c r="O894" s="7">
        <v>-89571477.890000001</v>
      </c>
      <c r="P894" s="7">
        <v>-89571477.890000001</v>
      </c>
    </row>
    <row r="895" spans="1:16" x14ac:dyDescent="0.2">
      <c r="A895" s="3">
        <v>262141</v>
      </c>
      <c r="B895" s="6" t="s">
        <v>765</v>
      </c>
      <c r="C895" s="7">
        <v>0</v>
      </c>
      <c r="D895" s="7">
        <v>0</v>
      </c>
      <c r="E895" s="7">
        <v>0</v>
      </c>
      <c r="F895" s="7">
        <v>0</v>
      </c>
      <c r="G895" s="7">
        <v>0</v>
      </c>
      <c r="H895" s="7">
        <v>0</v>
      </c>
      <c r="I895" s="7">
        <v>0</v>
      </c>
      <c r="J895" s="7">
        <v>0</v>
      </c>
      <c r="K895" s="7">
        <v>0</v>
      </c>
      <c r="L895" s="7">
        <v>0</v>
      </c>
      <c r="M895" s="7">
        <v>0</v>
      </c>
      <c r="N895" s="7">
        <v>0</v>
      </c>
      <c r="O895" s="7">
        <v>0</v>
      </c>
      <c r="P895" s="7">
        <v>0</v>
      </c>
    </row>
    <row r="896" spans="1:16" x14ac:dyDescent="0.2">
      <c r="A896" s="3">
        <v>262143</v>
      </c>
      <c r="B896" s="6" t="s">
        <v>766</v>
      </c>
      <c r="C896" s="7">
        <v>-2907752.85</v>
      </c>
      <c r="D896" s="7">
        <v>-2907752.85</v>
      </c>
      <c r="E896" s="7">
        <v>-2907752.85</v>
      </c>
      <c r="F896" s="7">
        <v>-3107752.85</v>
      </c>
      <c r="G896" s="7">
        <v>-3107752.85</v>
      </c>
      <c r="H896" s="7">
        <v>-3107752.85</v>
      </c>
      <c r="I896" s="7">
        <v>-3107752.85</v>
      </c>
      <c r="J896" s="7">
        <v>-3107752.85</v>
      </c>
      <c r="K896" s="7">
        <v>-3107752.85</v>
      </c>
      <c r="L896" s="7">
        <v>-3107752.85</v>
      </c>
      <c r="M896" s="7">
        <v>-3107752.85</v>
      </c>
      <c r="N896" s="7">
        <v>-3107752.85</v>
      </c>
      <c r="O896" s="7">
        <v>-3316752.85</v>
      </c>
      <c r="P896" s="7">
        <v>-3316752.85</v>
      </c>
    </row>
    <row r="897" spans="1:16" x14ac:dyDescent="0.2">
      <c r="A897" s="3">
        <v>262144</v>
      </c>
      <c r="B897" s="6" t="s">
        <v>767</v>
      </c>
      <c r="C897" s="7">
        <v>-16745169.609999999</v>
      </c>
      <c r="D897" s="7">
        <v>-16745169.609999999</v>
      </c>
      <c r="E897" s="7">
        <v>-16745169.609999999</v>
      </c>
      <c r="F897" s="7">
        <v>-16910169.609999999</v>
      </c>
      <c r="G897" s="7">
        <v>-16910169.609999999</v>
      </c>
      <c r="H897" s="7">
        <v>-16910169.609999999</v>
      </c>
      <c r="I897" s="7">
        <v>-16910169.609999999</v>
      </c>
      <c r="J897" s="7">
        <v>-16910169.609999999</v>
      </c>
      <c r="K897" s="7">
        <v>-16910169.609999999</v>
      </c>
      <c r="L897" s="7">
        <v>-16910169.609999999</v>
      </c>
      <c r="M897" s="7">
        <v>-16910169.609999999</v>
      </c>
      <c r="N897" s="7">
        <v>-16910169.609999999</v>
      </c>
      <c r="O897" s="7">
        <v>-18000169.609999999</v>
      </c>
      <c r="P897" s="7">
        <v>-18000169.609999999</v>
      </c>
    </row>
    <row r="898" spans="1:16" x14ac:dyDescent="0.2">
      <c r="A898" s="3">
        <v>262145</v>
      </c>
      <c r="B898" s="6" t="s">
        <v>768</v>
      </c>
      <c r="C898" s="7">
        <v>-200000</v>
      </c>
      <c r="D898" s="7">
        <v>-200000</v>
      </c>
      <c r="E898" s="7">
        <v>-200000</v>
      </c>
      <c r="F898" s="7">
        <v>-200000</v>
      </c>
      <c r="G898" s="7">
        <v>-200000</v>
      </c>
      <c r="H898" s="7">
        <v>-200000</v>
      </c>
      <c r="I898" s="7">
        <v>-200000</v>
      </c>
      <c r="J898" s="7">
        <v>-200000</v>
      </c>
      <c r="K898" s="7">
        <v>-200000</v>
      </c>
      <c r="L898" s="7">
        <v>-200000</v>
      </c>
      <c r="M898" s="7">
        <v>-200000</v>
      </c>
      <c r="N898" s="7">
        <v>-200000</v>
      </c>
      <c r="O898" s="7">
        <v>-200000</v>
      </c>
      <c r="P898" s="7">
        <v>-200000</v>
      </c>
    </row>
    <row r="899" spans="1:16" x14ac:dyDescent="0.2">
      <c r="A899" s="3">
        <v>262146</v>
      </c>
      <c r="B899" s="6" t="s">
        <v>769</v>
      </c>
      <c r="C899" s="7">
        <v>-9888016.9199999999</v>
      </c>
      <c r="D899" s="7">
        <v>-9888016.9199999999</v>
      </c>
      <c r="E899" s="7">
        <v>-9888016.9199999999</v>
      </c>
      <c r="F899" s="7">
        <v>-9888016.9199999999</v>
      </c>
      <c r="G899" s="7">
        <v>-9888016.9199999999</v>
      </c>
      <c r="H899" s="7">
        <v>-9888016.9199999999</v>
      </c>
      <c r="I899" s="7">
        <v>-9888016.9199999999</v>
      </c>
      <c r="J899" s="7">
        <v>-9888016.9199999999</v>
      </c>
      <c r="K899" s="7">
        <v>-9888016.9199999999</v>
      </c>
      <c r="L899" s="7">
        <v>-9888016.9199999999</v>
      </c>
      <c r="M899" s="7">
        <v>-9888016.9199999999</v>
      </c>
      <c r="N899" s="7">
        <v>-9888016.9199999999</v>
      </c>
      <c r="O899" s="7">
        <v>-9888016.9199999999</v>
      </c>
      <c r="P899" s="7">
        <v>-9888016.9199999999</v>
      </c>
    </row>
    <row r="900" spans="1:16" x14ac:dyDescent="0.2">
      <c r="A900" s="3">
        <v>262147</v>
      </c>
      <c r="B900" s="6" t="s">
        <v>770</v>
      </c>
      <c r="C900" s="7">
        <v>-549815.49</v>
      </c>
      <c r="D900" s="7">
        <v>-549815.49</v>
      </c>
      <c r="E900" s="7">
        <v>-549815.49</v>
      </c>
      <c r="F900" s="7">
        <v>-549815.49</v>
      </c>
      <c r="G900" s="7">
        <v>-549815.49</v>
      </c>
      <c r="H900" s="7">
        <v>-549815.49</v>
      </c>
      <c r="I900" s="7">
        <v>-601815.49</v>
      </c>
      <c r="J900" s="7">
        <v>-601815.49</v>
      </c>
      <c r="K900" s="7">
        <v>-601815.49</v>
      </c>
      <c r="L900" s="7">
        <v>-613645.49</v>
      </c>
      <c r="M900" s="7">
        <v>-613645.49</v>
      </c>
      <c r="N900" s="7">
        <v>-613645.49</v>
      </c>
      <c r="O900" s="7">
        <v>-638508.49</v>
      </c>
      <c r="P900" s="7">
        <v>-638508.49</v>
      </c>
    </row>
    <row r="901" spans="1:16" x14ac:dyDescent="0.2">
      <c r="A901" s="3">
        <v>262148</v>
      </c>
      <c r="B901" s="6" t="s">
        <v>771</v>
      </c>
      <c r="C901" s="7">
        <v>-1937539.04</v>
      </c>
      <c r="D901" s="7">
        <v>-1937539.04</v>
      </c>
      <c r="E901" s="7">
        <v>-1937539.04</v>
      </c>
      <c r="F901" s="7">
        <v>-1937539.04</v>
      </c>
      <c r="G901" s="7">
        <v>-1937539.04</v>
      </c>
      <c r="H901" s="7">
        <v>-1937539.04</v>
      </c>
      <c r="I901" s="7">
        <v>-1937539.04</v>
      </c>
      <c r="J901" s="7">
        <v>-1937539.04</v>
      </c>
      <c r="K901" s="7">
        <v>-1937539.04</v>
      </c>
      <c r="L901" s="7">
        <v>-2012539.04</v>
      </c>
      <c r="M901" s="7">
        <v>-2012539.04</v>
      </c>
      <c r="N901" s="7">
        <v>-2012539.04</v>
      </c>
      <c r="O901" s="7">
        <v>-3174539.04</v>
      </c>
      <c r="P901" s="7">
        <v>-3174539.04</v>
      </c>
    </row>
    <row r="902" spans="1:16" x14ac:dyDescent="0.2">
      <c r="A902" s="3">
        <v>262149</v>
      </c>
      <c r="B902" s="6" t="s">
        <v>772</v>
      </c>
      <c r="C902" s="7">
        <v>-138482.01999999999</v>
      </c>
      <c r="D902" s="7">
        <v>-138482.01999999999</v>
      </c>
      <c r="E902" s="7">
        <v>-138482.01999999999</v>
      </c>
      <c r="F902" s="7">
        <v>0</v>
      </c>
      <c r="G902" s="7">
        <v>0</v>
      </c>
      <c r="H902" s="7">
        <v>0</v>
      </c>
      <c r="I902" s="7">
        <v>-15000</v>
      </c>
      <c r="J902" s="7">
        <v>-15000</v>
      </c>
      <c r="K902" s="7">
        <v>-15000</v>
      </c>
      <c r="L902" s="7">
        <v>-15000</v>
      </c>
      <c r="M902" s="7">
        <v>-15000</v>
      </c>
      <c r="N902" s="7">
        <v>-15000</v>
      </c>
      <c r="O902" s="7">
        <v>-19958</v>
      </c>
      <c r="P902" s="7">
        <v>-19958</v>
      </c>
    </row>
    <row r="903" spans="1:16" x14ac:dyDescent="0.2">
      <c r="A903" s="3">
        <v>262150</v>
      </c>
      <c r="B903" s="6" t="s">
        <v>773</v>
      </c>
      <c r="C903" s="7">
        <v>22559804.09</v>
      </c>
      <c r="D903" s="7">
        <v>22559804.09</v>
      </c>
      <c r="E903" s="7">
        <v>22559804.09</v>
      </c>
      <c r="F903" s="7">
        <v>23852684.859999999</v>
      </c>
      <c r="G903" s="7">
        <v>23852684.859999999</v>
      </c>
      <c r="H903" s="7">
        <v>23852684.859999999</v>
      </c>
      <c r="I903" s="7">
        <v>24948287.399999999</v>
      </c>
      <c r="J903" s="7">
        <v>24948287.399999999</v>
      </c>
      <c r="K903" s="7">
        <v>24948287.399999999</v>
      </c>
      <c r="L903" s="7">
        <v>26505764.010000002</v>
      </c>
      <c r="M903" s="7">
        <v>26505764.010000002</v>
      </c>
      <c r="N903" s="7">
        <v>26505764.010000002</v>
      </c>
      <c r="O903" s="7">
        <v>28364806.82</v>
      </c>
      <c r="P903" s="7">
        <v>28364806.82</v>
      </c>
    </row>
    <row r="904" spans="1:16" x14ac:dyDescent="0.2">
      <c r="A904" s="3">
        <v>262151</v>
      </c>
      <c r="B904" s="6" t="s">
        <v>774</v>
      </c>
      <c r="C904" s="7">
        <v>1986346.63</v>
      </c>
      <c r="D904" s="7">
        <v>1986346.63</v>
      </c>
      <c r="E904" s="7">
        <v>1986346.63</v>
      </c>
      <c r="F904" s="7">
        <v>2086440.26</v>
      </c>
      <c r="G904" s="7">
        <v>2086440.26</v>
      </c>
      <c r="H904" s="7">
        <v>2086440.26</v>
      </c>
      <c r="I904" s="7">
        <v>2200854.14</v>
      </c>
      <c r="J904" s="7">
        <v>2200854.14</v>
      </c>
      <c r="K904" s="7">
        <v>2200854.14</v>
      </c>
      <c r="L904" s="7">
        <v>2273119.2000000002</v>
      </c>
      <c r="M904" s="7">
        <v>2273119.2000000002</v>
      </c>
      <c r="N904" s="7">
        <v>2273119.2000000002</v>
      </c>
      <c r="O904" s="7">
        <v>2302113.85</v>
      </c>
      <c r="P904" s="7">
        <v>2302113.85</v>
      </c>
    </row>
    <row r="905" spans="1:16" x14ac:dyDescent="0.2">
      <c r="A905" s="3">
        <v>262152</v>
      </c>
      <c r="B905" s="6" t="s">
        <v>775</v>
      </c>
      <c r="C905" s="7">
        <v>8949898.4299999997</v>
      </c>
      <c r="D905" s="7">
        <v>8949898.4299999997</v>
      </c>
      <c r="E905" s="7">
        <v>8949898.4299999997</v>
      </c>
      <c r="F905" s="7">
        <v>9152425.2400000002</v>
      </c>
      <c r="G905" s="7">
        <v>9152425.2400000002</v>
      </c>
      <c r="H905" s="7">
        <v>9152425.2400000002</v>
      </c>
      <c r="I905" s="7">
        <v>9612737.5800000001</v>
      </c>
      <c r="J905" s="7">
        <v>9612737.5800000001</v>
      </c>
      <c r="K905" s="7">
        <v>9612737.5800000001</v>
      </c>
      <c r="L905" s="7">
        <v>9903251.1699999999</v>
      </c>
      <c r="M905" s="7">
        <v>9903251.1699999999</v>
      </c>
      <c r="N905" s="7">
        <v>9903251.1699999999</v>
      </c>
      <c r="O905" s="7">
        <v>10135297.609999999</v>
      </c>
      <c r="P905" s="7">
        <v>10135297.609999999</v>
      </c>
    </row>
    <row r="906" spans="1:16" x14ac:dyDescent="0.2">
      <c r="A906" s="3">
        <v>262153</v>
      </c>
      <c r="B906" s="6" t="s">
        <v>776</v>
      </c>
      <c r="C906" s="7">
        <v>9594478.2899999991</v>
      </c>
      <c r="D906" s="7">
        <v>9594478.2899999991</v>
      </c>
      <c r="E906" s="7">
        <v>9594478.2899999991</v>
      </c>
      <c r="F906" s="7">
        <v>9597974.4800000004</v>
      </c>
      <c r="G906" s="7">
        <v>9597974.4800000004</v>
      </c>
      <c r="H906" s="7">
        <v>9597974.4800000004</v>
      </c>
      <c r="I906" s="7">
        <v>9597974.4800000004</v>
      </c>
      <c r="J906" s="7">
        <v>9597974.4800000004</v>
      </c>
      <c r="K906" s="7">
        <v>9597974.4800000004</v>
      </c>
      <c r="L906" s="7">
        <v>9597974.4800000004</v>
      </c>
      <c r="M906" s="7">
        <v>9597974.4800000004</v>
      </c>
      <c r="N906" s="7">
        <v>9597974.4800000004</v>
      </c>
      <c r="O906" s="7">
        <v>9597974.4800000004</v>
      </c>
      <c r="P906" s="7">
        <v>9597974.4800000004</v>
      </c>
    </row>
    <row r="907" spans="1:16" x14ac:dyDescent="0.2">
      <c r="A907" s="3">
        <v>262154</v>
      </c>
      <c r="B907" s="6" t="s">
        <v>777</v>
      </c>
      <c r="C907" s="7">
        <v>68493.19</v>
      </c>
      <c r="D907" s="7">
        <v>68493.19</v>
      </c>
      <c r="E907" s="7">
        <v>68493.19</v>
      </c>
      <c r="F907" s="7">
        <v>68493.19</v>
      </c>
      <c r="G907" s="7">
        <v>68493.19</v>
      </c>
      <c r="H907" s="7">
        <v>68493.19</v>
      </c>
      <c r="I907" s="7">
        <v>68493.19</v>
      </c>
      <c r="J907" s="7">
        <v>68493.19</v>
      </c>
      <c r="K907" s="7">
        <v>68493.19</v>
      </c>
      <c r="L907" s="7">
        <v>68493.19</v>
      </c>
      <c r="M907" s="7">
        <v>68493.19</v>
      </c>
      <c r="N907" s="7">
        <v>68493.19</v>
      </c>
      <c r="O907" s="7">
        <v>68493.19</v>
      </c>
      <c r="P907" s="7">
        <v>68493.19</v>
      </c>
    </row>
    <row r="908" spans="1:16" x14ac:dyDescent="0.2">
      <c r="A908" s="3">
        <v>262155</v>
      </c>
      <c r="B908" s="6" t="s">
        <v>778</v>
      </c>
      <c r="C908" s="7">
        <v>839715.45</v>
      </c>
      <c r="D908" s="7">
        <v>839715.45</v>
      </c>
      <c r="E908" s="7">
        <v>839715.45</v>
      </c>
      <c r="F908" s="7">
        <v>990506.19</v>
      </c>
      <c r="G908" s="7">
        <v>990506.19</v>
      </c>
      <c r="H908" s="7">
        <v>990506.19</v>
      </c>
      <c r="I908" s="7">
        <v>1114082.08</v>
      </c>
      <c r="J908" s="7">
        <v>1114082.08</v>
      </c>
      <c r="K908" s="7">
        <v>1114082.08</v>
      </c>
      <c r="L908" s="7">
        <v>1246597.71</v>
      </c>
      <c r="M908" s="7">
        <v>1246597.71</v>
      </c>
      <c r="N908" s="7">
        <v>1246597.71</v>
      </c>
      <c r="O908" s="7">
        <v>1477425.05</v>
      </c>
      <c r="P908" s="7">
        <v>1477425.05</v>
      </c>
    </row>
    <row r="909" spans="1:16" x14ac:dyDescent="0.2">
      <c r="A909" s="3">
        <v>262156</v>
      </c>
      <c r="B909" s="6" t="s">
        <v>779</v>
      </c>
      <c r="C909" s="7">
        <v>14982.33</v>
      </c>
      <c r="D909" s="7">
        <v>14982.33</v>
      </c>
      <c r="E909" s="7">
        <v>14982.33</v>
      </c>
      <c r="F909" s="7">
        <v>14982.33</v>
      </c>
      <c r="G909" s="7">
        <v>14982.33</v>
      </c>
      <c r="H909" s="7">
        <v>14982.33</v>
      </c>
      <c r="I909" s="7">
        <v>14982.33</v>
      </c>
      <c r="J909" s="7">
        <v>14982.33</v>
      </c>
      <c r="K909" s="7">
        <v>14982.33</v>
      </c>
      <c r="L909" s="7">
        <v>14982.33</v>
      </c>
      <c r="M909" s="7">
        <v>14982.33</v>
      </c>
      <c r="N909" s="7">
        <v>14982.33</v>
      </c>
      <c r="O909" s="7">
        <v>14982.33</v>
      </c>
      <c r="P909" s="7">
        <v>14982.33</v>
      </c>
    </row>
    <row r="910" spans="1:16" x14ac:dyDescent="0.2">
      <c r="A910" s="3">
        <v>262157</v>
      </c>
      <c r="B910" s="6" t="s">
        <v>780</v>
      </c>
      <c r="C910" s="7">
        <v>34869.699999999997</v>
      </c>
      <c r="D910" s="7">
        <v>34869.699999999997</v>
      </c>
      <c r="E910" s="7">
        <v>34869.699999999997</v>
      </c>
      <c r="F910" s="7">
        <v>44041.07</v>
      </c>
      <c r="G910" s="7">
        <v>44041.07</v>
      </c>
      <c r="H910" s="7">
        <v>44041.07</v>
      </c>
      <c r="I910" s="7">
        <v>53645.26</v>
      </c>
      <c r="J910" s="7">
        <v>53645.26</v>
      </c>
      <c r="K910" s="7">
        <v>53645.26</v>
      </c>
      <c r="L910" s="7">
        <v>78507.75</v>
      </c>
      <c r="M910" s="7">
        <v>78507.75</v>
      </c>
      <c r="N910" s="7">
        <v>78507.75</v>
      </c>
      <c r="O910" s="7">
        <v>143478.26</v>
      </c>
      <c r="P910" s="7">
        <v>143478.26</v>
      </c>
    </row>
    <row r="911" spans="1:16" x14ac:dyDescent="0.2">
      <c r="A911" s="3">
        <v>262159</v>
      </c>
      <c r="B911" s="6" t="s">
        <v>781</v>
      </c>
      <c r="C911" s="7">
        <v>147802.67000000001</v>
      </c>
      <c r="D911" s="7">
        <v>147802.67000000001</v>
      </c>
      <c r="E911" s="7">
        <v>147802.67000000001</v>
      </c>
      <c r="F911" s="7">
        <v>0</v>
      </c>
      <c r="G911" s="7">
        <v>0</v>
      </c>
      <c r="H911" s="7">
        <v>0</v>
      </c>
      <c r="I911" s="7">
        <v>0</v>
      </c>
      <c r="J911" s="7">
        <v>0</v>
      </c>
      <c r="K911" s="7">
        <v>0</v>
      </c>
      <c r="L911" s="7">
        <v>4958.3100000000004</v>
      </c>
      <c r="M911" s="7">
        <v>4958.3100000000004</v>
      </c>
      <c r="N911" s="7">
        <v>4958.3100000000004</v>
      </c>
      <c r="O911" s="7">
        <v>16252.49</v>
      </c>
      <c r="P911" s="7">
        <v>16252.49</v>
      </c>
    </row>
    <row r="912" spans="1:16" x14ac:dyDescent="0.2">
      <c r="A912" s="3">
        <v>262161</v>
      </c>
      <c r="B912" s="6" t="s">
        <v>782</v>
      </c>
      <c r="C912" s="7">
        <v>0</v>
      </c>
      <c r="D912" s="7">
        <v>0</v>
      </c>
      <c r="E912" s="7">
        <v>0</v>
      </c>
      <c r="F912" s="7">
        <v>0</v>
      </c>
      <c r="G912" s="7">
        <v>0</v>
      </c>
      <c r="H912" s="7">
        <v>0</v>
      </c>
      <c r="I912" s="7">
        <v>0</v>
      </c>
      <c r="J912" s="7">
        <v>0</v>
      </c>
      <c r="K912" s="7">
        <v>0</v>
      </c>
      <c r="L912" s="7">
        <v>0</v>
      </c>
      <c r="M912" s="7">
        <v>0</v>
      </c>
      <c r="N912" s="7">
        <v>0</v>
      </c>
      <c r="O912" s="7">
        <v>0</v>
      </c>
      <c r="P912" s="7">
        <v>0</v>
      </c>
    </row>
    <row r="913" spans="1:16" x14ac:dyDescent="0.2">
      <c r="A913" s="3">
        <v>263002</v>
      </c>
      <c r="B913" s="6" t="s">
        <v>783</v>
      </c>
      <c r="C913" s="7">
        <v>-3023333.29</v>
      </c>
      <c r="D913" s="7">
        <v>-3171086.97</v>
      </c>
      <c r="E913" s="7">
        <v>-3377266.42</v>
      </c>
      <c r="F913" s="7">
        <v>-3443912.05</v>
      </c>
      <c r="G913" s="7">
        <v>-3545160.85</v>
      </c>
      <c r="H913" s="7">
        <v>-3573394.87</v>
      </c>
      <c r="I913" s="7">
        <v>-3637477.78</v>
      </c>
      <c r="J913" s="7">
        <v>-3495727.03</v>
      </c>
      <c r="K913" s="7">
        <v>-3475031.96</v>
      </c>
      <c r="L913" s="7">
        <v>-3391118.25</v>
      </c>
      <c r="M913" s="7">
        <v>-3506940.72</v>
      </c>
      <c r="N913" s="7">
        <v>-3392798.22</v>
      </c>
      <c r="O913" s="7">
        <v>-3083598.52</v>
      </c>
      <c r="P913" s="7">
        <v>-3083598.52</v>
      </c>
    </row>
    <row r="914" spans="1:16" x14ac:dyDescent="0.2">
      <c r="A914" s="3">
        <v>263012</v>
      </c>
      <c r="B914" s="6" t="s">
        <v>783</v>
      </c>
      <c r="C914" s="7">
        <v>0</v>
      </c>
      <c r="D914" s="7">
        <v>0</v>
      </c>
      <c r="E914" s="7">
        <v>0</v>
      </c>
      <c r="F914" s="7">
        <v>0</v>
      </c>
      <c r="G914" s="7">
        <v>0</v>
      </c>
      <c r="H914" s="7">
        <v>0</v>
      </c>
      <c r="I914" s="7">
        <v>0</v>
      </c>
      <c r="J914" s="7">
        <v>0</v>
      </c>
      <c r="K914" s="7">
        <v>0</v>
      </c>
      <c r="L914" s="7">
        <v>0</v>
      </c>
      <c r="M914" s="7">
        <v>0</v>
      </c>
      <c r="N914" s="7">
        <v>0</v>
      </c>
      <c r="O914" s="7">
        <v>0</v>
      </c>
      <c r="P914" s="7">
        <v>0</v>
      </c>
    </row>
    <row r="915" spans="1:16" x14ac:dyDescent="0.2">
      <c r="C915" s="1">
        <f>SUM(C329:C914)</f>
        <v>-2529409619.4200015</v>
      </c>
      <c r="D915" s="1">
        <f t="shared" ref="D915:P915" si="1">SUM(D329:D914)</f>
        <v>-2482070183.8499994</v>
      </c>
      <c r="E915" s="1">
        <f t="shared" si="1"/>
        <v>-2477776265.5600009</v>
      </c>
      <c r="F915" s="1">
        <f t="shared" si="1"/>
        <v>-2505916859.1099987</v>
      </c>
      <c r="G915" s="1">
        <f t="shared" si="1"/>
        <v>-2500924493.1600008</v>
      </c>
      <c r="H915" s="1">
        <f t="shared" si="1"/>
        <v>-2430422377.2000008</v>
      </c>
      <c r="I915" s="1">
        <f t="shared" si="1"/>
        <v>-2456936135.6299996</v>
      </c>
      <c r="J915" s="1">
        <f t="shared" si="1"/>
        <v>-2423038917.4699993</v>
      </c>
      <c r="K915" s="1">
        <f t="shared" si="1"/>
        <v>-2430854120.7399979</v>
      </c>
      <c r="L915" s="1">
        <f t="shared" si="1"/>
        <v>-2526941398.9200006</v>
      </c>
      <c r="M915" s="1">
        <f t="shared" si="1"/>
        <v>-2546145162.0299983</v>
      </c>
      <c r="N915" s="1">
        <f t="shared" si="1"/>
        <v>-2522734889.099999</v>
      </c>
      <c r="O915" s="1">
        <f t="shared" si="1"/>
        <v>-2664442888.2699976</v>
      </c>
      <c r="P915" s="1">
        <f t="shared" si="1"/>
        <v>-2664442888.2699976</v>
      </c>
    </row>
    <row r="916" spans="1:16" x14ac:dyDescent="0.2">
      <c r="C916" s="1">
        <f>+C915+C327</f>
        <v>0</v>
      </c>
      <c r="D916" s="1">
        <f t="shared" ref="D916:P916" si="2">+D915+D327</f>
        <v>0</v>
      </c>
      <c r="E916" s="1">
        <f t="shared" si="2"/>
        <v>0</v>
      </c>
      <c r="F916" s="1">
        <f t="shared" si="2"/>
        <v>0</v>
      </c>
      <c r="G916" s="1">
        <f t="shared" si="2"/>
        <v>0</v>
      </c>
      <c r="H916" s="1">
        <f t="shared" si="2"/>
        <v>0</v>
      </c>
      <c r="I916" s="1">
        <f t="shared" si="2"/>
        <v>0</v>
      </c>
      <c r="J916" s="1">
        <f t="shared" si="2"/>
        <v>0</v>
      </c>
      <c r="K916" s="1">
        <f t="shared" si="2"/>
        <v>0</v>
      </c>
      <c r="L916" s="1">
        <f t="shared" si="2"/>
        <v>0</v>
      </c>
      <c r="M916" s="1">
        <f t="shared" si="2"/>
        <v>0</v>
      </c>
      <c r="N916" s="1">
        <f t="shared" si="2"/>
        <v>0</v>
      </c>
      <c r="O916" s="1">
        <f t="shared" si="2"/>
        <v>4.76837158203125E-6</v>
      </c>
      <c r="P916" s="1">
        <f t="shared" si="2"/>
        <v>4.76837158203125E-6</v>
      </c>
    </row>
  </sheetData>
  <pageMargins left="0.25" right="0.25" top="0.5" bottom="0.5" header="0.5" footer="0.5"/>
  <pageSetup scale="60" fitToHeight="1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09"/>
  <sheetViews>
    <sheetView workbookViewId="0">
      <pane xSplit="3" ySplit="7" topLeftCell="J326" activePane="bottomRight" state="frozen"/>
      <selection activeCell="D4" sqref="D4"/>
      <selection pane="topRight" activeCell="D4" sqref="D4"/>
      <selection pane="bottomLeft" activeCell="D4" sqref="D4"/>
      <selection pane="bottomRight" activeCell="D4" sqref="D4"/>
    </sheetView>
  </sheetViews>
  <sheetFormatPr defaultColWidth="9.140625" defaultRowHeight="12.75" x14ac:dyDescent="0.2"/>
  <cols>
    <col min="1" max="1" width="9.140625" style="1"/>
    <col min="2" max="2" width="31.28515625" style="1" bestFit="1" customWidth="1"/>
    <col min="3" max="3" width="11.7109375" style="1" bestFit="1" customWidth="1"/>
    <col min="4" max="16" width="14.5703125" style="1" bestFit="1" customWidth="1"/>
    <col min="17" max="17" width="16.42578125" style="1" customWidth="1"/>
    <col min="18" max="16384" width="9.140625" style="1"/>
  </cols>
  <sheetData>
    <row r="1" spans="1:17" x14ac:dyDescent="0.2">
      <c r="B1" s="4" t="s">
        <v>0</v>
      </c>
      <c r="D1" s="61">
        <v>0.89542587617322422</v>
      </c>
    </row>
    <row r="2" spans="1:17" x14ac:dyDescent="0.2">
      <c r="D2" s="1">
        <f>+D8+D10</f>
        <v>2233795102.79</v>
      </c>
      <c r="E2" s="1">
        <f t="shared" ref="E2:P2" si="0">+E8+E10</f>
        <v>2242870106.9400001</v>
      </c>
      <c r="F2" s="1">
        <f t="shared" si="0"/>
        <v>2247182720.02</v>
      </c>
      <c r="G2" s="1">
        <f t="shared" si="0"/>
        <v>2249927277.71</v>
      </c>
      <c r="H2" s="1">
        <f t="shared" si="0"/>
        <v>2253314308.1799998</v>
      </c>
      <c r="I2" s="1">
        <f t="shared" si="0"/>
        <v>2257538019.5500002</v>
      </c>
      <c r="J2" s="1">
        <f t="shared" si="0"/>
        <v>2267211631.9400001</v>
      </c>
      <c r="K2" s="1">
        <f t="shared" si="0"/>
        <v>2272033801.1700001</v>
      </c>
      <c r="L2" s="1">
        <f t="shared" si="0"/>
        <v>2276585292.4699998</v>
      </c>
      <c r="M2" s="1">
        <f t="shared" si="0"/>
        <v>2282591871.1399999</v>
      </c>
      <c r="N2" s="1">
        <f t="shared" si="0"/>
        <v>2287819400.9899998</v>
      </c>
      <c r="O2" s="1">
        <f t="shared" si="0"/>
        <v>2295963034.3800001</v>
      </c>
      <c r="P2" s="1">
        <f t="shared" si="0"/>
        <v>2307871372.04</v>
      </c>
      <c r="Q2" s="1">
        <f>ROUND((((P2+D2)/2)+SUM(E2:O2))/12,0)</f>
        <v>2266989225</v>
      </c>
    </row>
    <row r="3" spans="1:17" x14ac:dyDescent="0.2">
      <c r="B3" s="5" t="s">
        <v>1</v>
      </c>
      <c r="D3" s="1">
        <f>+$D$1*D2</f>
        <v>2000197937.1071932</v>
      </c>
      <c r="E3" s="1">
        <f t="shared" ref="E3:P3" si="1">+$D$1*E2</f>
        <v>2008323930.6494827</v>
      </c>
      <c r="F3" s="1">
        <f t="shared" si="1"/>
        <v>2012185555.9952376</v>
      </c>
      <c r="G3" s="1">
        <f t="shared" si="1"/>
        <v>2014643103.9695139</v>
      </c>
      <c r="H3" s="1">
        <f t="shared" si="1"/>
        <v>2017675938.695739</v>
      </c>
      <c r="I3" s="1">
        <f t="shared" si="1"/>
        <v>2021457959.1499243</v>
      </c>
      <c r="J3" s="1">
        <f t="shared" si="1"/>
        <v>2030119962</v>
      </c>
      <c r="K3" s="1">
        <f t="shared" si="1"/>
        <v>2034437857.1078284</v>
      </c>
      <c r="L3" s="1">
        <f t="shared" si="1"/>
        <v>2038513380.1930256</v>
      </c>
      <c r="M3" s="1">
        <f t="shared" si="1"/>
        <v>2043891826.1614137</v>
      </c>
      <c r="N3" s="1">
        <f t="shared" si="1"/>
        <v>2048572691.6575716</v>
      </c>
      <c r="O3" s="1">
        <f t="shared" si="1"/>
        <v>2055864711.7210462</v>
      </c>
      <c r="P3" s="1">
        <f t="shared" si="1"/>
        <v>2066527745.4040182</v>
      </c>
      <c r="Q3" s="1">
        <f>ROUND((((P3+D3)/2)+SUM(E3:O3))/12,0)</f>
        <v>2029920813</v>
      </c>
    </row>
    <row r="4" spans="1:17" x14ac:dyDescent="0.2">
      <c r="B4" s="5" t="s">
        <v>2</v>
      </c>
    </row>
    <row r="5" spans="1:17" x14ac:dyDescent="0.2">
      <c r="D5" s="1">
        <f>+P2-D2</f>
        <v>74076269.25</v>
      </c>
    </row>
    <row r="6" spans="1:17" x14ac:dyDescent="0.2">
      <c r="B6" s="2"/>
      <c r="C6" s="2"/>
      <c r="D6" s="6" t="s">
        <v>3</v>
      </c>
      <c r="E6" s="6" t="s">
        <v>3</v>
      </c>
      <c r="F6" s="6" t="s">
        <v>3</v>
      </c>
      <c r="G6" s="6" t="s">
        <v>3</v>
      </c>
      <c r="H6" s="6" t="s">
        <v>3</v>
      </c>
      <c r="I6" s="6" t="s">
        <v>3</v>
      </c>
      <c r="J6" s="6" t="s">
        <v>3</v>
      </c>
      <c r="K6" s="6" t="s">
        <v>3</v>
      </c>
      <c r="L6" s="6" t="s">
        <v>3</v>
      </c>
      <c r="M6" s="6" t="s">
        <v>3</v>
      </c>
      <c r="N6" s="6" t="s">
        <v>3</v>
      </c>
      <c r="O6" s="6" t="s">
        <v>3</v>
      </c>
      <c r="P6" s="6" t="s">
        <v>3</v>
      </c>
    </row>
    <row r="7" spans="1:17" x14ac:dyDescent="0.2">
      <c r="A7" s="6" t="s">
        <v>16</v>
      </c>
      <c r="B7" s="6" t="s">
        <v>784</v>
      </c>
      <c r="C7" s="6"/>
      <c r="D7" s="6" t="s">
        <v>4</v>
      </c>
      <c r="E7" s="6" t="s">
        <v>5</v>
      </c>
      <c r="F7" s="6" t="s">
        <v>6</v>
      </c>
      <c r="G7" s="6" t="s">
        <v>7</v>
      </c>
      <c r="H7" s="6" t="s">
        <v>8</v>
      </c>
      <c r="I7" s="6" t="s">
        <v>9</v>
      </c>
      <c r="J7" s="6" t="s">
        <v>10</v>
      </c>
      <c r="K7" s="6" t="s">
        <v>11</v>
      </c>
      <c r="L7" s="6" t="s">
        <v>12</v>
      </c>
      <c r="M7" s="6" t="s">
        <v>13</v>
      </c>
      <c r="N7" s="6" t="s">
        <v>14</v>
      </c>
      <c r="O7" s="6" t="s">
        <v>15</v>
      </c>
      <c r="P7" s="6" t="s">
        <v>824</v>
      </c>
    </row>
    <row r="8" spans="1:17" x14ac:dyDescent="0.2">
      <c r="A8" s="3">
        <v>101000</v>
      </c>
      <c r="B8" s="6" t="s">
        <v>17</v>
      </c>
      <c r="C8" s="6" t="s">
        <v>1729</v>
      </c>
      <c r="D8" s="7">
        <v>2033988905.79</v>
      </c>
      <c r="E8" s="7">
        <v>2034770470.0999999</v>
      </c>
      <c r="F8" s="7">
        <v>2035483780</v>
      </c>
      <c r="G8" s="7">
        <v>2036953558.5899999</v>
      </c>
      <c r="H8" s="7">
        <v>2040656838.2</v>
      </c>
      <c r="I8" s="7">
        <v>2043043923.6500001</v>
      </c>
      <c r="J8" s="7">
        <v>2043410459.1900001</v>
      </c>
      <c r="K8" s="7">
        <v>2044541699.21</v>
      </c>
      <c r="L8" s="7">
        <v>2045569787.3499999</v>
      </c>
      <c r="M8" s="7">
        <v>2046535483.27</v>
      </c>
      <c r="N8" s="7">
        <v>2047432704.3399999</v>
      </c>
      <c r="O8" s="7">
        <v>2048001580</v>
      </c>
      <c r="P8" s="7">
        <v>2048760884.1600001</v>
      </c>
    </row>
    <row r="9" spans="1:17" x14ac:dyDescent="0.2">
      <c r="A9" s="3">
        <v>105000</v>
      </c>
      <c r="B9" s="6" t="s">
        <v>18</v>
      </c>
      <c r="C9" s="6" t="s">
        <v>1728</v>
      </c>
      <c r="D9" s="7">
        <v>127920.77</v>
      </c>
      <c r="E9" s="7">
        <v>127920.77</v>
      </c>
      <c r="F9" s="7">
        <v>127920.77</v>
      </c>
      <c r="G9" s="7">
        <v>127920.77</v>
      </c>
      <c r="H9" s="7">
        <v>127920.77</v>
      </c>
      <c r="I9" s="7">
        <v>127920.77</v>
      </c>
      <c r="J9" s="7">
        <v>127920.77</v>
      </c>
      <c r="K9" s="7">
        <v>127920.77</v>
      </c>
      <c r="L9" s="7">
        <v>127920.77</v>
      </c>
      <c r="M9" s="7">
        <v>127920.77</v>
      </c>
      <c r="N9" s="7">
        <v>127920.77</v>
      </c>
      <c r="O9" s="7">
        <v>265632.77</v>
      </c>
      <c r="P9" s="7">
        <v>265632.77</v>
      </c>
    </row>
    <row r="10" spans="1:17" x14ac:dyDescent="0.2">
      <c r="A10" s="3">
        <v>106000</v>
      </c>
      <c r="B10" s="6" t="s">
        <v>19</v>
      </c>
      <c r="C10" s="6" t="s">
        <v>1727</v>
      </c>
      <c r="D10" s="7">
        <v>199806197</v>
      </c>
      <c r="E10" s="7">
        <v>208099636.84</v>
      </c>
      <c r="F10" s="7">
        <v>211698940.02000001</v>
      </c>
      <c r="G10" s="7">
        <v>212973719.12</v>
      </c>
      <c r="H10" s="7">
        <v>212657469.97999999</v>
      </c>
      <c r="I10" s="7">
        <v>214494095.90000001</v>
      </c>
      <c r="J10" s="7">
        <v>223801172.75</v>
      </c>
      <c r="K10" s="7">
        <v>227492101.96000001</v>
      </c>
      <c r="L10" s="7">
        <v>231015505.12</v>
      </c>
      <c r="M10" s="7">
        <v>236056387.87</v>
      </c>
      <c r="N10" s="7">
        <v>240386696.65000001</v>
      </c>
      <c r="O10" s="7">
        <v>247961454.38</v>
      </c>
      <c r="P10" s="7">
        <v>259110487.88</v>
      </c>
    </row>
    <row r="11" spans="1:17" x14ac:dyDescent="0.2">
      <c r="A11" s="3">
        <v>107000</v>
      </c>
      <c r="B11" s="6" t="s">
        <v>20</v>
      </c>
      <c r="C11" s="6" t="s">
        <v>1726</v>
      </c>
      <c r="D11" s="7">
        <v>0</v>
      </c>
      <c r="E11" s="7">
        <v>0</v>
      </c>
      <c r="F11" s="7">
        <v>0</v>
      </c>
      <c r="G11" s="7">
        <v>0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v>0</v>
      </c>
      <c r="O11" s="7">
        <v>0</v>
      </c>
      <c r="P11" s="7">
        <v>0</v>
      </c>
    </row>
    <row r="12" spans="1:17" x14ac:dyDescent="0.2">
      <c r="A12" s="3">
        <v>107707</v>
      </c>
      <c r="B12" s="6" t="s">
        <v>21</v>
      </c>
      <c r="C12" s="6" t="s">
        <v>1725</v>
      </c>
      <c r="D12" s="7">
        <v>29324342.710000001</v>
      </c>
      <c r="E12" s="7">
        <v>24826708.899999999</v>
      </c>
      <c r="F12" s="7">
        <v>25748097.23</v>
      </c>
      <c r="G12" s="7">
        <v>28464153.190000001</v>
      </c>
      <c r="H12" s="7">
        <v>31071411.780000001</v>
      </c>
      <c r="I12" s="7">
        <v>34276030.640000001</v>
      </c>
      <c r="J12" s="7">
        <v>32813639.940000001</v>
      </c>
      <c r="K12" s="7">
        <v>34740469.710000001</v>
      </c>
      <c r="L12" s="7">
        <v>36440001.159999996</v>
      </c>
      <c r="M12" s="7">
        <v>36459442.229999997</v>
      </c>
      <c r="N12" s="7">
        <v>39156253.520000003</v>
      </c>
      <c r="O12" s="7">
        <v>35087515.049999997</v>
      </c>
      <c r="P12" s="7">
        <v>35221239.939999998</v>
      </c>
    </row>
    <row r="13" spans="1:17" x14ac:dyDescent="0.2">
      <c r="A13" s="3">
        <v>117001</v>
      </c>
      <c r="B13" s="6" t="s">
        <v>22</v>
      </c>
      <c r="C13" s="6" t="s">
        <v>1724</v>
      </c>
      <c r="D13" s="7">
        <v>6737548.7800000003</v>
      </c>
      <c r="E13" s="7">
        <v>6737548.7800000003</v>
      </c>
      <c r="F13" s="7">
        <v>6737548.7800000003</v>
      </c>
      <c r="G13" s="7">
        <v>6737548.7800000003</v>
      </c>
      <c r="H13" s="7">
        <v>6737548.7800000003</v>
      </c>
      <c r="I13" s="7">
        <v>6737548.7800000003</v>
      </c>
      <c r="J13" s="7">
        <v>6737548.7800000003</v>
      </c>
      <c r="K13" s="7">
        <v>6737548.7800000003</v>
      </c>
      <c r="L13" s="7">
        <v>6737548.7800000003</v>
      </c>
      <c r="M13" s="7">
        <v>6737548.7800000003</v>
      </c>
      <c r="N13" s="7">
        <v>6737548.7800000003</v>
      </c>
      <c r="O13" s="7">
        <v>6737548.7800000003</v>
      </c>
      <c r="P13" s="7">
        <v>6737548.7800000003</v>
      </c>
    </row>
    <row r="14" spans="1:17" x14ac:dyDescent="0.2">
      <c r="A14" s="3">
        <v>117002</v>
      </c>
      <c r="B14" s="6" t="s">
        <v>23</v>
      </c>
      <c r="C14" s="6" t="s">
        <v>1723</v>
      </c>
      <c r="D14" s="7">
        <v>1267123.6000000001</v>
      </c>
      <c r="E14" s="7">
        <v>1267123.6000000001</v>
      </c>
      <c r="F14" s="7">
        <v>1267123.6000000001</v>
      </c>
      <c r="G14" s="7">
        <v>1267123.6000000001</v>
      </c>
      <c r="H14" s="7">
        <v>1267123.6000000001</v>
      </c>
      <c r="I14" s="7">
        <v>1267123.6000000001</v>
      </c>
      <c r="J14" s="7">
        <v>1267123.6000000001</v>
      </c>
      <c r="K14" s="7">
        <v>1267123.6000000001</v>
      </c>
      <c r="L14" s="7">
        <v>1267123.6000000001</v>
      </c>
      <c r="M14" s="7">
        <v>1267123.6000000001</v>
      </c>
      <c r="N14" s="7">
        <v>1267123.6000000001</v>
      </c>
      <c r="O14" s="7">
        <v>1267123.6000000001</v>
      </c>
      <c r="P14" s="7">
        <v>1267123.6000000001</v>
      </c>
    </row>
    <row r="15" spans="1:17" x14ac:dyDescent="0.2">
      <c r="A15" s="3">
        <v>117003</v>
      </c>
      <c r="B15" s="6" t="s">
        <v>22</v>
      </c>
      <c r="C15" s="6" t="s">
        <v>1722</v>
      </c>
      <c r="D15" s="7">
        <v>1047338.31</v>
      </c>
      <c r="E15" s="7">
        <v>1047338.31</v>
      </c>
      <c r="F15" s="7">
        <v>1047338.31</v>
      </c>
      <c r="G15" s="7">
        <v>1047338.31</v>
      </c>
      <c r="H15" s="7">
        <v>1047338.31</v>
      </c>
      <c r="I15" s="7">
        <v>1047338.31</v>
      </c>
      <c r="J15" s="7">
        <v>1047338.31</v>
      </c>
      <c r="K15" s="7">
        <v>1047338.31</v>
      </c>
      <c r="L15" s="7">
        <v>1047338.31</v>
      </c>
      <c r="M15" s="7">
        <v>1047338.31</v>
      </c>
      <c r="N15" s="7">
        <v>1047338.31</v>
      </c>
      <c r="O15" s="7">
        <v>1047338.31</v>
      </c>
      <c r="P15" s="7">
        <v>1047338.31</v>
      </c>
    </row>
    <row r="16" spans="1:17" x14ac:dyDescent="0.2">
      <c r="A16" s="3">
        <v>117004</v>
      </c>
      <c r="B16" s="6" t="s">
        <v>23</v>
      </c>
      <c r="C16" s="6" t="s">
        <v>1721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7">
        <v>0</v>
      </c>
    </row>
    <row r="17" spans="1:16" x14ac:dyDescent="0.2">
      <c r="A17" s="3">
        <v>117005</v>
      </c>
      <c r="B17" s="6" t="s">
        <v>24</v>
      </c>
      <c r="C17" s="6" t="s">
        <v>1720</v>
      </c>
      <c r="D17" s="7">
        <v>3204241</v>
      </c>
      <c r="E17" s="7">
        <v>3204241</v>
      </c>
      <c r="F17" s="7">
        <v>3204241</v>
      </c>
      <c r="G17" s="7">
        <v>3204241</v>
      </c>
      <c r="H17" s="7">
        <v>3204241</v>
      </c>
      <c r="I17" s="7">
        <v>3268266</v>
      </c>
      <c r="J17" s="7">
        <v>3268266</v>
      </c>
      <c r="K17" s="7">
        <v>3268266</v>
      </c>
      <c r="L17" s="7">
        <v>3268266</v>
      </c>
      <c r="M17" s="7">
        <v>3268266</v>
      </c>
      <c r="N17" s="7">
        <v>3268266</v>
      </c>
      <c r="O17" s="7">
        <v>3268266</v>
      </c>
      <c r="P17" s="7">
        <v>3268266</v>
      </c>
    </row>
    <row r="18" spans="1:16" x14ac:dyDescent="0.2">
      <c r="A18" s="3">
        <v>117006</v>
      </c>
      <c r="B18" s="6" t="s">
        <v>25</v>
      </c>
      <c r="C18" s="6" t="s">
        <v>1719</v>
      </c>
      <c r="D18" s="7">
        <v>1463742.92</v>
      </c>
      <c r="E18" s="7">
        <v>1463742.92</v>
      </c>
      <c r="F18" s="7">
        <v>1463742.92</v>
      </c>
      <c r="G18" s="7">
        <v>1463742.92</v>
      </c>
      <c r="H18" s="7">
        <v>1463742.92</v>
      </c>
      <c r="I18" s="7">
        <v>1463742.92</v>
      </c>
      <c r="J18" s="7">
        <v>1463742.92</v>
      </c>
      <c r="K18" s="7">
        <v>1463742.92</v>
      </c>
      <c r="L18" s="7">
        <v>1463742.92</v>
      </c>
      <c r="M18" s="7">
        <v>1463742.92</v>
      </c>
      <c r="N18" s="7">
        <v>1463742.92</v>
      </c>
      <c r="O18" s="7">
        <v>1463742.92</v>
      </c>
      <c r="P18" s="7">
        <v>1463742.92</v>
      </c>
    </row>
    <row r="19" spans="1:16" x14ac:dyDescent="0.2">
      <c r="A19" s="3">
        <v>117007</v>
      </c>
      <c r="B19" s="6" t="s">
        <v>26</v>
      </c>
      <c r="C19" s="6" t="s">
        <v>1718</v>
      </c>
      <c r="D19" s="7">
        <v>283621</v>
      </c>
      <c r="E19" s="7">
        <v>283621</v>
      </c>
      <c r="F19" s="7">
        <v>283621</v>
      </c>
      <c r="G19" s="7">
        <v>283621</v>
      </c>
      <c r="H19" s="7">
        <v>283621</v>
      </c>
      <c r="I19" s="7">
        <v>283621</v>
      </c>
      <c r="J19" s="7">
        <v>283621</v>
      </c>
      <c r="K19" s="7">
        <v>283621</v>
      </c>
      <c r="L19" s="7">
        <v>283621</v>
      </c>
      <c r="M19" s="7">
        <v>283621</v>
      </c>
      <c r="N19" s="7">
        <v>283621</v>
      </c>
      <c r="O19" s="7">
        <v>283621</v>
      </c>
      <c r="P19" s="7">
        <v>283621</v>
      </c>
    </row>
    <row r="20" spans="1:16" x14ac:dyDescent="0.2">
      <c r="A20" s="3">
        <v>117008</v>
      </c>
      <c r="B20" s="6" t="s">
        <v>27</v>
      </c>
      <c r="C20" s="6" t="s">
        <v>1717</v>
      </c>
      <c r="D20" s="7">
        <v>23575.03</v>
      </c>
      <c r="E20" s="7">
        <v>15466.51</v>
      </c>
      <c r="F20" s="7">
        <v>6134.94</v>
      </c>
      <c r="G20" s="7">
        <v>-3755.36</v>
      </c>
      <c r="H20" s="7">
        <v>-3755.36</v>
      </c>
      <c r="I20" s="7">
        <v>-19045.93</v>
      </c>
      <c r="J20" s="7">
        <v>0</v>
      </c>
      <c r="K20" s="7">
        <v>0</v>
      </c>
      <c r="L20" s="7">
        <v>0</v>
      </c>
      <c r="M20" s="7">
        <v>0</v>
      </c>
      <c r="N20" s="7">
        <v>0</v>
      </c>
      <c r="O20" s="7">
        <v>0</v>
      </c>
      <c r="P20" s="7">
        <v>0</v>
      </c>
    </row>
    <row r="21" spans="1:16" x14ac:dyDescent="0.2">
      <c r="A21" s="3">
        <v>108001</v>
      </c>
      <c r="B21" s="6" t="s">
        <v>28</v>
      </c>
      <c r="C21" s="6" t="s">
        <v>1716</v>
      </c>
      <c r="D21" s="7">
        <v>9213028.8499999996</v>
      </c>
      <c r="E21" s="7">
        <v>9121235.5700000003</v>
      </c>
      <c r="F21" s="7">
        <v>9320996.9499999993</v>
      </c>
      <c r="G21" s="7">
        <v>9292456.7899999991</v>
      </c>
      <c r="H21" s="7">
        <v>9580781.0399999991</v>
      </c>
      <c r="I21" s="7">
        <v>9605102.4600000009</v>
      </c>
      <c r="J21" s="7">
        <v>9598833.3499999996</v>
      </c>
      <c r="K21" s="7">
        <v>9659632.3300000001</v>
      </c>
      <c r="L21" s="7">
        <v>9896350.2799999993</v>
      </c>
      <c r="M21" s="7">
        <v>10249499.33</v>
      </c>
      <c r="N21" s="7">
        <v>10267218.970000001</v>
      </c>
      <c r="O21" s="7">
        <v>10333232.369999999</v>
      </c>
      <c r="P21" s="7">
        <v>10499238.43</v>
      </c>
    </row>
    <row r="22" spans="1:16" x14ac:dyDescent="0.2">
      <c r="A22" s="3">
        <v>108002</v>
      </c>
      <c r="B22" s="6" t="s">
        <v>29</v>
      </c>
      <c r="C22" s="6" t="s">
        <v>1715</v>
      </c>
      <c r="D22" s="7">
        <v>1624544.96</v>
      </c>
      <c r="E22" s="7">
        <v>1710857.08</v>
      </c>
      <c r="F22" s="7">
        <v>1789093.79</v>
      </c>
      <c r="G22" s="7">
        <v>1865538.44</v>
      </c>
      <c r="H22" s="7">
        <v>1950934.84</v>
      </c>
      <c r="I22" s="7">
        <v>2034248.5</v>
      </c>
      <c r="J22" s="7">
        <v>2115939.0699999998</v>
      </c>
      <c r="K22" s="7">
        <v>2202080.79</v>
      </c>
      <c r="L22" s="7">
        <v>2261130.87</v>
      </c>
      <c r="M22" s="7">
        <v>2348392.13</v>
      </c>
      <c r="N22" s="7">
        <v>2433286.91</v>
      </c>
      <c r="O22" s="7">
        <v>2507353.35</v>
      </c>
      <c r="P22" s="7">
        <v>2573795.9300000002</v>
      </c>
    </row>
    <row r="23" spans="1:16" x14ac:dyDescent="0.2">
      <c r="A23" s="3">
        <v>108003</v>
      </c>
      <c r="B23" s="6" t="s">
        <v>30</v>
      </c>
      <c r="C23" s="6" t="s">
        <v>1714</v>
      </c>
      <c r="D23" s="7">
        <v>76860.47</v>
      </c>
      <c r="E23" s="7">
        <v>87986.48</v>
      </c>
      <c r="F23" s="7">
        <v>75300.789999999994</v>
      </c>
      <c r="G23" s="7">
        <v>84382.06</v>
      </c>
      <c r="H23" s="7">
        <v>94863.360000000001</v>
      </c>
      <c r="I23" s="7">
        <v>92626.21</v>
      </c>
      <c r="J23" s="7">
        <v>100103.07</v>
      </c>
      <c r="K23" s="7">
        <v>106873.49</v>
      </c>
      <c r="L23" s="7">
        <v>117839.37</v>
      </c>
      <c r="M23" s="7">
        <v>83048.06</v>
      </c>
      <c r="N23" s="7">
        <v>79610.320000000007</v>
      </c>
      <c r="O23" s="7">
        <v>57965.98</v>
      </c>
      <c r="P23" s="7">
        <v>52839.27</v>
      </c>
    </row>
    <row r="24" spans="1:16" x14ac:dyDescent="0.2">
      <c r="A24" s="3">
        <v>108004</v>
      </c>
      <c r="B24" s="6" t="s">
        <v>31</v>
      </c>
      <c r="C24" s="6" t="s">
        <v>1713</v>
      </c>
      <c r="D24" s="7">
        <v>34848.199999999997</v>
      </c>
      <c r="E24" s="7">
        <v>39102.99</v>
      </c>
      <c r="F24" s="7">
        <v>30559.63</v>
      </c>
      <c r="G24" s="7">
        <v>34702.39</v>
      </c>
      <c r="H24" s="7">
        <v>38845.43</v>
      </c>
      <c r="I24" s="7">
        <v>43162.94</v>
      </c>
      <c r="J24" s="7">
        <v>40334.699999999997</v>
      </c>
      <c r="K24" s="7">
        <v>44509.54</v>
      </c>
      <c r="L24" s="7">
        <v>48672.22</v>
      </c>
      <c r="M24" s="7">
        <v>32943.300000000003</v>
      </c>
      <c r="N24" s="7">
        <v>-43064.83</v>
      </c>
      <c r="O24" s="7">
        <v>-39076.89</v>
      </c>
      <c r="P24" s="7">
        <v>-35057.56</v>
      </c>
    </row>
    <row r="25" spans="1:16" x14ac:dyDescent="0.2">
      <c r="A25" s="3">
        <v>108010</v>
      </c>
      <c r="B25" s="6" t="s">
        <v>32</v>
      </c>
      <c r="C25" s="6" t="s">
        <v>1712</v>
      </c>
      <c r="D25" s="7">
        <v>12296873.49</v>
      </c>
      <c r="E25" s="7">
        <v>12495286.369999999</v>
      </c>
      <c r="F25" s="7">
        <v>12588036.68</v>
      </c>
      <c r="G25" s="7">
        <v>12800801.27</v>
      </c>
      <c r="H25" s="7">
        <v>12927731.16</v>
      </c>
      <c r="I25" s="7">
        <v>13148503.949999999</v>
      </c>
      <c r="J25" s="7">
        <v>13674041.91</v>
      </c>
      <c r="K25" s="7">
        <v>13851454.539999999</v>
      </c>
      <c r="L25" s="7">
        <v>14035037.710000001</v>
      </c>
      <c r="M25" s="7">
        <v>14178472.83</v>
      </c>
      <c r="N25" s="7">
        <v>14388974.33</v>
      </c>
      <c r="O25" s="7">
        <v>14610098.119999999</v>
      </c>
      <c r="P25" s="7">
        <v>14807271.84</v>
      </c>
    </row>
    <row r="26" spans="1:16" x14ac:dyDescent="0.2">
      <c r="A26" s="3">
        <v>108011</v>
      </c>
      <c r="B26" s="6" t="s">
        <v>33</v>
      </c>
      <c r="C26" s="6" t="s">
        <v>1711</v>
      </c>
      <c r="D26" s="7">
        <v>-719039041</v>
      </c>
      <c r="E26" s="7">
        <v>-722844901.78999996</v>
      </c>
      <c r="F26" s="7">
        <v>-726692106.75</v>
      </c>
      <c r="G26" s="7">
        <v>-730444520.23000002</v>
      </c>
      <c r="H26" s="7">
        <v>-734291083.5</v>
      </c>
      <c r="I26" s="7">
        <v>-738312664.46000004</v>
      </c>
      <c r="J26" s="7">
        <v>-742038180.89999998</v>
      </c>
      <c r="K26" s="7">
        <v>-745869546.95000005</v>
      </c>
      <c r="L26" s="7">
        <v>-749702615.51999998</v>
      </c>
      <c r="M26" s="7">
        <v>-753569874.37</v>
      </c>
      <c r="N26" s="7">
        <v>-757423018.91999996</v>
      </c>
      <c r="O26" s="7">
        <v>-760906179.77999997</v>
      </c>
      <c r="P26" s="7">
        <v>-764508233.15999997</v>
      </c>
    </row>
    <row r="27" spans="1:16" x14ac:dyDescent="0.2">
      <c r="A27" s="3">
        <v>108012</v>
      </c>
      <c r="B27" s="6" t="s">
        <v>34</v>
      </c>
      <c r="C27" s="6" t="s">
        <v>1710</v>
      </c>
      <c r="D27" s="7">
        <v>-11406395.619999999</v>
      </c>
      <c r="E27" s="7">
        <v>-11201101.720000001</v>
      </c>
      <c r="F27" s="7">
        <v>-10792649.16</v>
      </c>
      <c r="G27" s="7">
        <v>-10891062.25</v>
      </c>
      <c r="H27" s="7">
        <v>-10988158.289999999</v>
      </c>
      <c r="I27" s="7">
        <v>-10922892.07</v>
      </c>
      <c r="J27" s="7">
        <v>-10902096.369999999</v>
      </c>
      <c r="K27" s="7">
        <v>-11004518.109999999</v>
      </c>
      <c r="L27" s="7">
        <v>-11107175.91</v>
      </c>
      <c r="M27" s="7">
        <v>-10986948.289999999</v>
      </c>
      <c r="N27" s="7">
        <v>-10947901.51</v>
      </c>
      <c r="O27" s="7">
        <v>-10841269.199999999</v>
      </c>
      <c r="P27" s="7">
        <v>-10837728.470000001</v>
      </c>
    </row>
    <row r="28" spans="1:16" x14ac:dyDescent="0.2">
      <c r="A28" s="3">
        <v>108013</v>
      </c>
      <c r="B28" s="6" t="s">
        <v>35</v>
      </c>
      <c r="C28" s="6" t="s">
        <v>1709</v>
      </c>
      <c r="D28" s="7">
        <v>1066353.5900000001</v>
      </c>
      <c r="E28" s="7">
        <v>1084058.72</v>
      </c>
      <c r="F28" s="7">
        <v>1155226.52</v>
      </c>
      <c r="G28" s="7">
        <v>1155226.52</v>
      </c>
      <c r="H28" s="7">
        <v>1155226.52</v>
      </c>
      <c r="I28" s="7">
        <v>1222682.1599999999</v>
      </c>
      <c r="J28" s="7">
        <v>1226990.24</v>
      </c>
      <c r="K28" s="7">
        <v>1226990.24</v>
      </c>
      <c r="L28" s="7">
        <v>1226990.24</v>
      </c>
      <c r="M28" s="7">
        <v>1293809.05</v>
      </c>
      <c r="N28" s="7">
        <v>1350984.36</v>
      </c>
      <c r="O28" s="7">
        <v>1462997.77</v>
      </c>
      <c r="P28" s="7">
        <v>1516319.11</v>
      </c>
    </row>
    <row r="29" spans="1:16" x14ac:dyDescent="0.2">
      <c r="A29" s="3">
        <v>108014</v>
      </c>
      <c r="B29" s="6" t="s">
        <v>36</v>
      </c>
      <c r="C29" s="6" t="s">
        <v>1708</v>
      </c>
      <c r="D29" s="7">
        <v>62579.66</v>
      </c>
      <c r="E29" s="7">
        <v>59197.1</v>
      </c>
      <c r="F29" s="7">
        <v>59486.35</v>
      </c>
      <c r="G29" s="7">
        <v>59486.35</v>
      </c>
      <c r="H29" s="7">
        <v>59486.35</v>
      </c>
      <c r="I29" s="7">
        <v>68327.5</v>
      </c>
      <c r="J29" s="7">
        <v>65865.73</v>
      </c>
      <c r="K29" s="7">
        <v>65865.73</v>
      </c>
      <c r="L29" s="7">
        <v>82052.69</v>
      </c>
      <c r="M29" s="7">
        <v>81192.95</v>
      </c>
      <c r="N29" s="7">
        <v>67108.81</v>
      </c>
      <c r="O29" s="7">
        <v>60615.39</v>
      </c>
      <c r="P29" s="7">
        <v>60615.39</v>
      </c>
    </row>
    <row r="30" spans="1:16" x14ac:dyDescent="0.2">
      <c r="A30" s="3">
        <v>108015</v>
      </c>
      <c r="B30" s="6" t="s">
        <v>37</v>
      </c>
      <c r="C30" s="6" t="s">
        <v>1707</v>
      </c>
      <c r="D30" s="7">
        <v>-4141337.6</v>
      </c>
      <c r="E30" s="7">
        <v>-4092177.39</v>
      </c>
      <c r="F30" s="7">
        <v>-4074183.85</v>
      </c>
      <c r="G30" s="7">
        <v>-4090663.39</v>
      </c>
      <c r="H30" s="7">
        <v>-4108549.59</v>
      </c>
      <c r="I30" s="7">
        <v>-4103645.19</v>
      </c>
      <c r="J30" s="7">
        <v>-4080749.01</v>
      </c>
      <c r="K30" s="7">
        <v>-4097672.4</v>
      </c>
      <c r="L30" s="7">
        <v>-4109001.21</v>
      </c>
      <c r="M30" s="7">
        <v>-4088059.42</v>
      </c>
      <c r="N30" s="7">
        <v>-3902309.47</v>
      </c>
      <c r="O30" s="7">
        <v>-3824554.28</v>
      </c>
      <c r="P30" s="7">
        <v>-3840794.28</v>
      </c>
    </row>
    <row r="31" spans="1:16" x14ac:dyDescent="0.2">
      <c r="A31" s="3">
        <v>121001</v>
      </c>
      <c r="B31" s="6" t="s">
        <v>38</v>
      </c>
      <c r="C31" s="6" t="s">
        <v>1706</v>
      </c>
      <c r="D31" s="7">
        <v>1956033.46</v>
      </c>
      <c r="E31" s="7">
        <v>1956033.46</v>
      </c>
      <c r="F31" s="7">
        <v>1956033.46</v>
      </c>
      <c r="G31" s="7">
        <v>1956033.46</v>
      </c>
      <c r="H31" s="7">
        <v>1956033.46</v>
      </c>
      <c r="I31" s="7">
        <v>1956033.46</v>
      </c>
      <c r="J31" s="7">
        <v>1956033.46</v>
      </c>
      <c r="K31" s="7">
        <v>1956033.46</v>
      </c>
      <c r="L31" s="7">
        <v>1956033.46</v>
      </c>
      <c r="M31" s="7">
        <v>1956033.46</v>
      </c>
      <c r="N31" s="7">
        <v>1956033.46</v>
      </c>
      <c r="O31" s="7">
        <v>1956033.46</v>
      </c>
      <c r="P31" s="7">
        <v>1956033.46</v>
      </c>
    </row>
    <row r="32" spans="1:16" x14ac:dyDescent="0.2">
      <c r="A32" s="3">
        <v>121002</v>
      </c>
      <c r="B32" s="6" t="s">
        <v>39</v>
      </c>
      <c r="C32" s="6" t="s">
        <v>1705</v>
      </c>
      <c r="D32" s="7">
        <v>125101.86</v>
      </c>
      <c r="E32" s="7">
        <v>125101.86</v>
      </c>
      <c r="F32" s="7">
        <v>125101.86</v>
      </c>
      <c r="G32" s="7">
        <v>125101.86</v>
      </c>
      <c r="H32" s="7">
        <v>125101.86</v>
      </c>
      <c r="I32" s="7">
        <v>125101.86</v>
      </c>
      <c r="J32" s="7">
        <v>125101.86</v>
      </c>
      <c r="K32" s="7">
        <v>125101.86</v>
      </c>
      <c r="L32" s="7">
        <v>125101.86</v>
      </c>
      <c r="M32" s="7">
        <v>125101.86</v>
      </c>
      <c r="N32" s="7">
        <v>125101.86</v>
      </c>
      <c r="O32" s="7">
        <v>125101.86</v>
      </c>
      <c r="P32" s="7">
        <v>125101.86</v>
      </c>
    </row>
    <row r="33" spans="1:16" x14ac:dyDescent="0.2">
      <c r="A33" s="3">
        <v>121003</v>
      </c>
      <c r="B33" s="6" t="s">
        <v>40</v>
      </c>
      <c r="C33" s="6" t="s">
        <v>1704</v>
      </c>
      <c r="D33" s="7">
        <v>2607095.62</v>
      </c>
      <c r="E33" s="7">
        <v>2607095.62</v>
      </c>
      <c r="F33" s="7">
        <v>2607095.62</v>
      </c>
      <c r="G33" s="7">
        <v>2607095.62</v>
      </c>
      <c r="H33" s="7">
        <v>2607095.62</v>
      </c>
      <c r="I33" s="7">
        <v>2607095.62</v>
      </c>
      <c r="J33" s="7">
        <v>2607095.62</v>
      </c>
      <c r="K33" s="7">
        <v>2607095.62</v>
      </c>
      <c r="L33" s="7">
        <v>2607095.62</v>
      </c>
      <c r="M33" s="7">
        <v>2607095.62</v>
      </c>
      <c r="N33" s="7">
        <v>2607095.62</v>
      </c>
      <c r="O33" s="7">
        <v>2607095.62</v>
      </c>
      <c r="P33" s="7">
        <v>2607095.62</v>
      </c>
    </row>
    <row r="34" spans="1:16" x14ac:dyDescent="0.2">
      <c r="A34" s="3">
        <v>121007</v>
      </c>
      <c r="B34" s="6" t="s">
        <v>41</v>
      </c>
      <c r="C34" s="6" t="s">
        <v>1703</v>
      </c>
      <c r="D34" s="7">
        <v>61112.91</v>
      </c>
      <c r="E34" s="7">
        <v>61112.91</v>
      </c>
      <c r="F34" s="7">
        <v>61112.91</v>
      </c>
      <c r="G34" s="7">
        <v>61112.91</v>
      </c>
      <c r="H34" s="7">
        <v>61112.91</v>
      </c>
      <c r="I34" s="7">
        <v>61112.91</v>
      </c>
      <c r="J34" s="7">
        <v>61112.91</v>
      </c>
      <c r="K34" s="7">
        <v>61112.91</v>
      </c>
      <c r="L34" s="7">
        <v>61112.91</v>
      </c>
      <c r="M34" s="7">
        <v>61112.91</v>
      </c>
      <c r="N34" s="7">
        <v>61112.91</v>
      </c>
      <c r="O34" s="7">
        <v>61112.91</v>
      </c>
      <c r="P34" s="7">
        <v>61112.91</v>
      </c>
    </row>
    <row r="35" spans="1:16" x14ac:dyDescent="0.2">
      <c r="A35" s="3">
        <v>121008</v>
      </c>
      <c r="B35" s="6" t="s">
        <v>42</v>
      </c>
      <c r="C35" s="6" t="s">
        <v>1702</v>
      </c>
      <c r="D35" s="7">
        <v>57135392.780000001</v>
      </c>
      <c r="E35" s="7">
        <v>57135392.780000001</v>
      </c>
      <c r="F35" s="7">
        <v>57135392.780000001</v>
      </c>
      <c r="G35" s="7">
        <v>57135392.780000001</v>
      </c>
      <c r="H35" s="7">
        <v>57135392.780000001</v>
      </c>
      <c r="I35" s="7">
        <v>55916174.780000001</v>
      </c>
      <c r="J35" s="7">
        <v>55916174.780000001</v>
      </c>
      <c r="K35" s="7">
        <v>55916174.780000001</v>
      </c>
      <c r="L35" s="7">
        <v>55916174.780000001</v>
      </c>
      <c r="M35" s="7">
        <v>55916174.780000001</v>
      </c>
      <c r="N35" s="7">
        <v>56346128.630000003</v>
      </c>
      <c r="O35" s="7">
        <v>56346128.630000003</v>
      </c>
      <c r="P35" s="7">
        <v>57212170.909999996</v>
      </c>
    </row>
    <row r="36" spans="1:16" x14ac:dyDescent="0.2">
      <c r="A36" s="3">
        <v>121044</v>
      </c>
      <c r="B36" s="6" t="s">
        <v>43</v>
      </c>
      <c r="C36" s="6" t="s">
        <v>1701</v>
      </c>
      <c r="D36" s="7">
        <v>438739</v>
      </c>
      <c r="E36" s="7">
        <v>438739</v>
      </c>
      <c r="F36" s="7">
        <v>438739</v>
      </c>
      <c r="G36" s="7">
        <v>438739</v>
      </c>
      <c r="H36" s="7">
        <v>438739</v>
      </c>
      <c r="I36" s="7">
        <v>438739</v>
      </c>
      <c r="J36" s="7">
        <v>438739</v>
      </c>
      <c r="K36" s="7">
        <v>438739</v>
      </c>
      <c r="L36" s="7">
        <v>438739</v>
      </c>
      <c r="M36" s="7">
        <v>438739</v>
      </c>
      <c r="N36" s="7">
        <v>438739</v>
      </c>
      <c r="O36" s="7">
        <v>438739</v>
      </c>
      <c r="P36" s="7">
        <v>438739</v>
      </c>
    </row>
    <row r="37" spans="1:16" x14ac:dyDescent="0.2">
      <c r="A37" s="3">
        <v>121045</v>
      </c>
      <c r="B37" s="6" t="s">
        <v>44</v>
      </c>
      <c r="C37" s="6" t="s">
        <v>1700</v>
      </c>
      <c r="D37" s="7">
        <v>336505.43</v>
      </c>
      <c r="E37" s="7">
        <v>336505.43</v>
      </c>
      <c r="F37" s="7">
        <v>336505.43</v>
      </c>
      <c r="G37" s="7">
        <v>336505.43</v>
      </c>
      <c r="H37" s="7">
        <v>336505.43</v>
      </c>
      <c r="I37" s="7">
        <v>336505.43</v>
      </c>
      <c r="J37" s="7">
        <v>336505.43</v>
      </c>
      <c r="K37" s="7">
        <v>336505.43</v>
      </c>
      <c r="L37" s="7">
        <v>336505.43</v>
      </c>
      <c r="M37" s="7">
        <v>336505.43</v>
      </c>
      <c r="N37" s="7">
        <v>336505.43</v>
      </c>
      <c r="O37" s="7">
        <v>336505.43</v>
      </c>
      <c r="P37" s="7">
        <v>336505.43</v>
      </c>
    </row>
    <row r="38" spans="1:16" x14ac:dyDescent="0.2">
      <c r="A38" s="3">
        <v>121107</v>
      </c>
      <c r="B38" s="6" t="s">
        <v>45</v>
      </c>
      <c r="C38" s="6" t="s">
        <v>1699</v>
      </c>
      <c r="D38" s="7">
        <v>0</v>
      </c>
      <c r="E38" s="7">
        <v>0</v>
      </c>
      <c r="F38" s="7">
        <v>0</v>
      </c>
      <c r="G38" s="7">
        <v>0</v>
      </c>
      <c r="H38" s="7">
        <v>0</v>
      </c>
      <c r="I38" s="7">
        <v>0</v>
      </c>
      <c r="J38" s="7">
        <v>0</v>
      </c>
      <c r="K38" s="7">
        <v>0</v>
      </c>
      <c r="L38" s="7">
        <v>0</v>
      </c>
      <c r="M38" s="7">
        <v>0</v>
      </c>
      <c r="N38" s="7">
        <v>0</v>
      </c>
      <c r="O38" s="7">
        <v>0</v>
      </c>
      <c r="P38" s="7">
        <v>0</v>
      </c>
    </row>
    <row r="39" spans="1:16" x14ac:dyDescent="0.2">
      <c r="A39" s="3">
        <v>121117</v>
      </c>
      <c r="B39" s="6" t="s">
        <v>46</v>
      </c>
      <c r="C39" s="6" t="s">
        <v>1698</v>
      </c>
      <c r="D39" s="7">
        <v>3793405.77</v>
      </c>
      <c r="E39" s="7">
        <v>3793405.77</v>
      </c>
      <c r="F39" s="7">
        <v>3801679.02</v>
      </c>
      <c r="G39" s="7">
        <v>3801679.02</v>
      </c>
      <c r="H39" s="7">
        <v>3801679.02</v>
      </c>
      <c r="I39" s="7">
        <v>3801679.02</v>
      </c>
      <c r="J39" s="7">
        <v>3801679.02</v>
      </c>
      <c r="K39" s="7">
        <v>3801679.02</v>
      </c>
      <c r="L39" s="7">
        <v>3801679.02</v>
      </c>
      <c r="M39" s="7">
        <v>3800189.18</v>
      </c>
      <c r="N39" s="7">
        <v>3800189.18</v>
      </c>
      <c r="O39" s="7">
        <v>3800189.18</v>
      </c>
      <c r="P39" s="7">
        <v>3800189.18</v>
      </c>
    </row>
    <row r="40" spans="1:16" x14ac:dyDescent="0.2">
      <c r="A40" s="3">
        <v>121707</v>
      </c>
      <c r="B40" s="6" t="s">
        <v>47</v>
      </c>
      <c r="C40" s="6" t="s">
        <v>1697</v>
      </c>
      <c r="D40" s="7">
        <v>5878300.2199999997</v>
      </c>
      <c r="E40" s="7">
        <v>5929776.1399999997</v>
      </c>
      <c r="F40" s="7">
        <v>5918941.4900000002</v>
      </c>
      <c r="G40" s="7">
        <v>5848893.1600000001</v>
      </c>
      <c r="H40" s="7">
        <v>5905121.6399999997</v>
      </c>
      <c r="I40" s="7">
        <v>5936853.3399999999</v>
      </c>
      <c r="J40" s="7">
        <v>6129173.2999999998</v>
      </c>
      <c r="K40" s="7">
        <v>6184400.2800000003</v>
      </c>
      <c r="L40" s="7">
        <v>6402284.8200000003</v>
      </c>
      <c r="M40" s="7">
        <v>6792716.9699999997</v>
      </c>
      <c r="N40" s="7">
        <v>6604543.4900000002</v>
      </c>
      <c r="O40" s="7">
        <v>6888647.3200000003</v>
      </c>
      <c r="P40" s="7">
        <v>5952220.54</v>
      </c>
    </row>
    <row r="41" spans="1:16" x14ac:dyDescent="0.2">
      <c r="A41" s="3">
        <v>122002</v>
      </c>
      <c r="B41" s="6" t="s">
        <v>48</v>
      </c>
      <c r="C41" s="6" t="s">
        <v>1696</v>
      </c>
      <c r="D41" s="7">
        <v>20024.849999999999</v>
      </c>
      <c r="E41" s="7">
        <v>20914.439999999999</v>
      </c>
      <c r="F41" s="7">
        <v>21717.93</v>
      </c>
      <c r="G41" s="7">
        <v>22578.82</v>
      </c>
      <c r="H41" s="7">
        <v>23439.71</v>
      </c>
      <c r="I41" s="7">
        <v>24304.35</v>
      </c>
      <c r="J41" s="7">
        <v>25141.09</v>
      </c>
      <c r="K41" s="7">
        <v>25977.83</v>
      </c>
      <c r="L41" s="7">
        <v>26814.57</v>
      </c>
      <c r="M41" s="7">
        <v>27651.31</v>
      </c>
      <c r="N41" s="7">
        <v>28488.05</v>
      </c>
      <c r="O41" s="7">
        <v>29324.79</v>
      </c>
      <c r="P41" s="7">
        <v>30205.8</v>
      </c>
    </row>
    <row r="42" spans="1:16" x14ac:dyDescent="0.2">
      <c r="A42" s="3">
        <v>122027</v>
      </c>
      <c r="B42" s="6" t="s">
        <v>49</v>
      </c>
      <c r="C42" s="6" t="s">
        <v>1695</v>
      </c>
      <c r="D42" s="7">
        <v>-4039916.6</v>
      </c>
      <c r="E42" s="7">
        <v>-4044836.32</v>
      </c>
      <c r="F42" s="7">
        <v>-4049756.08</v>
      </c>
      <c r="G42" s="7">
        <v>-4054675.83</v>
      </c>
      <c r="H42" s="7">
        <v>-4059595.53</v>
      </c>
      <c r="I42" s="7">
        <v>-4064515.26</v>
      </c>
      <c r="J42" s="7">
        <v>-4069435.07</v>
      </c>
      <c r="K42" s="7">
        <v>-4074354.72</v>
      </c>
      <c r="L42" s="7">
        <v>-4079274.43</v>
      </c>
      <c r="M42" s="7">
        <v>-4084194.21</v>
      </c>
      <c r="N42" s="7">
        <v>-4089113.94</v>
      </c>
      <c r="O42" s="7">
        <v>-4094033.66</v>
      </c>
      <c r="P42" s="7">
        <v>-4098953.36</v>
      </c>
    </row>
    <row r="43" spans="1:16" x14ac:dyDescent="0.2">
      <c r="A43" s="3">
        <v>122028</v>
      </c>
      <c r="B43" s="6" t="s">
        <v>50</v>
      </c>
      <c r="C43" s="6" t="s">
        <v>1694</v>
      </c>
      <c r="D43" s="7">
        <v>-7156579.8099999996</v>
      </c>
      <c r="E43" s="7">
        <v>-7260592.1100000003</v>
      </c>
      <c r="F43" s="7">
        <v>-7364604.4199999999</v>
      </c>
      <c r="G43" s="7">
        <v>-7468616.7199999997</v>
      </c>
      <c r="H43" s="7">
        <v>-7572628.9299999997</v>
      </c>
      <c r="I43" s="7">
        <v>-7416187.8499999996</v>
      </c>
      <c r="J43" s="7">
        <v>-7518155.2999999998</v>
      </c>
      <c r="K43" s="7">
        <v>-7620122.5</v>
      </c>
      <c r="L43" s="7">
        <v>-7722089.8200000003</v>
      </c>
      <c r="M43" s="7">
        <v>-7824057.2199999997</v>
      </c>
      <c r="N43" s="7">
        <v>-7926327.29</v>
      </c>
      <c r="O43" s="7">
        <v>-8028900.1200000001</v>
      </c>
      <c r="P43" s="7">
        <v>-8131158.2199999997</v>
      </c>
    </row>
    <row r="44" spans="1:16" x14ac:dyDescent="0.2">
      <c r="A44" s="3">
        <v>122029</v>
      </c>
      <c r="B44" s="6" t="s">
        <v>51</v>
      </c>
      <c r="C44" s="6" t="s">
        <v>1693</v>
      </c>
      <c r="D44" s="7">
        <v>0</v>
      </c>
      <c r="E44" s="7">
        <v>0</v>
      </c>
      <c r="F44" s="7">
        <v>0</v>
      </c>
      <c r="G44" s="7">
        <v>0</v>
      </c>
      <c r="H44" s="7">
        <v>0</v>
      </c>
      <c r="I44" s="7">
        <v>0</v>
      </c>
      <c r="J44" s="7">
        <v>0</v>
      </c>
      <c r="K44" s="7">
        <v>0</v>
      </c>
      <c r="L44" s="7">
        <v>0</v>
      </c>
      <c r="M44" s="7">
        <v>0</v>
      </c>
      <c r="N44" s="7">
        <v>0</v>
      </c>
      <c r="O44" s="7">
        <v>0</v>
      </c>
      <c r="P44" s="7">
        <v>0</v>
      </c>
    </row>
    <row r="45" spans="1:16" x14ac:dyDescent="0.2">
      <c r="A45" s="3">
        <v>131001</v>
      </c>
      <c r="B45" s="6" t="s">
        <v>52</v>
      </c>
      <c r="C45" s="6" t="s">
        <v>1692</v>
      </c>
      <c r="D45" s="7">
        <v>380791.16</v>
      </c>
      <c r="E45" s="7">
        <v>-2805443.7</v>
      </c>
      <c r="F45" s="7">
        <v>1446136.9</v>
      </c>
      <c r="G45" s="7">
        <v>325320.95</v>
      </c>
      <c r="H45" s="7">
        <v>6733130.8200000003</v>
      </c>
      <c r="I45" s="7">
        <v>-178879.04</v>
      </c>
      <c r="J45" s="7">
        <v>-176051.7</v>
      </c>
      <c r="K45" s="7">
        <v>632545.15</v>
      </c>
      <c r="L45" s="7">
        <v>-2354923.41</v>
      </c>
      <c r="M45" s="7">
        <v>23025619.969999999</v>
      </c>
      <c r="N45" s="7">
        <v>2619599.79</v>
      </c>
      <c r="O45" s="7">
        <v>-19234300.960000001</v>
      </c>
      <c r="P45" s="7">
        <v>-2323995.23</v>
      </c>
    </row>
    <row r="46" spans="1:16" x14ac:dyDescent="0.2">
      <c r="A46" s="3">
        <v>131006</v>
      </c>
      <c r="B46" s="6" t="s">
        <v>53</v>
      </c>
      <c r="C46" s="6" t="s">
        <v>1691</v>
      </c>
      <c r="D46" s="7">
        <v>48568.32</v>
      </c>
      <c r="E46" s="7">
        <v>34943.089999999997</v>
      </c>
      <c r="F46" s="7">
        <v>63852.47</v>
      </c>
      <c r="G46" s="7">
        <v>30944.43</v>
      </c>
      <c r="H46" s="7">
        <v>26852.29</v>
      </c>
      <c r="I46" s="7">
        <v>70355.289999999994</v>
      </c>
      <c r="J46" s="7">
        <v>19585.849999999999</v>
      </c>
      <c r="K46" s="7">
        <v>18249.330000000002</v>
      </c>
      <c r="L46" s="7">
        <v>59412.97</v>
      </c>
      <c r="M46" s="7">
        <v>64966.12</v>
      </c>
      <c r="N46" s="7">
        <v>92691.34</v>
      </c>
      <c r="O46" s="7">
        <v>114971.39</v>
      </c>
      <c r="P46" s="7">
        <v>84347.7</v>
      </c>
    </row>
    <row r="47" spans="1:16" x14ac:dyDescent="0.2">
      <c r="A47" s="3">
        <v>131032</v>
      </c>
      <c r="B47" s="6" t="s">
        <v>54</v>
      </c>
      <c r="C47" s="6" t="s">
        <v>1690</v>
      </c>
      <c r="D47" s="7">
        <v>1232.73</v>
      </c>
      <c r="E47" s="7">
        <v>1232.73</v>
      </c>
      <c r="F47" s="7">
        <v>1232.73</v>
      </c>
      <c r="G47" s="7">
        <v>1232.92</v>
      </c>
      <c r="H47" s="7">
        <v>1232.92</v>
      </c>
      <c r="I47" s="7">
        <v>1232.92</v>
      </c>
      <c r="J47" s="7">
        <v>1232.92</v>
      </c>
      <c r="K47" s="7">
        <v>1232.92</v>
      </c>
      <c r="L47" s="7">
        <v>1232.92</v>
      </c>
      <c r="M47" s="7">
        <v>1232.92</v>
      </c>
      <c r="N47" s="7">
        <v>1232.92</v>
      </c>
      <c r="O47" s="7">
        <v>1232.92</v>
      </c>
      <c r="P47" s="7">
        <v>1232.92</v>
      </c>
    </row>
    <row r="48" spans="1:16" x14ac:dyDescent="0.2">
      <c r="A48" s="3">
        <v>131040</v>
      </c>
      <c r="B48" s="6" t="s">
        <v>55</v>
      </c>
      <c r="C48" s="6" t="s">
        <v>1689</v>
      </c>
      <c r="D48" s="7">
        <v>10773.02</v>
      </c>
      <c r="E48" s="7">
        <v>3832.31</v>
      </c>
      <c r="F48" s="7">
        <v>14577.6</v>
      </c>
      <c r="G48" s="7">
        <v>8349.49</v>
      </c>
      <c r="H48" s="7">
        <v>3832.94</v>
      </c>
      <c r="I48" s="7">
        <v>1528.21</v>
      </c>
      <c r="J48" s="7">
        <v>2431.38</v>
      </c>
      <c r="K48" s="7">
        <v>1659.87</v>
      </c>
      <c r="L48" s="7">
        <v>1683.59</v>
      </c>
      <c r="M48" s="7">
        <v>391.65</v>
      </c>
      <c r="N48" s="7">
        <v>-263</v>
      </c>
      <c r="O48" s="7">
        <v>1271.55</v>
      </c>
      <c r="P48" s="7">
        <v>3868.65</v>
      </c>
    </row>
    <row r="49" spans="1:16" x14ac:dyDescent="0.2">
      <c r="A49" s="3">
        <v>131041</v>
      </c>
      <c r="B49" s="6" t="s">
        <v>56</v>
      </c>
      <c r="C49" s="6" t="s">
        <v>1688</v>
      </c>
      <c r="D49" s="7">
        <v>0</v>
      </c>
      <c r="E49" s="7">
        <v>-1034767.34</v>
      </c>
      <c r="F49" s="7">
        <v>368745.69</v>
      </c>
      <c r="G49" s="7">
        <v>152940.47</v>
      </c>
      <c r="H49" s="7">
        <v>119648.41</v>
      </c>
      <c r="I49" s="7">
        <v>264155.68</v>
      </c>
      <c r="J49" s="7">
        <v>80173.67</v>
      </c>
      <c r="K49" s="7">
        <v>55071.5</v>
      </c>
      <c r="L49" s="7">
        <v>54817.91</v>
      </c>
      <c r="M49" s="7">
        <v>19700.18</v>
      </c>
      <c r="N49" s="7">
        <v>14941.6</v>
      </c>
      <c r="O49" s="7">
        <v>-14733.14</v>
      </c>
      <c r="P49" s="7">
        <v>127489.77</v>
      </c>
    </row>
    <row r="50" spans="1:16" x14ac:dyDescent="0.2">
      <c r="A50" s="3">
        <v>131042</v>
      </c>
      <c r="B50" s="6" t="s">
        <v>57</v>
      </c>
      <c r="C50" s="6" t="s">
        <v>1687</v>
      </c>
      <c r="D50" s="7">
        <v>306.66000000000003</v>
      </c>
      <c r="E50" s="7">
        <v>306.66000000000003</v>
      </c>
      <c r="F50" s="7">
        <v>306.66000000000003</v>
      </c>
      <c r="G50" s="7">
        <v>306.66000000000003</v>
      </c>
      <c r="H50" s="7">
        <v>306.66000000000003</v>
      </c>
      <c r="I50" s="7">
        <v>306.66000000000003</v>
      </c>
      <c r="J50" s="7">
        <v>0</v>
      </c>
      <c r="K50" s="7">
        <v>0</v>
      </c>
      <c r="L50" s="7">
        <v>0</v>
      </c>
      <c r="M50" s="7">
        <v>0</v>
      </c>
      <c r="N50" s="7">
        <v>0</v>
      </c>
      <c r="O50" s="7">
        <v>0</v>
      </c>
      <c r="P50" s="7">
        <v>0</v>
      </c>
    </row>
    <row r="51" spans="1:16" x14ac:dyDescent="0.2">
      <c r="A51" s="3">
        <v>131044</v>
      </c>
      <c r="B51" s="6" t="s">
        <v>58</v>
      </c>
      <c r="C51" s="6" t="s">
        <v>1686</v>
      </c>
      <c r="D51" s="7">
        <v>-456054.69</v>
      </c>
      <c r="E51" s="7">
        <v>-401789.95</v>
      </c>
      <c r="F51" s="7">
        <v>-385905.29</v>
      </c>
      <c r="G51" s="7">
        <v>-388313.92</v>
      </c>
      <c r="H51" s="7">
        <v>-448326.88</v>
      </c>
      <c r="I51" s="7">
        <v>-417618.21</v>
      </c>
      <c r="J51" s="7">
        <v>-301572.46000000002</v>
      </c>
      <c r="K51" s="7">
        <v>-336374.3</v>
      </c>
      <c r="L51" s="7">
        <v>-331487.12</v>
      </c>
      <c r="M51" s="7">
        <v>-379388.94</v>
      </c>
      <c r="N51" s="7">
        <v>-425811.05</v>
      </c>
      <c r="O51" s="7">
        <v>12405756.52</v>
      </c>
      <c r="P51" s="7">
        <v>-274169.83</v>
      </c>
    </row>
    <row r="52" spans="1:16" x14ac:dyDescent="0.2">
      <c r="A52" s="3">
        <v>131045</v>
      </c>
      <c r="B52" s="6" t="s">
        <v>59</v>
      </c>
      <c r="C52" s="6" t="s">
        <v>1685</v>
      </c>
      <c r="D52" s="7">
        <v>2030154.53</v>
      </c>
      <c r="E52" s="7">
        <v>7614607.3799999999</v>
      </c>
      <c r="F52" s="7">
        <v>1837490.47</v>
      </c>
      <c r="G52" s="7">
        <v>1477781.35</v>
      </c>
      <c r="H52" s="7">
        <v>3700565.46</v>
      </c>
      <c r="I52" s="7">
        <v>1640171.68</v>
      </c>
      <c r="J52" s="7">
        <v>1304280.45</v>
      </c>
      <c r="K52" s="7">
        <v>618415.97</v>
      </c>
      <c r="L52" s="7">
        <v>351250.89</v>
      </c>
      <c r="M52" s="7">
        <v>957962.85</v>
      </c>
      <c r="N52" s="7">
        <v>1369605.41</v>
      </c>
      <c r="O52" s="7">
        <v>-1364357.17</v>
      </c>
      <c r="P52" s="7">
        <v>2693292.65</v>
      </c>
    </row>
    <row r="53" spans="1:16" x14ac:dyDescent="0.2">
      <c r="A53" s="3">
        <v>131051</v>
      </c>
      <c r="B53" s="6" t="s">
        <v>60</v>
      </c>
      <c r="C53" s="6" t="s">
        <v>1684</v>
      </c>
      <c r="D53" s="7">
        <v>-70752.95</v>
      </c>
      <c r="E53" s="7">
        <v>-35610.89</v>
      </c>
      <c r="F53" s="7">
        <v>-43647.78</v>
      </c>
      <c r="G53" s="7">
        <v>-77190.33</v>
      </c>
      <c r="H53" s="7">
        <v>-924310.31</v>
      </c>
      <c r="I53" s="7">
        <v>-71593.64</v>
      </c>
      <c r="J53" s="7">
        <v>-86568.25</v>
      </c>
      <c r="K53" s="7">
        <v>-114621.59</v>
      </c>
      <c r="L53" s="7">
        <v>-91495.11</v>
      </c>
      <c r="M53" s="7">
        <v>-86203.33</v>
      </c>
      <c r="N53" s="7">
        <v>-48711.55</v>
      </c>
      <c r="O53" s="7">
        <v>-78693.210000000006</v>
      </c>
      <c r="P53" s="7">
        <v>-92702.24</v>
      </c>
    </row>
    <row r="54" spans="1:16" x14ac:dyDescent="0.2">
      <c r="A54" s="3">
        <v>131052</v>
      </c>
      <c r="B54" s="6" t="s">
        <v>61</v>
      </c>
      <c r="C54" s="6" t="s">
        <v>1683</v>
      </c>
      <c r="D54" s="7">
        <v>-1926916.56</v>
      </c>
      <c r="E54" s="7">
        <v>-1850163.61</v>
      </c>
      <c r="F54" s="7">
        <v>-2923166.47</v>
      </c>
      <c r="G54" s="7">
        <v>-1791745.9</v>
      </c>
      <c r="H54" s="7">
        <v>-2428071.4700000002</v>
      </c>
      <c r="I54" s="7">
        <v>-1648000.24</v>
      </c>
      <c r="J54" s="7">
        <v>-1921921.66</v>
      </c>
      <c r="K54" s="7">
        <v>-1632306.05</v>
      </c>
      <c r="L54" s="7">
        <v>-776376.25</v>
      </c>
      <c r="M54" s="7">
        <v>-1950877.89</v>
      </c>
      <c r="N54" s="7">
        <v>-2448060.4300000002</v>
      </c>
      <c r="O54" s="7">
        <v>-990124.52</v>
      </c>
      <c r="P54" s="7">
        <v>-1449467.17</v>
      </c>
    </row>
    <row r="55" spans="1:16" x14ac:dyDescent="0.2">
      <c r="A55" s="3">
        <v>131053</v>
      </c>
      <c r="B55" s="6" t="s">
        <v>62</v>
      </c>
      <c r="C55" s="6" t="s">
        <v>1682</v>
      </c>
      <c r="D55" s="7">
        <v>-19719.62</v>
      </c>
      <c r="E55" s="7">
        <v>-825.5</v>
      </c>
      <c r="F55" s="7">
        <v>-825.5</v>
      </c>
      <c r="G55" s="7">
        <v>-825.5</v>
      </c>
      <c r="H55" s="7">
        <v>-825.5</v>
      </c>
      <c r="I55" s="7">
        <v>-825.5</v>
      </c>
      <c r="J55" s="7">
        <v>-825.5</v>
      </c>
      <c r="K55" s="7">
        <v>-825.5</v>
      </c>
      <c r="L55" s="7">
        <v>-825.5</v>
      </c>
      <c r="M55" s="7">
        <v>0</v>
      </c>
      <c r="N55" s="7">
        <v>0</v>
      </c>
      <c r="O55" s="7">
        <v>0</v>
      </c>
      <c r="P55" s="7">
        <v>0</v>
      </c>
    </row>
    <row r="56" spans="1:16" x14ac:dyDescent="0.2">
      <c r="A56" s="3">
        <v>131060</v>
      </c>
      <c r="B56" s="6" t="s">
        <v>63</v>
      </c>
      <c r="C56" s="6" t="s">
        <v>1681</v>
      </c>
      <c r="D56" s="7">
        <v>0</v>
      </c>
      <c r="E56" s="7">
        <v>0</v>
      </c>
      <c r="F56" s="7">
        <v>0</v>
      </c>
      <c r="G56" s="7">
        <v>0</v>
      </c>
      <c r="H56" s="7">
        <v>0</v>
      </c>
      <c r="I56" s="7">
        <v>0</v>
      </c>
      <c r="J56" s="7">
        <v>0</v>
      </c>
      <c r="K56" s="7">
        <v>0</v>
      </c>
      <c r="L56" s="7">
        <v>0</v>
      </c>
      <c r="M56" s="7">
        <v>0</v>
      </c>
      <c r="N56" s="7">
        <v>0</v>
      </c>
      <c r="O56" s="7">
        <v>0</v>
      </c>
      <c r="P56" s="7">
        <v>0</v>
      </c>
    </row>
    <row r="57" spans="1:16" x14ac:dyDescent="0.2">
      <c r="A57" s="3">
        <v>131061</v>
      </c>
      <c r="B57" s="6" t="s">
        <v>63</v>
      </c>
      <c r="C57" s="6" t="s">
        <v>1680</v>
      </c>
      <c r="D57" s="7">
        <v>0</v>
      </c>
      <c r="E57" s="7">
        <v>0</v>
      </c>
      <c r="F57" s="7">
        <v>0</v>
      </c>
      <c r="G57" s="7">
        <v>0</v>
      </c>
      <c r="H57" s="7">
        <v>0</v>
      </c>
      <c r="I57" s="7">
        <v>0</v>
      </c>
      <c r="J57" s="7">
        <v>0</v>
      </c>
      <c r="K57" s="7">
        <v>0</v>
      </c>
      <c r="L57" s="7">
        <v>0</v>
      </c>
      <c r="M57" s="7">
        <v>0</v>
      </c>
      <c r="N57" s="7">
        <v>0</v>
      </c>
      <c r="O57" s="7">
        <v>0</v>
      </c>
      <c r="P57" s="7">
        <v>0</v>
      </c>
    </row>
    <row r="58" spans="1:16" x14ac:dyDescent="0.2">
      <c r="A58" s="3">
        <v>131070</v>
      </c>
      <c r="B58" s="6" t="s">
        <v>63</v>
      </c>
      <c r="C58" s="6" t="s">
        <v>1679</v>
      </c>
      <c r="D58" s="7">
        <v>0</v>
      </c>
      <c r="E58" s="7">
        <v>0</v>
      </c>
      <c r="F58" s="7">
        <v>0</v>
      </c>
      <c r="G58" s="7">
        <v>0</v>
      </c>
      <c r="H58" s="7">
        <v>0</v>
      </c>
      <c r="I58" s="7">
        <v>0</v>
      </c>
      <c r="J58" s="7">
        <v>0</v>
      </c>
      <c r="K58" s="7">
        <v>0</v>
      </c>
      <c r="L58" s="7">
        <v>0</v>
      </c>
      <c r="M58" s="7">
        <v>0</v>
      </c>
      <c r="N58" s="7">
        <v>0</v>
      </c>
      <c r="O58" s="7">
        <v>0</v>
      </c>
      <c r="P58" s="7">
        <v>0</v>
      </c>
    </row>
    <row r="59" spans="1:16" x14ac:dyDescent="0.2">
      <c r="A59" s="3">
        <v>131999</v>
      </c>
      <c r="B59" s="6" t="s">
        <v>64</v>
      </c>
      <c r="C59" s="6" t="s">
        <v>1678</v>
      </c>
      <c r="D59" s="7">
        <v>1636597.97</v>
      </c>
      <c r="E59" s="7">
        <v>4692043.7</v>
      </c>
      <c r="F59" s="7">
        <v>1521502.85</v>
      </c>
      <c r="G59" s="7">
        <v>1544440.78</v>
      </c>
      <c r="H59" s="7">
        <v>0</v>
      </c>
      <c r="I59" s="7">
        <v>1899298.42</v>
      </c>
      <c r="J59" s="7">
        <v>2185367.11</v>
      </c>
      <c r="K59" s="7">
        <v>1115207.99</v>
      </c>
      <c r="L59" s="7">
        <v>3223620.27</v>
      </c>
      <c r="M59" s="7">
        <v>0</v>
      </c>
      <c r="N59" s="7">
        <v>0</v>
      </c>
      <c r="O59" s="7">
        <v>0</v>
      </c>
      <c r="P59" s="7">
        <v>0</v>
      </c>
    </row>
    <row r="60" spans="1:16" x14ac:dyDescent="0.2">
      <c r="A60" s="3">
        <v>134036</v>
      </c>
      <c r="B60" s="6" t="s">
        <v>65</v>
      </c>
      <c r="C60" s="6" t="s">
        <v>1677</v>
      </c>
      <c r="D60" s="7">
        <v>1136606.8700000001</v>
      </c>
      <c r="E60" s="7">
        <v>1136606.8700000001</v>
      </c>
      <c r="F60" s="7">
        <v>1134008.6200000001</v>
      </c>
      <c r="G60" s="7">
        <v>1134008.6200000001</v>
      </c>
      <c r="H60" s="7">
        <v>1134008.6200000001</v>
      </c>
      <c r="I60" s="7">
        <v>1134008.6200000001</v>
      </c>
      <c r="J60" s="7">
        <v>1134008.6200000001</v>
      </c>
      <c r="K60" s="7">
        <v>1134008.6200000001</v>
      </c>
      <c r="L60" s="7">
        <v>1134008.6200000001</v>
      </c>
      <c r="M60" s="7">
        <v>1134008.6200000001</v>
      </c>
      <c r="N60" s="7">
        <v>1134008.6200000001</v>
      </c>
      <c r="O60" s="7">
        <v>1134008.6200000001</v>
      </c>
      <c r="P60" s="7">
        <v>1134008.6200000001</v>
      </c>
    </row>
    <row r="61" spans="1:16" x14ac:dyDescent="0.2">
      <c r="A61" s="3">
        <v>135002</v>
      </c>
      <c r="B61" s="6" t="s">
        <v>66</v>
      </c>
      <c r="C61" s="6" t="s">
        <v>1676</v>
      </c>
      <c r="D61" s="7">
        <v>7507.83</v>
      </c>
      <c r="E61" s="7">
        <v>7310.61</v>
      </c>
      <c r="F61" s="7">
        <v>7210.61</v>
      </c>
      <c r="G61" s="7">
        <v>7110.61</v>
      </c>
      <c r="H61" s="7">
        <v>6054.13</v>
      </c>
      <c r="I61" s="7">
        <v>6023.21</v>
      </c>
      <c r="J61" s="7">
        <v>9725.16</v>
      </c>
      <c r="K61" s="7">
        <v>8889.5400000000009</v>
      </c>
      <c r="L61" s="7">
        <v>8053.92</v>
      </c>
      <c r="M61" s="7">
        <v>7218.3</v>
      </c>
      <c r="N61" s="7">
        <v>6382.68</v>
      </c>
      <c r="O61" s="7">
        <v>5869.22</v>
      </c>
      <c r="P61" s="7">
        <v>5359.41</v>
      </c>
    </row>
    <row r="62" spans="1:16" x14ac:dyDescent="0.2">
      <c r="A62" s="3">
        <v>135009</v>
      </c>
      <c r="B62" s="6" t="s">
        <v>67</v>
      </c>
      <c r="C62" s="6" t="s">
        <v>1675</v>
      </c>
      <c r="D62" s="7">
        <v>38638.74</v>
      </c>
      <c r="E62" s="7">
        <v>34974.629999999997</v>
      </c>
      <c r="F62" s="7">
        <v>32125.17</v>
      </c>
      <c r="G62" s="7">
        <v>29279.39</v>
      </c>
      <c r="H62" s="7">
        <v>26433.61</v>
      </c>
      <c r="I62" s="7">
        <v>23082.2</v>
      </c>
      <c r="J62" s="7">
        <v>20236.419999999998</v>
      </c>
      <c r="K62" s="7">
        <v>17896.27</v>
      </c>
      <c r="L62" s="7">
        <v>15013.56</v>
      </c>
      <c r="M62" s="7">
        <v>12014.88</v>
      </c>
      <c r="N62" s="7">
        <v>8485.64</v>
      </c>
      <c r="O62" s="7">
        <v>5521.16</v>
      </c>
      <c r="P62" s="7">
        <v>3948.64</v>
      </c>
    </row>
    <row r="63" spans="1:16" x14ac:dyDescent="0.2">
      <c r="A63" s="3">
        <v>135104</v>
      </c>
      <c r="B63" s="6" t="s">
        <v>68</v>
      </c>
      <c r="C63" s="6" t="s">
        <v>1674</v>
      </c>
      <c r="D63" s="7">
        <v>500</v>
      </c>
      <c r="E63" s="7">
        <v>500</v>
      </c>
      <c r="F63" s="7">
        <v>500</v>
      </c>
      <c r="G63" s="7">
        <v>500</v>
      </c>
      <c r="H63" s="7">
        <v>500</v>
      </c>
      <c r="I63" s="7">
        <v>500</v>
      </c>
      <c r="J63" s="7">
        <v>500</v>
      </c>
      <c r="K63" s="7">
        <v>500</v>
      </c>
      <c r="L63" s="7">
        <v>500</v>
      </c>
      <c r="M63" s="7">
        <v>500</v>
      </c>
      <c r="N63" s="7">
        <v>500</v>
      </c>
      <c r="O63" s="7">
        <v>500</v>
      </c>
      <c r="P63" s="7">
        <v>500</v>
      </c>
    </row>
    <row r="64" spans="1:16" x14ac:dyDescent="0.2">
      <c r="A64" s="3">
        <v>135109</v>
      </c>
      <c r="B64" s="6" t="s">
        <v>69</v>
      </c>
      <c r="C64" s="6" t="s">
        <v>1673</v>
      </c>
      <c r="D64" s="7">
        <v>3000</v>
      </c>
      <c r="E64" s="7">
        <v>3000</v>
      </c>
      <c r="F64" s="7">
        <v>3000</v>
      </c>
      <c r="G64" s="7">
        <v>3000</v>
      </c>
      <c r="H64" s="7">
        <v>3000</v>
      </c>
      <c r="I64" s="7">
        <v>3000</v>
      </c>
      <c r="J64" s="7">
        <v>3000</v>
      </c>
      <c r="K64" s="7">
        <v>3000</v>
      </c>
      <c r="L64" s="7">
        <v>3000</v>
      </c>
      <c r="M64" s="7">
        <v>3000</v>
      </c>
      <c r="N64" s="7">
        <v>3000</v>
      </c>
      <c r="O64" s="7">
        <v>3000</v>
      </c>
      <c r="P64" s="7">
        <v>3000</v>
      </c>
    </row>
    <row r="65" spans="1:16" x14ac:dyDescent="0.2">
      <c r="A65" s="3">
        <v>135110</v>
      </c>
      <c r="B65" s="6" t="s">
        <v>70</v>
      </c>
      <c r="C65" s="6" t="s">
        <v>1672</v>
      </c>
      <c r="D65" s="7">
        <v>900</v>
      </c>
      <c r="E65" s="7">
        <v>900</v>
      </c>
      <c r="F65" s="7">
        <v>900</v>
      </c>
      <c r="G65" s="7">
        <v>900</v>
      </c>
      <c r="H65" s="7">
        <v>900</v>
      </c>
      <c r="I65" s="7">
        <v>900</v>
      </c>
      <c r="J65" s="7">
        <v>900</v>
      </c>
      <c r="K65" s="7">
        <v>900</v>
      </c>
      <c r="L65" s="7">
        <v>900</v>
      </c>
      <c r="M65" s="7">
        <v>900</v>
      </c>
      <c r="N65" s="7">
        <v>900</v>
      </c>
      <c r="O65" s="7">
        <v>900</v>
      </c>
      <c r="P65" s="7">
        <v>900</v>
      </c>
    </row>
    <row r="66" spans="1:16" x14ac:dyDescent="0.2">
      <c r="A66" s="3">
        <v>135111</v>
      </c>
      <c r="B66" s="6" t="s">
        <v>71</v>
      </c>
      <c r="C66" s="6" t="s">
        <v>1671</v>
      </c>
      <c r="D66" s="7">
        <v>7000</v>
      </c>
      <c r="E66" s="7">
        <v>7000</v>
      </c>
      <c r="F66" s="7">
        <v>7000</v>
      </c>
      <c r="G66" s="7">
        <v>7000</v>
      </c>
      <c r="H66" s="7">
        <v>7000</v>
      </c>
      <c r="I66" s="7">
        <v>7000</v>
      </c>
      <c r="J66" s="7">
        <v>7000</v>
      </c>
      <c r="K66" s="7">
        <v>7000</v>
      </c>
      <c r="L66" s="7">
        <v>0</v>
      </c>
      <c r="M66" s="7">
        <v>0</v>
      </c>
      <c r="N66" s="7">
        <v>0</v>
      </c>
      <c r="O66" s="7">
        <v>0</v>
      </c>
      <c r="P66" s="7">
        <v>0</v>
      </c>
    </row>
    <row r="67" spans="1:16" x14ac:dyDescent="0.2">
      <c r="A67" s="3">
        <v>135112</v>
      </c>
      <c r="B67" s="6" t="s">
        <v>72</v>
      </c>
      <c r="C67" s="6" t="s">
        <v>1670</v>
      </c>
      <c r="D67" s="7">
        <v>25000</v>
      </c>
      <c r="E67" s="7">
        <v>25000</v>
      </c>
      <c r="F67" s="7">
        <v>25000</v>
      </c>
      <c r="G67" s="7">
        <v>25000</v>
      </c>
      <c r="H67" s="7">
        <v>25000</v>
      </c>
      <c r="I67" s="7">
        <v>25000</v>
      </c>
      <c r="J67" s="7">
        <v>25000</v>
      </c>
      <c r="K67" s="7">
        <v>25000</v>
      </c>
      <c r="L67" s="7">
        <v>25000</v>
      </c>
      <c r="M67" s="7">
        <v>25000</v>
      </c>
      <c r="N67" s="7">
        <v>25000</v>
      </c>
      <c r="O67" s="7">
        <v>25000</v>
      </c>
      <c r="P67" s="7">
        <v>25000</v>
      </c>
    </row>
    <row r="68" spans="1:16" x14ac:dyDescent="0.2">
      <c r="A68" s="3">
        <v>135114</v>
      </c>
      <c r="B68" s="6" t="s">
        <v>73</v>
      </c>
      <c r="C68" s="6" t="s">
        <v>1669</v>
      </c>
      <c r="D68" s="7">
        <v>5000</v>
      </c>
      <c r="E68" s="7">
        <v>5000</v>
      </c>
      <c r="F68" s="7">
        <v>5000</v>
      </c>
      <c r="G68" s="7">
        <v>5000</v>
      </c>
      <c r="H68" s="7">
        <v>5000</v>
      </c>
      <c r="I68" s="7">
        <v>5000</v>
      </c>
      <c r="J68" s="7">
        <v>5000</v>
      </c>
      <c r="K68" s="7">
        <v>5000</v>
      </c>
      <c r="L68" s="7">
        <v>5000</v>
      </c>
      <c r="M68" s="7">
        <v>5000</v>
      </c>
      <c r="N68" s="7">
        <v>5000</v>
      </c>
      <c r="O68" s="7">
        <v>5000</v>
      </c>
      <c r="P68" s="7">
        <v>5000</v>
      </c>
    </row>
    <row r="69" spans="1:16" x14ac:dyDescent="0.2">
      <c r="A69" s="3">
        <v>135118</v>
      </c>
      <c r="B69" s="6" t="s">
        <v>70</v>
      </c>
      <c r="C69" s="6" t="s">
        <v>1668</v>
      </c>
      <c r="D69" s="7">
        <v>50</v>
      </c>
      <c r="E69" s="7">
        <v>50</v>
      </c>
      <c r="F69" s="7">
        <v>50</v>
      </c>
      <c r="G69" s="7">
        <v>50</v>
      </c>
      <c r="H69" s="7">
        <v>50</v>
      </c>
      <c r="I69" s="7">
        <v>50</v>
      </c>
      <c r="J69" s="7">
        <v>50</v>
      </c>
      <c r="K69" s="7">
        <v>50</v>
      </c>
      <c r="L69" s="7">
        <v>50</v>
      </c>
      <c r="M69" s="7">
        <v>50</v>
      </c>
      <c r="N69" s="7">
        <v>50</v>
      </c>
      <c r="O69" s="7">
        <v>50</v>
      </c>
      <c r="P69" s="7">
        <v>50</v>
      </c>
    </row>
    <row r="70" spans="1:16" x14ac:dyDescent="0.2">
      <c r="A70" s="3">
        <v>135121</v>
      </c>
      <c r="B70" s="6" t="s">
        <v>74</v>
      </c>
      <c r="C70" s="6" t="s">
        <v>1667</v>
      </c>
      <c r="D70" s="7">
        <v>1900</v>
      </c>
      <c r="E70" s="7">
        <v>1900</v>
      </c>
      <c r="F70" s="7">
        <v>1900</v>
      </c>
      <c r="G70" s="7">
        <v>1900</v>
      </c>
      <c r="H70" s="7">
        <v>1900</v>
      </c>
      <c r="I70" s="7">
        <v>1900</v>
      </c>
      <c r="J70" s="7">
        <v>1900</v>
      </c>
      <c r="K70" s="7">
        <v>1900</v>
      </c>
      <c r="L70" s="7">
        <v>1900</v>
      </c>
      <c r="M70" s="7">
        <v>1900</v>
      </c>
      <c r="N70" s="7">
        <v>1900</v>
      </c>
      <c r="O70" s="7">
        <v>1900</v>
      </c>
      <c r="P70" s="7">
        <v>1900</v>
      </c>
    </row>
    <row r="71" spans="1:16" x14ac:dyDescent="0.2">
      <c r="A71" s="3">
        <v>135122</v>
      </c>
      <c r="B71" s="6" t="s">
        <v>74</v>
      </c>
      <c r="C71" s="6" t="s">
        <v>1666</v>
      </c>
      <c r="D71" s="7">
        <v>3000</v>
      </c>
      <c r="E71" s="7">
        <v>3000</v>
      </c>
      <c r="F71" s="7">
        <v>3000</v>
      </c>
      <c r="G71" s="7">
        <v>3000</v>
      </c>
      <c r="H71" s="7">
        <v>3000</v>
      </c>
      <c r="I71" s="7">
        <v>3000</v>
      </c>
      <c r="J71" s="7">
        <v>3000</v>
      </c>
      <c r="K71" s="7">
        <v>3000</v>
      </c>
      <c r="L71" s="7">
        <v>3000</v>
      </c>
      <c r="M71" s="7">
        <v>3000</v>
      </c>
      <c r="N71" s="7">
        <v>3000</v>
      </c>
      <c r="O71" s="7">
        <v>3000</v>
      </c>
      <c r="P71" s="7">
        <v>3000</v>
      </c>
    </row>
    <row r="72" spans="1:16" x14ac:dyDescent="0.2">
      <c r="A72" s="3">
        <v>135125</v>
      </c>
      <c r="B72" s="6" t="s">
        <v>75</v>
      </c>
      <c r="C72" s="6" t="s">
        <v>1665</v>
      </c>
      <c r="D72" s="7">
        <v>5000</v>
      </c>
      <c r="E72" s="7">
        <v>5000</v>
      </c>
      <c r="F72" s="7">
        <v>5000</v>
      </c>
      <c r="G72" s="7">
        <v>5000</v>
      </c>
      <c r="H72" s="7">
        <v>5000</v>
      </c>
      <c r="I72" s="7">
        <v>5000</v>
      </c>
      <c r="J72" s="7">
        <v>5000</v>
      </c>
      <c r="K72" s="7">
        <v>5000</v>
      </c>
      <c r="L72" s="7">
        <v>5000</v>
      </c>
      <c r="M72" s="7">
        <v>5000</v>
      </c>
      <c r="N72" s="7">
        <v>5000</v>
      </c>
      <c r="O72" s="7">
        <v>5000</v>
      </c>
      <c r="P72" s="7">
        <v>5000</v>
      </c>
    </row>
    <row r="73" spans="1:16" x14ac:dyDescent="0.2">
      <c r="A73" s="3">
        <v>135131</v>
      </c>
      <c r="B73" s="6" t="s">
        <v>76</v>
      </c>
      <c r="C73" s="6" t="s">
        <v>1664</v>
      </c>
      <c r="D73" s="7">
        <v>200</v>
      </c>
      <c r="E73" s="7">
        <v>200</v>
      </c>
      <c r="F73" s="7">
        <v>200</v>
      </c>
      <c r="G73" s="7">
        <v>200</v>
      </c>
      <c r="H73" s="7">
        <v>200</v>
      </c>
      <c r="I73" s="7">
        <v>200</v>
      </c>
      <c r="J73" s="7">
        <v>200</v>
      </c>
      <c r="K73" s="7">
        <v>200</v>
      </c>
      <c r="L73" s="7">
        <v>200</v>
      </c>
      <c r="M73" s="7">
        <v>200</v>
      </c>
      <c r="N73" s="7">
        <v>200</v>
      </c>
      <c r="O73" s="7">
        <v>200</v>
      </c>
      <c r="P73" s="7">
        <v>200</v>
      </c>
    </row>
    <row r="74" spans="1:16" x14ac:dyDescent="0.2">
      <c r="A74" s="3">
        <v>135135</v>
      </c>
      <c r="B74" s="6" t="s">
        <v>77</v>
      </c>
      <c r="C74" s="6" t="s">
        <v>1663</v>
      </c>
      <c r="D74" s="7">
        <v>5000</v>
      </c>
      <c r="E74" s="7">
        <v>5000</v>
      </c>
      <c r="F74" s="7">
        <v>5000</v>
      </c>
      <c r="G74" s="7">
        <v>5000</v>
      </c>
      <c r="H74" s="7">
        <v>5000</v>
      </c>
      <c r="I74" s="7">
        <v>5000</v>
      </c>
      <c r="J74" s="7">
        <v>5000</v>
      </c>
      <c r="K74" s="7">
        <v>5000</v>
      </c>
      <c r="L74" s="7">
        <v>5000</v>
      </c>
      <c r="M74" s="7">
        <v>5000</v>
      </c>
      <c r="N74" s="7">
        <v>5000</v>
      </c>
      <c r="O74" s="7">
        <v>5000</v>
      </c>
      <c r="P74" s="7">
        <v>5000</v>
      </c>
    </row>
    <row r="75" spans="1:16" x14ac:dyDescent="0.2">
      <c r="A75" s="3">
        <v>135137</v>
      </c>
      <c r="B75" s="6" t="s">
        <v>78</v>
      </c>
      <c r="C75" s="6" t="s">
        <v>1662</v>
      </c>
      <c r="D75" s="7">
        <v>6000</v>
      </c>
      <c r="E75" s="7">
        <v>6000</v>
      </c>
      <c r="F75" s="7">
        <v>6000</v>
      </c>
      <c r="G75" s="7">
        <v>6000</v>
      </c>
      <c r="H75" s="7">
        <v>6000</v>
      </c>
      <c r="I75" s="7">
        <v>6000</v>
      </c>
      <c r="J75" s="7">
        <v>6000</v>
      </c>
      <c r="K75" s="7">
        <v>6000</v>
      </c>
      <c r="L75" s="7">
        <v>6000</v>
      </c>
      <c r="M75" s="7">
        <v>6000</v>
      </c>
      <c r="N75" s="7">
        <v>6000</v>
      </c>
      <c r="O75" s="7">
        <v>6000</v>
      </c>
      <c r="P75" s="7">
        <v>6000</v>
      </c>
    </row>
    <row r="76" spans="1:16" x14ac:dyDescent="0.2">
      <c r="A76" s="3">
        <v>135140</v>
      </c>
      <c r="B76" s="6" t="s">
        <v>79</v>
      </c>
      <c r="C76" s="6" t="s">
        <v>1661</v>
      </c>
      <c r="D76" s="7">
        <v>0</v>
      </c>
      <c r="E76" s="7">
        <v>0</v>
      </c>
      <c r="F76" s="7">
        <v>0</v>
      </c>
      <c r="G76" s="7">
        <v>125000</v>
      </c>
      <c r="H76" s="7">
        <v>125000</v>
      </c>
      <c r="I76" s="7">
        <v>125000</v>
      </c>
      <c r="J76" s="7">
        <v>125000</v>
      </c>
      <c r="K76" s="7">
        <v>125000</v>
      </c>
      <c r="L76" s="7">
        <v>125000</v>
      </c>
      <c r="M76" s="7">
        <v>125000</v>
      </c>
      <c r="N76" s="7">
        <v>125000</v>
      </c>
      <c r="O76" s="7">
        <v>125000</v>
      </c>
      <c r="P76" s="7">
        <v>125000</v>
      </c>
    </row>
    <row r="77" spans="1:16" x14ac:dyDescent="0.2">
      <c r="A77" s="3">
        <v>136002</v>
      </c>
      <c r="B77" s="6" t="s">
        <v>80</v>
      </c>
      <c r="C77" s="6" t="s">
        <v>1660</v>
      </c>
      <c r="D77" s="7">
        <v>0</v>
      </c>
      <c r="E77" s="7">
        <v>0</v>
      </c>
      <c r="F77" s="7">
        <v>0</v>
      </c>
      <c r="G77" s="7">
        <v>0</v>
      </c>
      <c r="H77" s="7">
        <v>0</v>
      </c>
      <c r="I77" s="7">
        <v>0</v>
      </c>
      <c r="J77" s="7">
        <v>0</v>
      </c>
      <c r="K77" s="7">
        <v>0</v>
      </c>
      <c r="L77" s="7">
        <v>0</v>
      </c>
      <c r="M77" s="7">
        <v>0</v>
      </c>
      <c r="N77" s="7">
        <v>0</v>
      </c>
      <c r="O77" s="7">
        <v>0</v>
      </c>
      <c r="P77" s="7">
        <v>0</v>
      </c>
    </row>
    <row r="78" spans="1:16" x14ac:dyDescent="0.2">
      <c r="A78" s="3">
        <v>136032</v>
      </c>
      <c r="B78" s="6" t="s">
        <v>81</v>
      </c>
      <c r="C78" s="6" t="s">
        <v>1659</v>
      </c>
      <c r="D78" s="7">
        <v>62.85</v>
      </c>
      <c r="E78" s="7">
        <v>62.85</v>
      </c>
      <c r="F78" s="7">
        <v>62.85</v>
      </c>
      <c r="G78" s="7">
        <v>88.55</v>
      </c>
      <c r="H78" s="7">
        <v>88.55</v>
      </c>
      <c r="I78" s="7">
        <v>88.55</v>
      </c>
      <c r="J78" s="7">
        <v>88.55</v>
      </c>
      <c r="K78" s="7">
        <v>88.55</v>
      </c>
      <c r="L78" s="7">
        <v>88.55</v>
      </c>
      <c r="M78" s="7">
        <v>88.55</v>
      </c>
      <c r="N78" s="7">
        <v>88.55</v>
      </c>
      <c r="O78" s="7">
        <v>88.55</v>
      </c>
      <c r="P78" s="7">
        <v>88.55</v>
      </c>
    </row>
    <row r="79" spans="1:16" x14ac:dyDescent="0.2">
      <c r="A79" s="3">
        <v>142001</v>
      </c>
      <c r="B79" s="6" t="s">
        <v>82</v>
      </c>
      <c r="C79" s="6" t="s">
        <v>1658</v>
      </c>
      <c r="D79" s="7">
        <v>35580275.380000003</v>
      </c>
      <c r="E79" s="7">
        <v>52653922.729999997</v>
      </c>
      <c r="F79" s="7">
        <v>53922788.32</v>
      </c>
      <c r="G79" s="7">
        <v>50534055.509999998</v>
      </c>
      <c r="H79" s="7">
        <v>45117168.32</v>
      </c>
      <c r="I79" s="7">
        <v>38918141.299999997</v>
      </c>
      <c r="J79" s="7">
        <v>23968857.699999999</v>
      </c>
      <c r="K79" s="7">
        <v>17959790.149999999</v>
      </c>
      <c r="L79" s="7">
        <v>11210258.5</v>
      </c>
      <c r="M79" s="7">
        <v>9108772.1199999992</v>
      </c>
      <c r="N79" s="7">
        <v>9826020.6600000001</v>
      </c>
      <c r="O79" s="7">
        <v>20237484.210000001</v>
      </c>
      <c r="P79" s="7">
        <v>39246548.649999999</v>
      </c>
    </row>
    <row r="80" spans="1:16" x14ac:dyDescent="0.2">
      <c r="A80" s="3">
        <v>142010</v>
      </c>
      <c r="B80" s="6" t="s">
        <v>83</v>
      </c>
      <c r="C80" s="6" t="s">
        <v>1657</v>
      </c>
      <c r="D80" s="7">
        <v>-29440.6</v>
      </c>
      <c r="E80" s="7">
        <v>-36092.76</v>
      </c>
      <c r="F80" s="7">
        <v>-41613.160000000003</v>
      </c>
      <c r="G80" s="7">
        <v>-45506.26</v>
      </c>
      <c r="H80" s="7">
        <v>-46794.44</v>
      </c>
      <c r="I80" s="7">
        <v>-50382.05</v>
      </c>
      <c r="J80" s="7">
        <v>-54678.85</v>
      </c>
      <c r="K80" s="7">
        <v>-55493.13</v>
      </c>
      <c r="L80" s="7">
        <v>-63212.83</v>
      </c>
      <c r="M80" s="7">
        <v>-64886.26</v>
      </c>
      <c r="N80" s="7">
        <v>-73899.47</v>
      </c>
      <c r="O80" s="7">
        <v>-81014.63</v>
      </c>
      <c r="P80" s="7">
        <v>-91942.49</v>
      </c>
    </row>
    <row r="81" spans="1:16" x14ac:dyDescent="0.2">
      <c r="A81" s="3">
        <v>142032</v>
      </c>
      <c r="B81" s="6" t="s">
        <v>84</v>
      </c>
      <c r="C81" s="6" t="s">
        <v>1656</v>
      </c>
      <c r="D81" s="7">
        <v>1303371.01</v>
      </c>
      <c r="E81" s="7">
        <v>6066087.0099999998</v>
      </c>
      <c r="F81" s="7">
        <v>15284247.01</v>
      </c>
      <c r="G81" s="7">
        <v>15284247.01</v>
      </c>
      <c r="H81" s="7">
        <v>10358409.24</v>
      </c>
      <c r="I81" s="7">
        <v>1359993.7</v>
      </c>
      <c r="J81" s="7">
        <v>0</v>
      </c>
      <c r="K81" s="7">
        <v>0</v>
      </c>
      <c r="L81" s="7">
        <v>0</v>
      </c>
      <c r="M81" s="7">
        <v>0</v>
      </c>
      <c r="N81" s="7">
        <v>0</v>
      </c>
      <c r="O81" s="7">
        <v>0</v>
      </c>
      <c r="P81" s="7">
        <v>4704390.59</v>
      </c>
    </row>
    <row r="82" spans="1:16" x14ac:dyDescent="0.2">
      <c r="A82" s="3">
        <v>142101</v>
      </c>
      <c r="B82" s="6" t="s">
        <v>85</v>
      </c>
      <c r="C82" s="6" t="s">
        <v>1655</v>
      </c>
      <c r="D82" s="7">
        <v>18203012.420000002</v>
      </c>
      <c r="E82" s="7">
        <v>22428564.030000001</v>
      </c>
      <c r="F82" s="7">
        <v>20323177.68</v>
      </c>
      <c r="G82" s="7">
        <v>17180749.780000001</v>
      </c>
      <c r="H82" s="7">
        <v>13534401.76</v>
      </c>
      <c r="I82" s="7">
        <v>10534775.310000001</v>
      </c>
      <c r="J82" s="7">
        <v>4872015.67</v>
      </c>
      <c r="K82" s="7">
        <v>5741270.5099999998</v>
      </c>
      <c r="L82" s="7">
        <v>4242288.51</v>
      </c>
      <c r="M82" s="7">
        <v>4196798.76</v>
      </c>
      <c r="N82" s="7">
        <v>5516243.0899999999</v>
      </c>
      <c r="O82" s="7">
        <v>11116607.92</v>
      </c>
      <c r="P82" s="7">
        <v>18018960.960000001</v>
      </c>
    </row>
    <row r="83" spans="1:16" x14ac:dyDescent="0.2">
      <c r="A83" s="3">
        <v>142102</v>
      </c>
      <c r="B83" s="6" t="s">
        <v>86</v>
      </c>
      <c r="C83" s="6" t="s">
        <v>1654</v>
      </c>
      <c r="D83" s="7">
        <v>4734455.25</v>
      </c>
      <c r="E83" s="7">
        <v>4947866.46</v>
      </c>
      <c r="F83" s="7">
        <v>4948782.33</v>
      </c>
      <c r="G83" s="7">
        <v>4663884.7300000004</v>
      </c>
      <c r="H83" s="7">
        <v>4376395.66</v>
      </c>
      <c r="I83" s="7">
        <v>3932404.71</v>
      </c>
      <c r="J83" s="7">
        <v>2484818.1</v>
      </c>
      <c r="K83" s="7">
        <v>3673928.82</v>
      </c>
      <c r="L83" s="7">
        <v>3167947.99</v>
      </c>
      <c r="M83" s="7">
        <v>2816324.94</v>
      </c>
      <c r="N83" s="7">
        <v>3422920.26</v>
      </c>
      <c r="O83" s="7">
        <v>4277937.7300000004</v>
      </c>
      <c r="P83" s="7">
        <v>5402915.7999999998</v>
      </c>
    </row>
    <row r="84" spans="1:16" x14ac:dyDescent="0.2">
      <c r="A84" s="3">
        <v>142103</v>
      </c>
      <c r="B84" s="6" t="s">
        <v>87</v>
      </c>
      <c r="C84" s="6" t="s">
        <v>1653</v>
      </c>
      <c r="D84" s="7">
        <v>1980714.81</v>
      </c>
      <c r="E84" s="7">
        <v>1834933.03</v>
      </c>
      <c r="F84" s="7">
        <v>1744539.11</v>
      </c>
      <c r="G84" s="7">
        <v>2007698.21</v>
      </c>
      <c r="H84" s="7">
        <v>2116917.17</v>
      </c>
      <c r="I84" s="7">
        <v>1808687.85</v>
      </c>
      <c r="J84" s="7">
        <v>1611686.54</v>
      </c>
      <c r="K84" s="7">
        <v>2255328.0299999998</v>
      </c>
      <c r="L84" s="7">
        <v>1766004.23</v>
      </c>
      <c r="M84" s="7">
        <v>2006756.14</v>
      </c>
      <c r="N84" s="7">
        <v>2140880.7400000002</v>
      </c>
      <c r="O84" s="7">
        <v>1768371.61</v>
      </c>
      <c r="P84" s="7">
        <v>2137772.5099999998</v>
      </c>
    </row>
    <row r="85" spans="1:16" x14ac:dyDescent="0.2">
      <c r="A85" s="3">
        <v>142106</v>
      </c>
      <c r="B85" s="6" t="s">
        <v>88</v>
      </c>
      <c r="C85" s="6" t="s">
        <v>1652</v>
      </c>
      <c r="D85" s="7">
        <v>353251.2</v>
      </c>
      <c r="E85" s="7">
        <v>353251.2</v>
      </c>
      <c r="F85" s="7">
        <v>319065.59000000003</v>
      </c>
      <c r="G85" s="7">
        <v>353251.2</v>
      </c>
      <c r="H85" s="7">
        <v>341856</v>
      </c>
      <c r="I85" s="7">
        <v>353251.2</v>
      </c>
      <c r="J85" s="7">
        <v>431301.36</v>
      </c>
      <c r="K85" s="7">
        <v>353251.2</v>
      </c>
      <c r="L85" s="7">
        <v>353251.2</v>
      </c>
      <c r="M85" s="7">
        <v>520681</v>
      </c>
      <c r="N85" s="7">
        <v>-341491.79</v>
      </c>
      <c r="O85" s="7">
        <v>-341491.79</v>
      </c>
      <c r="P85" s="7">
        <v>364.21</v>
      </c>
    </row>
    <row r="86" spans="1:16" x14ac:dyDescent="0.2">
      <c r="A86" s="3">
        <v>142107</v>
      </c>
      <c r="B86" s="6" t="s">
        <v>89</v>
      </c>
      <c r="C86" s="6" t="s">
        <v>1651</v>
      </c>
      <c r="D86" s="7">
        <v>104063.82</v>
      </c>
      <c r="E86" s="7">
        <v>195798.48</v>
      </c>
      <c r="F86" s="7">
        <v>177577.75</v>
      </c>
      <c r="G86" s="7">
        <v>167704.07999999999</v>
      </c>
      <c r="H86" s="7">
        <v>91664.78</v>
      </c>
      <c r="I86" s="7">
        <v>179931.3</v>
      </c>
      <c r="J86" s="7">
        <v>180023.06</v>
      </c>
      <c r="K86" s="7">
        <v>181815.27</v>
      </c>
      <c r="L86" s="7">
        <v>182836.85</v>
      </c>
      <c r="M86" s="7">
        <v>188875.31</v>
      </c>
      <c r="N86" s="7">
        <v>183100.01</v>
      </c>
      <c r="O86" s="7">
        <v>122031.73</v>
      </c>
      <c r="P86" s="7">
        <v>126522.29</v>
      </c>
    </row>
    <row r="87" spans="1:16" x14ac:dyDescent="0.2">
      <c r="A87" s="3">
        <v>143001</v>
      </c>
      <c r="B87" s="6" t="s">
        <v>90</v>
      </c>
      <c r="C87" s="6" t="s">
        <v>1650</v>
      </c>
      <c r="D87" s="7">
        <v>555663.57999999996</v>
      </c>
      <c r="E87" s="7">
        <v>553500.55000000005</v>
      </c>
      <c r="F87" s="7">
        <v>547541.84</v>
      </c>
      <c r="G87" s="7">
        <v>377971.46</v>
      </c>
      <c r="H87" s="7">
        <v>346781.72</v>
      </c>
      <c r="I87" s="7">
        <v>359803.94</v>
      </c>
      <c r="J87" s="7">
        <v>479521.32</v>
      </c>
      <c r="K87" s="7">
        <v>491845.13</v>
      </c>
      <c r="L87" s="7">
        <v>579276.97</v>
      </c>
      <c r="M87" s="7">
        <v>582414.48</v>
      </c>
      <c r="N87" s="7">
        <v>848644.15</v>
      </c>
      <c r="O87" s="7">
        <v>859757.29</v>
      </c>
      <c r="P87" s="7">
        <v>959025.53</v>
      </c>
    </row>
    <row r="88" spans="1:16" x14ac:dyDescent="0.2">
      <c r="A88" s="3">
        <v>143003</v>
      </c>
      <c r="B88" s="6" t="s">
        <v>91</v>
      </c>
      <c r="C88" s="6" t="s">
        <v>1649</v>
      </c>
      <c r="D88" s="7">
        <v>0</v>
      </c>
      <c r="E88" s="7">
        <v>0</v>
      </c>
      <c r="F88" s="7">
        <v>0</v>
      </c>
      <c r="G88" s="7">
        <v>0</v>
      </c>
      <c r="H88" s="7">
        <v>0</v>
      </c>
      <c r="I88" s="7">
        <v>0</v>
      </c>
      <c r="J88" s="7">
        <v>0</v>
      </c>
      <c r="K88" s="7">
        <v>0</v>
      </c>
      <c r="L88" s="7">
        <v>0</v>
      </c>
      <c r="M88" s="7">
        <v>0</v>
      </c>
      <c r="N88" s="7">
        <v>0</v>
      </c>
      <c r="O88" s="7">
        <v>0</v>
      </c>
      <c r="P88" s="7">
        <v>0</v>
      </c>
    </row>
    <row r="89" spans="1:16" x14ac:dyDescent="0.2">
      <c r="A89" s="3">
        <v>143006</v>
      </c>
      <c r="B89" s="6" t="s">
        <v>92</v>
      </c>
      <c r="C89" s="6" t="s">
        <v>1648</v>
      </c>
      <c r="D89" s="7">
        <v>3174.96</v>
      </c>
      <c r="E89" s="7">
        <v>34595.96</v>
      </c>
      <c r="F89" s="7">
        <v>9156</v>
      </c>
      <c r="G89" s="7">
        <v>2818</v>
      </c>
      <c r="H89" s="7">
        <v>25846</v>
      </c>
      <c r="I89" s="7">
        <v>49006</v>
      </c>
      <c r="J89" s="7">
        <v>63986.36</v>
      </c>
      <c r="K89" s="7">
        <v>63890.18</v>
      </c>
      <c r="L89" s="7">
        <v>5246.2</v>
      </c>
      <c r="M89" s="7">
        <v>8876.92</v>
      </c>
      <c r="N89" s="7">
        <v>8426.18</v>
      </c>
      <c r="O89" s="7">
        <v>8147.92</v>
      </c>
      <c r="P89" s="7">
        <v>14496.42</v>
      </c>
    </row>
    <row r="90" spans="1:16" x14ac:dyDescent="0.2">
      <c r="A90" s="3">
        <v>143009</v>
      </c>
      <c r="B90" s="6" t="s">
        <v>93</v>
      </c>
      <c r="C90" s="6" t="s">
        <v>1647</v>
      </c>
      <c r="D90" s="7">
        <v>13203.15</v>
      </c>
      <c r="E90" s="7">
        <v>9096.89</v>
      </c>
      <c r="F90" s="7">
        <v>7707.76</v>
      </c>
      <c r="G90" s="7">
        <v>17639.73</v>
      </c>
      <c r="H90" s="7">
        <v>5462.33</v>
      </c>
      <c r="I90" s="7">
        <v>12080.49</v>
      </c>
      <c r="J90" s="7">
        <v>43221.21</v>
      </c>
      <c r="K90" s="7">
        <v>17007.45</v>
      </c>
      <c r="L90" s="7">
        <v>3425.98</v>
      </c>
      <c r="M90" s="7">
        <v>397258.9</v>
      </c>
      <c r="N90" s="7">
        <v>217525.31</v>
      </c>
      <c r="O90" s="7">
        <v>276378.87</v>
      </c>
      <c r="P90" s="7">
        <v>-494845</v>
      </c>
    </row>
    <row r="91" spans="1:16" x14ac:dyDescent="0.2">
      <c r="A91" s="3">
        <v>143010</v>
      </c>
      <c r="B91" s="6" t="s">
        <v>94</v>
      </c>
      <c r="C91" s="6" t="s">
        <v>1646</v>
      </c>
      <c r="D91" s="7">
        <v>0</v>
      </c>
      <c r="E91" s="7">
        <v>0</v>
      </c>
      <c r="F91" s="7">
        <v>0</v>
      </c>
      <c r="G91" s="7">
        <v>0</v>
      </c>
      <c r="H91" s="7">
        <v>0</v>
      </c>
      <c r="I91" s="7">
        <v>0</v>
      </c>
      <c r="J91" s="7">
        <v>0</v>
      </c>
      <c r="K91" s="7">
        <v>0</v>
      </c>
      <c r="L91" s="7">
        <v>0</v>
      </c>
      <c r="M91" s="7">
        <v>0</v>
      </c>
      <c r="N91" s="7">
        <v>0</v>
      </c>
      <c r="O91" s="7">
        <v>2455107</v>
      </c>
      <c r="P91" s="7">
        <v>2455107</v>
      </c>
    </row>
    <row r="92" spans="1:16" x14ac:dyDescent="0.2">
      <c r="A92" s="3">
        <v>143011</v>
      </c>
      <c r="B92" s="6" t="s">
        <v>95</v>
      </c>
      <c r="C92" s="6" t="s">
        <v>1645</v>
      </c>
      <c r="D92" s="7">
        <v>3346116.07</v>
      </c>
      <c r="E92" s="7">
        <v>4205671.04</v>
      </c>
      <c r="F92" s="7">
        <v>2960536.71</v>
      </c>
      <c r="G92" s="7">
        <v>2792499.76</v>
      </c>
      <c r="H92" s="7">
        <v>1945760.64</v>
      </c>
      <c r="I92" s="7">
        <v>2203598.87</v>
      </c>
      <c r="J92" s="7">
        <v>2626193.13</v>
      </c>
      <c r="K92" s="7">
        <v>2257382.75</v>
      </c>
      <c r="L92" s="7">
        <v>3813707.23</v>
      </c>
      <c r="M92" s="7">
        <v>3583410.36</v>
      </c>
      <c r="N92" s="7">
        <v>3492316.41</v>
      </c>
      <c r="O92" s="7">
        <v>3357851.93</v>
      </c>
      <c r="P92" s="7">
        <v>2803012.57</v>
      </c>
    </row>
    <row r="93" spans="1:16" x14ac:dyDescent="0.2">
      <c r="A93" s="3">
        <v>143016</v>
      </c>
      <c r="B93" s="6" t="s">
        <v>96</v>
      </c>
      <c r="C93" s="6" t="s">
        <v>1644</v>
      </c>
      <c r="D93" s="7">
        <v>0</v>
      </c>
      <c r="E93" s="7">
        <v>0</v>
      </c>
      <c r="F93" s="7">
        <v>0</v>
      </c>
      <c r="G93" s="7">
        <v>0</v>
      </c>
      <c r="H93" s="7">
        <v>0</v>
      </c>
      <c r="I93" s="7">
        <v>0</v>
      </c>
      <c r="J93" s="7">
        <v>0</v>
      </c>
      <c r="K93" s="7">
        <v>0</v>
      </c>
      <c r="L93" s="7">
        <v>0</v>
      </c>
      <c r="M93" s="7">
        <v>0</v>
      </c>
      <c r="N93" s="7">
        <v>0</v>
      </c>
      <c r="O93" s="7">
        <v>0</v>
      </c>
      <c r="P93" s="7">
        <v>0</v>
      </c>
    </row>
    <row r="94" spans="1:16" x14ac:dyDescent="0.2">
      <c r="A94" s="3">
        <v>143019</v>
      </c>
      <c r="B94" s="6" t="s">
        <v>97</v>
      </c>
      <c r="C94" s="6" t="s">
        <v>1643</v>
      </c>
      <c r="D94" s="7">
        <v>0</v>
      </c>
      <c r="E94" s="7">
        <v>405</v>
      </c>
      <c r="F94" s="7">
        <v>0</v>
      </c>
      <c r="G94" s="7">
        <v>0</v>
      </c>
      <c r="H94" s="7">
        <v>0</v>
      </c>
      <c r="I94" s="7">
        <v>0</v>
      </c>
      <c r="J94" s="7">
        <v>0</v>
      </c>
      <c r="K94" s="7">
        <v>0</v>
      </c>
      <c r="L94" s="7">
        <v>0</v>
      </c>
      <c r="M94" s="7">
        <v>0</v>
      </c>
      <c r="N94" s="7">
        <v>0</v>
      </c>
      <c r="O94" s="7">
        <v>0</v>
      </c>
      <c r="P94" s="7">
        <v>0</v>
      </c>
    </row>
    <row r="95" spans="1:16" x14ac:dyDescent="0.2">
      <c r="A95" s="3">
        <v>143020</v>
      </c>
      <c r="B95" s="6" t="s">
        <v>98</v>
      </c>
      <c r="C95" s="6" t="s">
        <v>1642</v>
      </c>
      <c r="D95" s="7">
        <v>0</v>
      </c>
      <c r="E95" s="7">
        <v>0</v>
      </c>
      <c r="F95" s="7">
        <v>0</v>
      </c>
      <c r="G95" s="7">
        <v>0</v>
      </c>
      <c r="H95" s="7">
        <v>0</v>
      </c>
      <c r="I95" s="7">
        <v>0</v>
      </c>
      <c r="J95" s="7">
        <v>0</v>
      </c>
      <c r="K95" s="7">
        <v>0</v>
      </c>
      <c r="L95" s="7">
        <v>0</v>
      </c>
      <c r="M95" s="7">
        <v>0</v>
      </c>
      <c r="N95" s="7">
        <v>0</v>
      </c>
      <c r="O95" s="7">
        <v>0</v>
      </c>
      <c r="P95" s="7">
        <v>0</v>
      </c>
    </row>
    <row r="96" spans="1:16" x14ac:dyDescent="0.2">
      <c r="A96" s="3">
        <v>143022</v>
      </c>
      <c r="B96" s="6" t="s">
        <v>99</v>
      </c>
      <c r="C96" s="6" t="s">
        <v>1641</v>
      </c>
      <c r="D96" s="7">
        <v>866.46</v>
      </c>
      <c r="E96" s="7">
        <v>862.39</v>
      </c>
      <c r="F96" s="7">
        <v>961.37</v>
      </c>
      <c r="G96" s="7">
        <v>872.12</v>
      </c>
      <c r="H96" s="7">
        <v>874.86</v>
      </c>
      <c r="I96" s="7">
        <v>862.39</v>
      </c>
      <c r="J96" s="7">
        <v>718.22</v>
      </c>
      <c r="K96" s="7">
        <v>324.56</v>
      </c>
      <c r="L96" s="7">
        <v>1196.4000000000001</v>
      </c>
      <c r="M96" s="7">
        <v>251</v>
      </c>
      <c r="N96" s="7">
        <v>340.8</v>
      </c>
      <c r="O96" s="7">
        <v>249.8</v>
      </c>
      <c r="P96" s="7">
        <v>203.06</v>
      </c>
    </row>
    <row r="97" spans="1:16" x14ac:dyDescent="0.2">
      <c r="A97" s="3">
        <v>143025</v>
      </c>
      <c r="B97" s="6" t="s">
        <v>100</v>
      </c>
      <c r="C97" s="6" t="s">
        <v>1640</v>
      </c>
      <c r="D97" s="7">
        <v>109081</v>
      </c>
      <c r="E97" s="7">
        <v>109081</v>
      </c>
      <c r="F97" s="7">
        <v>44829.37</v>
      </c>
      <c r="G97" s="7">
        <v>98248.37</v>
      </c>
      <c r="H97" s="7">
        <v>52313.37</v>
      </c>
      <c r="I97" s="7">
        <v>-1105.6300000000001</v>
      </c>
      <c r="J97" s="7">
        <v>1200111.3700000001</v>
      </c>
      <c r="K97" s="7">
        <v>1200111.3700000001</v>
      </c>
      <c r="L97" s="7">
        <v>1200111.3700000001</v>
      </c>
      <c r="M97" s="7">
        <v>1200111.3700000001</v>
      </c>
      <c r="N97" s="7">
        <v>1200111.3700000001</v>
      </c>
      <c r="O97" s="7">
        <v>950257.37</v>
      </c>
      <c r="P97" s="7">
        <v>410574.96</v>
      </c>
    </row>
    <row r="98" spans="1:16" x14ac:dyDescent="0.2">
      <c r="A98" s="3">
        <v>143026</v>
      </c>
      <c r="B98" s="6" t="s">
        <v>101</v>
      </c>
      <c r="C98" s="6" t="s">
        <v>1639</v>
      </c>
      <c r="D98" s="7">
        <v>0</v>
      </c>
      <c r="E98" s="7">
        <v>0</v>
      </c>
      <c r="F98" s="7">
        <v>0</v>
      </c>
      <c r="G98" s="7">
        <v>0</v>
      </c>
      <c r="H98" s="7">
        <v>0</v>
      </c>
      <c r="I98" s="7">
        <v>0</v>
      </c>
      <c r="J98" s="7">
        <v>0</v>
      </c>
      <c r="K98" s="7">
        <v>0</v>
      </c>
      <c r="L98" s="7">
        <v>0</v>
      </c>
      <c r="M98" s="7">
        <v>0</v>
      </c>
      <c r="N98" s="7">
        <v>0</v>
      </c>
      <c r="O98" s="7">
        <v>0</v>
      </c>
      <c r="P98" s="7">
        <v>0</v>
      </c>
    </row>
    <row r="99" spans="1:16" x14ac:dyDescent="0.2">
      <c r="A99" s="3">
        <v>143027</v>
      </c>
      <c r="B99" s="6" t="s">
        <v>102</v>
      </c>
      <c r="C99" s="6" t="s">
        <v>1638</v>
      </c>
      <c r="D99" s="7">
        <v>0</v>
      </c>
      <c r="E99" s="7">
        <v>0</v>
      </c>
      <c r="F99" s="7">
        <v>0</v>
      </c>
      <c r="G99" s="7">
        <v>0</v>
      </c>
      <c r="H99" s="7">
        <v>0</v>
      </c>
      <c r="I99" s="7">
        <v>0</v>
      </c>
      <c r="J99" s="7">
        <v>0</v>
      </c>
      <c r="K99" s="7">
        <v>0</v>
      </c>
      <c r="L99" s="7">
        <v>0</v>
      </c>
      <c r="M99" s="7">
        <v>0</v>
      </c>
      <c r="N99" s="7">
        <v>1300</v>
      </c>
      <c r="O99" s="7">
        <v>1300</v>
      </c>
      <c r="P99" s="7">
        <v>1300</v>
      </c>
    </row>
    <row r="100" spans="1:16" x14ac:dyDescent="0.2">
      <c r="A100" s="3">
        <v>143028</v>
      </c>
      <c r="B100" s="6" t="s">
        <v>103</v>
      </c>
      <c r="C100" s="6" t="s">
        <v>1637</v>
      </c>
      <c r="D100" s="7">
        <v>0</v>
      </c>
      <c r="E100" s="7">
        <v>0</v>
      </c>
      <c r="F100" s="7">
        <v>0</v>
      </c>
      <c r="G100" s="7">
        <v>112387.53</v>
      </c>
      <c r="H100" s="7">
        <v>128937.69</v>
      </c>
      <c r="I100" s="7">
        <v>133842.6</v>
      </c>
      <c r="J100" s="7">
        <v>141922.97</v>
      </c>
      <c r="K100" s="7">
        <v>156913.54999999999</v>
      </c>
      <c r="L100" s="7">
        <v>161781.75</v>
      </c>
      <c r="M100" s="7">
        <v>166471.95000000001</v>
      </c>
      <c r="N100" s="7">
        <v>196176.55</v>
      </c>
      <c r="O100" s="7">
        <v>199695.67</v>
      </c>
      <c r="P100" s="7">
        <v>202461.71</v>
      </c>
    </row>
    <row r="101" spans="1:16" x14ac:dyDescent="0.2">
      <c r="A101" s="3">
        <v>171002</v>
      </c>
      <c r="B101" s="6" t="s">
        <v>104</v>
      </c>
      <c r="C101" s="6" t="s">
        <v>1636</v>
      </c>
      <c r="D101" s="7">
        <v>0</v>
      </c>
      <c r="E101" s="7">
        <v>0</v>
      </c>
      <c r="F101" s="7">
        <v>0</v>
      </c>
      <c r="G101" s="7">
        <v>0</v>
      </c>
      <c r="H101" s="7">
        <v>0</v>
      </c>
      <c r="I101" s="7">
        <v>0</v>
      </c>
      <c r="J101" s="7">
        <v>0</v>
      </c>
      <c r="K101" s="7">
        <v>0</v>
      </c>
      <c r="L101" s="7">
        <v>0</v>
      </c>
      <c r="M101" s="7">
        <v>0</v>
      </c>
      <c r="N101" s="7">
        <v>0</v>
      </c>
      <c r="O101" s="7">
        <v>0</v>
      </c>
      <c r="P101" s="7">
        <v>0</v>
      </c>
    </row>
    <row r="102" spans="1:16" x14ac:dyDescent="0.2">
      <c r="A102" s="3">
        <v>172001</v>
      </c>
      <c r="B102" s="6" t="s">
        <v>105</v>
      </c>
      <c r="C102" s="6" t="s">
        <v>1635</v>
      </c>
      <c r="D102" s="7">
        <v>0</v>
      </c>
      <c r="E102" s="7">
        <v>0</v>
      </c>
      <c r="F102" s="7">
        <v>0</v>
      </c>
      <c r="G102" s="7">
        <v>0</v>
      </c>
      <c r="H102" s="7">
        <v>0</v>
      </c>
      <c r="I102" s="7">
        <v>0</v>
      </c>
      <c r="J102" s="7">
        <v>0</v>
      </c>
      <c r="K102" s="7">
        <v>0</v>
      </c>
      <c r="L102" s="7">
        <v>0</v>
      </c>
      <c r="M102" s="7">
        <v>0</v>
      </c>
      <c r="N102" s="7">
        <v>0</v>
      </c>
      <c r="O102" s="7">
        <v>0</v>
      </c>
      <c r="P102" s="7">
        <v>0</v>
      </c>
    </row>
    <row r="103" spans="1:16" x14ac:dyDescent="0.2">
      <c r="A103" s="3">
        <v>173001</v>
      </c>
      <c r="B103" s="6" t="s">
        <v>106</v>
      </c>
      <c r="C103" s="6" t="s">
        <v>1634</v>
      </c>
      <c r="D103" s="7">
        <v>61634672.5</v>
      </c>
      <c r="E103" s="7">
        <v>49196058.670000002</v>
      </c>
      <c r="F103" s="7">
        <v>56086013.5</v>
      </c>
      <c r="G103" s="7">
        <v>42988161.340000004</v>
      </c>
      <c r="H103" s="7">
        <v>38023991</v>
      </c>
      <c r="I103" s="7">
        <v>25556867.5</v>
      </c>
      <c r="J103" s="7">
        <v>15031084.140000001</v>
      </c>
      <c r="K103" s="7">
        <v>12912796.5</v>
      </c>
      <c r="L103" s="7">
        <v>13047353.5</v>
      </c>
      <c r="M103" s="7">
        <v>14287000.5</v>
      </c>
      <c r="N103" s="7">
        <v>29560566.5</v>
      </c>
      <c r="O103" s="7">
        <v>55017125.75</v>
      </c>
      <c r="P103" s="7">
        <v>61639891.590000004</v>
      </c>
    </row>
    <row r="104" spans="1:16" x14ac:dyDescent="0.2">
      <c r="A104" s="3">
        <v>173003</v>
      </c>
      <c r="B104" s="6" t="s">
        <v>107</v>
      </c>
      <c r="C104" s="6" t="s">
        <v>1633</v>
      </c>
      <c r="D104" s="7">
        <v>3168728.3</v>
      </c>
      <c r="E104" s="7">
        <v>2894013.92</v>
      </c>
      <c r="F104" s="7">
        <v>-4400489.2300000004</v>
      </c>
      <c r="G104" s="7">
        <v>-646215</v>
      </c>
      <c r="H104" s="7">
        <v>-2450699.09</v>
      </c>
      <c r="I104" s="7">
        <v>0</v>
      </c>
      <c r="J104" s="7">
        <v>0</v>
      </c>
      <c r="K104" s="7">
        <v>0</v>
      </c>
      <c r="L104" s="7">
        <v>0</v>
      </c>
      <c r="M104" s="7">
        <v>0</v>
      </c>
      <c r="N104" s="7">
        <v>0</v>
      </c>
      <c r="O104" s="7">
        <v>256922.4</v>
      </c>
      <c r="P104" s="7">
        <v>285152.08</v>
      </c>
    </row>
    <row r="105" spans="1:16" x14ac:dyDescent="0.2">
      <c r="A105" s="3">
        <v>144011</v>
      </c>
      <c r="B105" s="6" t="s">
        <v>108</v>
      </c>
      <c r="C105" s="6" t="s">
        <v>1632</v>
      </c>
      <c r="D105" s="7">
        <v>-1981196.76</v>
      </c>
      <c r="E105" s="7">
        <v>-2512187.19</v>
      </c>
      <c r="F105" s="7">
        <v>-2727959.82</v>
      </c>
      <c r="G105" s="7">
        <v>-2934509.52</v>
      </c>
      <c r="H105" s="7">
        <v>-2933844.87</v>
      </c>
      <c r="I105" s="7">
        <v>-2735118.8</v>
      </c>
      <c r="J105" s="7">
        <v>-2231366.88</v>
      </c>
      <c r="K105" s="7">
        <v>-1837813.42</v>
      </c>
      <c r="L105" s="7">
        <v>-1517834.49</v>
      </c>
      <c r="M105" s="7">
        <v>-1259672.8700000001</v>
      </c>
      <c r="N105" s="7">
        <v>-1389775.21</v>
      </c>
      <c r="O105" s="7">
        <v>-1669422.81</v>
      </c>
      <c r="P105" s="7">
        <v>-2217596.08</v>
      </c>
    </row>
    <row r="106" spans="1:16" x14ac:dyDescent="0.2">
      <c r="A106" s="3">
        <v>144012</v>
      </c>
      <c r="B106" s="6" t="s">
        <v>109</v>
      </c>
      <c r="C106" s="6" t="s">
        <v>1631</v>
      </c>
      <c r="D106" s="7">
        <v>-228107.26</v>
      </c>
      <c r="E106" s="7">
        <v>-303018.90000000002</v>
      </c>
      <c r="F106" s="7">
        <v>-289988.09999999998</v>
      </c>
      <c r="G106" s="7">
        <v>-287470.26</v>
      </c>
      <c r="H106" s="7">
        <v>-282040.43</v>
      </c>
      <c r="I106" s="7">
        <v>-211105.52</v>
      </c>
      <c r="J106" s="7">
        <v>-194110.68</v>
      </c>
      <c r="K106" s="7">
        <v>-175344.37</v>
      </c>
      <c r="L106" s="7">
        <v>-165372.70000000001</v>
      </c>
      <c r="M106" s="7">
        <v>-130034.8</v>
      </c>
      <c r="N106" s="7">
        <v>-141822.15</v>
      </c>
      <c r="O106" s="7">
        <v>-165282.85999999999</v>
      </c>
      <c r="P106" s="7">
        <v>-246752.83</v>
      </c>
    </row>
    <row r="107" spans="1:16" x14ac:dyDescent="0.2">
      <c r="A107" s="3">
        <v>144013</v>
      </c>
      <c r="B107" s="6" t="s">
        <v>110</v>
      </c>
      <c r="C107" s="6" t="s">
        <v>1630</v>
      </c>
      <c r="D107" s="7">
        <v>-148634.85999999999</v>
      </c>
      <c r="E107" s="7">
        <v>-177884.35</v>
      </c>
      <c r="F107" s="7">
        <v>-175695.46</v>
      </c>
      <c r="G107" s="7">
        <v>-118683.41</v>
      </c>
      <c r="H107" s="7">
        <v>-119839.6</v>
      </c>
      <c r="I107" s="7">
        <v>-103394.05</v>
      </c>
      <c r="J107" s="7">
        <v>-74897.48</v>
      </c>
      <c r="K107" s="7">
        <v>-70439.42</v>
      </c>
      <c r="L107" s="7">
        <v>-85554.559999999998</v>
      </c>
      <c r="M107" s="7">
        <v>-68468.679999999993</v>
      </c>
      <c r="N107" s="7">
        <v>-76154.11</v>
      </c>
      <c r="O107" s="7">
        <v>-70041.899999999994</v>
      </c>
      <c r="P107" s="7">
        <v>-75633.14</v>
      </c>
    </row>
    <row r="108" spans="1:16" x14ac:dyDescent="0.2">
      <c r="A108" s="3">
        <v>144014</v>
      </c>
      <c r="B108" s="6" t="s">
        <v>111</v>
      </c>
      <c r="C108" s="6" t="s">
        <v>1629</v>
      </c>
      <c r="D108" s="7">
        <v>-136049.62</v>
      </c>
      <c r="E108" s="7">
        <v>-142159.54999999999</v>
      </c>
      <c r="F108" s="7">
        <v>-143816</v>
      </c>
      <c r="G108" s="7">
        <v>-98052.46</v>
      </c>
      <c r="H108" s="7">
        <v>-102048</v>
      </c>
      <c r="I108" s="7">
        <v>-105696.91</v>
      </c>
      <c r="J108" s="7">
        <v>-88354.16</v>
      </c>
      <c r="K108" s="7">
        <v>-91470.29</v>
      </c>
      <c r="L108" s="7">
        <v>-94364.91</v>
      </c>
      <c r="M108" s="7">
        <v>-77805.45</v>
      </c>
      <c r="N108" s="7">
        <v>-81474.25</v>
      </c>
      <c r="O108" s="7">
        <v>-85116.86</v>
      </c>
      <c r="P108" s="7">
        <v>-63343.16</v>
      </c>
    </row>
    <row r="109" spans="1:16" x14ac:dyDescent="0.2">
      <c r="A109" s="3">
        <v>144020</v>
      </c>
      <c r="B109" s="6" t="s">
        <v>112</v>
      </c>
      <c r="C109" s="6" t="s">
        <v>1628</v>
      </c>
      <c r="D109" s="7">
        <v>-232978.83</v>
      </c>
      <c r="E109" s="7">
        <v>-185960.83</v>
      </c>
      <c r="F109" s="7">
        <v>-212004.83</v>
      </c>
      <c r="G109" s="7">
        <v>-162494.82999999999</v>
      </c>
      <c r="H109" s="7">
        <v>-143729.82999999999</v>
      </c>
      <c r="I109" s="7">
        <v>-96603.83</v>
      </c>
      <c r="J109" s="7">
        <v>-56817.83</v>
      </c>
      <c r="K109" s="7">
        <v>-48810.83</v>
      </c>
      <c r="L109" s="7">
        <v>-49318.83</v>
      </c>
      <c r="M109" s="7">
        <v>-54004.83</v>
      </c>
      <c r="N109" s="7">
        <v>-111738.83</v>
      </c>
      <c r="O109" s="7">
        <v>-134791.82999999999</v>
      </c>
      <c r="P109" s="7">
        <v>-151017.82999999999</v>
      </c>
    </row>
    <row r="110" spans="1:16" x14ac:dyDescent="0.2">
      <c r="A110" s="3">
        <v>144021</v>
      </c>
      <c r="B110" s="6" t="s">
        <v>112</v>
      </c>
      <c r="C110" s="6" t="s">
        <v>1627</v>
      </c>
      <c r="D110" s="7">
        <v>-7206.85</v>
      </c>
      <c r="E110" s="7">
        <v>-10816.56</v>
      </c>
      <c r="F110" s="7">
        <v>14495.37</v>
      </c>
      <c r="G110" s="7">
        <v>1468.04</v>
      </c>
      <c r="H110" s="7">
        <v>7729.6</v>
      </c>
      <c r="I110" s="7">
        <v>7729.6</v>
      </c>
      <c r="J110" s="7">
        <v>7729.6</v>
      </c>
      <c r="K110" s="7">
        <v>7729.6</v>
      </c>
      <c r="L110" s="7">
        <v>7729.6</v>
      </c>
      <c r="M110" s="7">
        <v>7729.6</v>
      </c>
      <c r="N110" s="7">
        <v>7729.6</v>
      </c>
      <c r="O110" s="7">
        <v>7164.37</v>
      </c>
      <c r="P110" s="7">
        <v>7102.27</v>
      </c>
    </row>
    <row r="111" spans="1:16" x14ac:dyDescent="0.2">
      <c r="A111" s="3">
        <v>144025</v>
      </c>
      <c r="B111" s="6" t="s">
        <v>113</v>
      </c>
      <c r="C111" s="6" t="s">
        <v>1626</v>
      </c>
      <c r="D111" s="7">
        <v>-215787.32</v>
      </c>
      <c r="E111" s="7">
        <v>-222282.79</v>
      </c>
      <c r="F111" s="7">
        <v>-217125.44</v>
      </c>
      <c r="G111" s="7">
        <v>-221059.14</v>
      </c>
      <c r="H111" s="7">
        <v>-203121.14</v>
      </c>
      <c r="I111" s="7">
        <v>-207496.18</v>
      </c>
      <c r="J111" s="7">
        <v>-185951.79</v>
      </c>
      <c r="K111" s="7">
        <v>-175944.38</v>
      </c>
      <c r="L111" s="7">
        <v>-170418.64</v>
      </c>
      <c r="M111" s="7">
        <v>-150373.16</v>
      </c>
      <c r="N111" s="7">
        <v>-145808.4</v>
      </c>
      <c r="O111" s="7">
        <v>-142683.94</v>
      </c>
      <c r="P111" s="7">
        <v>-147637.45000000001</v>
      </c>
    </row>
    <row r="112" spans="1:16" x14ac:dyDescent="0.2">
      <c r="A112" s="3">
        <v>182301</v>
      </c>
      <c r="B112" s="6" t="s">
        <v>114</v>
      </c>
      <c r="C112" s="6" t="s">
        <v>1625</v>
      </c>
      <c r="D112" s="7">
        <v>3288484.96</v>
      </c>
      <c r="E112" s="7">
        <v>3288484.96</v>
      </c>
      <c r="F112" s="7">
        <v>4258932.18</v>
      </c>
      <c r="G112" s="7">
        <v>11552168.609999999</v>
      </c>
      <c r="H112" s="7">
        <v>13400568.640000001</v>
      </c>
      <c r="I112" s="7">
        <v>14219133.310000001</v>
      </c>
      <c r="J112" s="7">
        <v>16958168.440000001</v>
      </c>
      <c r="K112" s="7">
        <v>16719887.35</v>
      </c>
      <c r="L112" s="7">
        <v>16846243.98</v>
      </c>
      <c r="M112" s="7">
        <v>19094341.239999998</v>
      </c>
      <c r="N112" s="7">
        <v>20265944.43</v>
      </c>
      <c r="O112" s="7">
        <v>11984791.890000001</v>
      </c>
      <c r="P112" s="7">
        <v>11984791.890000001</v>
      </c>
    </row>
    <row r="113" spans="1:16" x14ac:dyDescent="0.2">
      <c r="A113" s="3">
        <v>182300</v>
      </c>
      <c r="B113" s="6" t="s">
        <v>115</v>
      </c>
      <c r="C113" s="6" t="s">
        <v>1624</v>
      </c>
      <c r="D113" s="7">
        <v>7501829</v>
      </c>
      <c r="E113" s="7">
        <v>7501829</v>
      </c>
      <c r="F113" s="7">
        <v>10988133</v>
      </c>
      <c r="G113" s="7">
        <v>10988133</v>
      </c>
      <c r="H113" s="7">
        <v>10988133</v>
      </c>
      <c r="I113" s="7">
        <v>10988133</v>
      </c>
      <c r="J113" s="7">
        <v>10988133</v>
      </c>
      <c r="K113" s="7">
        <v>10988133</v>
      </c>
      <c r="L113" s="7">
        <v>10988133</v>
      </c>
      <c r="M113" s="7">
        <v>10988133</v>
      </c>
      <c r="N113" s="7">
        <v>10988133</v>
      </c>
      <c r="O113" s="7">
        <v>10988133</v>
      </c>
      <c r="P113" s="7">
        <v>10988133</v>
      </c>
    </row>
    <row r="114" spans="1:16" x14ac:dyDescent="0.2">
      <c r="A114" s="3">
        <v>192640</v>
      </c>
      <c r="B114" s="6" t="s">
        <v>116</v>
      </c>
      <c r="C114" s="6" t="s">
        <v>1623</v>
      </c>
      <c r="D114" s="7">
        <v>36671000</v>
      </c>
      <c r="E114" s="7">
        <v>0</v>
      </c>
      <c r="F114" s="7">
        <v>0</v>
      </c>
      <c r="G114" s="7">
        <v>23997000</v>
      </c>
      <c r="H114" s="7">
        <v>23997000</v>
      </c>
      <c r="I114" s="7">
        <v>0</v>
      </c>
      <c r="J114" s="7">
        <v>25150000</v>
      </c>
      <c r="K114" s="7">
        <v>0</v>
      </c>
      <c r="L114" s="7">
        <v>0</v>
      </c>
      <c r="M114" s="7">
        <v>46289087</v>
      </c>
      <c r="N114" s="7">
        <v>46289087</v>
      </c>
      <c r="O114" s="7">
        <v>0</v>
      </c>
      <c r="P114" s="7">
        <v>55732000</v>
      </c>
    </row>
    <row r="115" spans="1:16" x14ac:dyDescent="0.2">
      <c r="A115" s="3">
        <v>192645</v>
      </c>
      <c r="B115" s="6" t="s">
        <v>116</v>
      </c>
      <c r="C115" s="6" t="s">
        <v>1622</v>
      </c>
      <c r="D115" s="7">
        <v>99000</v>
      </c>
      <c r="E115" s="7">
        <v>0</v>
      </c>
      <c r="F115" s="7">
        <v>0</v>
      </c>
      <c r="G115" s="7">
        <v>57000</v>
      </c>
      <c r="H115" s="7">
        <v>57000</v>
      </c>
      <c r="I115" s="7">
        <v>0</v>
      </c>
      <c r="J115" s="7">
        <v>106000</v>
      </c>
      <c r="K115" s="7">
        <v>0</v>
      </c>
      <c r="L115" s="7">
        <v>0</v>
      </c>
      <c r="M115" s="7">
        <v>153000</v>
      </c>
      <c r="N115" s="7">
        <v>153000</v>
      </c>
      <c r="O115" s="7">
        <v>0</v>
      </c>
      <c r="P115" s="7">
        <v>120000</v>
      </c>
    </row>
    <row r="116" spans="1:16" x14ac:dyDescent="0.2">
      <c r="A116" s="3">
        <v>192647</v>
      </c>
      <c r="B116" s="6" t="s">
        <v>117</v>
      </c>
      <c r="C116" s="6" t="s">
        <v>1621</v>
      </c>
      <c r="D116" s="7">
        <v>1667000</v>
      </c>
      <c r="E116" s="7">
        <v>0</v>
      </c>
      <c r="F116" s="7">
        <v>0</v>
      </c>
      <c r="G116" s="7">
        <v>1601000</v>
      </c>
      <c r="H116" s="7">
        <v>1601000</v>
      </c>
      <c r="I116" s="7">
        <v>0</v>
      </c>
      <c r="J116" s="7">
        <v>730000</v>
      </c>
      <c r="K116" s="7">
        <v>0</v>
      </c>
      <c r="L116" s="7">
        <v>0</v>
      </c>
      <c r="M116" s="7">
        <v>209000</v>
      </c>
      <c r="N116" s="7">
        <v>209000</v>
      </c>
      <c r="O116" s="7">
        <v>0</v>
      </c>
      <c r="P116" s="7">
        <v>0</v>
      </c>
    </row>
    <row r="117" spans="1:16" x14ac:dyDescent="0.2">
      <c r="A117" s="3">
        <v>186640</v>
      </c>
      <c r="B117" s="6" t="s">
        <v>118</v>
      </c>
      <c r="C117" s="6" t="s">
        <v>1620</v>
      </c>
      <c r="D117" s="7">
        <v>383000</v>
      </c>
      <c r="E117" s="7">
        <v>0</v>
      </c>
      <c r="F117" s="7">
        <v>0</v>
      </c>
      <c r="G117" s="7">
        <v>1780000</v>
      </c>
      <c r="H117" s="7">
        <v>1780000</v>
      </c>
      <c r="I117" s="7">
        <v>0</v>
      </c>
      <c r="J117" s="7">
        <v>966000</v>
      </c>
      <c r="K117" s="7">
        <v>0</v>
      </c>
      <c r="L117" s="7">
        <v>0</v>
      </c>
      <c r="M117" s="7">
        <v>0</v>
      </c>
      <c r="N117" s="7">
        <v>0</v>
      </c>
      <c r="O117" s="7">
        <v>0</v>
      </c>
      <c r="P117" s="7">
        <v>0</v>
      </c>
    </row>
    <row r="118" spans="1:16" x14ac:dyDescent="0.2">
      <c r="A118" s="3">
        <v>186645</v>
      </c>
      <c r="B118" s="6" t="s">
        <v>119</v>
      </c>
      <c r="C118" s="6" t="s">
        <v>1619</v>
      </c>
      <c r="D118" s="7">
        <v>1298000</v>
      </c>
      <c r="E118" s="7">
        <v>0</v>
      </c>
      <c r="F118" s="7">
        <v>0</v>
      </c>
      <c r="G118" s="7">
        <v>1667000</v>
      </c>
      <c r="H118" s="7">
        <v>1667000</v>
      </c>
      <c r="I118" s="7">
        <v>0</v>
      </c>
      <c r="J118" s="7">
        <v>2420000</v>
      </c>
      <c r="K118" s="7">
        <v>0</v>
      </c>
      <c r="L118" s="7">
        <v>0</v>
      </c>
      <c r="M118" s="7">
        <v>3031000</v>
      </c>
      <c r="N118" s="7">
        <v>3031000</v>
      </c>
      <c r="O118" s="7">
        <v>0</v>
      </c>
      <c r="P118" s="7">
        <v>2514000</v>
      </c>
    </row>
    <row r="119" spans="1:16" x14ac:dyDescent="0.2">
      <c r="A119" s="3">
        <v>186647</v>
      </c>
      <c r="B119" s="6" t="s">
        <v>120</v>
      </c>
      <c r="C119" s="6" t="s">
        <v>1618</v>
      </c>
      <c r="D119" s="7">
        <v>564000</v>
      </c>
      <c r="E119" s="7">
        <v>0</v>
      </c>
      <c r="F119" s="7">
        <v>0</v>
      </c>
      <c r="G119" s="7">
        <v>1414000</v>
      </c>
      <c r="H119" s="7">
        <v>1414000</v>
      </c>
      <c r="I119" s="7">
        <v>0</v>
      </c>
      <c r="J119" s="7">
        <v>1047000</v>
      </c>
      <c r="K119" s="7">
        <v>0</v>
      </c>
      <c r="L119" s="7">
        <v>0</v>
      </c>
      <c r="M119" s="7">
        <v>901000</v>
      </c>
      <c r="N119" s="7">
        <v>901000</v>
      </c>
      <c r="O119" s="7">
        <v>0</v>
      </c>
      <c r="P119" s="7">
        <v>1803000</v>
      </c>
    </row>
    <row r="120" spans="1:16" x14ac:dyDescent="0.2">
      <c r="A120" s="3">
        <v>164012</v>
      </c>
      <c r="B120" s="6" t="s">
        <v>121</v>
      </c>
      <c r="C120" s="6" t="s">
        <v>1617</v>
      </c>
      <c r="D120" s="7">
        <v>58370950.780000001</v>
      </c>
      <c r="E120" s="7">
        <v>53400642.329999998</v>
      </c>
      <c r="F120" s="7">
        <v>48864093.950000003</v>
      </c>
      <c r="G120" s="7">
        <v>45997222.840000004</v>
      </c>
      <c r="H120" s="7">
        <v>45654308.079999998</v>
      </c>
      <c r="I120" s="7">
        <v>40295116.490000002</v>
      </c>
      <c r="J120" s="7">
        <v>42195039.630000003</v>
      </c>
      <c r="K120" s="7">
        <v>50854046.350000001</v>
      </c>
      <c r="L120" s="7">
        <v>53062380.219999999</v>
      </c>
      <c r="M120" s="7">
        <v>54311222.170000002</v>
      </c>
      <c r="N120" s="7">
        <v>60022206.079999998</v>
      </c>
      <c r="O120" s="7">
        <v>59912368.219999999</v>
      </c>
      <c r="P120" s="7">
        <v>56940878.659999996</v>
      </c>
    </row>
    <row r="121" spans="1:16" x14ac:dyDescent="0.2">
      <c r="A121" s="3">
        <v>164016</v>
      </c>
      <c r="B121" s="6" t="s">
        <v>122</v>
      </c>
      <c r="C121" s="6" t="s">
        <v>1616</v>
      </c>
      <c r="D121" s="7">
        <v>2784504.65</v>
      </c>
      <c r="E121" s="7">
        <v>2580769.67</v>
      </c>
      <c r="F121" s="7">
        <v>3041182.93</v>
      </c>
      <c r="G121" s="7">
        <v>3639289.49</v>
      </c>
      <c r="H121" s="7">
        <v>2324958.66</v>
      </c>
      <c r="I121" s="7">
        <v>3313718.23</v>
      </c>
      <c r="J121" s="7">
        <v>3313718.23</v>
      </c>
      <c r="K121" s="7">
        <v>3313718.23</v>
      </c>
      <c r="L121" s="7">
        <v>3933073.22</v>
      </c>
      <c r="M121" s="7">
        <v>4524080.05</v>
      </c>
      <c r="N121" s="7">
        <v>3958934.35</v>
      </c>
      <c r="O121" s="7">
        <v>3608920.95</v>
      </c>
      <c r="P121" s="7">
        <v>3241464.35</v>
      </c>
    </row>
    <row r="122" spans="1:16" x14ac:dyDescent="0.2">
      <c r="A122" s="3">
        <v>164021</v>
      </c>
      <c r="B122" s="6" t="s">
        <v>123</v>
      </c>
      <c r="C122" s="6" t="s">
        <v>1615</v>
      </c>
      <c r="D122" s="7">
        <v>2792851.64</v>
      </c>
      <c r="E122" s="7">
        <v>2700167.05</v>
      </c>
      <c r="F122" s="7">
        <v>2620725.3199999998</v>
      </c>
      <c r="G122" s="7">
        <v>2578335.0299999998</v>
      </c>
      <c r="H122" s="7">
        <v>2741060.39</v>
      </c>
      <c r="I122" s="7">
        <v>2818471.78</v>
      </c>
      <c r="J122" s="7">
        <v>2777024.01</v>
      </c>
      <c r="K122" s="7">
        <v>2732556.32</v>
      </c>
      <c r="L122" s="7">
        <v>2689097.07</v>
      </c>
      <c r="M122" s="7">
        <v>2620365.69</v>
      </c>
      <c r="N122" s="7">
        <v>2574880.75</v>
      </c>
      <c r="O122" s="7">
        <v>2526363.15</v>
      </c>
      <c r="P122" s="7">
        <v>2477006.09</v>
      </c>
    </row>
    <row r="123" spans="1:16" x14ac:dyDescent="0.2">
      <c r="A123" s="3">
        <v>164022</v>
      </c>
      <c r="B123" s="6" t="s">
        <v>124</v>
      </c>
      <c r="C123" s="6" t="s">
        <v>1614</v>
      </c>
      <c r="D123" s="7">
        <v>3025670.35</v>
      </c>
      <c r="E123" s="7">
        <v>2351438.65</v>
      </c>
      <c r="F123" s="7">
        <v>2161901.64</v>
      </c>
      <c r="G123" s="7">
        <v>2161901.64</v>
      </c>
      <c r="H123" s="7">
        <v>1782189.83</v>
      </c>
      <c r="I123" s="7">
        <v>1782189.83</v>
      </c>
      <c r="J123" s="7">
        <v>1904356.67</v>
      </c>
      <c r="K123" s="7">
        <v>2136834.5</v>
      </c>
      <c r="L123" s="7">
        <v>2424980.16</v>
      </c>
      <c r="M123" s="7">
        <v>2644133.64</v>
      </c>
      <c r="N123" s="7">
        <v>2717452.88</v>
      </c>
      <c r="O123" s="7">
        <v>2717452.88</v>
      </c>
      <c r="P123" s="7">
        <v>2717452.88</v>
      </c>
    </row>
    <row r="124" spans="1:16" x14ac:dyDescent="0.2">
      <c r="A124" s="3">
        <v>164023</v>
      </c>
      <c r="B124" s="6" t="s">
        <v>125</v>
      </c>
      <c r="C124" s="6" t="s">
        <v>1613</v>
      </c>
      <c r="D124" s="7">
        <v>4974629.9800000004</v>
      </c>
      <c r="E124" s="7">
        <v>4854021.22</v>
      </c>
      <c r="F124" s="7">
        <v>4543157.79</v>
      </c>
      <c r="G124" s="7">
        <v>4421983.67</v>
      </c>
      <c r="H124" s="7">
        <v>4865722.57</v>
      </c>
      <c r="I124" s="7">
        <v>5137606.59</v>
      </c>
      <c r="J124" s="7">
        <v>5025384.51</v>
      </c>
      <c r="K124" s="7">
        <v>4876108.2</v>
      </c>
      <c r="L124" s="7">
        <v>4760445.72</v>
      </c>
      <c r="M124" s="7">
        <v>4657841.96</v>
      </c>
      <c r="N124" s="7">
        <v>4552793.63</v>
      </c>
      <c r="O124" s="7">
        <v>4663650.91</v>
      </c>
      <c r="P124" s="7">
        <v>4649139.47</v>
      </c>
    </row>
    <row r="125" spans="1:16" x14ac:dyDescent="0.2">
      <c r="A125" s="3">
        <v>164032</v>
      </c>
      <c r="B125" s="6" t="s">
        <v>126</v>
      </c>
      <c r="C125" s="6" t="s">
        <v>1612</v>
      </c>
      <c r="D125" s="7">
        <v>-1303371.01</v>
      </c>
      <c r="E125" s="7">
        <v>-6066087.0099999998</v>
      </c>
      <c r="F125" s="7">
        <v>-15284247.01</v>
      </c>
      <c r="G125" s="7">
        <v>-15284247.01</v>
      </c>
      <c r="H125" s="7">
        <v>-10358409.24</v>
      </c>
      <c r="I125" s="7">
        <v>-1359993.7</v>
      </c>
      <c r="J125" s="7">
        <v>5725864.3499999996</v>
      </c>
      <c r="K125" s="7">
        <v>5725864.3499999996</v>
      </c>
      <c r="L125" s="7">
        <v>5958199.6600000001</v>
      </c>
      <c r="M125" s="7">
        <v>4386399.67</v>
      </c>
      <c r="N125" s="7">
        <v>2594186.7000000002</v>
      </c>
      <c r="O125" s="7">
        <v>-0.01</v>
      </c>
      <c r="P125" s="7">
        <v>-4704390.5999999996</v>
      </c>
    </row>
    <row r="126" spans="1:16" x14ac:dyDescent="0.2">
      <c r="A126" s="3">
        <v>164040</v>
      </c>
      <c r="B126" s="6" t="s">
        <v>127</v>
      </c>
      <c r="C126" s="6" t="s">
        <v>1611</v>
      </c>
      <c r="D126" s="7">
        <v>0</v>
      </c>
      <c r="E126" s="7">
        <v>0</v>
      </c>
      <c r="F126" s="7">
        <v>0</v>
      </c>
      <c r="G126" s="7">
        <v>0</v>
      </c>
      <c r="H126" s="7">
        <v>0</v>
      </c>
      <c r="I126" s="7">
        <v>0</v>
      </c>
      <c r="J126" s="7">
        <v>0</v>
      </c>
      <c r="K126" s="7">
        <v>0</v>
      </c>
      <c r="L126" s="7">
        <v>0</v>
      </c>
      <c r="M126" s="7">
        <v>0</v>
      </c>
      <c r="N126" s="7">
        <v>0</v>
      </c>
      <c r="O126" s="7">
        <v>0</v>
      </c>
      <c r="P126" s="7">
        <v>0</v>
      </c>
    </row>
    <row r="127" spans="1:16" x14ac:dyDescent="0.2">
      <c r="A127" s="3">
        <v>154001</v>
      </c>
      <c r="B127" s="6" t="s">
        <v>128</v>
      </c>
      <c r="C127" s="6" t="s">
        <v>1610</v>
      </c>
      <c r="D127" s="7">
        <v>6142598.7300000004</v>
      </c>
      <c r="E127" s="7">
        <v>6120705.6200000001</v>
      </c>
      <c r="F127" s="7">
        <v>6032397.0899999999</v>
      </c>
      <c r="G127" s="7">
        <v>6122268.6699999999</v>
      </c>
      <c r="H127" s="7">
        <v>6098521.29</v>
      </c>
      <c r="I127" s="7">
        <v>6231889.8399999999</v>
      </c>
      <c r="J127" s="7">
        <v>6345439.96</v>
      </c>
      <c r="K127" s="7">
        <v>6268977.6600000001</v>
      </c>
      <c r="L127" s="7">
        <v>6260880.8799999999</v>
      </c>
      <c r="M127" s="7">
        <v>6274786.7300000004</v>
      </c>
      <c r="N127" s="7">
        <v>6138773.3499999996</v>
      </c>
      <c r="O127" s="7">
        <v>6195242.8899999997</v>
      </c>
      <c r="P127" s="7">
        <v>5997223.1500000004</v>
      </c>
    </row>
    <row r="128" spans="1:16" x14ac:dyDescent="0.2">
      <c r="A128" s="3">
        <v>154003</v>
      </c>
      <c r="B128" s="6" t="s">
        <v>129</v>
      </c>
      <c r="C128" s="6" t="s">
        <v>1609</v>
      </c>
      <c r="D128" s="7">
        <v>946063.82</v>
      </c>
      <c r="E128" s="7">
        <v>1032976.31</v>
      </c>
      <c r="F128" s="7">
        <v>979036.43</v>
      </c>
      <c r="G128" s="7">
        <v>953312.43</v>
      </c>
      <c r="H128" s="7">
        <v>965129.83</v>
      </c>
      <c r="I128" s="7">
        <v>943237.13</v>
      </c>
      <c r="J128" s="7">
        <v>980391.82</v>
      </c>
      <c r="K128" s="7">
        <v>1019095.51</v>
      </c>
      <c r="L128" s="7">
        <v>984402.68</v>
      </c>
      <c r="M128" s="7">
        <v>946321.04</v>
      </c>
      <c r="N128" s="7">
        <v>979273.42</v>
      </c>
      <c r="O128" s="7">
        <v>1013696.29</v>
      </c>
      <c r="P128" s="7">
        <v>1005516.58</v>
      </c>
    </row>
    <row r="129" spans="1:16" x14ac:dyDescent="0.2">
      <c r="A129" s="3">
        <v>154005</v>
      </c>
      <c r="B129" s="6" t="s">
        <v>130</v>
      </c>
      <c r="C129" s="6" t="s">
        <v>1608</v>
      </c>
      <c r="D129" s="7">
        <v>0</v>
      </c>
      <c r="E129" s="7">
        <v>0</v>
      </c>
      <c r="F129" s="7">
        <v>0</v>
      </c>
      <c r="G129" s="7">
        <v>0</v>
      </c>
      <c r="H129" s="7">
        <v>0</v>
      </c>
      <c r="I129" s="7">
        <v>0</v>
      </c>
      <c r="J129" s="7">
        <v>0</v>
      </c>
      <c r="K129" s="7">
        <v>0</v>
      </c>
      <c r="L129" s="7">
        <v>0</v>
      </c>
      <c r="M129" s="7">
        <v>0</v>
      </c>
      <c r="N129" s="7">
        <v>0</v>
      </c>
      <c r="O129" s="7">
        <v>0</v>
      </c>
      <c r="P129" s="7">
        <v>0</v>
      </c>
    </row>
    <row r="130" spans="1:16" x14ac:dyDescent="0.2">
      <c r="A130" s="3">
        <v>154007</v>
      </c>
      <c r="B130" s="6" t="s">
        <v>131</v>
      </c>
      <c r="C130" s="6" t="s">
        <v>1607</v>
      </c>
      <c r="D130" s="7">
        <v>147195.64000000001</v>
      </c>
      <c r="E130" s="7">
        <v>147195.64000000001</v>
      </c>
      <c r="F130" s="7">
        <v>147195.64000000001</v>
      </c>
      <c r="G130" s="7">
        <v>147195.64000000001</v>
      </c>
      <c r="H130" s="7">
        <v>147195.64000000001</v>
      </c>
      <c r="I130" s="7">
        <v>147195.64000000001</v>
      </c>
      <c r="J130" s="7">
        <v>147195.64000000001</v>
      </c>
      <c r="K130" s="7">
        <v>147195.64000000001</v>
      </c>
      <c r="L130" s="7">
        <v>147195.64000000001</v>
      </c>
      <c r="M130" s="7">
        <v>147195.64000000001</v>
      </c>
      <c r="N130" s="7">
        <v>147195.64000000001</v>
      </c>
      <c r="O130" s="7">
        <v>0</v>
      </c>
      <c r="P130" s="7">
        <v>0</v>
      </c>
    </row>
    <row r="131" spans="1:16" x14ac:dyDescent="0.2">
      <c r="A131" s="3">
        <v>154010</v>
      </c>
      <c r="B131" s="6" t="s">
        <v>132</v>
      </c>
      <c r="C131" s="6" t="s">
        <v>1606</v>
      </c>
      <c r="D131" s="7">
        <v>176756.85</v>
      </c>
      <c r="E131" s="7">
        <v>181542.79</v>
      </c>
      <c r="F131" s="7">
        <v>187147.98</v>
      </c>
      <c r="G131" s="7">
        <v>273484.98</v>
      </c>
      <c r="H131" s="7">
        <v>257301.04</v>
      </c>
      <c r="I131" s="7">
        <v>102182.22</v>
      </c>
      <c r="J131" s="7">
        <v>86159.4</v>
      </c>
      <c r="K131" s="7">
        <v>131852.57</v>
      </c>
      <c r="L131" s="7">
        <v>220973.41</v>
      </c>
      <c r="M131" s="7">
        <v>246412.55</v>
      </c>
      <c r="N131" s="7">
        <v>242883.07</v>
      </c>
      <c r="O131" s="7">
        <v>252550.07</v>
      </c>
      <c r="P131" s="7">
        <v>174915.65</v>
      </c>
    </row>
    <row r="132" spans="1:16" x14ac:dyDescent="0.2">
      <c r="A132" s="3">
        <v>154013</v>
      </c>
      <c r="B132" s="6" t="s">
        <v>133</v>
      </c>
      <c r="C132" s="6" t="s">
        <v>1605</v>
      </c>
      <c r="D132" s="7">
        <v>0</v>
      </c>
      <c r="E132" s="7">
        <v>0</v>
      </c>
      <c r="F132" s="7">
        <v>0</v>
      </c>
      <c r="G132" s="7">
        <v>0</v>
      </c>
      <c r="H132" s="7">
        <v>0</v>
      </c>
      <c r="I132" s="7">
        <v>0</v>
      </c>
      <c r="J132" s="7">
        <v>0</v>
      </c>
      <c r="K132" s="7">
        <v>0</v>
      </c>
      <c r="L132" s="7">
        <v>0</v>
      </c>
      <c r="M132" s="7">
        <v>0</v>
      </c>
      <c r="N132" s="7">
        <v>0</v>
      </c>
      <c r="O132" s="7">
        <v>0</v>
      </c>
      <c r="P132" s="7">
        <v>0</v>
      </c>
    </row>
    <row r="133" spans="1:16" x14ac:dyDescent="0.2">
      <c r="A133" s="3">
        <v>154015</v>
      </c>
      <c r="B133" s="6" t="s">
        <v>134</v>
      </c>
      <c r="C133" s="6" t="s">
        <v>1604</v>
      </c>
      <c r="D133" s="7">
        <v>545017.13</v>
      </c>
      <c r="E133" s="7">
        <v>545017.13</v>
      </c>
      <c r="F133" s="7">
        <v>545017.13</v>
      </c>
      <c r="G133" s="7">
        <v>545017.13</v>
      </c>
      <c r="H133" s="7">
        <v>545017.13</v>
      </c>
      <c r="I133" s="7">
        <v>545017.13</v>
      </c>
      <c r="J133" s="7">
        <v>545017.13</v>
      </c>
      <c r="K133" s="7">
        <v>545017.13</v>
      </c>
      <c r="L133" s="7">
        <v>545017.13</v>
      </c>
      <c r="M133" s="7">
        <v>545017.13</v>
      </c>
      <c r="N133" s="7">
        <v>545017.13</v>
      </c>
      <c r="O133" s="7">
        <v>545017.13</v>
      </c>
      <c r="P133" s="7">
        <v>545017.13</v>
      </c>
    </row>
    <row r="134" spans="1:16" x14ac:dyDescent="0.2">
      <c r="A134" s="3">
        <v>154039</v>
      </c>
      <c r="B134" s="6" t="s">
        <v>135</v>
      </c>
      <c r="C134" s="6" t="s">
        <v>1603</v>
      </c>
      <c r="D134" s="7">
        <v>-14734.95</v>
      </c>
      <c r="E134" s="7">
        <v>-14734.95</v>
      </c>
      <c r="F134" s="7">
        <v>-14734.95</v>
      </c>
      <c r="G134" s="7">
        <v>-14734.95</v>
      </c>
      <c r="H134" s="7">
        <v>-14734.95</v>
      </c>
      <c r="I134" s="7">
        <v>-14734.95</v>
      </c>
      <c r="J134" s="7">
        <v>-14734.95</v>
      </c>
      <c r="K134" s="7">
        <v>-14734.95</v>
      </c>
      <c r="L134" s="7">
        <v>-14734.95</v>
      </c>
      <c r="M134" s="7">
        <v>-14734.95</v>
      </c>
      <c r="N134" s="7">
        <v>-14734.95</v>
      </c>
      <c r="O134" s="7">
        <v>-14734.95</v>
      </c>
      <c r="P134" s="7">
        <v>-14734.95</v>
      </c>
    </row>
    <row r="135" spans="1:16" x14ac:dyDescent="0.2">
      <c r="A135" s="3">
        <v>154040</v>
      </c>
      <c r="B135" s="6" t="s">
        <v>136</v>
      </c>
      <c r="C135" s="6" t="s">
        <v>1602</v>
      </c>
      <c r="D135" s="7">
        <v>203360</v>
      </c>
      <c r="E135" s="7">
        <v>181040.03</v>
      </c>
      <c r="F135" s="7">
        <v>153760.06</v>
      </c>
      <c r="G135" s="7">
        <v>225273.1</v>
      </c>
      <c r="H135" s="7">
        <v>188073.14</v>
      </c>
      <c r="I135" s="7">
        <v>165753.15</v>
      </c>
      <c r="J135" s="7">
        <v>245857.16</v>
      </c>
      <c r="K135" s="7">
        <v>237513.99</v>
      </c>
      <c r="L135" s="7">
        <v>230073.99</v>
      </c>
      <c r="M135" s="7">
        <v>207754.01</v>
      </c>
      <c r="N135" s="7">
        <v>187914.02</v>
      </c>
      <c r="O135" s="7">
        <v>168074.03</v>
      </c>
      <c r="P135" s="7">
        <v>247496.54</v>
      </c>
    </row>
    <row r="136" spans="1:16" x14ac:dyDescent="0.2">
      <c r="A136" s="3">
        <v>154042</v>
      </c>
      <c r="B136" s="6" t="s">
        <v>137</v>
      </c>
      <c r="C136" s="6" t="s">
        <v>1601</v>
      </c>
      <c r="D136" s="7">
        <v>882.21</v>
      </c>
      <c r="E136" s="7">
        <v>882.21</v>
      </c>
      <c r="F136" s="7">
        <v>882.21</v>
      </c>
      <c r="G136" s="7">
        <v>882.21</v>
      </c>
      <c r="H136" s="7">
        <v>882.21</v>
      </c>
      <c r="I136" s="7">
        <v>882.21</v>
      </c>
      <c r="J136" s="7">
        <v>882.21</v>
      </c>
      <c r="K136" s="7">
        <v>882.21</v>
      </c>
      <c r="L136" s="7">
        <v>882.21</v>
      </c>
      <c r="M136" s="7">
        <v>882.21</v>
      </c>
      <c r="N136" s="7">
        <v>882.21</v>
      </c>
      <c r="O136" s="7">
        <v>882.21</v>
      </c>
      <c r="P136" s="7">
        <v>882.21</v>
      </c>
    </row>
    <row r="137" spans="1:16" x14ac:dyDescent="0.2">
      <c r="A137" s="3">
        <v>154048</v>
      </c>
      <c r="B137" s="6" t="s">
        <v>138</v>
      </c>
      <c r="C137" s="6" t="s">
        <v>1600</v>
      </c>
      <c r="D137" s="7">
        <v>123.88</v>
      </c>
      <c r="E137" s="7">
        <v>123.88</v>
      </c>
      <c r="F137" s="7">
        <v>123.88</v>
      </c>
      <c r="G137" s="7">
        <v>123.88</v>
      </c>
      <c r="H137" s="7">
        <v>123.88</v>
      </c>
      <c r="I137" s="7">
        <v>123.88</v>
      </c>
      <c r="J137" s="7">
        <v>123.88</v>
      </c>
      <c r="K137" s="7">
        <v>123.88</v>
      </c>
      <c r="L137" s="7">
        <v>123.88</v>
      </c>
      <c r="M137" s="7">
        <v>0</v>
      </c>
      <c r="N137" s="7">
        <v>0</v>
      </c>
      <c r="O137" s="7">
        <v>0</v>
      </c>
      <c r="P137" s="7">
        <v>0</v>
      </c>
    </row>
    <row r="138" spans="1:16" x14ac:dyDescent="0.2">
      <c r="A138" s="3">
        <v>154050</v>
      </c>
      <c r="B138" s="6" t="s">
        <v>139</v>
      </c>
      <c r="C138" s="6" t="s">
        <v>1599</v>
      </c>
      <c r="D138" s="7">
        <v>41117</v>
      </c>
      <c r="E138" s="7">
        <v>35725.93</v>
      </c>
      <c r="F138" s="7">
        <v>35043.65</v>
      </c>
      <c r="G138" s="7">
        <v>23310.34</v>
      </c>
      <c r="H138" s="7">
        <v>16532.89</v>
      </c>
      <c r="I138" s="7">
        <v>12753.42</v>
      </c>
      <c r="J138" s="7">
        <v>10219.02</v>
      </c>
      <c r="K138" s="7">
        <v>12349.21</v>
      </c>
      <c r="L138" s="7">
        <v>19999.849999999999</v>
      </c>
      <c r="M138" s="7">
        <v>19134.29</v>
      </c>
      <c r="N138" s="7">
        <v>18643.66</v>
      </c>
      <c r="O138" s="7">
        <v>36571.47</v>
      </c>
      <c r="P138" s="7">
        <v>34623.89</v>
      </c>
    </row>
    <row r="139" spans="1:16" x14ac:dyDescent="0.2">
      <c r="A139" s="3">
        <v>154071</v>
      </c>
      <c r="B139" s="6" t="s">
        <v>140</v>
      </c>
      <c r="C139" s="6" t="s">
        <v>1598</v>
      </c>
      <c r="D139" s="7">
        <v>16172.81</v>
      </c>
      <c r="E139" s="7">
        <v>18881.16</v>
      </c>
      <c r="F139" s="7">
        <v>15635.6</v>
      </c>
      <c r="G139" s="7">
        <v>16298.64</v>
      </c>
      <c r="H139" s="7">
        <v>14978.44</v>
      </c>
      <c r="I139" s="7">
        <v>12963.29</v>
      </c>
      <c r="J139" s="7">
        <v>13698.27</v>
      </c>
      <c r="K139" s="7">
        <v>13781.84</v>
      </c>
      <c r="L139" s="7">
        <v>12596.76</v>
      </c>
      <c r="M139" s="7">
        <v>19652.939999999999</v>
      </c>
      <c r="N139" s="7">
        <v>16021.69</v>
      </c>
      <c r="O139" s="7">
        <v>13168.29</v>
      </c>
      <c r="P139" s="7">
        <v>10588.44</v>
      </c>
    </row>
    <row r="140" spans="1:16" x14ac:dyDescent="0.2">
      <c r="A140" s="3">
        <v>154073</v>
      </c>
      <c r="B140" s="6" t="s">
        <v>141</v>
      </c>
      <c r="C140" s="6" t="s">
        <v>1597</v>
      </c>
      <c r="D140" s="7">
        <v>81275.38</v>
      </c>
      <c r="E140" s="7">
        <v>75865.850000000006</v>
      </c>
      <c r="F140" s="7">
        <v>72537.789999999994</v>
      </c>
      <c r="G140" s="7">
        <v>45012.35</v>
      </c>
      <c r="H140" s="7">
        <v>52971.96</v>
      </c>
      <c r="I140" s="7">
        <v>61756.480000000003</v>
      </c>
      <c r="J140" s="7">
        <v>51317.17</v>
      </c>
      <c r="K140" s="7">
        <v>61623.72</v>
      </c>
      <c r="L140" s="7">
        <v>67371.22</v>
      </c>
      <c r="M140" s="7">
        <v>80210.53</v>
      </c>
      <c r="N140" s="7">
        <v>84759.15</v>
      </c>
      <c r="O140" s="7">
        <v>44871.18</v>
      </c>
      <c r="P140" s="7">
        <v>37624.47</v>
      </c>
    </row>
    <row r="141" spans="1:16" x14ac:dyDescent="0.2">
      <c r="A141" s="3">
        <v>154085</v>
      </c>
      <c r="B141" s="6" t="s">
        <v>142</v>
      </c>
      <c r="C141" s="6" t="s">
        <v>1596</v>
      </c>
      <c r="D141" s="7">
        <v>210155.01</v>
      </c>
      <c r="E141" s="7">
        <v>210155.01</v>
      </c>
      <c r="F141" s="7">
        <v>210155.01</v>
      </c>
      <c r="G141" s="7">
        <v>210155.01</v>
      </c>
      <c r="H141" s="7">
        <v>210155.01</v>
      </c>
      <c r="I141" s="7">
        <v>210155.01</v>
      </c>
      <c r="J141" s="7">
        <v>210155.01</v>
      </c>
      <c r="K141" s="7">
        <v>210155.01</v>
      </c>
      <c r="L141" s="7">
        <v>210155.01</v>
      </c>
      <c r="M141" s="7">
        <v>210155.01</v>
      </c>
      <c r="N141" s="7">
        <v>210155.01</v>
      </c>
      <c r="O141" s="7">
        <v>210155.01</v>
      </c>
      <c r="P141" s="7">
        <v>210155.01</v>
      </c>
    </row>
    <row r="142" spans="1:16" x14ac:dyDescent="0.2">
      <c r="A142" s="3">
        <v>154666</v>
      </c>
      <c r="B142" s="6" t="s">
        <v>143</v>
      </c>
      <c r="C142" s="6" t="s">
        <v>1595</v>
      </c>
      <c r="D142" s="7">
        <v>0</v>
      </c>
      <c r="E142" s="7">
        <v>0</v>
      </c>
      <c r="F142" s="7">
        <v>0</v>
      </c>
      <c r="G142" s="7">
        <v>0</v>
      </c>
      <c r="H142" s="7">
        <v>0</v>
      </c>
      <c r="I142" s="7">
        <v>0</v>
      </c>
      <c r="J142" s="7">
        <v>0</v>
      </c>
      <c r="K142" s="7">
        <v>0</v>
      </c>
      <c r="L142" s="7">
        <v>0</v>
      </c>
      <c r="M142" s="7">
        <v>0</v>
      </c>
      <c r="N142" s="7">
        <v>0</v>
      </c>
      <c r="O142" s="7">
        <v>0</v>
      </c>
      <c r="P142" s="7">
        <v>0</v>
      </c>
    </row>
    <row r="143" spans="1:16" x14ac:dyDescent="0.2">
      <c r="A143" s="3">
        <v>163002</v>
      </c>
      <c r="B143" s="6" t="s">
        <v>144</v>
      </c>
      <c r="C143" s="6" t="s">
        <v>1594</v>
      </c>
      <c r="D143" s="7">
        <v>0</v>
      </c>
      <c r="E143" s="7">
        <v>0</v>
      </c>
      <c r="F143" s="7">
        <v>0</v>
      </c>
      <c r="G143" s="7">
        <v>0</v>
      </c>
      <c r="H143" s="7">
        <v>0</v>
      </c>
      <c r="I143" s="7">
        <v>0</v>
      </c>
      <c r="J143" s="7">
        <v>0</v>
      </c>
      <c r="K143" s="7">
        <v>0</v>
      </c>
      <c r="L143" s="7">
        <v>0</v>
      </c>
      <c r="M143" s="7">
        <v>0</v>
      </c>
      <c r="N143" s="7">
        <v>0</v>
      </c>
      <c r="O143" s="7">
        <v>0</v>
      </c>
      <c r="P143" s="7">
        <v>0</v>
      </c>
    </row>
    <row r="144" spans="1:16" x14ac:dyDescent="0.2">
      <c r="A144" s="3">
        <v>163003</v>
      </c>
      <c r="B144" s="6" t="s">
        <v>145</v>
      </c>
      <c r="C144" s="6" t="s">
        <v>1593</v>
      </c>
      <c r="D144" s="7">
        <v>0</v>
      </c>
      <c r="E144" s="7">
        <v>0</v>
      </c>
      <c r="F144" s="7">
        <v>0</v>
      </c>
      <c r="G144" s="7">
        <v>0</v>
      </c>
      <c r="H144" s="7">
        <v>0</v>
      </c>
      <c r="I144" s="7">
        <v>0</v>
      </c>
      <c r="J144" s="7">
        <v>0</v>
      </c>
      <c r="K144" s="7">
        <v>0</v>
      </c>
      <c r="L144" s="7">
        <v>0</v>
      </c>
      <c r="M144" s="7">
        <v>0</v>
      </c>
      <c r="N144" s="7">
        <v>0</v>
      </c>
      <c r="O144" s="7">
        <v>0</v>
      </c>
      <c r="P144" s="7">
        <v>0</v>
      </c>
    </row>
    <row r="145" spans="1:16" x14ac:dyDescent="0.2">
      <c r="A145" s="3">
        <v>166001</v>
      </c>
      <c r="B145" s="6" t="s">
        <v>146</v>
      </c>
      <c r="C145" s="6" t="s">
        <v>1592</v>
      </c>
      <c r="D145" s="7">
        <v>0</v>
      </c>
      <c r="E145" s="7">
        <v>0</v>
      </c>
      <c r="F145" s="7">
        <v>0</v>
      </c>
      <c r="G145" s="7">
        <v>0</v>
      </c>
      <c r="H145" s="7">
        <v>0</v>
      </c>
      <c r="I145" s="7">
        <v>0</v>
      </c>
      <c r="J145" s="7">
        <v>3481238</v>
      </c>
      <c r="K145" s="7">
        <v>3481238</v>
      </c>
      <c r="L145" s="7">
        <v>3481238</v>
      </c>
      <c r="M145" s="7">
        <v>2366000</v>
      </c>
      <c r="N145" s="7">
        <v>2366000</v>
      </c>
      <c r="O145" s="7">
        <v>2366000</v>
      </c>
      <c r="P145" s="7">
        <v>4463000</v>
      </c>
    </row>
    <row r="146" spans="1:16" x14ac:dyDescent="0.2">
      <c r="A146" s="3">
        <v>165008</v>
      </c>
      <c r="B146" s="6" t="s">
        <v>147</v>
      </c>
      <c r="C146" s="6" t="s">
        <v>1591</v>
      </c>
      <c r="D146" s="7">
        <v>154826.57999999999</v>
      </c>
      <c r="E146" s="7">
        <v>124493.69</v>
      </c>
      <c r="F146" s="7">
        <v>80336.23</v>
      </c>
      <c r="G146" s="7">
        <v>130858.8</v>
      </c>
      <c r="H146" s="7">
        <v>99240.93</v>
      </c>
      <c r="I146" s="7">
        <v>93548.55</v>
      </c>
      <c r="J146" s="7">
        <v>87186.52</v>
      </c>
      <c r="K146" s="7">
        <v>100281.15</v>
      </c>
      <c r="L146" s="7">
        <v>70760.539999999994</v>
      </c>
      <c r="M146" s="7">
        <v>74173.070000000007</v>
      </c>
      <c r="N146" s="7">
        <v>50404.639999999999</v>
      </c>
      <c r="O146" s="7">
        <v>57927.25</v>
      </c>
      <c r="P146" s="7">
        <v>29002.400000000001</v>
      </c>
    </row>
    <row r="147" spans="1:16" x14ac:dyDescent="0.2">
      <c r="A147" s="3">
        <v>165009</v>
      </c>
      <c r="B147" s="6" t="s">
        <v>148</v>
      </c>
      <c r="C147" s="6" t="s">
        <v>1590</v>
      </c>
      <c r="D147" s="7">
        <v>0</v>
      </c>
      <c r="E147" s="7">
        <v>98077.48</v>
      </c>
      <c r="F147" s="7">
        <v>89161.34</v>
      </c>
      <c r="G147" s="7">
        <v>80245.2</v>
      </c>
      <c r="H147" s="7">
        <v>71329.06</v>
      </c>
      <c r="I147" s="7">
        <v>62412.92</v>
      </c>
      <c r="J147" s="7">
        <v>53496.78</v>
      </c>
      <c r="K147" s="7">
        <v>44580.639999999999</v>
      </c>
      <c r="L147" s="7">
        <v>35664.5</v>
      </c>
      <c r="M147" s="7">
        <v>26748.36</v>
      </c>
      <c r="N147" s="7">
        <v>17832.22</v>
      </c>
      <c r="O147" s="7">
        <v>8916.08</v>
      </c>
      <c r="P147" s="7">
        <v>-0.06</v>
      </c>
    </row>
    <row r="148" spans="1:16" x14ac:dyDescent="0.2">
      <c r="A148" s="3">
        <v>165010</v>
      </c>
      <c r="B148" s="6" t="s">
        <v>149</v>
      </c>
      <c r="C148" s="6" t="s">
        <v>1589</v>
      </c>
      <c r="D148" s="7">
        <v>0</v>
      </c>
      <c r="E148" s="7">
        <v>0</v>
      </c>
      <c r="F148" s="7">
        <v>0</v>
      </c>
      <c r="G148" s="7">
        <v>0</v>
      </c>
      <c r="H148" s="7">
        <v>0</v>
      </c>
      <c r="I148" s="7">
        <v>0</v>
      </c>
      <c r="J148" s="7">
        <v>0</v>
      </c>
      <c r="K148" s="7">
        <v>0</v>
      </c>
      <c r="L148" s="7">
        <v>0</v>
      </c>
      <c r="M148" s="7">
        <v>3644948.14</v>
      </c>
      <c r="N148" s="7">
        <v>7044875.4299999997</v>
      </c>
      <c r="O148" s="7">
        <v>4915427.5</v>
      </c>
      <c r="P148" s="7">
        <v>4258850.43</v>
      </c>
    </row>
    <row r="149" spans="1:16" x14ac:dyDescent="0.2">
      <c r="A149" s="3">
        <v>165011</v>
      </c>
      <c r="B149" s="6" t="s">
        <v>150</v>
      </c>
      <c r="C149" s="6" t="s">
        <v>1588</v>
      </c>
      <c r="D149" s="7">
        <v>9356189.7400000002</v>
      </c>
      <c r="E149" s="7">
        <v>7796824.8300000001</v>
      </c>
      <c r="F149" s="7">
        <v>6237459.9199999999</v>
      </c>
      <c r="G149" s="7">
        <v>4678095.01</v>
      </c>
      <c r="H149" s="7">
        <v>3118730.1</v>
      </c>
      <c r="I149" s="7">
        <v>1559365.19</v>
      </c>
      <c r="J149" s="7">
        <v>0</v>
      </c>
      <c r="K149" s="7">
        <v>-1637333.33</v>
      </c>
      <c r="L149" s="7">
        <v>0</v>
      </c>
      <c r="M149" s="7">
        <v>0</v>
      </c>
      <c r="N149" s="7">
        <v>0</v>
      </c>
      <c r="O149" s="7">
        <v>10897517.27</v>
      </c>
      <c r="P149" s="7">
        <v>9340480.3000000007</v>
      </c>
    </row>
    <row r="150" spans="1:16" x14ac:dyDescent="0.2">
      <c r="A150" s="3">
        <v>165012</v>
      </c>
      <c r="B150" s="6" t="s">
        <v>151</v>
      </c>
      <c r="C150" s="6" t="s">
        <v>1587</v>
      </c>
      <c r="D150" s="7">
        <v>0</v>
      </c>
      <c r="E150" s="7">
        <v>0</v>
      </c>
      <c r="F150" s="7">
        <v>1051690.47</v>
      </c>
      <c r="G150" s="7">
        <v>946521.42</v>
      </c>
      <c r="H150" s="7">
        <v>841352.37</v>
      </c>
      <c r="I150" s="7">
        <v>736183.32</v>
      </c>
      <c r="J150" s="7">
        <v>631014.27</v>
      </c>
      <c r="K150" s="7">
        <v>525845.22</v>
      </c>
      <c r="L150" s="7">
        <v>420676.17</v>
      </c>
      <c r="M150" s="7">
        <v>315507.12</v>
      </c>
      <c r="N150" s="7">
        <v>210338.07</v>
      </c>
      <c r="O150" s="7">
        <v>105169.02</v>
      </c>
      <c r="P150" s="7">
        <v>0</v>
      </c>
    </row>
    <row r="151" spans="1:16" x14ac:dyDescent="0.2">
      <c r="A151" s="3">
        <v>165015</v>
      </c>
      <c r="B151" s="6" t="s">
        <v>152</v>
      </c>
      <c r="C151" s="6" t="s">
        <v>1586</v>
      </c>
      <c r="D151" s="7">
        <v>23582.48</v>
      </c>
      <c r="E151" s="7">
        <v>17686.86</v>
      </c>
      <c r="F151" s="7">
        <v>11791.24</v>
      </c>
      <c r="G151" s="7">
        <v>5895.62</v>
      </c>
      <c r="H151" s="7">
        <v>0</v>
      </c>
      <c r="I151" s="7">
        <v>241418.42</v>
      </c>
      <c r="J151" s="7">
        <v>241418.42</v>
      </c>
      <c r="K151" s="7">
        <v>60290.22</v>
      </c>
      <c r="L151" s="7">
        <v>53591.31</v>
      </c>
      <c r="M151" s="7">
        <v>46892.4</v>
      </c>
      <c r="N151" s="7">
        <v>40193.49</v>
      </c>
      <c r="O151" s="7">
        <v>33494.58</v>
      </c>
      <c r="P151" s="7">
        <v>26795.67</v>
      </c>
    </row>
    <row r="152" spans="1:16" x14ac:dyDescent="0.2">
      <c r="A152" s="3">
        <v>165018</v>
      </c>
      <c r="B152" s="6" t="s">
        <v>153</v>
      </c>
      <c r="C152" s="6" t="s">
        <v>1585</v>
      </c>
      <c r="D152" s="7">
        <v>773451.28</v>
      </c>
      <c r="E152" s="7">
        <v>1025636.15</v>
      </c>
      <c r="F152" s="7">
        <v>947527.48</v>
      </c>
      <c r="G152" s="7">
        <v>989028.64</v>
      </c>
      <c r="H152" s="7">
        <v>952571.08</v>
      </c>
      <c r="I152" s="7">
        <v>1010070.76</v>
      </c>
      <c r="J152" s="7">
        <v>1008240.06</v>
      </c>
      <c r="K152" s="7">
        <v>880341.92</v>
      </c>
      <c r="L152" s="7">
        <v>739045.97</v>
      </c>
      <c r="M152" s="7">
        <v>1235480.79</v>
      </c>
      <c r="N152" s="7">
        <v>1174491.3</v>
      </c>
      <c r="O152" s="7">
        <v>1037465.79</v>
      </c>
      <c r="P152" s="7">
        <v>1042331.22</v>
      </c>
    </row>
    <row r="153" spans="1:16" x14ac:dyDescent="0.2">
      <c r="A153" s="3">
        <v>165020</v>
      </c>
      <c r="B153" s="6" t="s">
        <v>154</v>
      </c>
      <c r="C153" s="6" t="s">
        <v>1584</v>
      </c>
      <c r="D153" s="7">
        <v>0</v>
      </c>
      <c r="E153" s="7">
        <v>0</v>
      </c>
      <c r="F153" s="7">
        <v>0</v>
      </c>
      <c r="G153" s="7">
        <v>0</v>
      </c>
      <c r="H153" s="7">
        <v>0</v>
      </c>
      <c r="I153" s="7">
        <v>0</v>
      </c>
      <c r="J153" s="7">
        <v>0</v>
      </c>
      <c r="K153" s="7">
        <v>0</v>
      </c>
      <c r="L153" s="7">
        <v>0</v>
      </c>
      <c r="M153" s="7">
        <v>0</v>
      </c>
      <c r="N153" s="7">
        <v>0</v>
      </c>
      <c r="O153" s="7">
        <v>0</v>
      </c>
      <c r="P153" s="7">
        <v>0</v>
      </c>
    </row>
    <row r="154" spans="1:16" x14ac:dyDescent="0.2">
      <c r="A154" s="3">
        <v>165031</v>
      </c>
      <c r="B154" s="6" t="s">
        <v>155</v>
      </c>
      <c r="C154" s="6" t="s">
        <v>1583</v>
      </c>
      <c r="D154" s="7">
        <v>2108815.9300000002</v>
      </c>
      <c r="E154" s="7">
        <v>1904718.7</v>
      </c>
      <c r="F154" s="7">
        <v>1674515.07</v>
      </c>
      <c r="G154" s="7">
        <v>1450528.04</v>
      </c>
      <c r="H154" s="7">
        <v>1227369.8600000001</v>
      </c>
      <c r="I154" s="7">
        <v>1004211.68</v>
      </c>
      <c r="J154" s="7">
        <v>781053.5</v>
      </c>
      <c r="K154" s="7">
        <v>557895.31999999995</v>
      </c>
      <c r="L154" s="7">
        <v>334737.14</v>
      </c>
      <c r="M154" s="7">
        <v>111578.96</v>
      </c>
      <c r="N154" s="7">
        <v>3013890.54</v>
      </c>
      <c r="O154" s="7">
        <v>2674341.4300000002</v>
      </c>
      <c r="P154" s="7">
        <v>2182257.02</v>
      </c>
    </row>
    <row r="155" spans="1:16" x14ac:dyDescent="0.2">
      <c r="A155" s="3">
        <v>165070</v>
      </c>
      <c r="B155" s="6" t="s">
        <v>156</v>
      </c>
      <c r="C155" s="6" t="s">
        <v>1582</v>
      </c>
      <c r="D155" s="7">
        <v>356190.29</v>
      </c>
      <c r="E155" s="7">
        <v>346091.23</v>
      </c>
      <c r="F155" s="7">
        <v>326248.3</v>
      </c>
      <c r="G155" s="7">
        <v>316844.43</v>
      </c>
      <c r="H155" s="7">
        <v>335390.57</v>
      </c>
      <c r="I155" s="7">
        <v>335203.09999999998</v>
      </c>
      <c r="J155" s="7">
        <v>334181.63</v>
      </c>
      <c r="K155" s="7">
        <v>326369.90999999997</v>
      </c>
      <c r="L155" s="7">
        <v>326890.90999999997</v>
      </c>
      <c r="M155" s="7">
        <v>327666.90999999997</v>
      </c>
      <c r="N155" s="7">
        <v>327751.90999999997</v>
      </c>
      <c r="O155" s="7">
        <v>327921.90999999997</v>
      </c>
      <c r="P155" s="7">
        <v>338084.99</v>
      </c>
    </row>
    <row r="156" spans="1:16" x14ac:dyDescent="0.2">
      <c r="A156" s="3">
        <v>165130</v>
      </c>
      <c r="B156" s="6" t="s">
        <v>157</v>
      </c>
      <c r="C156" s="6" t="s">
        <v>1581</v>
      </c>
      <c r="D156" s="7">
        <v>2044000</v>
      </c>
      <c r="E156" s="7">
        <v>937000</v>
      </c>
      <c r="F156" s="7">
        <v>359000</v>
      </c>
      <c r="G156" s="7">
        <v>49000</v>
      </c>
      <c r="H156" s="7">
        <v>0</v>
      </c>
      <c r="I156" s="7">
        <v>327000</v>
      </c>
      <c r="J156" s="7">
        <v>1031000</v>
      </c>
      <c r="K156" s="7">
        <v>1749000</v>
      </c>
      <c r="L156" s="7">
        <v>2465000</v>
      </c>
      <c r="M156" s="7">
        <v>3181000</v>
      </c>
      <c r="N156" s="7">
        <v>3411000</v>
      </c>
      <c r="O156" s="7">
        <v>3021000</v>
      </c>
      <c r="P156" s="7">
        <v>2044000</v>
      </c>
    </row>
    <row r="157" spans="1:16" x14ac:dyDescent="0.2">
      <c r="A157" s="3">
        <v>165131</v>
      </c>
      <c r="B157" s="6" t="s">
        <v>158</v>
      </c>
      <c r="C157" s="6" t="s">
        <v>1580</v>
      </c>
      <c r="D157" s="7">
        <v>-328000</v>
      </c>
      <c r="E157" s="7">
        <v>-597000</v>
      </c>
      <c r="F157" s="7">
        <v>-941000</v>
      </c>
      <c r="G157" s="7">
        <v>-1411000</v>
      </c>
      <c r="H157" s="7">
        <v>-1439000</v>
      </c>
      <c r="I157" s="7">
        <v>-1144000</v>
      </c>
      <c r="J157" s="7">
        <v>-866000</v>
      </c>
      <c r="K157" s="7">
        <v>-403000</v>
      </c>
      <c r="L157" s="7">
        <v>79000</v>
      </c>
      <c r="M157" s="7">
        <v>520000</v>
      </c>
      <c r="N157" s="7">
        <v>257000</v>
      </c>
      <c r="O157" s="7">
        <v>0</v>
      </c>
      <c r="P157" s="7">
        <v>3282000</v>
      </c>
    </row>
    <row r="158" spans="1:16" x14ac:dyDescent="0.2">
      <c r="A158" s="3">
        <v>136100</v>
      </c>
      <c r="B158" s="6" t="s">
        <v>159</v>
      </c>
      <c r="C158" s="6" t="s">
        <v>1579</v>
      </c>
      <c r="D158" s="7">
        <v>1478874.74</v>
      </c>
      <c r="E158" s="7">
        <v>1631792.18</v>
      </c>
      <c r="F158" s="7">
        <v>1877136.25</v>
      </c>
      <c r="G158" s="7">
        <v>1946357.9</v>
      </c>
      <c r="H158" s="7">
        <v>2060881.95</v>
      </c>
      <c r="I158" s="7">
        <v>2164866.9900000002</v>
      </c>
      <c r="J158" s="7">
        <v>2035656.22</v>
      </c>
      <c r="K158" s="7">
        <v>2031910.1</v>
      </c>
      <c r="L158" s="7">
        <v>1853911.94</v>
      </c>
      <c r="M158" s="7">
        <v>1811372.23</v>
      </c>
      <c r="N158" s="7">
        <v>1760759.52</v>
      </c>
      <c r="O158" s="7">
        <v>1787296.04</v>
      </c>
      <c r="P158" s="7">
        <v>320222.99</v>
      </c>
    </row>
    <row r="159" spans="1:16" x14ac:dyDescent="0.2">
      <c r="A159" s="3">
        <v>136104</v>
      </c>
      <c r="B159" s="6" t="s">
        <v>160</v>
      </c>
      <c r="C159" s="6" t="s">
        <v>1578</v>
      </c>
      <c r="D159" s="7">
        <v>1393255.31</v>
      </c>
      <c r="E159" s="7">
        <v>1577330.11</v>
      </c>
      <c r="F159" s="7">
        <v>1838727.95</v>
      </c>
      <c r="G159" s="7">
        <v>2043086.35</v>
      </c>
      <c r="H159" s="7">
        <v>2218625.27</v>
      </c>
      <c r="I159" s="7">
        <v>2232848.17</v>
      </c>
      <c r="J159" s="7">
        <v>2275578.94</v>
      </c>
      <c r="K159" s="7">
        <v>2125734.31</v>
      </c>
      <c r="L159" s="7">
        <v>2107239.7999999998</v>
      </c>
      <c r="M159" s="7">
        <v>2023821.41</v>
      </c>
      <c r="N159" s="7">
        <v>1920495.6</v>
      </c>
      <c r="O159" s="7">
        <v>1914655.82</v>
      </c>
      <c r="P159" s="7">
        <v>1697379.36</v>
      </c>
    </row>
    <row r="160" spans="1:16" x14ac:dyDescent="0.2">
      <c r="A160" s="3">
        <v>136105</v>
      </c>
      <c r="B160" s="6" t="s">
        <v>161</v>
      </c>
      <c r="C160" s="6" t="s">
        <v>1577</v>
      </c>
      <c r="D160" s="7">
        <v>453312.85</v>
      </c>
      <c r="E160" s="7">
        <v>497182.27</v>
      </c>
      <c r="F160" s="7">
        <v>657210.38</v>
      </c>
      <c r="G160" s="7">
        <v>209122.06</v>
      </c>
      <c r="H160" s="7">
        <v>211918.39</v>
      </c>
      <c r="I160" s="7">
        <v>198936.52</v>
      </c>
      <c r="J160" s="7">
        <v>192333.8</v>
      </c>
      <c r="K160" s="7">
        <v>58961.97</v>
      </c>
      <c r="L160" s="7">
        <v>51947.79</v>
      </c>
      <c r="M160" s="7">
        <v>50912.6</v>
      </c>
      <c r="N160" s="7">
        <v>52399.05</v>
      </c>
      <c r="O160" s="7">
        <v>59435.519999999997</v>
      </c>
      <c r="P160" s="7">
        <v>80700.100000000006</v>
      </c>
    </row>
    <row r="161" spans="1:16" x14ac:dyDescent="0.2">
      <c r="A161" s="3">
        <v>174000</v>
      </c>
      <c r="B161" s="6" t="s">
        <v>162</v>
      </c>
      <c r="C161" s="6" t="s">
        <v>1576</v>
      </c>
      <c r="D161" s="7">
        <v>1311198</v>
      </c>
      <c r="E161" s="7">
        <v>1311198</v>
      </c>
      <c r="F161" s="7">
        <v>1310575</v>
      </c>
      <c r="G161" s="7">
        <v>1309329</v>
      </c>
      <c r="H161" s="7">
        <v>1305769</v>
      </c>
      <c r="I161" s="7">
        <v>1302209</v>
      </c>
      <c r="J161" s="7">
        <v>1298649</v>
      </c>
      <c r="K161" s="7">
        <v>1295712</v>
      </c>
      <c r="L161" s="7">
        <v>1292775</v>
      </c>
      <c r="M161" s="7">
        <v>1350354</v>
      </c>
      <c r="N161" s="7">
        <v>1347417</v>
      </c>
      <c r="O161" s="7">
        <v>1344480</v>
      </c>
      <c r="P161" s="7">
        <v>1344480</v>
      </c>
    </row>
    <row r="162" spans="1:16" x14ac:dyDescent="0.2">
      <c r="A162" s="3">
        <v>146031</v>
      </c>
      <c r="B162" s="6" t="s">
        <v>163</v>
      </c>
      <c r="C162" s="6" t="s">
        <v>1575</v>
      </c>
      <c r="D162" s="7">
        <v>246684.38</v>
      </c>
      <c r="E162" s="7">
        <v>61677.91</v>
      </c>
      <c r="F162" s="7">
        <v>96720.98</v>
      </c>
      <c r="G162" s="7">
        <v>75524.94</v>
      </c>
      <c r="H162" s="7">
        <v>94230.49</v>
      </c>
      <c r="I162" s="7">
        <v>32473.599999999999</v>
      </c>
      <c r="J162" s="7">
        <v>33559.15</v>
      </c>
      <c r="K162" s="7">
        <v>3758.19</v>
      </c>
      <c r="L162" s="7">
        <v>951984.64000000001</v>
      </c>
      <c r="M162" s="7">
        <v>27734.41</v>
      </c>
      <c r="N162" s="7">
        <v>35985.879999999997</v>
      </c>
      <c r="O162" s="7">
        <v>43283.08</v>
      </c>
      <c r="P162" s="7">
        <v>73947.789999999994</v>
      </c>
    </row>
    <row r="163" spans="1:16" x14ac:dyDescent="0.2">
      <c r="A163" s="3">
        <v>146040</v>
      </c>
      <c r="B163" s="6" t="s">
        <v>164</v>
      </c>
      <c r="C163" s="6" t="s">
        <v>1574</v>
      </c>
      <c r="D163" s="7">
        <v>8908716.8499999996</v>
      </c>
      <c r="E163" s="7">
        <v>8908296.3000000007</v>
      </c>
      <c r="F163" s="7">
        <v>-339936.62</v>
      </c>
      <c r="G163" s="7">
        <v>268361.42</v>
      </c>
      <c r="H163" s="7">
        <v>1125677.21</v>
      </c>
      <c r="I163" s="7">
        <v>88789.84</v>
      </c>
      <c r="J163" s="7">
        <v>82861.119999999995</v>
      </c>
      <c r="K163" s="7">
        <v>81121.45</v>
      </c>
      <c r="L163" s="7">
        <v>51103.06</v>
      </c>
      <c r="M163" s="7">
        <v>2570401.75</v>
      </c>
      <c r="N163" s="7">
        <v>47923.06</v>
      </c>
      <c r="O163" s="7">
        <v>117805.59</v>
      </c>
      <c r="P163" s="7">
        <v>184976.25</v>
      </c>
    </row>
    <row r="164" spans="1:16" x14ac:dyDescent="0.2">
      <c r="A164" s="3">
        <v>146042</v>
      </c>
      <c r="B164" s="6" t="s">
        <v>165</v>
      </c>
      <c r="C164" s="6" t="s">
        <v>1573</v>
      </c>
      <c r="D164" s="7">
        <v>240009.96</v>
      </c>
      <c r="E164" s="7">
        <v>67810.320000000007</v>
      </c>
      <c r="F164" s="7">
        <v>5479.35</v>
      </c>
      <c r="G164" s="7">
        <v>35408.559999999998</v>
      </c>
      <c r="H164" s="7">
        <v>172208.02</v>
      </c>
      <c r="I164" s="7">
        <v>25335.71</v>
      </c>
      <c r="J164" s="7">
        <v>35280.97</v>
      </c>
      <c r="K164" s="7">
        <v>48834.28</v>
      </c>
      <c r="L164" s="7">
        <v>87914.18</v>
      </c>
      <c r="M164" s="7">
        <v>-72488.38</v>
      </c>
      <c r="N164" s="7">
        <v>63673.11</v>
      </c>
      <c r="O164" s="7">
        <v>38970.19</v>
      </c>
      <c r="P164" s="7">
        <v>80841.19</v>
      </c>
    </row>
    <row r="165" spans="1:16" x14ac:dyDescent="0.2">
      <c r="A165" s="3">
        <v>146050</v>
      </c>
      <c r="B165" s="6" t="s">
        <v>166</v>
      </c>
      <c r="C165" s="6" t="s">
        <v>1572</v>
      </c>
      <c r="D165" s="7">
        <v>4969.78</v>
      </c>
      <c r="E165" s="7">
        <v>5207.3599999999997</v>
      </c>
      <c r="F165" s="7">
        <v>5207.3599999999997</v>
      </c>
      <c r="G165" s="7">
        <v>5207.3599999999997</v>
      </c>
      <c r="H165" s="7">
        <v>5207.3599999999997</v>
      </c>
      <c r="I165" s="7">
        <v>5207.3599999999997</v>
      </c>
      <c r="J165" s="7">
        <v>5207.3599999999997</v>
      </c>
      <c r="K165" s="7">
        <v>5302.36</v>
      </c>
      <c r="L165" s="7">
        <v>5302.36</v>
      </c>
      <c r="M165" s="7">
        <v>5302.36</v>
      </c>
      <c r="N165" s="7">
        <v>5302.36</v>
      </c>
      <c r="O165" s="7">
        <v>5302.36</v>
      </c>
      <c r="P165" s="7">
        <v>5302.36</v>
      </c>
    </row>
    <row r="166" spans="1:16" x14ac:dyDescent="0.2">
      <c r="A166" s="3">
        <v>146060</v>
      </c>
      <c r="B166" s="6" t="s">
        <v>167</v>
      </c>
      <c r="C166" s="6" t="s">
        <v>1571</v>
      </c>
      <c r="D166" s="7">
        <v>0</v>
      </c>
      <c r="E166" s="7">
        <v>0</v>
      </c>
      <c r="F166" s="7">
        <v>0</v>
      </c>
      <c r="G166" s="7">
        <v>0</v>
      </c>
      <c r="H166" s="7">
        <v>0</v>
      </c>
      <c r="I166" s="7">
        <v>0</v>
      </c>
      <c r="J166" s="7">
        <v>0</v>
      </c>
      <c r="K166" s="7">
        <v>0</v>
      </c>
      <c r="L166" s="7">
        <v>0</v>
      </c>
      <c r="M166" s="7">
        <v>0</v>
      </c>
      <c r="N166" s="7">
        <v>0</v>
      </c>
      <c r="O166" s="7">
        <v>0</v>
      </c>
      <c r="P166" s="7">
        <v>232.88</v>
      </c>
    </row>
    <row r="167" spans="1:16" x14ac:dyDescent="0.2">
      <c r="A167" s="3">
        <v>146016</v>
      </c>
      <c r="B167" s="6" t="s">
        <v>168</v>
      </c>
      <c r="C167" s="6" t="s">
        <v>1570</v>
      </c>
      <c r="D167" s="7">
        <v>-83502.649999999994</v>
      </c>
      <c r="E167" s="7">
        <v>-101915.96</v>
      </c>
      <c r="F167" s="7">
        <v>-120673.65</v>
      </c>
      <c r="G167" s="7">
        <v>-139764.84</v>
      </c>
      <c r="H167" s="7">
        <v>-158453.03</v>
      </c>
      <c r="I167" s="7">
        <v>-176467.47</v>
      </c>
      <c r="J167" s="7">
        <v>-118313.69</v>
      </c>
      <c r="K167" s="7">
        <v>-135437.49</v>
      </c>
      <c r="L167" s="7">
        <v>-153900.68</v>
      </c>
      <c r="M167" s="7">
        <v>-172588.87</v>
      </c>
      <c r="N167" s="7">
        <v>-18688.189999999999</v>
      </c>
      <c r="O167" s="7">
        <v>-32172.68</v>
      </c>
      <c r="P167" s="7">
        <v>73036.05</v>
      </c>
    </row>
    <row r="168" spans="1:16" x14ac:dyDescent="0.2">
      <c r="A168" s="3">
        <v>146096</v>
      </c>
      <c r="B168" s="6" t="s">
        <v>169</v>
      </c>
      <c r="C168" s="6" t="s">
        <v>1569</v>
      </c>
      <c r="D168" s="7">
        <v>-12031.1</v>
      </c>
      <c r="E168" s="7">
        <v>-12031.1</v>
      </c>
      <c r="F168" s="7">
        <v>-12031.1</v>
      </c>
      <c r="G168" s="7">
        <v>-16127.1</v>
      </c>
      <c r="H168" s="7">
        <v>-16127.1</v>
      </c>
      <c r="I168" s="7">
        <v>-16127.1</v>
      </c>
      <c r="J168" s="7">
        <v>-16127.1</v>
      </c>
      <c r="K168" s="7">
        <v>-16127.1</v>
      </c>
      <c r="L168" s="7">
        <v>-16127.1</v>
      </c>
      <c r="M168" s="7">
        <v>-27320.1</v>
      </c>
      <c r="N168" s="7">
        <v>0</v>
      </c>
      <c r="O168" s="7">
        <v>0</v>
      </c>
      <c r="P168" s="7">
        <v>0</v>
      </c>
    </row>
    <row r="169" spans="1:16" x14ac:dyDescent="0.2">
      <c r="A169" s="3">
        <v>123016</v>
      </c>
      <c r="B169" s="6" t="s">
        <v>170</v>
      </c>
      <c r="C169" s="6" t="s">
        <v>1568</v>
      </c>
      <c r="D169" s="7">
        <v>894629.99</v>
      </c>
      <c r="E169" s="7">
        <v>894629.99</v>
      </c>
      <c r="F169" s="7">
        <v>894629.99</v>
      </c>
      <c r="G169" s="7">
        <v>892452.99</v>
      </c>
      <c r="H169" s="7">
        <v>892452.99</v>
      </c>
      <c r="I169" s="7">
        <v>892452.99</v>
      </c>
      <c r="J169" s="7">
        <v>859154.71</v>
      </c>
      <c r="K169" s="7">
        <v>859154.71</v>
      </c>
      <c r="L169" s="7">
        <v>859154.71</v>
      </c>
      <c r="M169" s="7">
        <v>856049.71</v>
      </c>
      <c r="N169" s="7">
        <v>856049.71</v>
      </c>
      <c r="O169" s="7">
        <v>856049.71</v>
      </c>
      <c r="P169" s="7">
        <v>856049.71</v>
      </c>
    </row>
    <row r="170" spans="1:16" x14ac:dyDescent="0.2">
      <c r="A170" s="3">
        <v>123401</v>
      </c>
      <c r="B170" s="6" t="s">
        <v>171</v>
      </c>
      <c r="C170" s="6" t="s">
        <v>1567</v>
      </c>
      <c r="D170" s="7">
        <v>174821723.80000001</v>
      </c>
      <c r="E170" s="7">
        <v>177325028.91</v>
      </c>
      <c r="F170" s="7">
        <v>186794619.84</v>
      </c>
      <c r="G170" s="7">
        <v>0</v>
      </c>
      <c r="H170" s="7">
        <v>0</v>
      </c>
      <c r="I170" s="7">
        <v>0</v>
      </c>
      <c r="J170" s="7">
        <v>0</v>
      </c>
      <c r="K170" s="7">
        <v>0</v>
      </c>
      <c r="L170" s="7">
        <v>0</v>
      </c>
      <c r="M170" s="7">
        <v>0</v>
      </c>
      <c r="N170" s="7">
        <v>0</v>
      </c>
      <c r="O170" s="7">
        <v>0</v>
      </c>
      <c r="P170" s="7">
        <v>0</v>
      </c>
    </row>
    <row r="171" spans="1:16" x14ac:dyDescent="0.2">
      <c r="A171" s="3">
        <v>123410</v>
      </c>
      <c r="B171" s="6" t="s">
        <v>172</v>
      </c>
      <c r="C171" s="6" t="s">
        <v>1566</v>
      </c>
      <c r="D171" s="7">
        <v>15597006.810000001</v>
      </c>
      <c r="E171" s="7">
        <v>15644685.75</v>
      </c>
      <c r="F171" s="7">
        <v>16864008.899999999</v>
      </c>
      <c r="G171" s="7">
        <v>203813227.59999999</v>
      </c>
      <c r="H171" s="7">
        <v>206174798.19</v>
      </c>
      <c r="I171" s="7">
        <v>205976054.53</v>
      </c>
      <c r="J171" s="7">
        <v>207003698.40000001</v>
      </c>
      <c r="K171" s="7">
        <v>206865077.66</v>
      </c>
      <c r="L171" s="7">
        <v>205684934.74000001</v>
      </c>
      <c r="M171" s="7">
        <v>206335525.5</v>
      </c>
      <c r="N171" s="7">
        <v>205881450.33000001</v>
      </c>
      <c r="O171" s="7">
        <v>205991717.30000001</v>
      </c>
      <c r="P171" s="7">
        <v>172991717.30000001</v>
      </c>
    </row>
    <row r="172" spans="1:16" x14ac:dyDescent="0.2">
      <c r="A172" s="3">
        <v>123420</v>
      </c>
      <c r="B172" s="6" t="s">
        <v>173</v>
      </c>
      <c r="C172" s="6" t="s">
        <v>1565</v>
      </c>
      <c r="D172" s="7">
        <v>0</v>
      </c>
      <c r="E172" s="7">
        <v>0</v>
      </c>
      <c r="F172" s="7">
        <v>0</v>
      </c>
      <c r="G172" s="7">
        <v>0</v>
      </c>
      <c r="H172" s="7">
        <v>0</v>
      </c>
      <c r="I172" s="7">
        <v>0</v>
      </c>
      <c r="J172" s="7">
        <v>0</v>
      </c>
      <c r="K172" s="7">
        <v>0</v>
      </c>
      <c r="L172" s="7">
        <v>0</v>
      </c>
      <c r="M172" s="7">
        <v>0</v>
      </c>
      <c r="N172" s="7">
        <v>0</v>
      </c>
      <c r="O172" s="7">
        <v>0</v>
      </c>
      <c r="P172" s="7">
        <v>0</v>
      </c>
    </row>
    <row r="173" spans="1:16" x14ac:dyDescent="0.2">
      <c r="A173" s="3">
        <v>124062</v>
      </c>
      <c r="B173" s="6" t="s">
        <v>174</v>
      </c>
      <c r="C173" s="6" t="s">
        <v>1564</v>
      </c>
      <c r="D173" s="7">
        <v>0</v>
      </c>
      <c r="E173" s="7">
        <v>0</v>
      </c>
      <c r="F173" s="7">
        <v>0</v>
      </c>
      <c r="G173" s="7">
        <v>0</v>
      </c>
      <c r="H173" s="7">
        <v>0</v>
      </c>
      <c r="I173" s="7">
        <v>0</v>
      </c>
      <c r="J173" s="7">
        <v>0</v>
      </c>
      <c r="K173" s="7">
        <v>0</v>
      </c>
      <c r="L173" s="7">
        <v>0</v>
      </c>
      <c r="M173" s="7">
        <v>0</v>
      </c>
      <c r="N173" s="7">
        <v>0</v>
      </c>
      <c r="O173" s="7">
        <v>0</v>
      </c>
      <c r="P173" s="7">
        <v>0</v>
      </c>
    </row>
    <row r="174" spans="1:16" x14ac:dyDescent="0.2">
      <c r="A174" s="3">
        <v>124045</v>
      </c>
      <c r="B174" s="6" t="s">
        <v>175</v>
      </c>
      <c r="C174" s="6" t="s">
        <v>1563</v>
      </c>
      <c r="D174" s="7">
        <v>0</v>
      </c>
      <c r="E174" s="7">
        <v>0</v>
      </c>
      <c r="F174" s="7">
        <v>0</v>
      </c>
      <c r="G174" s="7">
        <v>0</v>
      </c>
      <c r="H174" s="7">
        <v>0</v>
      </c>
      <c r="I174" s="7">
        <v>11228056.1</v>
      </c>
      <c r="J174" s="7">
        <v>12670153.59</v>
      </c>
      <c r="K174" s="7">
        <v>15134017.43</v>
      </c>
      <c r="L174" s="7">
        <v>22514017.43</v>
      </c>
      <c r="M174" s="7">
        <v>28551395.579999998</v>
      </c>
      <c r="N174" s="7">
        <v>38391395.579999998</v>
      </c>
      <c r="O174" s="7">
        <v>43311395.579999998</v>
      </c>
      <c r="P174" s="7">
        <v>48594395.579999998</v>
      </c>
    </row>
    <row r="175" spans="1:16" x14ac:dyDescent="0.2">
      <c r="A175" s="3">
        <v>124046</v>
      </c>
      <c r="B175" s="6" t="s">
        <v>176</v>
      </c>
      <c r="C175" s="6" t="s">
        <v>1562</v>
      </c>
      <c r="D175" s="7">
        <v>0</v>
      </c>
      <c r="E175" s="7">
        <v>0</v>
      </c>
      <c r="F175" s="7">
        <v>0</v>
      </c>
      <c r="G175" s="7">
        <v>0</v>
      </c>
      <c r="H175" s="7">
        <v>0</v>
      </c>
      <c r="I175" s="7">
        <v>0</v>
      </c>
      <c r="J175" s="7">
        <v>-52821</v>
      </c>
      <c r="K175" s="7">
        <v>-157076.6</v>
      </c>
      <c r="L175" s="7">
        <v>-269383.55</v>
      </c>
      <c r="M175" s="7">
        <v>-426361.78</v>
      </c>
      <c r="N175" s="7">
        <v>-603328.74</v>
      </c>
      <c r="O175" s="7">
        <v>-843793.74</v>
      </c>
      <c r="P175" s="7">
        <v>-1143368.1599999999</v>
      </c>
    </row>
    <row r="176" spans="1:16" x14ac:dyDescent="0.2">
      <c r="A176" s="3">
        <v>189006</v>
      </c>
      <c r="B176" s="6" t="s">
        <v>177</v>
      </c>
      <c r="C176" s="6" t="s">
        <v>1561</v>
      </c>
      <c r="D176" s="7">
        <v>522090</v>
      </c>
      <c r="E176" s="7">
        <v>515128</v>
      </c>
      <c r="F176" s="7">
        <v>508166</v>
      </c>
      <c r="G176" s="7">
        <v>501204</v>
      </c>
      <c r="H176" s="7">
        <v>494242</v>
      </c>
      <c r="I176" s="7">
        <v>487280</v>
      </c>
      <c r="J176" s="7">
        <v>480318</v>
      </c>
      <c r="K176" s="7">
        <v>473356</v>
      </c>
      <c r="L176" s="7">
        <v>466394</v>
      </c>
      <c r="M176" s="7">
        <v>459432</v>
      </c>
      <c r="N176" s="7">
        <v>452470</v>
      </c>
      <c r="O176" s="7">
        <v>445508</v>
      </c>
      <c r="P176" s="7">
        <v>438546</v>
      </c>
    </row>
    <row r="177" spans="1:16" x14ac:dyDescent="0.2">
      <c r="A177" s="3">
        <v>189007</v>
      </c>
      <c r="B177" s="6" t="s">
        <v>178</v>
      </c>
      <c r="C177" s="6" t="s">
        <v>1560</v>
      </c>
      <c r="D177" s="7">
        <v>408244</v>
      </c>
      <c r="E177" s="7">
        <v>403504</v>
      </c>
      <c r="F177" s="7">
        <v>398764</v>
      </c>
      <c r="G177" s="7">
        <v>394024</v>
      </c>
      <c r="H177" s="7">
        <v>389284</v>
      </c>
      <c r="I177" s="7">
        <v>384544</v>
      </c>
      <c r="J177" s="7">
        <v>379804</v>
      </c>
      <c r="K177" s="7">
        <v>375064</v>
      </c>
      <c r="L177" s="7">
        <v>370324</v>
      </c>
      <c r="M177" s="7">
        <v>365584</v>
      </c>
      <c r="N177" s="7">
        <v>360844</v>
      </c>
      <c r="O177" s="7">
        <v>356104</v>
      </c>
      <c r="P177" s="7">
        <v>351364</v>
      </c>
    </row>
    <row r="178" spans="1:16" x14ac:dyDescent="0.2">
      <c r="A178" s="3">
        <v>189008</v>
      </c>
      <c r="B178" s="6" t="s">
        <v>179</v>
      </c>
      <c r="C178" s="6" t="s">
        <v>1559</v>
      </c>
      <c r="D178" s="7">
        <v>1942980</v>
      </c>
      <c r="E178" s="7">
        <v>1933815</v>
      </c>
      <c r="F178" s="7">
        <v>1924650</v>
      </c>
      <c r="G178" s="7">
        <v>1915485</v>
      </c>
      <c r="H178" s="7">
        <v>1906320</v>
      </c>
      <c r="I178" s="7">
        <v>1897155</v>
      </c>
      <c r="J178" s="7">
        <v>1887990</v>
      </c>
      <c r="K178" s="7">
        <v>1878825</v>
      </c>
      <c r="L178" s="7">
        <v>1869660</v>
      </c>
      <c r="M178" s="7">
        <v>1860495</v>
      </c>
      <c r="N178" s="7">
        <v>1851330</v>
      </c>
      <c r="O178" s="7">
        <v>1842165</v>
      </c>
      <c r="P178" s="7">
        <v>1833000</v>
      </c>
    </row>
    <row r="179" spans="1:16" x14ac:dyDescent="0.2">
      <c r="A179" s="3">
        <v>189013</v>
      </c>
      <c r="B179" s="6" t="s">
        <v>180</v>
      </c>
      <c r="C179" s="6" t="s">
        <v>1558</v>
      </c>
      <c r="D179" s="7">
        <v>1894816</v>
      </c>
      <c r="E179" s="7">
        <v>1882512</v>
      </c>
      <c r="F179" s="7">
        <v>1870208</v>
      </c>
      <c r="G179" s="7">
        <v>1857904</v>
      </c>
      <c r="H179" s="7">
        <v>1845600</v>
      </c>
      <c r="I179" s="7">
        <v>1833296</v>
      </c>
      <c r="J179" s="7">
        <v>1820992</v>
      </c>
      <c r="K179" s="7">
        <v>1808688</v>
      </c>
      <c r="L179" s="7">
        <v>1796384</v>
      </c>
      <c r="M179" s="7">
        <v>1784080</v>
      </c>
      <c r="N179" s="7">
        <v>1771776</v>
      </c>
      <c r="O179" s="7">
        <v>1759472</v>
      </c>
      <c r="P179" s="7">
        <v>1747168</v>
      </c>
    </row>
    <row r="180" spans="1:16" x14ac:dyDescent="0.2">
      <c r="A180" s="3">
        <v>189014</v>
      </c>
      <c r="B180" s="6" t="s">
        <v>181</v>
      </c>
      <c r="C180" s="6" t="s">
        <v>1557</v>
      </c>
      <c r="D180" s="7">
        <v>0</v>
      </c>
      <c r="E180" s="7">
        <v>0</v>
      </c>
      <c r="F180" s="7">
        <v>0</v>
      </c>
      <c r="G180" s="7">
        <v>0</v>
      </c>
      <c r="H180" s="7">
        <v>0</v>
      </c>
      <c r="I180" s="7">
        <v>0</v>
      </c>
      <c r="J180" s="7">
        <v>0</v>
      </c>
      <c r="K180" s="7">
        <v>0</v>
      </c>
      <c r="L180" s="7">
        <v>0</v>
      </c>
      <c r="M180" s="7">
        <v>0</v>
      </c>
      <c r="N180" s="7">
        <v>0</v>
      </c>
      <c r="O180" s="7">
        <v>0</v>
      </c>
      <c r="P180" s="7">
        <v>0</v>
      </c>
    </row>
    <row r="181" spans="1:16" x14ac:dyDescent="0.2">
      <c r="A181" s="3">
        <v>192630</v>
      </c>
      <c r="B181" s="6" t="s">
        <v>182</v>
      </c>
      <c r="C181" s="6" t="s">
        <v>1556</v>
      </c>
      <c r="D181" s="7">
        <v>16922000</v>
      </c>
      <c r="E181" s="7">
        <v>0</v>
      </c>
      <c r="F181" s="7">
        <v>0</v>
      </c>
      <c r="G181" s="7">
        <v>11859000</v>
      </c>
      <c r="H181" s="7">
        <v>11859000</v>
      </c>
      <c r="I181" s="7">
        <v>0</v>
      </c>
      <c r="J181" s="7">
        <v>8142000</v>
      </c>
      <c r="K181" s="7">
        <v>0</v>
      </c>
      <c r="L181" s="7">
        <v>0</v>
      </c>
      <c r="M181" s="7">
        <v>6005000</v>
      </c>
      <c r="N181" s="7">
        <v>6005000</v>
      </c>
      <c r="O181" s="7">
        <v>0</v>
      </c>
      <c r="P181" s="7">
        <v>7935000</v>
      </c>
    </row>
    <row r="182" spans="1:16" x14ac:dyDescent="0.2">
      <c r="A182" s="3">
        <v>192635</v>
      </c>
      <c r="B182" s="6" t="s">
        <v>182</v>
      </c>
      <c r="C182" s="6" t="s">
        <v>1555</v>
      </c>
      <c r="D182" s="7">
        <v>100000</v>
      </c>
      <c r="E182" s="7">
        <v>0</v>
      </c>
      <c r="F182" s="7">
        <v>0</v>
      </c>
      <c r="G182" s="7">
        <v>123000</v>
      </c>
      <c r="H182" s="7">
        <v>123000</v>
      </c>
      <c r="I182" s="7">
        <v>0</v>
      </c>
      <c r="J182" s="7">
        <v>101000</v>
      </c>
      <c r="K182" s="7">
        <v>0</v>
      </c>
      <c r="L182" s="7">
        <v>0</v>
      </c>
      <c r="M182" s="7">
        <v>80000</v>
      </c>
      <c r="N182" s="7">
        <v>80000</v>
      </c>
      <c r="O182" s="7">
        <v>0</v>
      </c>
      <c r="P182" s="7">
        <v>66000</v>
      </c>
    </row>
    <row r="183" spans="1:16" x14ac:dyDescent="0.2">
      <c r="A183" s="3">
        <v>192637</v>
      </c>
      <c r="B183" s="6" t="s">
        <v>183</v>
      </c>
      <c r="C183" s="6" t="s">
        <v>1554</v>
      </c>
      <c r="D183" s="7">
        <v>0</v>
      </c>
      <c r="E183" s="7">
        <v>0</v>
      </c>
      <c r="F183" s="7">
        <v>0</v>
      </c>
      <c r="G183" s="7">
        <v>1932000</v>
      </c>
      <c r="H183" s="7">
        <v>1932000</v>
      </c>
      <c r="I183" s="7">
        <v>0</v>
      </c>
      <c r="J183" s="7">
        <v>959000</v>
      </c>
      <c r="K183" s="7">
        <v>0</v>
      </c>
      <c r="L183" s="7">
        <v>0</v>
      </c>
      <c r="M183" s="7">
        <v>1344000</v>
      </c>
      <c r="N183" s="7">
        <v>1344000</v>
      </c>
      <c r="O183" s="7">
        <v>0</v>
      </c>
      <c r="P183" s="7">
        <v>1464000</v>
      </c>
    </row>
    <row r="184" spans="1:16" x14ac:dyDescent="0.2">
      <c r="A184" s="3">
        <v>186016</v>
      </c>
      <c r="B184" s="6" t="s">
        <v>184</v>
      </c>
      <c r="C184" s="6" t="s">
        <v>1553</v>
      </c>
      <c r="D184" s="7">
        <v>72341398.540000007</v>
      </c>
      <c r="E184" s="7">
        <v>72341398.540000007</v>
      </c>
      <c r="F184" s="7">
        <v>72341398.540000007</v>
      </c>
      <c r="G184" s="7">
        <v>70241398.540000007</v>
      </c>
      <c r="H184" s="7">
        <v>70241398.540000007</v>
      </c>
      <c r="I184" s="7">
        <v>70241398.540000007</v>
      </c>
      <c r="J184" s="7">
        <v>70241398.540000007</v>
      </c>
      <c r="K184" s="7">
        <v>70241398.540000007</v>
      </c>
      <c r="L184" s="7">
        <v>70241398.540000007</v>
      </c>
      <c r="M184" s="7">
        <v>70241398.540000007</v>
      </c>
      <c r="N184" s="7">
        <v>70241398.540000007</v>
      </c>
      <c r="O184" s="7">
        <v>70241398.540000007</v>
      </c>
      <c r="P184" s="7">
        <v>70241398.540000007</v>
      </c>
    </row>
    <row r="185" spans="1:16" x14ac:dyDescent="0.2">
      <c r="A185" s="3">
        <v>186145</v>
      </c>
      <c r="B185" s="6" t="s">
        <v>185</v>
      </c>
      <c r="C185" s="6" t="s">
        <v>1552</v>
      </c>
      <c r="D185" s="7">
        <v>25271051.91</v>
      </c>
      <c r="E185" s="7">
        <v>75383243.879999995</v>
      </c>
      <c r="F185" s="7">
        <v>76132128.849999994</v>
      </c>
      <c r="G185" s="7">
        <v>76338513.879999995</v>
      </c>
      <c r="H185" s="7">
        <v>77328415</v>
      </c>
      <c r="I185" s="7">
        <v>77914067.030000001</v>
      </c>
      <c r="J185" s="7">
        <v>78269603.959999993</v>
      </c>
      <c r="K185" s="7">
        <v>79178356.879999995</v>
      </c>
      <c r="L185" s="7">
        <v>79756414.939999998</v>
      </c>
      <c r="M185" s="7">
        <v>80094630.829999998</v>
      </c>
      <c r="N185" s="7">
        <v>80898609.670000002</v>
      </c>
      <c r="O185" s="7">
        <v>81748171.010000005</v>
      </c>
      <c r="P185" s="7">
        <v>83611658.640000001</v>
      </c>
    </row>
    <row r="186" spans="1:16" x14ac:dyDescent="0.2">
      <c r="A186" s="3">
        <v>186146</v>
      </c>
      <c r="B186" s="6" t="s">
        <v>186</v>
      </c>
      <c r="C186" s="6" t="s">
        <v>1551</v>
      </c>
      <c r="D186" s="7">
        <v>145738.29999999999</v>
      </c>
      <c r="E186" s="7">
        <v>51132.44</v>
      </c>
      <c r="F186" s="7">
        <v>52186.6</v>
      </c>
      <c r="G186" s="7">
        <v>53248.33</v>
      </c>
      <c r="H186" s="7">
        <v>54313.87</v>
      </c>
      <c r="I186" s="7">
        <v>55387.05</v>
      </c>
      <c r="J186" s="7">
        <v>56467.91</v>
      </c>
      <c r="K186" s="7">
        <v>57556.51</v>
      </c>
      <c r="L186" s="7">
        <v>58652.9</v>
      </c>
      <c r="M186" s="7">
        <v>59757.13</v>
      </c>
      <c r="N186" s="7">
        <v>60869.27</v>
      </c>
      <c r="O186" s="7">
        <v>61989.36</v>
      </c>
      <c r="P186" s="7">
        <v>63117.47</v>
      </c>
    </row>
    <row r="187" spans="1:16" x14ac:dyDescent="0.2">
      <c r="A187" s="3">
        <v>186147</v>
      </c>
      <c r="B187" s="6" t="s">
        <v>187</v>
      </c>
      <c r="C187" s="6" t="s">
        <v>1550</v>
      </c>
      <c r="D187" s="7">
        <v>2637728.9700000002</v>
      </c>
      <c r="E187" s="7">
        <v>3245874.02</v>
      </c>
      <c r="F187" s="7">
        <v>3319352.55</v>
      </c>
      <c r="G187" s="7">
        <v>3439883.1</v>
      </c>
      <c r="H187" s="7">
        <v>3553182.66</v>
      </c>
      <c r="I187" s="7">
        <v>3581853.78</v>
      </c>
      <c r="J187" s="7">
        <v>3501949.42</v>
      </c>
      <c r="K187" s="7">
        <v>3553199.64</v>
      </c>
      <c r="L187" s="7">
        <v>3576569.85</v>
      </c>
      <c r="M187" s="7">
        <v>3567103.63</v>
      </c>
      <c r="N187" s="7">
        <v>3620241.23</v>
      </c>
      <c r="O187" s="7">
        <v>3646288.54</v>
      </c>
      <c r="P187" s="7">
        <v>3683580.91</v>
      </c>
    </row>
    <row r="188" spans="1:16" x14ac:dyDescent="0.2">
      <c r="A188" s="3">
        <v>186148</v>
      </c>
      <c r="B188" s="6" t="s">
        <v>188</v>
      </c>
      <c r="C188" s="6" t="s">
        <v>1549</v>
      </c>
      <c r="D188" s="7">
        <v>13915799.119999999</v>
      </c>
      <c r="E188" s="7">
        <v>19135702.809999999</v>
      </c>
      <c r="F188" s="7">
        <v>19081396.879999999</v>
      </c>
      <c r="G188" s="7">
        <v>19458619.420000002</v>
      </c>
      <c r="H188" s="7">
        <v>19603945.510000002</v>
      </c>
      <c r="I188" s="7">
        <v>19811453.539999999</v>
      </c>
      <c r="J188" s="7">
        <v>19773556.170000002</v>
      </c>
      <c r="K188" s="7">
        <v>19907247.25</v>
      </c>
      <c r="L188" s="7">
        <v>20086034.82</v>
      </c>
      <c r="M188" s="7">
        <v>20067994.600000001</v>
      </c>
      <c r="N188" s="7">
        <v>20393937.190000001</v>
      </c>
      <c r="O188" s="7">
        <v>20621614.489999998</v>
      </c>
      <c r="P188" s="7">
        <v>20756244.52</v>
      </c>
    </row>
    <row r="189" spans="1:16" x14ac:dyDescent="0.2">
      <c r="A189" s="3">
        <v>186149</v>
      </c>
      <c r="B189" s="6" t="s">
        <v>189</v>
      </c>
      <c r="C189" s="6" t="s">
        <v>1548</v>
      </c>
      <c r="D189" s="7">
        <v>932646.93</v>
      </c>
      <c r="E189" s="7">
        <v>2027465.39</v>
      </c>
      <c r="F189" s="7">
        <v>2183760.52</v>
      </c>
      <c r="G189" s="7">
        <v>2041566.26</v>
      </c>
      <c r="H189" s="7">
        <v>2092085.63</v>
      </c>
      <c r="I189" s="7">
        <v>2122175.25</v>
      </c>
      <c r="J189" s="7">
        <v>2067217.79</v>
      </c>
      <c r="K189" s="7">
        <v>2083946.88</v>
      </c>
      <c r="L189" s="7">
        <v>2168938.16</v>
      </c>
      <c r="M189" s="7">
        <v>2170770.87</v>
      </c>
      <c r="N189" s="7">
        <v>2280000.0099999998</v>
      </c>
      <c r="O189" s="7">
        <v>2395339.16</v>
      </c>
      <c r="P189" s="7">
        <v>2445226.86</v>
      </c>
    </row>
    <row r="190" spans="1:16" x14ac:dyDescent="0.2">
      <c r="A190" s="3">
        <v>186151</v>
      </c>
      <c r="B190" s="6" t="s">
        <v>190</v>
      </c>
      <c r="C190" s="6" t="s">
        <v>1547</v>
      </c>
      <c r="D190" s="7">
        <v>15582720.439999999</v>
      </c>
      <c r="E190" s="7">
        <v>15062366.02</v>
      </c>
      <c r="F190" s="7">
        <v>15172518.130000001</v>
      </c>
      <c r="G190" s="7">
        <v>15273554.689999999</v>
      </c>
      <c r="H190" s="7">
        <v>15383257.42</v>
      </c>
      <c r="I190" s="7">
        <v>15493716.880000001</v>
      </c>
      <c r="J190" s="7">
        <v>15604966.9</v>
      </c>
      <c r="K190" s="7">
        <v>15717013.039999999</v>
      </c>
      <c r="L190" s="7">
        <v>15829861</v>
      </c>
      <c r="M190" s="7">
        <v>15943447.76</v>
      </c>
      <c r="N190" s="7">
        <v>16057916.1</v>
      </c>
      <c r="O190" s="7">
        <v>16173203.59</v>
      </c>
      <c r="P190" s="7">
        <v>16289316.1</v>
      </c>
    </row>
    <row r="191" spans="1:16" x14ac:dyDescent="0.2">
      <c r="A191" s="3">
        <v>186152</v>
      </c>
      <c r="B191" s="6" t="s">
        <v>191</v>
      </c>
      <c r="C191" s="6" t="s">
        <v>1546</v>
      </c>
      <c r="D191" s="7">
        <v>31878.400000000001</v>
      </c>
      <c r="E191" s="7">
        <v>211184.55</v>
      </c>
      <c r="F191" s="7">
        <v>211415.13</v>
      </c>
      <c r="G191" s="7">
        <v>211647.37</v>
      </c>
      <c r="H191" s="7">
        <v>211880.44</v>
      </c>
      <c r="I191" s="7">
        <v>212115.18</v>
      </c>
      <c r="J191" s="7">
        <v>212351.6</v>
      </c>
      <c r="K191" s="7">
        <v>212589.72</v>
      </c>
      <c r="L191" s="7">
        <v>212829.54</v>
      </c>
      <c r="M191" s="7">
        <v>213071.08</v>
      </c>
      <c r="N191" s="7">
        <v>213314.35</v>
      </c>
      <c r="O191" s="7">
        <v>213559.36</v>
      </c>
      <c r="P191" s="7">
        <v>213806.12</v>
      </c>
    </row>
    <row r="192" spans="1:16" x14ac:dyDescent="0.2">
      <c r="A192" s="3">
        <v>186153</v>
      </c>
      <c r="B192" s="6" t="s">
        <v>192</v>
      </c>
      <c r="C192" s="6" t="s">
        <v>1545</v>
      </c>
      <c r="D192" s="7">
        <v>37797.68</v>
      </c>
      <c r="E192" s="7">
        <v>557829.9</v>
      </c>
      <c r="F192" s="7">
        <v>558103.30000000005</v>
      </c>
      <c r="G192" s="7">
        <v>558411.6</v>
      </c>
      <c r="H192" s="7">
        <v>563736.69999999995</v>
      </c>
      <c r="I192" s="7">
        <v>567546.65</v>
      </c>
      <c r="J192" s="7">
        <v>611598.54</v>
      </c>
      <c r="K192" s="7">
        <v>620815.49</v>
      </c>
      <c r="L192" s="7">
        <v>621803.39</v>
      </c>
      <c r="M192" s="7">
        <v>611576.91</v>
      </c>
      <c r="N192" s="7">
        <v>660843.86</v>
      </c>
      <c r="O192" s="7">
        <v>661759.56000000006</v>
      </c>
      <c r="P192" s="7">
        <v>675342.12</v>
      </c>
    </row>
    <row r="193" spans="1:16" x14ac:dyDescent="0.2">
      <c r="A193" s="3">
        <v>186154</v>
      </c>
      <c r="B193" s="6" t="s">
        <v>193</v>
      </c>
      <c r="C193" s="6" t="s">
        <v>1544</v>
      </c>
      <c r="D193" s="7">
        <v>174278.47</v>
      </c>
      <c r="E193" s="7">
        <v>166209.43</v>
      </c>
      <c r="F193" s="7">
        <v>167470.03</v>
      </c>
      <c r="G193" s="7">
        <v>168739.68</v>
      </c>
      <c r="H193" s="7">
        <v>170013.89</v>
      </c>
      <c r="I193" s="7">
        <v>171297.24</v>
      </c>
      <c r="J193" s="7">
        <v>187589.77</v>
      </c>
      <c r="K193" s="7">
        <v>188837.69</v>
      </c>
      <c r="L193" s="7">
        <v>192892.34</v>
      </c>
      <c r="M193" s="7">
        <v>194527.88</v>
      </c>
      <c r="N193" s="7">
        <v>201858.44</v>
      </c>
      <c r="O193" s="7">
        <v>206035.01</v>
      </c>
      <c r="P193" s="7">
        <v>208434.75</v>
      </c>
    </row>
    <row r="194" spans="1:16" x14ac:dyDescent="0.2">
      <c r="A194" s="3">
        <v>186155</v>
      </c>
      <c r="B194" s="6" t="s">
        <v>194</v>
      </c>
      <c r="C194" s="6" t="s">
        <v>1543</v>
      </c>
      <c r="D194" s="7">
        <v>-1299.3699999999999</v>
      </c>
      <c r="E194" s="7">
        <v>-1299.3699999999999</v>
      </c>
      <c r="F194" s="7">
        <v>-1299.3699999999999</v>
      </c>
      <c r="G194" s="7">
        <v>0</v>
      </c>
      <c r="H194" s="7">
        <v>0</v>
      </c>
      <c r="I194" s="7">
        <v>0</v>
      </c>
      <c r="J194" s="7">
        <v>0</v>
      </c>
      <c r="K194" s="7">
        <v>0</v>
      </c>
      <c r="L194" s="7">
        <v>0</v>
      </c>
      <c r="M194" s="7">
        <v>0</v>
      </c>
      <c r="N194" s="7">
        <v>0</v>
      </c>
      <c r="O194" s="7">
        <v>0</v>
      </c>
      <c r="P194" s="7">
        <v>0</v>
      </c>
    </row>
    <row r="195" spans="1:16" x14ac:dyDescent="0.2">
      <c r="A195" s="3">
        <v>186158</v>
      </c>
      <c r="B195" s="6" t="s">
        <v>195</v>
      </c>
      <c r="C195" s="6" t="s">
        <v>1542</v>
      </c>
      <c r="D195" s="7">
        <v>0</v>
      </c>
      <c r="E195" s="7">
        <v>0</v>
      </c>
      <c r="F195" s="7">
        <v>0</v>
      </c>
      <c r="G195" s="7">
        <v>0</v>
      </c>
      <c r="H195" s="7">
        <v>0</v>
      </c>
      <c r="I195" s="7">
        <v>0</v>
      </c>
      <c r="J195" s="7">
        <v>0</v>
      </c>
      <c r="K195" s="7">
        <v>0</v>
      </c>
      <c r="L195" s="7">
        <v>0</v>
      </c>
      <c r="M195" s="7">
        <v>0</v>
      </c>
      <c r="N195" s="7">
        <v>0</v>
      </c>
      <c r="O195" s="7">
        <v>0</v>
      </c>
      <c r="P195" s="7">
        <v>0</v>
      </c>
    </row>
    <row r="196" spans="1:16" x14ac:dyDescent="0.2">
      <c r="A196" s="3">
        <v>186160</v>
      </c>
      <c r="B196" s="6" t="s">
        <v>823</v>
      </c>
      <c r="C196" s="6" t="s">
        <v>1541</v>
      </c>
      <c r="D196" s="7">
        <v>0</v>
      </c>
      <c r="E196" s="7">
        <v>0</v>
      </c>
      <c r="F196" s="7">
        <v>0</v>
      </c>
      <c r="G196" s="7">
        <v>0</v>
      </c>
      <c r="H196" s="7">
        <v>0</v>
      </c>
      <c r="I196" s="7">
        <v>0</v>
      </c>
      <c r="J196" s="7">
        <v>0</v>
      </c>
      <c r="K196" s="7">
        <v>0</v>
      </c>
      <c r="L196" s="7">
        <v>0</v>
      </c>
      <c r="M196" s="7">
        <v>0</v>
      </c>
      <c r="N196" s="7">
        <v>0</v>
      </c>
      <c r="O196" s="7">
        <v>0</v>
      </c>
      <c r="P196" s="7">
        <v>-36124978.240000002</v>
      </c>
    </row>
    <row r="197" spans="1:16" x14ac:dyDescent="0.2">
      <c r="A197" s="3">
        <v>186175</v>
      </c>
      <c r="B197" s="6" t="s">
        <v>196</v>
      </c>
      <c r="C197" s="6" t="s">
        <v>1540</v>
      </c>
      <c r="D197" s="7">
        <v>0</v>
      </c>
      <c r="E197" s="7">
        <v>0</v>
      </c>
      <c r="F197" s="7">
        <v>0</v>
      </c>
      <c r="G197" s="7">
        <v>0</v>
      </c>
      <c r="H197" s="7">
        <v>0</v>
      </c>
      <c r="I197" s="7">
        <v>0</v>
      </c>
      <c r="J197" s="7">
        <v>0</v>
      </c>
      <c r="K197" s="7">
        <v>0</v>
      </c>
      <c r="L197" s="7">
        <v>0</v>
      </c>
      <c r="M197" s="7">
        <v>89998</v>
      </c>
      <c r="N197" s="7">
        <v>89998</v>
      </c>
      <c r="O197" s="7">
        <v>89998</v>
      </c>
      <c r="P197" s="7">
        <v>89998</v>
      </c>
    </row>
    <row r="198" spans="1:16" x14ac:dyDescent="0.2">
      <c r="A198" s="3">
        <v>186176</v>
      </c>
      <c r="B198" s="6" t="s">
        <v>197</v>
      </c>
      <c r="C198" s="6" t="s">
        <v>1539</v>
      </c>
      <c r="D198" s="7">
        <v>0</v>
      </c>
      <c r="E198" s="7">
        <v>0</v>
      </c>
      <c r="F198" s="7">
        <v>0</v>
      </c>
      <c r="G198" s="7">
        <v>0</v>
      </c>
      <c r="H198" s="7">
        <v>0</v>
      </c>
      <c r="I198" s="7">
        <v>0</v>
      </c>
      <c r="J198" s="7">
        <v>0</v>
      </c>
      <c r="K198" s="7">
        <v>0</v>
      </c>
      <c r="L198" s="7">
        <v>0</v>
      </c>
      <c r="M198" s="7">
        <v>1309</v>
      </c>
      <c r="N198" s="7">
        <v>1309</v>
      </c>
      <c r="O198" s="7">
        <v>1309</v>
      </c>
      <c r="P198" s="7">
        <v>1309</v>
      </c>
    </row>
    <row r="199" spans="1:16" x14ac:dyDescent="0.2">
      <c r="A199" s="3">
        <v>186177</v>
      </c>
      <c r="B199" s="6" t="s">
        <v>198</v>
      </c>
      <c r="C199" s="6" t="s">
        <v>1538</v>
      </c>
      <c r="D199" s="7">
        <v>0</v>
      </c>
      <c r="E199" s="7">
        <v>0</v>
      </c>
      <c r="F199" s="7">
        <v>0</v>
      </c>
      <c r="G199" s="7">
        <v>0</v>
      </c>
      <c r="H199" s="7">
        <v>0</v>
      </c>
      <c r="I199" s="7">
        <v>0</v>
      </c>
      <c r="J199" s="7">
        <v>0</v>
      </c>
      <c r="K199" s="7">
        <v>0</v>
      </c>
      <c r="L199" s="7">
        <v>0</v>
      </c>
      <c r="M199" s="7">
        <v>65</v>
      </c>
      <c r="N199" s="7">
        <v>65.03</v>
      </c>
      <c r="O199" s="7">
        <v>65.05</v>
      </c>
      <c r="P199" s="7">
        <v>65.069999999999993</v>
      </c>
    </row>
    <row r="200" spans="1:16" x14ac:dyDescent="0.2">
      <c r="A200" s="3">
        <v>186178</v>
      </c>
      <c r="B200" s="6" t="s">
        <v>199</v>
      </c>
      <c r="C200" s="6" t="s">
        <v>1537</v>
      </c>
      <c r="D200" s="7">
        <v>0</v>
      </c>
      <c r="E200" s="7">
        <v>0</v>
      </c>
      <c r="F200" s="7">
        <v>0</v>
      </c>
      <c r="G200" s="7">
        <v>0</v>
      </c>
      <c r="H200" s="7">
        <v>0</v>
      </c>
      <c r="I200" s="7">
        <v>0</v>
      </c>
      <c r="J200" s="7">
        <v>0</v>
      </c>
      <c r="K200" s="7">
        <v>0</v>
      </c>
      <c r="L200" s="7">
        <v>0</v>
      </c>
      <c r="M200" s="7">
        <v>29595</v>
      </c>
      <c r="N200" s="7">
        <v>29595</v>
      </c>
      <c r="O200" s="7">
        <v>29595</v>
      </c>
      <c r="P200" s="7">
        <v>29595</v>
      </c>
    </row>
    <row r="201" spans="1:16" x14ac:dyDescent="0.2">
      <c r="A201" s="3">
        <v>186179</v>
      </c>
      <c r="B201" s="6" t="s">
        <v>200</v>
      </c>
      <c r="C201" s="6" t="s">
        <v>1536</v>
      </c>
      <c r="D201" s="7">
        <v>0</v>
      </c>
      <c r="E201" s="7">
        <v>0</v>
      </c>
      <c r="F201" s="7">
        <v>0</v>
      </c>
      <c r="G201" s="7">
        <v>0</v>
      </c>
      <c r="H201" s="7">
        <v>0</v>
      </c>
      <c r="I201" s="7">
        <v>0</v>
      </c>
      <c r="J201" s="7">
        <v>0</v>
      </c>
      <c r="K201" s="7">
        <v>0</v>
      </c>
      <c r="L201" s="7">
        <v>0</v>
      </c>
      <c r="M201" s="7">
        <v>6487</v>
      </c>
      <c r="N201" s="7">
        <v>6487</v>
      </c>
      <c r="O201" s="7">
        <v>6487</v>
      </c>
      <c r="P201" s="7">
        <v>6487</v>
      </c>
    </row>
    <row r="202" spans="1:16" x14ac:dyDescent="0.2">
      <c r="A202" s="3">
        <v>186260</v>
      </c>
      <c r="B202" s="6" t="s">
        <v>201</v>
      </c>
      <c r="C202" s="6" t="s">
        <v>1535</v>
      </c>
      <c r="D202" s="7">
        <v>55582645.039999999</v>
      </c>
      <c r="E202" s="7">
        <v>-10846.29</v>
      </c>
      <c r="F202" s="7">
        <v>-10846.29</v>
      </c>
      <c r="G202" s="7">
        <v>0</v>
      </c>
      <c r="H202" s="7">
        <v>0</v>
      </c>
      <c r="I202" s="7">
        <v>0</v>
      </c>
      <c r="J202" s="7">
        <v>0</v>
      </c>
      <c r="K202" s="7">
        <v>0</v>
      </c>
      <c r="L202" s="7">
        <v>0</v>
      </c>
      <c r="M202" s="7">
        <v>-596200</v>
      </c>
      <c r="N202" s="7">
        <v>-596200</v>
      </c>
      <c r="O202" s="7">
        <v>-596200</v>
      </c>
      <c r="P202" s="7">
        <v>-596200</v>
      </c>
    </row>
    <row r="203" spans="1:16" x14ac:dyDescent="0.2">
      <c r="A203" s="3">
        <v>186404</v>
      </c>
      <c r="B203" s="6" t="s">
        <v>202</v>
      </c>
      <c r="C203" s="6" t="s">
        <v>1534</v>
      </c>
      <c r="D203" s="7">
        <v>122139673.66</v>
      </c>
      <c r="E203" s="7">
        <v>121293645.73999999</v>
      </c>
      <c r="F203" s="7">
        <v>120447617.81999999</v>
      </c>
      <c r="G203" s="7">
        <v>119601589.90000001</v>
      </c>
      <c r="H203" s="7">
        <v>118755561.98</v>
      </c>
      <c r="I203" s="7">
        <v>117909534.06</v>
      </c>
      <c r="J203" s="7">
        <v>117063506.14</v>
      </c>
      <c r="K203" s="7">
        <v>116217478.22</v>
      </c>
      <c r="L203" s="7">
        <v>115371450.3</v>
      </c>
      <c r="M203" s="7">
        <v>114525422.38</v>
      </c>
      <c r="N203" s="7">
        <v>113679394.45999999</v>
      </c>
      <c r="O203" s="7">
        <v>112833366.54000001</v>
      </c>
      <c r="P203" s="7">
        <v>111987338.62</v>
      </c>
    </row>
    <row r="204" spans="1:16" x14ac:dyDescent="0.2">
      <c r="A204" s="3">
        <v>186406</v>
      </c>
      <c r="B204" s="6" t="s">
        <v>203</v>
      </c>
      <c r="C204" s="6" t="s">
        <v>1533</v>
      </c>
      <c r="D204" s="7">
        <v>7096211.3099999996</v>
      </c>
      <c r="E204" s="7">
        <v>7026847.1699999999</v>
      </c>
      <c r="F204" s="7">
        <v>6957197.3399999999</v>
      </c>
      <c r="G204" s="7">
        <v>6887547.5099999998</v>
      </c>
      <c r="H204" s="7">
        <v>6817897.6799999997</v>
      </c>
      <c r="I204" s="7">
        <v>6748247.8499999996</v>
      </c>
      <c r="J204" s="7">
        <v>6678598.0199999996</v>
      </c>
      <c r="K204" s="7">
        <v>6608948.1900000004</v>
      </c>
      <c r="L204" s="7">
        <v>6539298.3600000003</v>
      </c>
      <c r="M204" s="7">
        <v>6469648.5300000003</v>
      </c>
      <c r="N204" s="7">
        <v>6399998.7000000002</v>
      </c>
      <c r="O204" s="7">
        <v>6330348.8700000001</v>
      </c>
      <c r="P204" s="7">
        <v>6260699.04</v>
      </c>
    </row>
    <row r="205" spans="1:16" x14ac:dyDescent="0.2">
      <c r="A205" s="3">
        <v>186410</v>
      </c>
      <c r="B205" s="6" t="s">
        <v>204</v>
      </c>
      <c r="C205" s="6" t="s">
        <v>1532</v>
      </c>
      <c r="D205" s="7">
        <v>-7501829</v>
      </c>
      <c r="E205" s="7">
        <v>-7501829</v>
      </c>
      <c r="F205" s="7">
        <v>-10988133</v>
      </c>
      <c r="G205" s="7">
        <v>-10988133</v>
      </c>
      <c r="H205" s="7">
        <v>-10988133</v>
      </c>
      <c r="I205" s="7">
        <v>-10988133</v>
      </c>
      <c r="J205" s="7">
        <v>-10988133</v>
      </c>
      <c r="K205" s="7">
        <v>-10988133</v>
      </c>
      <c r="L205" s="7">
        <v>-10988133</v>
      </c>
      <c r="M205" s="7">
        <v>-10988133</v>
      </c>
      <c r="N205" s="7">
        <v>-10988133</v>
      </c>
      <c r="O205" s="7">
        <v>-10988133</v>
      </c>
      <c r="P205" s="7">
        <v>-10988133</v>
      </c>
    </row>
    <row r="206" spans="1:16" x14ac:dyDescent="0.2">
      <c r="A206" s="3">
        <v>191400</v>
      </c>
      <c r="B206" s="6" t="s">
        <v>205</v>
      </c>
      <c r="C206" s="6" t="s">
        <v>1531</v>
      </c>
      <c r="D206" s="7">
        <v>-3046601</v>
      </c>
      <c r="E206" s="7">
        <v>-4089850</v>
      </c>
      <c r="F206" s="7">
        <v>-7520268</v>
      </c>
      <c r="G206" s="7">
        <v>-9598170</v>
      </c>
      <c r="H206" s="7">
        <v>-13046332</v>
      </c>
      <c r="I206" s="7">
        <v>-13911170</v>
      </c>
      <c r="J206" s="7">
        <v>-14461896</v>
      </c>
      <c r="K206" s="7">
        <v>-14665215</v>
      </c>
      <c r="L206" s="7">
        <v>-14994060</v>
      </c>
      <c r="M206" s="7">
        <v>-15621177</v>
      </c>
      <c r="N206" s="7">
        <v>-16767705</v>
      </c>
      <c r="O206" s="7">
        <v>-3154976</v>
      </c>
      <c r="P206" s="7">
        <v>-9198993</v>
      </c>
    </row>
    <row r="207" spans="1:16" x14ac:dyDescent="0.2">
      <c r="A207" s="3">
        <v>191401</v>
      </c>
      <c r="B207" s="6" t="s">
        <v>206</v>
      </c>
      <c r="C207" s="6" t="s">
        <v>1530</v>
      </c>
      <c r="D207" s="7">
        <v>-17974434.370000001</v>
      </c>
      <c r="E207" s="7">
        <v>-14779992.32</v>
      </c>
      <c r="F207" s="7">
        <v>-12212022.74</v>
      </c>
      <c r="G207" s="7">
        <v>-9499702.6999999993</v>
      </c>
      <c r="H207" s="7">
        <v>-7446461.54</v>
      </c>
      <c r="I207" s="7">
        <v>-5826816.6299999999</v>
      </c>
      <c r="J207" s="7">
        <v>-4737440.57</v>
      </c>
      <c r="K207" s="7">
        <v>-4019893.22</v>
      </c>
      <c r="L207" s="7">
        <v>-3390535.7</v>
      </c>
      <c r="M207" s="7">
        <v>-2744635.84</v>
      </c>
      <c r="N207" s="7">
        <v>-1874210.95</v>
      </c>
      <c r="O207" s="7">
        <v>-17101014.98</v>
      </c>
      <c r="P207" s="7">
        <v>-14577283.130000001</v>
      </c>
    </row>
    <row r="208" spans="1:16" x14ac:dyDescent="0.2">
      <c r="A208" s="3">
        <v>191410</v>
      </c>
      <c r="B208" s="6" t="s">
        <v>207</v>
      </c>
      <c r="C208" s="6" t="s">
        <v>1529</v>
      </c>
      <c r="D208" s="7">
        <v>200126.26</v>
      </c>
      <c r="E208" s="7">
        <v>297965.26</v>
      </c>
      <c r="F208" s="7">
        <v>542958.26</v>
      </c>
      <c r="G208" s="7">
        <v>767158.26</v>
      </c>
      <c r="H208" s="7">
        <v>1020912.26</v>
      </c>
      <c r="I208" s="7">
        <v>988450.26</v>
      </c>
      <c r="J208" s="7">
        <v>1361248.26</v>
      </c>
      <c r="K208" s="7">
        <v>1638879.26</v>
      </c>
      <c r="L208" s="7">
        <v>1789577.26</v>
      </c>
      <c r="M208" s="7">
        <v>2030279.26</v>
      </c>
      <c r="N208" s="7">
        <v>2242176.2599999998</v>
      </c>
      <c r="O208" s="7">
        <v>-67605.320000000007</v>
      </c>
      <c r="P208" s="7">
        <v>-678461.29</v>
      </c>
    </row>
    <row r="209" spans="1:16" x14ac:dyDescent="0.2">
      <c r="A209" s="3">
        <v>191411</v>
      </c>
      <c r="B209" s="6" t="s">
        <v>208</v>
      </c>
      <c r="C209" s="6" t="s">
        <v>1528</v>
      </c>
      <c r="D209" s="7">
        <v>5264986.66</v>
      </c>
      <c r="E209" s="7">
        <v>4526084.25</v>
      </c>
      <c r="F209" s="7">
        <v>3936116.57</v>
      </c>
      <c r="G209" s="7">
        <v>3311566.91</v>
      </c>
      <c r="H209" s="7">
        <v>2845193.47</v>
      </c>
      <c r="I209" s="7">
        <v>2481032.16</v>
      </c>
      <c r="J209" s="7">
        <v>2242512</v>
      </c>
      <c r="K209" s="7">
        <v>2093807.4</v>
      </c>
      <c r="L209" s="7">
        <v>1966017.54</v>
      </c>
      <c r="M209" s="7">
        <v>1835249.2</v>
      </c>
      <c r="N209" s="7">
        <v>1654342.4</v>
      </c>
      <c r="O209" s="7">
        <v>915673.49</v>
      </c>
      <c r="P209" s="7">
        <v>869850.86</v>
      </c>
    </row>
    <row r="210" spans="1:16" x14ac:dyDescent="0.2">
      <c r="A210" s="3">
        <v>191417</v>
      </c>
      <c r="B210" s="6" t="s">
        <v>209</v>
      </c>
      <c r="C210" s="6" t="s">
        <v>1527</v>
      </c>
      <c r="D210" s="7">
        <v>32449.040000000001</v>
      </c>
      <c r="E210" s="7">
        <v>67243.520000000004</v>
      </c>
      <c r="F210" s="7">
        <v>103095.42</v>
      </c>
      <c r="G210" s="7">
        <v>138138</v>
      </c>
      <c r="H210" s="7">
        <v>174273.53</v>
      </c>
      <c r="I210" s="7">
        <v>210744.54</v>
      </c>
      <c r="J210" s="7">
        <v>248340.27</v>
      </c>
      <c r="K210" s="7">
        <v>285190.83</v>
      </c>
      <c r="L210" s="7">
        <v>322115.46000000002</v>
      </c>
      <c r="M210" s="7">
        <v>359034.36</v>
      </c>
      <c r="N210" s="7">
        <v>396435.37</v>
      </c>
      <c r="O210" s="7">
        <v>34825.96</v>
      </c>
      <c r="P210" s="7">
        <v>26551.59</v>
      </c>
    </row>
    <row r="211" spans="1:16" x14ac:dyDescent="0.2">
      <c r="A211" s="3">
        <v>191420</v>
      </c>
      <c r="B211" s="6" t="s">
        <v>210</v>
      </c>
      <c r="C211" s="6" t="s">
        <v>1526</v>
      </c>
      <c r="D211" s="7">
        <v>-358346</v>
      </c>
      <c r="E211" s="7">
        <v>-481464</v>
      </c>
      <c r="F211" s="7">
        <v>-878903</v>
      </c>
      <c r="G211" s="7">
        <v>-1127609</v>
      </c>
      <c r="H211" s="7">
        <v>-1548649</v>
      </c>
      <c r="I211" s="7">
        <v>-1651414</v>
      </c>
      <c r="J211" s="7">
        <v>-1722466</v>
      </c>
      <c r="K211" s="7">
        <v>-1747528</v>
      </c>
      <c r="L211" s="7">
        <v>-1791038</v>
      </c>
      <c r="M211" s="7">
        <v>-1868597</v>
      </c>
      <c r="N211" s="7">
        <v>-2015201</v>
      </c>
      <c r="O211" s="7">
        <v>-362390</v>
      </c>
      <c r="P211" s="7">
        <v>-1067565</v>
      </c>
    </row>
    <row r="212" spans="1:16" x14ac:dyDescent="0.2">
      <c r="A212" s="3">
        <v>191421</v>
      </c>
      <c r="B212" s="6" t="s">
        <v>211</v>
      </c>
      <c r="C212" s="6" t="s">
        <v>1525</v>
      </c>
      <c r="D212" s="7">
        <v>-2293507.71</v>
      </c>
      <c r="E212" s="7">
        <v>-1852228.96</v>
      </c>
      <c r="F212" s="7">
        <v>-1498976.75</v>
      </c>
      <c r="G212" s="7">
        <v>-1123827.78</v>
      </c>
      <c r="H212" s="7">
        <v>-838441.13</v>
      </c>
      <c r="I212" s="7">
        <v>-611907.39</v>
      </c>
      <c r="J212" s="7">
        <v>-468140.28</v>
      </c>
      <c r="K212" s="7">
        <v>-371754.95</v>
      </c>
      <c r="L212" s="7">
        <v>-289500.02</v>
      </c>
      <c r="M212" s="7">
        <v>-205322.38</v>
      </c>
      <c r="N212" s="7">
        <v>-93790.65</v>
      </c>
      <c r="O212" s="7">
        <v>-1924196.34</v>
      </c>
      <c r="P212" s="7">
        <v>-1639285.82</v>
      </c>
    </row>
    <row r="213" spans="1:16" x14ac:dyDescent="0.2">
      <c r="A213" s="3">
        <v>191430</v>
      </c>
      <c r="B213" s="6" t="s">
        <v>212</v>
      </c>
      <c r="C213" s="6" t="s">
        <v>1524</v>
      </c>
      <c r="D213" s="7">
        <v>-693678.07999999996</v>
      </c>
      <c r="E213" s="7">
        <v>-1217591.06</v>
      </c>
      <c r="F213" s="7">
        <v>-1681786.39</v>
      </c>
      <c r="G213" s="7">
        <v>-1948400.45</v>
      </c>
      <c r="H213" s="7">
        <v>-2016017.71</v>
      </c>
      <c r="I213" s="7">
        <v>-1808550.87</v>
      </c>
      <c r="J213" s="7">
        <v>-1362424.84</v>
      </c>
      <c r="K213" s="7">
        <v>-873667.86</v>
      </c>
      <c r="L213" s="7">
        <v>-365077.6</v>
      </c>
      <c r="M213" s="7">
        <v>114188.92</v>
      </c>
      <c r="N213" s="7">
        <v>374550.56</v>
      </c>
      <c r="O213" s="7">
        <v>-328269.68</v>
      </c>
      <c r="P213" s="7">
        <v>-894581.7</v>
      </c>
    </row>
    <row r="214" spans="1:16" x14ac:dyDescent="0.2">
      <c r="A214" s="3">
        <v>191431</v>
      </c>
      <c r="B214" s="6" t="s">
        <v>213</v>
      </c>
      <c r="C214" s="6" t="s">
        <v>1523</v>
      </c>
      <c r="D214" s="7">
        <v>241372.34</v>
      </c>
      <c r="E214" s="7">
        <v>493013.87</v>
      </c>
      <c r="F214" s="7">
        <v>694493.16</v>
      </c>
      <c r="G214" s="7">
        <v>906234.58</v>
      </c>
      <c r="H214" s="7">
        <v>1066092.26</v>
      </c>
      <c r="I214" s="7">
        <v>1192536.68</v>
      </c>
      <c r="J214" s="7">
        <v>1273326.1599999999</v>
      </c>
      <c r="K214" s="7">
        <v>1329008.45</v>
      </c>
      <c r="L214" s="7">
        <v>1376636.82</v>
      </c>
      <c r="M214" s="7">
        <v>1425457.53</v>
      </c>
      <c r="N214" s="7">
        <v>-166712.5</v>
      </c>
      <c r="O214" s="7">
        <v>312081.02</v>
      </c>
      <c r="P214" s="7">
        <v>467243.29</v>
      </c>
    </row>
    <row r="215" spans="1:16" x14ac:dyDescent="0.2">
      <c r="A215" s="3">
        <v>191440</v>
      </c>
      <c r="B215" s="6" t="s">
        <v>214</v>
      </c>
      <c r="C215" s="6" t="s">
        <v>1522</v>
      </c>
      <c r="D215" s="7">
        <v>0</v>
      </c>
      <c r="E215" s="7">
        <v>0</v>
      </c>
      <c r="F215" s="7">
        <v>0</v>
      </c>
      <c r="G215" s="7">
        <v>0</v>
      </c>
      <c r="H215" s="7">
        <v>0</v>
      </c>
      <c r="I215" s="7">
        <v>0</v>
      </c>
      <c r="J215" s="7">
        <v>0</v>
      </c>
      <c r="K215" s="7">
        <v>0</v>
      </c>
      <c r="L215" s="7">
        <v>0</v>
      </c>
      <c r="M215" s="7">
        <v>-9130</v>
      </c>
      <c r="N215" s="7">
        <v>-22386</v>
      </c>
      <c r="O215" s="7">
        <v>-24286</v>
      </c>
      <c r="P215" s="7">
        <v>-31597.77</v>
      </c>
    </row>
    <row r="216" spans="1:16" x14ac:dyDescent="0.2">
      <c r="A216" s="3">
        <v>191450</v>
      </c>
      <c r="B216" s="6" t="s">
        <v>215</v>
      </c>
      <c r="C216" s="6" t="s">
        <v>1521</v>
      </c>
      <c r="D216" s="7">
        <v>805535.27</v>
      </c>
      <c r="E216" s="7">
        <v>1619260.86</v>
      </c>
      <c r="F216" s="7">
        <v>613250</v>
      </c>
      <c r="G216" s="7">
        <v>-184465.7</v>
      </c>
      <c r="H216" s="7">
        <v>-1560371.05</v>
      </c>
      <c r="I216" s="7">
        <v>-2537927.4500000002</v>
      </c>
      <c r="J216" s="7">
        <v>-2932762.65</v>
      </c>
      <c r="K216" s="7">
        <v>-3256189.58</v>
      </c>
      <c r="L216" s="7">
        <v>-3511465.64</v>
      </c>
      <c r="M216" s="7">
        <v>-3607785.6</v>
      </c>
      <c r="N216" s="7">
        <v>-3182566.48</v>
      </c>
      <c r="O216" s="7">
        <v>-682317.04</v>
      </c>
      <c r="P216" s="7">
        <v>-4022121.13</v>
      </c>
    </row>
    <row r="217" spans="1:16" x14ac:dyDescent="0.2">
      <c r="A217" s="3">
        <v>191451</v>
      </c>
      <c r="B217" s="6" t="s">
        <v>216</v>
      </c>
      <c r="C217" s="6" t="s">
        <v>1520</v>
      </c>
      <c r="D217" s="7">
        <v>-58000</v>
      </c>
      <c r="E217" s="7">
        <v>75000</v>
      </c>
      <c r="F217" s="7">
        <v>140000</v>
      </c>
      <c r="G217" s="7">
        <v>283000</v>
      </c>
      <c r="H217" s="7">
        <v>119000</v>
      </c>
      <c r="I217" s="7">
        <v>25000</v>
      </c>
      <c r="J217" s="7">
        <v>-2000</v>
      </c>
      <c r="K217" s="7">
        <v>10000</v>
      </c>
      <c r="L217" s="7">
        <v>28000</v>
      </c>
      <c r="M217" s="7">
        <v>42000</v>
      </c>
      <c r="N217" s="7">
        <v>0</v>
      </c>
      <c r="O217" s="7">
        <v>-147739</v>
      </c>
      <c r="P217" s="7">
        <v>-163754</v>
      </c>
    </row>
    <row r="218" spans="1:16" x14ac:dyDescent="0.2">
      <c r="A218" s="3">
        <v>186203</v>
      </c>
      <c r="B218" s="6" t="s">
        <v>217</v>
      </c>
      <c r="C218" s="6" t="s">
        <v>1519</v>
      </c>
      <c r="D218" s="7">
        <v>-287210</v>
      </c>
      <c r="E218" s="7">
        <v>-221182</v>
      </c>
      <c r="F218" s="7">
        <v>-282001</v>
      </c>
      <c r="G218" s="7">
        <v>-189313</v>
      </c>
      <c r="H218" s="7">
        <v>-155171</v>
      </c>
      <c r="I218" s="7">
        <v>-77989</v>
      </c>
      <c r="J218" s="7">
        <v>-88162</v>
      </c>
      <c r="K218" s="7">
        <v>-85685</v>
      </c>
      <c r="L218" s="7">
        <v>-77083</v>
      </c>
      <c r="M218" s="7">
        <v>-90235</v>
      </c>
      <c r="N218" s="7">
        <v>-286188</v>
      </c>
      <c r="O218" s="7">
        <v>-679501</v>
      </c>
      <c r="P218" s="7">
        <v>-769225</v>
      </c>
    </row>
    <row r="219" spans="1:16" x14ac:dyDescent="0.2">
      <c r="A219" s="3">
        <v>186221</v>
      </c>
      <c r="B219" s="6" t="s">
        <v>218</v>
      </c>
      <c r="C219" s="6" t="s">
        <v>1518</v>
      </c>
      <c r="D219" s="7">
        <v>0</v>
      </c>
      <c r="E219" s="7">
        <v>0</v>
      </c>
      <c r="F219" s="7">
        <v>0</v>
      </c>
      <c r="G219" s="7">
        <v>0</v>
      </c>
      <c r="H219" s="7">
        <v>0</v>
      </c>
      <c r="I219" s="7">
        <v>0</v>
      </c>
      <c r="J219" s="7">
        <v>0</v>
      </c>
      <c r="K219" s="7">
        <v>0</v>
      </c>
      <c r="L219" s="7">
        <v>0</v>
      </c>
      <c r="M219" s="7">
        <v>0</v>
      </c>
      <c r="N219" s="7">
        <v>0</v>
      </c>
      <c r="O219" s="7">
        <v>0</v>
      </c>
      <c r="P219" s="7">
        <v>0</v>
      </c>
    </row>
    <row r="220" spans="1:16" x14ac:dyDescent="0.2">
      <c r="A220" s="3">
        <v>186232</v>
      </c>
      <c r="B220" s="6" t="s">
        <v>219</v>
      </c>
      <c r="C220" s="6" t="s">
        <v>1517</v>
      </c>
      <c r="D220" s="7">
        <v>1483072.98</v>
      </c>
      <c r="E220" s="7">
        <v>1640080.58</v>
      </c>
      <c r="F220" s="7">
        <v>1798219.77</v>
      </c>
      <c r="G220" s="7">
        <v>1811133.98</v>
      </c>
      <c r="H220" s="7">
        <v>2446741.17</v>
      </c>
      <c r="I220" s="7">
        <v>2451305.89</v>
      </c>
      <c r="J220" s="7">
        <v>2455903.39</v>
      </c>
      <c r="K220" s="7">
        <v>3096141.1</v>
      </c>
      <c r="L220" s="7">
        <v>3105369.59</v>
      </c>
      <c r="M220" s="7">
        <v>3114664.36</v>
      </c>
      <c r="N220" s="7">
        <v>3759633.07</v>
      </c>
      <c r="O220" s="7">
        <v>1962492.56</v>
      </c>
      <c r="P220" s="7">
        <v>1976612.67</v>
      </c>
    </row>
    <row r="221" spans="1:16" x14ac:dyDescent="0.2">
      <c r="A221" s="3">
        <v>186233</v>
      </c>
      <c r="B221" s="6" t="s">
        <v>220</v>
      </c>
      <c r="C221" s="6" t="s">
        <v>1516</v>
      </c>
      <c r="D221" s="7">
        <v>707598.85</v>
      </c>
      <c r="E221" s="7">
        <v>608612.16</v>
      </c>
      <c r="F221" s="7">
        <v>516659.78</v>
      </c>
      <c r="G221" s="7">
        <v>424172.96</v>
      </c>
      <c r="H221" s="7">
        <v>340098.57</v>
      </c>
      <c r="I221" s="7">
        <v>265219.48</v>
      </c>
      <c r="J221" s="7">
        <v>201045.12</v>
      </c>
      <c r="K221" s="7">
        <v>139834.48000000001</v>
      </c>
      <c r="L221" s="7">
        <v>78577.97</v>
      </c>
      <c r="M221" s="7">
        <v>15244.53</v>
      </c>
      <c r="N221" s="7">
        <v>-63104.160000000003</v>
      </c>
      <c r="O221" s="7">
        <v>1592537.59</v>
      </c>
      <c r="P221" s="7">
        <v>1416666.72</v>
      </c>
    </row>
    <row r="222" spans="1:16" x14ac:dyDescent="0.2">
      <c r="A222" s="3">
        <v>186234</v>
      </c>
      <c r="B222" s="6" t="s">
        <v>221</v>
      </c>
      <c r="C222" s="6" t="s">
        <v>1515</v>
      </c>
      <c r="D222" s="7">
        <v>18746.62</v>
      </c>
      <c r="E222" s="7">
        <v>100701.35</v>
      </c>
      <c r="F222" s="7">
        <v>210081.63</v>
      </c>
      <c r="G222" s="7">
        <v>354915.3</v>
      </c>
      <c r="H222" s="7">
        <v>503914.47</v>
      </c>
      <c r="I222" s="7">
        <v>505279.24</v>
      </c>
      <c r="J222" s="7">
        <v>500172.44</v>
      </c>
      <c r="K222" s="7">
        <v>438997.46</v>
      </c>
      <c r="L222" s="7">
        <v>436634.72</v>
      </c>
      <c r="M222" s="7">
        <v>434744.7</v>
      </c>
      <c r="N222" s="7">
        <v>431426.87</v>
      </c>
      <c r="O222" s="7">
        <v>-1851.94</v>
      </c>
      <c r="P222" s="7">
        <v>5423.96</v>
      </c>
    </row>
    <row r="223" spans="1:16" x14ac:dyDescent="0.2">
      <c r="A223" s="3">
        <v>186235</v>
      </c>
      <c r="B223" s="6" t="s">
        <v>222</v>
      </c>
      <c r="C223" s="6" t="s">
        <v>1514</v>
      </c>
      <c r="D223" s="7">
        <v>452947.14</v>
      </c>
      <c r="E223" s="7">
        <v>358040.22</v>
      </c>
      <c r="F223" s="7">
        <v>282854.56</v>
      </c>
      <c r="G223" s="7">
        <v>204003.33</v>
      </c>
      <c r="H223" s="7">
        <v>145470.29</v>
      </c>
      <c r="I223" s="7">
        <v>99911.41</v>
      </c>
      <c r="J223" s="7">
        <v>71697.2</v>
      </c>
      <c r="K223" s="7">
        <v>52915.9</v>
      </c>
      <c r="L223" s="7">
        <v>37369.410000000003</v>
      </c>
      <c r="M223" s="7">
        <v>21289.78</v>
      </c>
      <c r="N223" s="7">
        <v>-207.11</v>
      </c>
      <c r="O223" s="7">
        <v>391424.73</v>
      </c>
      <c r="P223" s="7">
        <v>326261.44</v>
      </c>
    </row>
    <row r="224" spans="1:16" x14ac:dyDescent="0.2">
      <c r="A224" s="3">
        <v>186236</v>
      </c>
      <c r="B224" s="6" t="s">
        <v>223</v>
      </c>
      <c r="C224" s="6" t="s">
        <v>1513</v>
      </c>
      <c r="D224" s="7">
        <v>0</v>
      </c>
      <c r="E224" s="7">
        <v>0</v>
      </c>
      <c r="F224" s="7">
        <v>0</v>
      </c>
      <c r="G224" s="7">
        <v>0</v>
      </c>
      <c r="H224" s="7">
        <v>0</v>
      </c>
      <c r="I224" s="7">
        <v>0</v>
      </c>
      <c r="J224" s="7">
        <v>0</v>
      </c>
      <c r="K224" s="7">
        <v>0</v>
      </c>
      <c r="L224" s="7">
        <v>0</v>
      </c>
      <c r="M224" s="7">
        <v>0</v>
      </c>
      <c r="N224" s="7">
        <v>0</v>
      </c>
      <c r="O224" s="7">
        <v>0</v>
      </c>
      <c r="P224" s="7">
        <v>0</v>
      </c>
    </row>
    <row r="225" spans="1:16" x14ac:dyDescent="0.2">
      <c r="A225" s="3">
        <v>186237</v>
      </c>
      <c r="B225" s="6" t="s">
        <v>224</v>
      </c>
      <c r="C225" s="6" t="s">
        <v>1512</v>
      </c>
      <c r="D225" s="7">
        <v>-781099.74</v>
      </c>
      <c r="E225" s="7">
        <v>-618885.35</v>
      </c>
      <c r="F225" s="7">
        <v>-489856.12</v>
      </c>
      <c r="G225" s="7">
        <v>-353192.32</v>
      </c>
      <c r="H225" s="7">
        <v>-251090.73</v>
      </c>
      <c r="I225" s="7">
        <v>-171463.53</v>
      </c>
      <c r="J225" s="7">
        <v>-119468.24</v>
      </c>
      <c r="K225" s="7">
        <v>-87117.98</v>
      </c>
      <c r="L225" s="7">
        <v>-59203.02</v>
      </c>
      <c r="M225" s="7">
        <v>-30801.53</v>
      </c>
      <c r="N225" s="7">
        <v>8028.41</v>
      </c>
      <c r="O225" s="7">
        <v>-79.56</v>
      </c>
      <c r="P225" s="7">
        <v>0</v>
      </c>
    </row>
    <row r="226" spans="1:16" x14ac:dyDescent="0.2">
      <c r="A226" s="3">
        <v>186248</v>
      </c>
      <c r="B226" s="6" t="s">
        <v>225</v>
      </c>
      <c r="C226" s="6" t="s">
        <v>1511</v>
      </c>
      <c r="D226" s="7">
        <v>-10848.79</v>
      </c>
      <c r="E226" s="7">
        <v>63366.79</v>
      </c>
      <c r="F226" s="7">
        <v>235937.75</v>
      </c>
      <c r="G226" s="7">
        <v>-62651.24</v>
      </c>
      <c r="H226" s="7">
        <v>-264080.86</v>
      </c>
      <c r="I226" s="7">
        <v>-155051.13</v>
      </c>
      <c r="J226" s="7">
        <v>28.22</v>
      </c>
      <c r="K226" s="7">
        <v>65.37</v>
      </c>
      <c r="L226" s="7">
        <v>32.840000000000003</v>
      </c>
      <c r="M226" s="7">
        <v>32.840000000000003</v>
      </c>
      <c r="N226" s="7">
        <v>32.840000000000003</v>
      </c>
      <c r="O226" s="7">
        <v>31.59</v>
      </c>
      <c r="P226" s="7">
        <v>-102228.61</v>
      </c>
    </row>
    <row r="227" spans="1:16" x14ac:dyDescent="0.2">
      <c r="A227" s="3">
        <v>186270</v>
      </c>
      <c r="B227" s="6" t="s">
        <v>226</v>
      </c>
      <c r="C227" s="6" t="s">
        <v>1510</v>
      </c>
      <c r="D227" s="7">
        <v>1127992.98</v>
      </c>
      <c r="E227" s="7">
        <v>1681368.17</v>
      </c>
      <c r="F227" s="7">
        <v>2207876.0699999998</v>
      </c>
      <c r="G227" s="7">
        <v>2305441.25</v>
      </c>
      <c r="H227" s="7">
        <v>2510143.44</v>
      </c>
      <c r="I227" s="7">
        <v>2410442.7400000002</v>
      </c>
      <c r="J227" s="7">
        <v>2129397.85</v>
      </c>
      <c r="K227" s="7">
        <v>2247618.2599999998</v>
      </c>
      <c r="L227" s="7">
        <v>2302607.35</v>
      </c>
      <c r="M227" s="7">
        <v>2416838.85</v>
      </c>
      <c r="N227" s="7">
        <v>2592018.9700000002</v>
      </c>
      <c r="O227" s="7">
        <v>275864.98</v>
      </c>
      <c r="P227" s="7">
        <v>1424928.15</v>
      </c>
    </row>
    <row r="228" spans="1:16" x14ac:dyDescent="0.2">
      <c r="A228" s="3">
        <v>186271</v>
      </c>
      <c r="B228" s="6" t="s">
        <v>226</v>
      </c>
      <c r="C228" s="6" t="s">
        <v>1509</v>
      </c>
      <c r="D228" s="7">
        <v>2056739.27</v>
      </c>
      <c r="E228" s="7">
        <v>1653002.54</v>
      </c>
      <c r="F228" s="7">
        <v>1330574.3999999999</v>
      </c>
      <c r="G228" s="7">
        <v>987129.58</v>
      </c>
      <c r="H228" s="7">
        <v>730895.49</v>
      </c>
      <c r="I228" s="7">
        <v>526592.12</v>
      </c>
      <c r="J228" s="7">
        <v>383925.66</v>
      </c>
      <c r="K228" s="7">
        <v>289400.90999999997</v>
      </c>
      <c r="L228" s="7">
        <v>207408.06</v>
      </c>
      <c r="M228" s="7">
        <v>125612.69</v>
      </c>
      <c r="N228" s="7">
        <v>21465.46</v>
      </c>
      <c r="O228" s="7">
        <v>2264325.71</v>
      </c>
      <c r="P228" s="7">
        <v>1928015.55</v>
      </c>
    </row>
    <row r="229" spans="1:16" x14ac:dyDescent="0.2">
      <c r="A229" s="3">
        <v>186275</v>
      </c>
      <c r="B229" s="6" t="s">
        <v>227</v>
      </c>
      <c r="C229" s="6" t="s">
        <v>1508</v>
      </c>
      <c r="D229" s="7">
        <v>6417981.54</v>
      </c>
      <c r="E229" s="7">
        <v>9338565.2200000007</v>
      </c>
      <c r="F229" s="7">
        <v>12466222.76</v>
      </c>
      <c r="G229" s="7">
        <v>14235912.5</v>
      </c>
      <c r="H229" s="7">
        <v>16836882.670000002</v>
      </c>
      <c r="I229" s="7">
        <v>17982840.719999999</v>
      </c>
      <c r="J229" s="7">
        <v>16992978.280000001</v>
      </c>
      <c r="K229" s="7">
        <v>16565337.48</v>
      </c>
      <c r="L229" s="7">
        <v>16650114.060000001</v>
      </c>
      <c r="M229" s="7">
        <v>17008757.91</v>
      </c>
      <c r="N229" s="7">
        <v>18267425.600000001</v>
      </c>
      <c r="O229" s="7">
        <v>1827389.97</v>
      </c>
      <c r="P229" s="7">
        <v>7136822.8099999996</v>
      </c>
    </row>
    <row r="230" spans="1:16" x14ac:dyDescent="0.2">
      <c r="A230" s="3">
        <v>186276</v>
      </c>
      <c r="B230" s="6" t="s">
        <v>228</v>
      </c>
      <c r="C230" s="6" t="s">
        <v>1507</v>
      </c>
      <c r="D230" s="7">
        <v>0</v>
      </c>
      <c r="E230" s="7">
        <v>57500</v>
      </c>
      <c r="F230" s="7">
        <v>57500</v>
      </c>
      <c r="G230" s="7">
        <v>57500</v>
      </c>
      <c r="H230" s="7">
        <v>57500</v>
      </c>
      <c r="I230" s="7">
        <v>57500</v>
      </c>
      <c r="J230" s="7">
        <v>57500</v>
      </c>
      <c r="K230" s="7">
        <v>57500</v>
      </c>
      <c r="L230" s="7">
        <v>57500</v>
      </c>
      <c r="M230" s="7">
        <v>57500</v>
      </c>
      <c r="N230" s="7">
        <v>57500</v>
      </c>
      <c r="O230" s="7">
        <v>0</v>
      </c>
      <c r="P230" s="7">
        <v>0</v>
      </c>
    </row>
    <row r="231" spans="1:16" x14ac:dyDescent="0.2">
      <c r="A231" s="3">
        <v>186277</v>
      </c>
      <c r="B231" s="6" t="s">
        <v>229</v>
      </c>
      <c r="C231" s="6" t="s">
        <v>1506</v>
      </c>
      <c r="D231" s="7">
        <v>11544490.74</v>
      </c>
      <c r="E231" s="7">
        <v>9110332.7899999991</v>
      </c>
      <c r="F231" s="7">
        <v>7196792.2999999998</v>
      </c>
      <c r="G231" s="7">
        <v>5167572.42</v>
      </c>
      <c r="H231" s="7">
        <v>3676651.26</v>
      </c>
      <c r="I231" s="7">
        <v>2543964.66</v>
      </c>
      <c r="J231" s="7">
        <v>1857120.43</v>
      </c>
      <c r="K231" s="7">
        <v>1484150.58</v>
      </c>
      <c r="L231" s="7">
        <v>1181505.25</v>
      </c>
      <c r="M231" s="7">
        <v>873597.28</v>
      </c>
      <c r="N231" s="7">
        <v>403801.97</v>
      </c>
      <c r="O231" s="7">
        <v>16245570.119999999</v>
      </c>
      <c r="P231" s="7">
        <v>13585634.48</v>
      </c>
    </row>
    <row r="232" spans="1:16" x14ac:dyDescent="0.2">
      <c r="A232" s="3">
        <v>186278</v>
      </c>
      <c r="B232" s="6" t="s">
        <v>230</v>
      </c>
      <c r="C232" s="6" t="s">
        <v>1505</v>
      </c>
      <c r="D232" s="7">
        <v>0</v>
      </c>
      <c r="E232" s="7">
        <v>0</v>
      </c>
      <c r="F232" s="7">
        <v>0</v>
      </c>
      <c r="G232" s="7">
        <v>0</v>
      </c>
      <c r="H232" s="7">
        <v>3112.06</v>
      </c>
      <c r="I232" s="7">
        <v>3112.06</v>
      </c>
      <c r="J232" s="7">
        <v>3112.06</v>
      </c>
      <c r="K232" s="7">
        <v>3112.06</v>
      </c>
      <c r="L232" s="7">
        <v>3112.06</v>
      </c>
      <c r="M232" s="7">
        <v>3112.06</v>
      </c>
      <c r="N232" s="7">
        <v>3112.06</v>
      </c>
      <c r="O232" s="7">
        <v>0</v>
      </c>
      <c r="P232" s="7">
        <v>0</v>
      </c>
    </row>
    <row r="233" spans="1:16" x14ac:dyDescent="0.2">
      <c r="A233" s="3">
        <v>186279</v>
      </c>
      <c r="B233" s="6" t="s">
        <v>231</v>
      </c>
      <c r="C233" s="6" t="s">
        <v>1504</v>
      </c>
      <c r="D233" s="7">
        <v>0</v>
      </c>
      <c r="E233" s="7">
        <v>0</v>
      </c>
      <c r="F233" s="7">
        <v>0</v>
      </c>
      <c r="G233" s="7">
        <v>0</v>
      </c>
      <c r="H233" s="7">
        <v>0</v>
      </c>
      <c r="I233" s="7">
        <v>0</v>
      </c>
      <c r="J233" s="7">
        <v>0</v>
      </c>
      <c r="K233" s="7">
        <v>0</v>
      </c>
      <c r="L233" s="7">
        <v>0</v>
      </c>
      <c r="M233" s="7">
        <v>0</v>
      </c>
      <c r="N233" s="7">
        <v>0</v>
      </c>
      <c r="O233" s="7">
        <v>-195558.53</v>
      </c>
      <c r="P233" s="7">
        <v>-167915.43</v>
      </c>
    </row>
    <row r="234" spans="1:16" x14ac:dyDescent="0.2">
      <c r="A234" s="3">
        <v>186284</v>
      </c>
      <c r="B234" s="6" t="s">
        <v>232</v>
      </c>
      <c r="C234" s="6" t="s">
        <v>1503</v>
      </c>
      <c r="D234" s="7">
        <v>0</v>
      </c>
      <c r="E234" s="7">
        <v>0</v>
      </c>
      <c r="F234" s="7">
        <v>0</v>
      </c>
      <c r="G234" s="7">
        <v>0</v>
      </c>
      <c r="H234" s="7">
        <v>0</v>
      </c>
      <c r="I234" s="7">
        <v>15800</v>
      </c>
      <c r="J234" s="7">
        <v>15800</v>
      </c>
      <c r="K234" s="7">
        <v>15800</v>
      </c>
      <c r="L234" s="7">
        <v>74150.59</v>
      </c>
      <c r="M234" s="7">
        <v>74150.59</v>
      </c>
      <c r="N234" s="7">
        <v>74150.59</v>
      </c>
      <c r="O234" s="7">
        <v>0</v>
      </c>
      <c r="P234" s="7">
        <v>0</v>
      </c>
    </row>
    <row r="235" spans="1:16" x14ac:dyDescent="0.2">
      <c r="A235" s="3">
        <v>186286</v>
      </c>
      <c r="B235" s="6" t="s">
        <v>233</v>
      </c>
      <c r="C235" s="6" t="s">
        <v>1502</v>
      </c>
      <c r="D235" s="7">
        <v>49948.05</v>
      </c>
      <c r="E235" s="7">
        <v>39284.519999999997</v>
      </c>
      <c r="F235" s="7">
        <v>30901.45</v>
      </c>
      <c r="G235" s="7">
        <v>22011.66</v>
      </c>
      <c r="H235" s="7">
        <v>15479.79</v>
      </c>
      <c r="I235" s="7">
        <v>10517.1</v>
      </c>
      <c r="J235" s="7">
        <v>7507.34</v>
      </c>
      <c r="K235" s="7">
        <v>5872.45</v>
      </c>
      <c r="L235" s="7">
        <v>4545.59</v>
      </c>
      <c r="M235" s="7">
        <v>3195.69</v>
      </c>
      <c r="N235" s="7">
        <v>1136.6600000000001</v>
      </c>
      <c r="O235" s="7">
        <v>109450.73</v>
      </c>
      <c r="P235" s="7">
        <v>90726</v>
      </c>
    </row>
    <row r="236" spans="1:16" x14ac:dyDescent="0.2">
      <c r="A236" s="3">
        <v>186288</v>
      </c>
      <c r="B236" s="6" t="s">
        <v>234</v>
      </c>
      <c r="C236" s="6" t="s">
        <v>1501</v>
      </c>
      <c r="D236" s="7">
        <v>387.71</v>
      </c>
      <c r="E236" s="7">
        <v>387.71</v>
      </c>
      <c r="F236" s="7">
        <v>387.71</v>
      </c>
      <c r="G236" s="7">
        <v>387.71</v>
      </c>
      <c r="H236" s="7">
        <v>387.71</v>
      </c>
      <c r="I236" s="7">
        <v>387.71</v>
      </c>
      <c r="J236" s="7">
        <v>387.71</v>
      </c>
      <c r="K236" s="7">
        <v>387.71</v>
      </c>
      <c r="L236" s="7">
        <v>387.71</v>
      </c>
      <c r="M236" s="7">
        <v>387.71</v>
      </c>
      <c r="N236" s="7">
        <v>387.71</v>
      </c>
      <c r="O236" s="7">
        <v>18045.55</v>
      </c>
      <c r="P236" s="7">
        <v>16082.17</v>
      </c>
    </row>
    <row r="237" spans="1:16" x14ac:dyDescent="0.2">
      <c r="A237" s="3">
        <v>186301</v>
      </c>
      <c r="B237" s="6" t="s">
        <v>235</v>
      </c>
      <c r="C237" s="6" t="s">
        <v>1500</v>
      </c>
      <c r="D237" s="7">
        <v>-12465399.630000001</v>
      </c>
      <c r="E237" s="7">
        <v>-13371368.75</v>
      </c>
      <c r="F237" s="7">
        <v>-14266482.58</v>
      </c>
      <c r="G237" s="7">
        <v>-15294068.720000001</v>
      </c>
      <c r="H237" s="7">
        <v>-15448761.41</v>
      </c>
      <c r="I237" s="7">
        <v>-16088266.91</v>
      </c>
      <c r="J237" s="7">
        <v>-4614255.34</v>
      </c>
      <c r="K237" s="7">
        <v>-5245050.75</v>
      </c>
      <c r="L237" s="7">
        <v>-6076385.75</v>
      </c>
      <c r="M237" s="7">
        <v>-6796391.9900000002</v>
      </c>
      <c r="N237" s="7">
        <v>-7670297.5199999996</v>
      </c>
      <c r="O237" s="7">
        <v>-8410772.3699999992</v>
      </c>
      <c r="P237" s="7">
        <v>-9135458.6099999994</v>
      </c>
    </row>
    <row r="238" spans="1:16" x14ac:dyDescent="0.2">
      <c r="A238" s="3">
        <v>186302</v>
      </c>
      <c r="B238" s="6" t="s">
        <v>236</v>
      </c>
      <c r="C238" s="6" t="s">
        <v>1499</v>
      </c>
      <c r="D238" s="7">
        <v>-1611884.38</v>
      </c>
      <c r="E238" s="7">
        <v>-1631970.06</v>
      </c>
      <c r="F238" s="7">
        <v>-1722691.06</v>
      </c>
      <c r="G238" s="7">
        <v>-1860137.88</v>
      </c>
      <c r="H238" s="7">
        <v>-1955131.61</v>
      </c>
      <c r="I238" s="7">
        <v>-2056421.89</v>
      </c>
      <c r="J238" s="7">
        <v>-2157290.4500000002</v>
      </c>
      <c r="K238" s="7">
        <v>-2268996.62</v>
      </c>
      <c r="L238" s="7">
        <v>-2383060.17</v>
      </c>
      <c r="M238" s="7">
        <v>-2492136.63</v>
      </c>
      <c r="N238" s="7">
        <v>-996194.84</v>
      </c>
      <c r="O238" s="7">
        <v>-1112108.49</v>
      </c>
      <c r="P238" s="7">
        <v>-1222077.57</v>
      </c>
    </row>
    <row r="239" spans="1:16" x14ac:dyDescent="0.2">
      <c r="A239" s="3">
        <v>186304</v>
      </c>
      <c r="B239" s="6" t="s">
        <v>237</v>
      </c>
      <c r="C239" s="6" t="s">
        <v>1498</v>
      </c>
      <c r="D239" s="7">
        <v>0</v>
      </c>
      <c r="E239" s="7">
        <v>0</v>
      </c>
      <c r="F239" s="7">
        <v>329</v>
      </c>
      <c r="G239" s="7">
        <v>329</v>
      </c>
      <c r="H239" s="7">
        <v>329</v>
      </c>
      <c r="I239" s="7">
        <v>329</v>
      </c>
      <c r="J239" s="7">
        <v>329</v>
      </c>
      <c r="K239" s="7">
        <v>329</v>
      </c>
      <c r="L239" s="7">
        <v>329</v>
      </c>
      <c r="M239" s="7">
        <v>329</v>
      </c>
      <c r="N239" s="7">
        <v>329</v>
      </c>
      <c r="O239" s="7">
        <v>329</v>
      </c>
      <c r="P239" s="7">
        <v>329</v>
      </c>
    </row>
    <row r="240" spans="1:16" x14ac:dyDescent="0.2">
      <c r="A240" s="3">
        <v>186306</v>
      </c>
      <c r="B240" s="6" t="s">
        <v>238</v>
      </c>
      <c r="C240" s="6" t="s">
        <v>1497</v>
      </c>
      <c r="D240" s="7">
        <v>0</v>
      </c>
      <c r="E240" s="7">
        <v>0</v>
      </c>
      <c r="F240" s="7">
        <v>0</v>
      </c>
      <c r="G240" s="7">
        <v>0</v>
      </c>
      <c r="H240" s="7">
        <v>0</v>
      </c>
      <c r="I240" s="7">
        <v>0</v>
      </c>
      <c r="J240" s="7">
        <v>0</v>
      </c>
      <c r="K240" s="7">
        <v>0</v>
      </c>
      <c r="L240" s="7">
        <v>0</v>
      </c>
      <c r="M240" s="7">
        <v>0</v>
      </c>
      <c r="N240" s="7">
        <v>0</v>
      </c>
      <c r="O240" s="7">
        <v>0</v>
      </c>
      <c r="P240" s="7">
        <v>0</v>
      </c>
    </row>
    <row r="241" spans="1:16" x14ac:dyDescent="0.2">
      <c r="A241" s="3">
        <v>186307</v>
      </c>
      <c r="B241" s="6" t="s">
        <v>239</v>
      </c>
      <c r="C241" s="6" t="s">
        <v>1496</v>
      </c>
      <c r="D241" s="7">
        <v>2095395.97</v>
      </c>
      <c r="E241" s="7">
        <v>1665934.03</v>
      </c>
      <c r="F241" s="7">
        <v>1326836.31</v>
      </c>
      <c r="G241" s="7">
        <v>966865.14</v>
      </c>
      <c r="H241" s="7">
        <v>701242.62</v>
      </c>
      <c r="I241" s="7">
        <v>496507.78</v>
      </c>
      <c r="J241" s="7">
        <v>366524.74</v>
      </c>
      <c r="K241" s="7">
        <v>290149.71000000002</v>
      </c>
      <c r="L241" s="7">
        <v>226304.2</v>
      </c>
      <c r="M241" s="7">
        <v>161126.45000000001</v>
      </c>
      <c r="N241" s="7">
        <v>68895.97</v>
      </c>
      <c r="O241" s="7">
        <v>63.48</v>
      </c>
      <c r="P241" s="7">
        <v>63.59</v>
      </c>
    </row>
    <row r="242" spans="1:16" x14ac:dyDescent="0.2">
      <c r="A242" s="3">
        <v>186308</v>
      </c>
      <c r="B242" s="6" t="s">
        <v>240</v>
      </c>
      <c r="C242" s="6" t="s">
        <v>1495</v>
      </c>
      <c r="D242" s="7">
        <v>1905070.4</v>
      </c>
      <c r="E242" s="7">
        <v>1905070.4</v>
      </c>
      <c r="F242" s="7">
        <v>1905070.4</v>
      </c>
      <c r="G242" s="7">
        <v>1905070.4</v>
      </c>
      <c r="H242" s="7">
        <v>1905070.4</v>
      </c>
      <c r="I242" s="7">
        <v>2305203.33</v>
      </c>
      <c r="J242" s="7">
        <v>2391663.9700000002</v>
      </c>
      <c r="K242" s="7">
        <v>2488411.4300000002</v>
      </c>
      <c r="L242" s="7">
        <v>2582342.2400000002</v>
      </c>
      <c r="M242" s="7">
        <v>2666037.15</v>
      </c>
      <c r="N242" s="7">
        <v>2746725.29</v>
      </c>
      <c r="O242" s="7">
        <v>2820974</v>
      </c>
      <c r="P242" s="7">
        <v>2886271.89</v>
      </c>
    </row>
    <row r="243" spans="1:16" x14ac:dyDescent="0.2">
      <c r="A243" s="3">
        <v>186309</v>
      </c>
      <c r="B243" s="6" t="s">
        <v>241</v>
      </c>
      <c r="C243" s="6" t="s">
        <v>1494</v>
      </c>
      <c r="D243" s="7">
        <v>-1839427.32</v>
      </c>
      <c r="E243" s="7">
        <v>-1839427.32</v>
      </c>
      <c r="F243" s="7">
        <v>-1839427.32</v>
      </c>
      <c r="G243" s="7">
        <v>-1839427.32</v>
      </c>
      <c r="H243" s="7">
        <v>-1839427.32</v>
      </c>
      <c r="I243" s="7">
        <v>-2239560.25</v>
      </c>
      <c r="J243" s="7">
        <v>-2326020.89</v>
      </c>
      <c r="K243" s="7">
        <v>-2422768.35</v>
      </c>
      <c r="L243" s="7">
        <v>-2516699.16</v>
      </c>
      <c r="M243" s="7">
        <v>-2600394.0699999998</v>
      </c>
      <c r="N243" s="7">
        <v>-2681082.21</v>
      </c>
      <c r="O243" s="7">
        <v>-2755330.92</v>
      </c>
      <c r="P243" s="7">
        <v>-2820628.81</v>
      </c>
    </row>
    <row r="244" spans="1:16" x14ac:dyDescent="0.2">
      <c r="A244" s="3">
        <v>186310</v>
      </c>
      <c r="B244" s="6" t="s">
        <v>242</v>
      </c>
      <c r="C244" s="6" t="s">
        <v>1493</v>
      </c>
      <c r="D244" s="7">
        <v>6728.91</v>
      </c>
      <c r="E244" s="7">
        <v>8955.1200000000008</v>
      </c>
      <c r="F244" s="7">
        <v>19922.29</v>
      </c>
      <c r="G244" s="7">
        <v>39431.56</v>
      </c>
      <c r="H244" s="7">
        <v>43653.68</v>
      </c>
      <c r="I244" s="7">
        <v>45171.08</v>
      </c>
      <c r="J244" s="7">
        <v>47158.98</v>
      </c>
      <c r="K244" s="7">
        <v>49152.27</v>
      </c>
      <c r="L244" s="7">
        <v>50684.56</v>
      </c>
      <c r="M244" s="7">
        <v>51520.47</v>
      </c>
      <c r="N244" s="7">
        <v>52126.400000000001</v>
      </c>
      <c r="O244" s="7">
        <v>47386.01</v>
      </c>
      <c r="P244" s="7">
        <v>48447.13</v>
      </c>
    </row>
    <row r="245" spans="1:16" x14ac:dyDescent="0.2">
      <c r="A245" s="3">
        <v>186312</v>
      </c>
      <c r="B245" s="6" t="s">
        <v>243</v>
      </c>
      <c r="C245" s="6" t="s">
        <v>1492</v>
      </c>
      <c r="D245" s="7">
        <v>3865.7</v>
      </c>
      <c r="E245" s="7">
        <v>3876.17</v>
      </c>
      <c r="F245" s="7">
        <v>3886.67</v>
      </c>
      <c r="G245" s="7">
        <v>499775.79</v>
      </c>
      <c r="H245" s="7">
        <v>648264.32999999996</v>
      </c>
      <c r="I245" s="7">
        <v>650020.05000000005</v>
      </c>
      <c r="J245" s="7">
        <v>651780.52</v>
      </c>
      <c r="K245" s="7">
        <v>653545.76</v>
      </c>
      <c r="L245" s="7">
        <v>655315.78</v>
      </c>
      <c r="M245" s="7">
        <v>657090.59</v>
      </c>
      <c r="N245" s="7">
        <v>658870.21</v>
      </c>
      <c r="O245" s="7">
        <v>656778.48</v>
      </c>
      <c r="P245" s="7">
        <v>658557.26</v>
      </c>
    </row>
    <row r="246" spans="1:16" x14ac:dyDescent="0.2">
      <c r="A246" s="3">
        <v>186314</v>
      </c>
      <c r="B246" s="6" t="s">
        <v>244</v>
      </c>
      <c r="C246" s="6" t="s">
        <v>1491</v>
      </c>
      <c r="D246" s="7">
        <v>0</v>
      </c>
      <c r="E246" s="7">
        <v>29851.54</v>
      </c>
      <c r="F246" s="7">
        <v>31175.17</v>
      </c>
      <c r="G246" s="7">
        <v>31673.86</v>
      </c>
      <c r="H246" s="7">
        <v>32313.83</v>
      </c>
      <c r="I246" s="7">
        <v>32540.35</v>
      </c>
      <c r="J246" s="7">
        <v>32767.49</v>
      </c>
      <c r="K246" s="7">
        <v>54172.97</v>
      </c>
      <c r="L246" s="7">
        <v>54528.2</v>
      </c>
      <c r="M246" s="7">
        <v>54675.88</v>
      </c>
      <c r="N246" s="7">
        <v>71277.66</v>
      </c>
      <c r="O246" s="7">
        <v>80310.31</v>
      </c>
      <c r="P246" s="7">
        <v>80527.820000000007</v>
      </c>
    </row>
    <row r="247" spans="1:16" x14ac:dyDescent="0.2">
      <c r="A247" s="3">
        <v>186315</v>
      </c>
      <c r="B247" s="6" t="s">
        <v>245</v>
      </c>
      <c r="C247" s="6" t="s">
        <v>1490</v>
      </c>
      <c r="D247" s="7">
        <v>50683.97</v>
      </c>
      <c r="E247" s="7">
        <v>40129.550000000003</v>
      </c>
      <c r="F247" s="7">
        <v>31769.08</v>
      </c>
      <c r="G247" s="7">
        <v>23001.62</v>
      </c>
      <c r="H247" s="7">
        <v>16493.740000000002</v>
      </c>
      <c r="I247" s="7">
        <v>11429.29</v>
      </c>
      <c r="J247" s="7">
        <v>8294.26</v>
      </c>
      <c r="K247" s="7">
        <v>6208.06</v>
      </c>
      <c r="L247" s="7">
        <v>4481.74</v>
      </c>
      <c r="M247" s="7">
        <v>2695.99</v>
      </c>
      <c r="N247" s="7">
        <v>307.95</v>
      </c>
      <c r="O247" s="7">
        <v>-2456.81</v>
      </c>
      <c r="P247" s="7">
        <v>-2456.81</v>
      </c>
    </row>
    <row r="248" spans="1:16" x14ac:dyDescent="0.2">
      <c r="A248" s="3">
        <v>186316</v>
      </c>
      <c r="B248" s="6" t="s">
        <v>246</v>
      </c>
      <c r="C248" s="6" t="s">
        <v>1489</v>
      </c>
      <c r="D248" s="7">
        <v>1406757.15</v>
      </c>
      <c r="E248" s="7">
        <v>1216307.1200000001</v>
      </c>
      <c r="F248" s="7">
        <v>1065900.8500000001</v>
      </c>
      <c r="G248" s="7">
        <v>908574.52</v>
      </c>
      <c r="H248" s="7">
        <v>792891.13</v>
      </c>
      <c r="I248" s="7">
        <v>703556.32</v>
      </c>
      <c r="J248" s="7">
        <v>649337.25</v>
      </c>
      <c r="K248" s="7">
        <v>613761.63</v>
      </c>
      <c r="L248" s="7">
        <v>584988.1</v>
      </c>
      <c r="M248" s="7">
        <v>554942.82999999996</v>
      </c>
      <c r="N248" s="7">
        <v>513996.63</v>
      </c>
      <c r="O248" s="7">
        <v>456690.41</v>
      </c>
      <c r="P248" s="7">
        <v>378830.24</v>
      </c>
    </row>
    <row r="249" spans="1:16" x14ac:dyDescent="0.2">
      <c r="A249" s="3">
        <v>186365</v>
      </c>
      <c r="B249" s="6" t="s">
        <v>247</v>
      </c>
      <c r="C249" s="6" t="s">
        <v>1488</v>
      </c>
      <c r="D249" s="7">
        <v>0</v>
      </c>
      <c r="E249" s="7">
        <v>0</v>
      </c>
      <c r="F249" s="7">
        <v>0</v>
      </c>
      <c r="G249" s="7">
        <v>0</v>
      </c>
      <c r="H249" s="7">
        <v>0</v>
      </c>
      <c r="I249" s="7">
        <v>0</v>
      </c>
      <c r="J249" s="7">
        <v>0</v>
      </c>
      <c r="K249" s="7">
        <v>0</v>
      </c>
      <c r="L249" s="7">
        <v>0</v>
      </c>
      <c r="M249" s="7">
        <v>0</v>
      </c>
      <c r="N249" s="7">
        <v>0</v>
      </c>
      <c r="O249" s="7">
        <v>0</v>
      </c>
      <c r="P249" s="7">
        <v>0</v>
      </c>
    </row>
    <row r="250" spans="1:16" x14ac:dyDescent="0.2">
      <c r="A250" s="3">
        <v>186370</v>
      </c>
      <c r="B250" s="6" t="s">
        <v>248</v>
      </c>
      <c r="C250" s="6" t="s">
        <v>1487</v>
      </c>
      <c r="D250" s="7">
        <v>0</v>
      </c>
      <c r="E250" s="7">
        <v>0</v>
      </c>
      <c r="F250" s="7">
        <v>886388</v>
      </c>
      <c r="G250" s="7">
        <v>1329582</v>
      </c>
      <c r="H250" s="7">
        <v>1772776</v>
      </c>
      <c r="I250" s="7">
        <v>2215970</v>
      </c>
      <c r="J250" s="7">
        <v>2659164</v>
      </c>
      <c r="K250" s="7">
        <v>3102358</v>
      </c>
      <c r="L250" s="7">
        <v>3545552</v>
      </c>
      <c r="M250" s="7">
        <v>3988746</v>
      </c>
      <c r="N250" s="7">
        <v>4431940</v>
      </c>
      <c r="O250" s="7">
        <v>4875134</v>
      </c>
      <c r="P250" s="7">
        <v>5318328</v>
      </c>
    </row>
    <row r="251" spans="1:16" x14ac:dyDescent="0.2">
      <c r="A251" s="3">
        <v>186400</v>
      </c>
      <c r="B251" s="6" t="s">
        <v>249</v>
      </c>
      <c r="C251" s="6" t="s">
        <v>1486</v>
      </c>
      <c r="D251" s="7">
        <v>13162220.359999999</v>
      </c>
      <c r="E251" s="7">
        <v>13162220.359999999</v>
      </c>
      <c r="F251" s="7">
        <v>13162220.359999999</v>
      </c>
      <c r="G251" s="7">
        <v>13448223.359999999</v>
      </c>
      <c r="H251" s="7">
        <v>13448223.359999999</v>
      </c>
      <c r="I251" s="7">
        <v>5911887.8799999999</v>
      </c>
      <c r="J251" s="7">
        <v>-3744.69</v>
      </c>
      <c r="K251" s="7">
        <v>30</v>
      </c>
      <c r="L251" s="7">
        <v>30</v>
      </c>
      <c r="M251" s="7">
        <v>30</v>
      </c>
      <c r="N251" s="7">
        <v>30</v>
      </c>
      <c r="O251" s="7">
        <v>30</v>
      </c>
      <c r="P251" s="7">
        <v>30</v>
      </c>
    </row>
    <row r="252" spans="1:16" x14ac:dyDescent="0.2">
      <c r="A252" s="3">
        <v>186401</v>
      </c>
      <c r="B252" s="6" t="s">
        <v>249</v>
      </c>
      <c r="C252" s="6" t="s">
        <v>1485</v>
      </c>
      <c r="D252" s="7">
        <v>202191.52</v>
      </c>
      <c r="E252" s="7">
        <v>144463.29</v>
      </c>
      <c r="F252" s="7">
        <v>98450.13</v>
      </c>
      <c r="G252" s="7">
        <v>49774.25</v>
      </c>
      <c r="H252" s="7">
        <v>13367.56</v>
      </c>
      <c r="I252" s="7">
        <v>-15135.65</v>
      </c>
      <c r="J252" s="7">
        <v>5833406.0300000003</v>
      </c>
      <c r="K252" s="7">
        <v>5642298.5800000001</v>
      </c>
      <c r="L252" s="7">
        <v>5482812.7999999998</v>
      </c>
      <c r="M252" s="7">
        <v>5312382.1900000004</v>
      </c>
      <c r="N252" s="7">
        <v>5080630.63</v>
      </c>
      <c r="O252" s="7">
        <v>4571657.51</v>
      </c>
      <c r="P252" s="7">
        <v>3639333.8</v>
      </c>
    </row>
    <row r="253" spans="1:16" x14ac:dyDescent="0.2">
      <c r="A253" s="3">
        <v>186500</v>
      </c>
      <c r="B253" s="6" t="s">
        <v>114</v>
      </c>
      <c r="C253" s="6" t="s">
        <v>1484</v>
      </c>
      <c r="D253" s="7">
        <v>14591612.630000001</v>
      </c>
      <c r="E253" s="7">
        <v>14591612.630000001</v>
      </c>
      <c r="F253" s="7">
        <v>19810228.219999999</v>
      </c>
      <c r="G253" s="7">
        <v>16534939.98</v>
      </c>
      <c r="H253" s="7">
        <v>19957207.850000001</v>
      </c>
      <c r="I253" s="7">
        <v>21529948.219999999</v>
      </c>
      <c r="J253" s="7">
        <v>7416190.5499999998</v>
      </c>
      <c r="K253" s="7">
        <v>7917337.3499999996</v>
      </c>
      <c r="L253" s="7">
        <v>8433085.0500000007</v>
      </c>
      <c r="M253" s="7">
        <v>6817147.6699999999</v>
      </c>
      <c r="N253" s="7">
        <v>6831829.4299999997</v>
      </c>
      <c r="O253" s="7">
        <v>10521136</v>
      </c>
      <c r="P253" s="7">
        <v>10521136</v>
      </c>
    </row>
    <row r="254" spans="1:16" x14ac:dyDescent="0.2">
      <c r="A254" s="3">
        <v>186630</v>
      </c>
      <c r="B254" s="6" t="s">
        <v>250</v>
      </c>
      <c r="C254" s="6" t="s">
        <v>1483</v>
      </c>
      <c r="D254" s="7">
        <v>628000</v>
      </c>
      <c r="E254" s="7">
        <v>0</v>
      </c>
      <c r="F254" s="7">
        <v>0</v>
      </c>
      <c r="G254" s="7">
        <v>545000</v>
      </c>
      <c r="H254" s="7">
        <v>545000</v>
      </c>
      <c r="I254" s="7">
        <v>0</v>
      </c>
      <c r="J254" s="7">
        <v>150000</v>
      </c>
      <c r="K254" s="7">
        <v>0</v>
      </c>
      <c r="L254" s="7">
        <v>0</v>
      </c>
      <c r="M254" s="7">
        <v>0</v>
      </c>
      <c r="N254" s="7">
        <v>0</v>
      </c>
      <c r="O254" s="7">
        <v>0</v>
      </c>
      <c r="P254" s="7">
        <v>0</v>
      </c>
    </row>
    <row r="255" spans="1:16" x14ac:dyDescent="0.2">
      <c r="A255" s="3">
        <v>186635</v>
      </c>
      <c r="B255" s="6" t="s">
        <v>251</v>
      </c>
      <c r="C255" s="6" t="s">
        <v>1482</v>
      </c>
      <c r="D255" s="7">
        <v>0</v>
      </c>
      <c r="E255" s="7">
        <v>0</v>
      </c>
      <c r="F255" s="7">
        <v>0</v>
      </c>
      <c r="G255" s="7">
        <v>1015000</v>
      </c>
      <c r="H255" s="7">
        <v>1015000</v>
      </c>
      <c r="I255" s="7">
        <v>0</v>
      </c>
      <c r="J255" s="7">
        <v>892000</v>
      </c>
      <c r="K255" s="7">
        <v>0</v>
      </c>
      <c r="L255" s="7">
        <v>0</v>
      </c>
      <c r="M255" s="7">
        <v>227000</v>
      </c>
      <c r="N255" s="7">
        <v>227000</v>
      </c>
      <c r="O255" s="7">
        <v>0</v>
      </c>
      <c r="P255" s="7">
        <v>0</v>
      </c>
    </row>
    <row r="256" spans="1:16" x14ac:dyDescent="0.2">
      <c r="A256" s="3">
        <v>123020</v>
      </c>
      <c r="B256" s="6" t="s">
        <v>252</v>
      </c>
      <c r="C256" s="6" t="s">
        <v>1481</v>
      </c>
      <c r="D256" s="7">
        <v>389142.02</v>
      </c>
      <c r="E256" s="7">
        <v>389142.02</v>
      </c>
      <c r="F256" s="7">
        <v>389142.02</v>
      </c>
      <c r="G256" s="7">
        <v>368624.85</v>
      </c>
      <c r="H256" s="7">
        <v>368624.85</v>
      </c>
      <c r="I256" s="7">
        <v>368624.85</v>
      </c>
      <c r="J256" s="7">
        <v>348203.39</v>
      </c>
      <c r="K256" s="7">
        <v>348203.39</v>
      </c>
      <c r="L256" s="7">
        <v>348203.39</v>
      </c>
      <c r="M256" s="7">
        <v>477006.26</v>
      </c>
      <c r="N256" s="7">
        <v>326727.26</v>
      </c>
      <c r="O256" s="7">
        <v>326727.26</v>
      </c>
      <c r="P256" s="7">
        <v>150000</v>
      </c>
    </row>
    <row r="257" spans="1:16" x14ac:dyDescent="0.2">
      <c r="A257" s="3">
        <v>124005</v>
      </c>
      <c r="B257" s="6" t="s">
        <v>253</v>
      </c>
      <c r="C257" s="6" t="s">
        <v>1480</v>
      </c>
      <c r="D257" s="7">
        <v>2000</v>
      </c>
      <c r="E257" s="7">
        <v>2000</v>
      </c>
      <c r="F257" s="7">
        <v>2000</v>
      </c>
      <c r="G257" s="7">
        <v>2000</v>
      </c>
      <c r="H257" s="7">
        <v>2000</v>
      </c>
      <c r="I257" s="7">
        <v>2000</v>
      </c>
      <c r="J257" s="7">
        <v>2000</v>
      </c>
      <c r="K257" s="7">
        <v>2000</v>
      </c>
      <c r="L257" s="7">
        <v>2000</v>
      </c>
      <c r="M257" s="7">
        <v>2000</v>
      </c>
      <c r="N257" s="7">
        <v>2000</v>
      </c>
      <c r="O257" s="7">
        <v>2000</v>
      </c>
      <c r="P257" s="7">
        <v>0</v>
      </c>
    </row>
    <row r="258" spans="1:16" x14ac:dyDescent="0.2">
      <c r="A258" s="3">
        <v>124040</v>
      </c>
      <c r="B258" s="6" t="s">
        <v>254</v>
      </c>
      <c r="C258" s="6" t="s">
        <v>1479</v>
      </c>
      <c r="D258" s="7">
        <v>0</v>
      </c>
      <c r="E258" s="7">
        <v>0</v>
      </c>
      <c r="F258" s="7">
        <v>0</v>
      </c>
      <c r="G258" s="7">
        <v>0</v>
      </c>
      <c r="H258" s="7">
        <v>0</v>
      </c>
      <c r="I258" s="7">
        <v>0</v>
      </c>
      <c r="J258" s="7">
        <v>0</v>
      </c>
      <c r="K258" s="7">
        <v>0</v>
      </c>
      <c r="L258" s="7">
        <v>0</v>
      </c>
      <c r="M258" s="7">
        <v>0</v>
      </c>
      <c r="N258" s="7">
        <v>0</v>
      </c>
      <c r="O258" s="7">
        <v>0</v>
      </c>
      <c r="P258" s="7">
        <v>0</v>
      </c>
    </row>
    <row r="259" spans="1:16" x14ac:dyDescent="0.2">
      <c r="A259" s="3">
        <v>124050</v>
      </c>
      <c r="B259" s="6" t="s">
        <v>255</v>
      </c>
      <c r="C259" s="6" t="s">
        <v>1478</v>
      </c>
      <c r="D259" s="7">
        <v>10000</v>
      </c>
      <c r="E259" s="7">
        <v>10000</v>
      </c>
      <c r="F259" s="7">
        <v>10000</v>
      </c>
      <c r="G259" s="7">
        <v>10000</v>
      </c>
      <c r="H259" s="7">
        <v>10000</v>
      </c>
      <c r="I259" s="7">
        <v>10000</v>
      </c>
      <c r="J259" s="7">
        <v>10000</v>
      </c>
      <c r="K259" s="7">
        <v>10000</v>
      </c>
      <c r="L259" s="7">
        <v>10000</v>
      </c>
      <c r="M259" s="7">
        <v>10000</v>
      </c>
      <c r="N259" s="7">
        <v>10000</v>
      </c>
      <c r="O259" s="7">
        <v>10000</v>
      </c>
      <c r="P259" s="7">
        <v>0</v>
      </c>
    </row>
    <row r="260" spans="1:16" x14ac:dyDescent="0.2">
      <c r="A260" s="3">
        <v>124059</v>
      </c>
      <c r="B260" s="6" t="s">
        <v>256</v>
      </c>
      <c r="C260" s="6" t="s">
        <v>1477</v>
      </c>
      <c r="D260" s="7">
        <v>0</v>
      </c>
      <c r="E260" s="7">
        <v>0</v>
      </c>
      <c r="F260" s="7">
        <v>0</v>
      </c>
      <c r="G260" s="7">
        <v>0</v>
      </c>
      <c r="H260" s="7">
        <v>0</v>
      </c>
      <c r="I260" s="7">
        <v>0</v>
      </c>
      <c r="J260" s="7">
        <v>0</v>
      </c>
      <c r="K260" s="7">
        <v>0</v>
      </c>
      <c r="L260" s="7">
        <v>0</v>
      </c>
      <c r="M260" s="7">
        <v>0</v>
      </c>
      <c r="N260" s="7">
        <v>0</v>
      </c>
      <c r="O260" s="7">
        <v>0</v>
      </c>
      <c r="P260" s="7">
        <v>0</v>
      </c>
    </row>
    <row r="261" spans="1:16" x14ac:dyDescent="0.2">
      <c r="A261" s="3">
        <v>124099</v>
      </c>
      <c r="B261" s="6" t="s">
        <v>257</v>
      </c>
      <c r="C261" s="6" t="s">
        <v>1476</v>
      </c>
      <c r="D261" s="7">
        <v>0</v>
      </c>
      <c r="E261" s="7">
        <v>0</v>
      </c>
      <c r="F261" s="7">
        <v>0</v>
      </c>
      <c r="G261" s="7">
        <v>0</v>
      </c>
      <c r="H261" s="7">
        <v>0</v>
      </c>
      <c r="I261" s="7">
        <v>0</v>
      </c>
      <c r="J261" s="7">
        <v>0</v>
      </c>
      <c r="K261" s="7">
        <v>0</v>
      </c>
      <c r="L261" s="7">
        <v>0</v>
      </c>
      <c r="M261" s="7">
        <v>0</v>
      </c>
      <c r="N261" s="7">
        <v>0</v>
      </c>
      <c r="O261" s="7">
        <v>0</v>
      </c>
      <c r="P261" s="7">
        <v>0</v>
      </c>
    </row>
    <row r="262" spans="1:16" x14ac:dyDescent="0.2">
      <c r="A262" s="3">
        <v>124301</v>
      </c>
      <c r="B262" s="6" t="s">
        <v>258</v>
      </c>
      <c r="C262" s="6" t="s">
        <v>1475</v>
      </c>
      <c r="D262" s="7">
        <v>1862179.19</v>
      </c>
      <c r="E262" s="7">
        <v>1862179.19</v>
      </c>
      <c r="F262" s="7">
        <v>1862179.19</v>
      </c>
      <c r="G262" s="7">
        <v>1862179.19</v>
      </c>
      <c r="H262" s="7">
        <v>1862179.19</v>
      </c>
      <c r="I262" s="7">
        <v>1862179.19</v>
      </c>
      <c r="J262" s="7">
        <v>1862179.19</v>
      </c>
      <c r="K262" s="7">
        <v>1862179.19</v>
      </c>
      <c r="L262" s="7">
        <v>1862179.19</v>
      </c>
      <c r="M262" s="7">
        <v>1862179.19</v>
      </c>
      <c r="N262" s="7">
        <v>1862179.19</v>
      </c>
      <c r="O262" s="7">
        <v>1862179.19</v>
      </c>
      <c r="P262" s="7">
        <v>1862179.19</v>
      </c>
    </row>
    <row r="263" spans="1:16" x14ac:dyDescent="0.2">
      <c r="A263" s="3">
        <v>124100</v>
      </c>
      <c r="B263" s="6" t="s">
        <v>259</v>
      </c>
      <c r="C263" s="6" t="s">
        <v>1474</v>
      </c>
      <c r="D263" s="7">
        <v>8411750.9800000004</v>
      </c>
      <c r="E263" s="7">
        <v>5910786</v>
      </c>
      <c r="F263" s="7">
        <v>5925099</v>
      </c>
      <c r="G263" s="7">
        <v>5939412</v>
      </c>
      <c r="H263" s="7">
        <v>5953725</v>
      </c>
      <c r="I263" s="7">
        <v>5968038</v>
      </c>
      <c r="J263" s="7">
        <v>5505021</v>
      </c>
      <c r="K263" s="7">
        <v>5519334</v>
      </c>
      <c r="L263" s="7">
        <v>5533647</v>
      </c>
      <c r="M263" s="7">
        <v>5547960</v>
      </c>
      <c r="N263" s="7">
        <v>5562273</v>
      </c>
      <c r="O263" s="7">
        <v>5576586</v>
      </c>
      <c r="P263" s="7">
        <v>5590899</v>
      </c>
    </row>
    <row r="264" spans="1:16" x14ac:dyDescent="0.2">
      <c r="A264" s="3">
        <v>124101</v>
      </c>
      <c r="B264" s="6" t="s">
        <v>260</v>
      </c>
      <c r="C264" s="6" t="s">
        <v>1473</v>
      </c>
      <c r="D264" s="7">
        <v>2802656</v>
      </c>
      <c r="E264" s="7">
        <v>2553351</v>
      </c>
      <c r="F264" s="7">
        <v>2559363</v>
      </c>
      <c r="G264" s="7">
        <v>2565375</v>
      </c>
      <c r="H264" s="7">
        <v>2571387</v>
      </c>
      <c r="I264" s="7">
        <v>2577399</v>
      </c>
      <c r="J264" s="7">
        <v>2583411</v>
      </c>
      <c r="K264" s="7">
        <v>2589423</v>
      </c>
      <c r="L264" s="7">
        <v>2595435</v>
      </c>
      <c r="M264" s="7">
        <v>2601447.08</v>
      </c>
      <c r="N264" s="7">
        <v>2607459.16</v>
      </c>
      <c r="O264" s="7">
        <v>2613471.2400000002</v>
      </c>
      <c r="P264" s="7">
        <v>2619483.3199999998</v>
      </c>
    </row>
    <row r="265" spans="1:16" x14ac:dyDescent="0.2">
      <c r="A265" s="3">
        <v>124102</v>
      </c>
      <c r="B265" s="6" t="s">
        <v>261</v>
      </c>
      <c r="C265" s="6" t="s">
        <v>1472</v>
      </c>
      <c r="D265" s="7">
        <v>8107311.0300000003</v>
      </c>
      <c r="E265" s="7">
        <v>8131648.2800000003</v>
      </c>
      <c r="F265" s="7">
        <v>8155985.5300000003</v>
      </c>
      <c r="G265" s="7">
        <v>8140683.4500000002</v>
      </c>
      <c r="H265" s="7">
        <v>8165020.7000000002</v>
      </c>
      <c r="I265" s="7">
        <v>8189357.9500000002</v>
      </c>
      <c r="J265" s="7">
        <v>8213695.2000000002</v>
      </c>
      <c r="K265" s="7">
        <v>8238032.4500000002</v>
      </c>
      <c r="L265" s="7">
        <v>8262369.7000000002</v>
      </c>
      <c r="M265" s="7">
        <v>8279513</v>
      </c>
      <c r="N265" s="7">
        <v>8301563.6699999999</v>
      </c>
      <c r="O265" s="7">
        <v>8278763.3399999999</v>
      </c>
      <c r="P265" s="7">
        <v>8300814.0099999998</v>
      </c>
    </row>
    <row r="266" spans="1:16" x14ac:dyDescent="0.2">
      <c r="A266" s="3">
        <v>124103</v>
      </c>
      <c r="B266" s="6" t="s">
        <v>262</v>
      </c>
      <c r="C266" s="6" t="s">
        <v>1471</v>
      </c>
      <c r="D266" s="7">
        <v>5754226.96</v>
      </c>
      <c r="E266" s="7">
        <v>8549418.75</v>
      </c>
      <c r="F266" s="7">
        <v>8573992.5</v>
      </c>
      <c r="G266" s="7">
        <v>8598566.25</v>
      </c>
      <c r="H266" s="7">
        <v>8623140</v>
      </c>
      <c r="I266" s="7">
        <v>8647713.75</v>
      </c>
      <c r="J266" s="7">
        <v>8410691.5</v>
      </c>
      <c r="K266" s="7">
        <v>8435265.25</v>
      </c>
      <c r="L266" s="7">
        <v>8459839</v>
      </c>
      <c r="M266" s="7">
        <v>8484412.75</v>
      </c>
      <c r="N266" s="7">
        <v>8508986.5</v>
      </c>
      <c r="O266" s="7">
        <v>8533560.25</v>
      </c>
      <c r="P266" s="7">
        <v>8509505.3800000008</v>
      </c>
    </row>
    <row r="267" spans="1:16" x14ac:dyDescent="0.2">
      <c r="A267" s="3">
        <v>124104</v>
      </c>
      <c r="B267" s="6" t="s">
        <v>263</v>
      </c>
      <c r="C267" s="6" t="s">
        <v>1470</v>
      </c>
      <c r="D267" s="7">
        <v>5299101.5</v>
      </c>
      <c r="E267" s="7">
        <v>5316623.25</v>
      </c>
      <c r="F267" s="7">
        <v>5334145</v>
      </c>
      <c r="G267" s="7">
        <v>5351666.75</v>
      </c>
      <c r="H267" s="7">
        <v>5369188.5</v>
      </c>
      <c r="I267" s="7">
        <v>5386710.25</v>
      </c>
      <c r="J267" s="7">
        <v>5404232</v>
      </c>
      <c r="K267" s="7">
        <v>5421753.75</v>
      </c>
      <c r="L267" s="7">
        <v>5439275.5</v>
      </c>
      <c r="M267" s="7">
        <v>5458710</v>
      </c>
      <c r="N267" s="7">
        <v>5476869.3300000001</v>
      </c>
      <c r="O267" s="7">
        <v>5495028.6600000001</v>
      </c>
      <c r="P267" s="7">
        <v>5513187.9900000002</v>
      </c>
    </row>
    <row r="268" spans="1:16" x14ac:dyDescent="0.2">
      <c r="A268" s="3">
        <v>124107</v>
      </c>
      <c r="B268" s="6" t="s">
        <v>264</v>
      </c>
      <c r="C268" s="6" t="s">
        <v>1469</v>
      </c>
      <c r="D268" s="7">
        <v>973341.51</v>
      </c>
      <c r="E268" s="7">
        <v>976572.93</v>
      </c>
      <c r="F268" s="7">
        <v>979804.35</v>
      </c>
      <c r="G268" s="7">
        <v>983035.77</v>
      </c>
      <c r="H268" s="7">
        <v>986267.19</v>
      </c>
      <c r="I268" s="7">
        <v>989498.61</v>
      </c>
      <c r="J268" s="7">
        <v>992730.03</v>
      </c>
      <c r="K268" s="7">
        <v>995961.45</v>
      </c>
      <c r="L268" s="7">
        <v>999192.87</v>
      </c>
      <c r="M268" s="7">
        <v>1002795.5</v>
      </c>
      <c r="N268" s="7">
        <v>1006150.67</v>
      </c>
      <c r="O268" s="7">
        <v>1009505.84</v>
      </c>
      <c r="P268" s="7">
        <v>1012861.01</v>
      </c>
    </row>
    <row r="269" spans="1:16" x14ac:dyDescent="0.2">
      <c r="A269" s="3">
        <v>124108</v>
      </c>
      <c r="B269" s="6" t="s">
        <v>265</v>
      </c>
      <c r="C269" s="6" t="s">
        <v>1468</v>
      </c>
      <c r="D269" s="7">
        <v>9260129.4100000001</v>
      </c>
      <c r="E269" s="7">
        <v>9292865.4900000002</v>
      </c>
      <c r="F269" s="7">
        <v>9325601.5700000003</v>
      </c>
      <c r="G269" s="7">
        <v>9358337.6500000004</v>
      </c>
      <c r="H269" s="7">
        <v>9391073.7300000004</v>
      </c>
      <c r="I269" s="7">
        <v>9423809.8100000005</v>
      </c>
      <c r="J269" s="7">
        <v>9195605.8900000006</v>
      </c>
      <c r="K269" s="7">
        <v>9228341.9700000007</v>
      </c>
      <c r="L269" s="7">
        <v>9261078.0500000007</v>
      </c>
      <c r="M269" s="7">
        <v>9293814.1300000008</v>
      </c>
      <c r="N269" s="7">
        <v>9326550.2100000009</v>
      </c>
      <c r="O269" s="7">
        <v>9359286.2899999991</v>
      </c>
      <c r="P269" s="7">
        <v>9394688.75</v>
      </c>
    </row>
    <row r="270" spans="1:16" x14ac:dyDescent="0.2">
      <c r="A270" s="3">
        <v>124109</v>
      </c>
      <c r="B270" s="6" t="s">
        <v>266</v>
      </c>
      <c r="C270" s="6" t="s">
        <v>1467</v>
      </c>
      <c r="D270" s="7">
        <v>10481020.859999999</v>
      </c>
      <c r="E270" s="7">
        <v>10521941.77</v>
      </c>
      <c r="F270" s="7">
        <v>10562862.68</v>
      </c>
      <c r="G270" s="7">
        <v>10603783.59</v>
      </c>
      <c r="H270" s="7">
        <v>10644704.5</v>
      </c>
      <c r="I270" s="7">
        <v>10685625.41</v>
      </c>
      <c r="J270" s="7">
        <v>10726546.32</v>
      </c>
      <c r="K270" s="7">
        <v>10767467.23</v>
      </c>
      <c r="L270" s="7">
        <v>10808388.140000001</v>
      </c>
      <c r="M270" s="7">
        <v>10650035.83</v>
      </c>
      <c r="N270" s="7">
        <v>10668815.27</v>
      </c>
      <c r="O270" s="7">
        <v>10687594.710000001</v>
      </c>
      <c r="P270" s="7">
        <v>10969853.039999999</v>
      </c>
    </row>
    <row r="271" spans="1:16" x14ac:dyDescent="0.2">
      <c r="A271" s="3">
        <v>181000</v>
      </c>
      <c r="B271" s="6" t="s">
        <v>162</v>
      </c>
      <c r="C271" s="6" t="s">
        <v>1466</v>
      </c>
      <c r="D271" s="7">
        <v>-1311198</v>
      </c>
      <c r="E271" s="7">
        <v>-1311198</v>
      </c>
      <c r="F271" s="7">
        <v>-1310575</v>
      </c>
      <c r="G271" s="7">
        <v>-1309329</v>
      </c>
      <c r="H271" s="7">
        <v>-1305769</v>
      </c>
      <c r="I271" s="7">
        <v>-1302209</v>
      </c>
      <c r="J271" s="7">
        <v>-1298649</v>
      </c>
      <c r="K271" s="7">
        <v>-1295712</v>
      </c>
      <c r="L271" s="7">
        <v>-1292775</v>
      </c>
      <c r="M271" s="7">
        <v>-1350354</v>
      </c>
      <c r="N271" s="7">
        <v>-1347417</v>
      </c>
      <c r="O271" s="7">
        <v>-1344480</v>
      </c>
      <c r="P271" s="7">
        <v>-1344480</v>
      </c>
    </row>
    <row r="272" spans="1:16" x14ac:dyDescent="0.2">
      <c r="A272" s="3">
        <v>181026</v>
      </c>
      <c r="B272" s="6" t="s">
        <v>267</v>
      </c>
      <c r="C272" s="6" t="s">
        <v>1465</v>
      </c>
      <c r="D272" s="7">
        <v>40640</v>
      </c>
      <c r="E272" s="7">
        <v>40320</v>
      </c>
      <c r="F272" s="7">
        <v>40000</v>
      </c>
      <c r="G272" s="7">
        <v>39680</v>
      </c>
      <c r="H272" s="7">
        <v>39360</v>
      </c>
      <c r="I272" s="7">
        <v>39040</v>
      </c>
      <c r="J272" s="7">
        <v>38720</v>
      </c>
      <c r="K272" s="7">
        <v>38400</v>
      </c>
      <c r="L272" s="7">
        <v>38080</v>
      </c>
      <c r="M272" s="7">
        <v>37760</v>
      </c>
      <c r="N272" s="7">
        <v>37440</v>
      </c>
      <c r="O272" s="7">
        <v>37120</v>
      </c>
      <c r="P272" s="7">
        <v>36800</v>
      </c>
    </row>
    <row r="273" spans="1:16" x14ac:dyDescent="0.2">
      <c r="A273" s="3">
        <v>181072</v>
      </c>
      <c r="B273" s="6" t="s">
        <v>268</v>
      </c>
      <c r="C273" s="6" t="s">
        <v>1464</v>
      </c>
      <c r="D273" s="7">
        <v>12596</v>
      </c>
      <c r="E273" s="7">
        <v>12314</v>
      </c>
      <c r="F273" s="7">
        <v>12032</v>
      </c>
      <c r="G273" s="7">
        <v>11750</v>
      </c>
      <c r="H273" s="7">
        <v>11468</v>
      </c>
      <c r="I273" s="7">
        <v>11186</v>
      </c>
      <c r="J273" s="7">
        <v>10904</v>
      </c>
      <c r="K273" s="7">
        <v>10622</v>
      </c>
      <c r="L273" s="7">
        <v>10340</v>
      </c>
      <c r="M273" s="7">
        <v>10058</v>
      </c>
      <c r="N273" s="7">
        <v>9776</v>
      </c>
      <c r="O273" s="7">
        <v>9494</v>
      </c>
      <c r="P273" s="7">
        <v>9212</v>
      </c>
    </row>
    <row r="274" spans="1:16" x14ac:dyDescent="0.2">
      <c r="A274" s="3">
        <v>181073</v>
      </c>
      <c r="B274" s="6" t="s">
        <v>269</v>
      </c>
      <c r="C274" s="6" t="s">
        <v>1463</v>
      </c>
      <c r="D274" s="7">
        <v>23550</v>
      </c>
      <c r="E274" s="7">
        <v>23325</v>
      </c>
      <c r="F274" s="7">
        <v>23100</v>
      </c>
      <c r="G274" s="7">
        <v>22875</v>
      </c>
      <c r="H274" s="7">
        <v>22650</v>
      </c>
      <c r="I274" s="7">
        <v>22425</v>
      </c>
      <c r="J274" s="7">
        <v>22200</v>
      </c>
      <c r="K274" s="7">
        <v>21975</v>
      </c>
      <c r="L274" s="7">
        <v>21750</v>
      </c>
      <c r="M274" s="7">
        <v>21525</v>
      </c>
      <c r="N274" s="7">
        <v>21300</v>
      </c>
      <c r="O274" s="7">
        <v>21075</v>
      </c>
      <c r="P274" s="7">
        <v>20850</v>
      </c>
    </row>
    <row r="275" spans="1:16" x14ac:dyDescent="0.2">
      <c r="A275" s="3">
        <v>181074</v>
      </c>
      <c r="B275" s="6" t="s">
        <v>270</v>
      </c>
      <c r="C275" s="6" t="s">
        <v>1462</v>
      </c>
      <c r="D275" s="7">
        <v>44750</v>
      </c>
      <c r="E275" s="7">
        <v>44500</v>
      </c>
      <c r="F275" s="7">
        <v>44250</v>
      </c>
      <c r="G275" s="7">
        <v>44000</v>
      </c>
      <c r="H275" s="7">
        <v>43750</v>
      </c>
      <c r="I275" s="7">
        <v>43500</v>
      </c>
      <c r="J275" s="7">
        <v>43250</v>
      </c>
      <c r="K275" s="7">
        <v>43000</v>
      </c>
      <c r="L275" s="7">
        <v>42750</v>
      </c>
      <c r="M275" s="7">
        <v>42500</v>
      </c>
      <c r="N275" s="7">
        <v>42250</v>
      </c>
      <c r="O275" s="7">
        <v>42000</v>
      </c>
      <c r="P275" s="7">
        <v>41750</v>
      </c>
    </row>
    <row r="276" spans="1:16" x14ac:dyDescent="0.2">
      <c r="A276" s="3">
        <v>181075</v>
      </c>
      <c r="B276" s="6" t="s">
        <v>271</v>
      </c>
      <c r="C276" s="6" t="s">
        <v>1461</v>
      </c>
      <c r="D276" s="7">
        <v>92665</v>
      </c>
      <c r="E276" s="7">
        <v>92176</v>
      </c>
      <c r="F276" s="7">
        <v>91687</v>
      </c>
      <c r="G276" s="7">
        <v>91198</v>
      </c>
      <c r="H276" s="7">
        <v>90709</v>
      </c>
      <c r="I276" s="7">
        <v>90220</v>
      </c>
      <c r="J276" s="7">
        <v>89731</v>
      </c>
      <c r="K276" s="7">
        <v>89242</v>
      </c>
      <c r="L276" s="7">
        <v>88753</v>
      </c>
      <c r="M276" s="7">
        <v>88264</v>
      </c>
      <c r="N276" s="7">
        <v>87775</v>
      </c>
      <c r="O276" s="7">
        <v>87286</v>
      </c>
      <c r="P276" s="7">
        <v>86797</v>
      </c>
    </row>
    <row r="277" spans="1:16" x14ac:dyDescent="0.2">
      <c r="A277" s="3">
        <v>181076</v>
      </c>
      <c r="B277" s="6" t="s">
        <v>272</v>
      </c>
      <c r="C277" s="6" t="s">
        <v>1460</v>
      </c>
      <c r="D277" s="7">
        <v>84316</v>
      </c>
      <c r="E277" s="7">
        <v>83888</v>
      </c>
      <c r="F277" s="7">
        <v>83460</v>
      </c>
      <c r="G277" s="7">
        <v>83032</v>
      </c>
      <c r="H277" s="7">
        <v>82604</v>
      </c>
      <c r="I277" s="7">
        <v>82176</v>
      </c>
      <c r="J277" s="7">
        <v>81748</v>
      </c>
      <c r="K277" s="7">
        <v>81320</v>
      </c>
      <c r="L277" s="7">
        <v>80892</v>
      </c>
      <c r="M277" s="7">
        <v>80464</v>
      </c>
      <c r="N277" s="7">
        <v>80036</v>
      </c>
      <c r="O277" s="7">
        <v>79608</v>
      </c>
      <c r="P277" s="7">
        <v>79180</v>
      </c>
    </row>
    <row r="278" spans="1:16" x14ac:dyDescent="0.2">
      <c r="A278" s="3">
        <v>181078</v>
      </c>
      <c r="B278" s="6" t="s">
        <v>272</v>
      </c>
      <c r="C278" s="6" t="s">
        <v>1459</v>
      </c>
      <c r="D278" s="7">
        <v>123635</v>
      </c>
      <c r="E278" s="7">
        <v>122070</v>
      </c>
      <c r="F278" s="7">
        <v>120505</v>
      </c>
      <c r="G278" s="7">
        <v>118940</v>
      </c>
      <c r="H278" s="7">
        <v>117375</v>
      </c>
      <c r="I278" s="7">
        <v>115810</v>
      </c>
      <c r="J278" s="7">
        <v>114245</v>
      </c>
      <c r="K278" s="7">
        <v>112680</v>
      </c>
      <c r="L278" s="7">
        <v>111115</v>
      </c>
      <c r="M278" s="7">
        <v>109550</v>
      </c>
      <c r="N278" s="7">
        <v>107985</v>
      </c>
      <c r="O278" s="7">
        <v>106420</v>
      </c>
      <c r="P278" s="7">
        <v>104855</v>
      </c>
    </row>
    <row r="279" spans="1:16" x14ac:dyDescent="0.2">
      <c r="A279" s="3">
        <v>181079</v>
      </c>
      <c r="B279" s="6" t="s">
        <v>273</v>
      </c>
      <c r="C279" s="6" t="s">
        <v>1458</v>
      </c>
      <c r="D279" s="7">
        <v>91304</v>
      </c>
      <c r="E279" s="7">
        <v>90852</v>
      </c>
      <c r="F279" s="7">
        <v>90400</v>
      </c>
      <c r="G279" s="7">
        <v>89948</v>
      </c>
      <c r="H279" s="7">
        <v>89496</v>
      </c>
      <c r="I279" s="7">
        <v>89044</v>
      </c>
      <c r="J279" s="7">
        <v>88592</v>
      </c>
      <c r="K279" s="7">
        <v>88140</v>
      </c>
      <c r="L279" s="7">
        <v>87688</v>
      </c>
      <c r="M279" s="7">
        <v>87236</v>
      </c>
      <c r="N279" s="7">
        <v>86784</v>
      </c>
      <c r="O279" s="7">
        <v>86332</v>
      </c>
      <c r="P279" s="7">
        <v>85880</v>
      </c>
    </row>
    <row r="280" spans="1:16" x14ac:dyDescent="0.2">
      <c r="A280" s="3">
        <v>181080</v>
      </c>
      <c r="B280" s="6" t="s">
        <v>274</v>
      </c>
      <c r="C280" s="6" t="s">
        <v>1457</v>
      </c>
      <c r="D280" s="7">
        <v>76197</v>
      </c>
      <c r="E280" s="7">
        <v>75316</v>
      </c>
      <c r="F280" s="7">
        <v>74435</v>
      </c>
      <c r="G280" s="7">
        <v>73554</v>
      </c>
      <c r="H280" s="7">
        <v>72673</v>
      </c>
      <c r="I280" s="7">
        <v>71792</v>
      </c>
      <c r="J280" s="7">
        <v>70911</v>
      </c>
      <c r="K280" s="7">
        <v>70030</v>
      </c>
      <c r="L280" s="7">
        <v>69149</v>
      </c>
      <c r="M280" s="7">
        <v>68268</v>
      </c>
      <c r="N280" s="7">
        <v>67387</v>
      </c>
      <c r="O280" s="7">
        <v>66506</v>
      </c>
      <c r="P280" s="7">
        <v>65625</v>
      </c>
    </row>
    <row r="281" spans="1:16" x14ac:dyDescent="0.2">
      <c r="A281" s="3">
        <v>181081</v>
      </c>
      <c r="B281" s="6" t="s">
        <v>273</v>
      </c>
      <c r="C281" s="6" t="s">
        <v>1456</v>
      </c>
      <c r="D281" s="7">
        <v>57057</v>
      </c>
      <c r="E281" s="7">
        <v>56784</v>
      </c>
      <c r="F281" s="7">
        <v>56511</v>
      </c>
      <c r="G281" s="7">
        <v>56238</v>
      </c>
      <c r="H281" s="7">
        <v>55965</v>
      </c>
      <c r="I281" s="7">
        <v>55692</v>
      </c>
      <c r="J281" s="7">
        <v>55419</v>
      </c>
      <c r="K281" s="7">
        <v>55146</v>
      </c>
      <c r="L281" s="7">
        <v>54873</v>
      </c>
      <c r="M281" s="7">
        <v>54600</v>
      </c>
      <c r="N281" s="7">
        <v>54327</v>
      </c>
      <c r="O281" s="7">
        <v>54054</v>
      </c>
      <c r="P281" s="7">
        <v>53781</v>
      </c>
    </row>
    <row r="282" spans="1:16" x14ac:dyDescent="0.2">
      <c r="A282" s="3">
        <v>181085</v>
      </c>
      <c r="B282" s="6" t="s">
        <v>275</v>
      </c>
      <c r="C282" s="6" t="s">
        <v>1455</v>
      </c>
      <c r="D282" s="7">
        <v>87095</v>
      </c>
      <c r="E282" s="7">
        <v>86281</v>
      </c>
      <c r="F282" s="7">
        <v>85467</v>
      </c>
      <c r="G282" s="7">
        <v>84653</v>
      </c>
      <c r="H282" s="7">
        <v>83839</v>
      </c>
      <c r="I282" s="7">
        <v>83025</v>
      </c>
      <c r="J282" s="7">
        <v>82211</v>
      </c>
      <c r="K282" s="7">
        <v>81397</v>
      </c>
      <c r="L282" s="7">
        <v>80583</v>
      </c>
      <c r="M282" s="7">
        <v>79769</v>
      </c>
      <c r="N282" s="7">
        <v>78955</v>
      </c>
      <c r="O282" s="7">
        <v>78141</v>
      </c>
      <c r="P282" s="7">
        <v>77327</v>
      </c>
    </row>
    <row r="283" spans="1:16" x14ac:dyDescent="0.2">
      <c r="A283" s="3">
        <v>181086</v>
      </c>
      <c r="B283" s="6" t="s">
        <v>276</v>
      </c>
      <c r="C283" s="6" t="s">
        <v>1454</v>
      </c>
      <c r="D283" s="7">
        <v>120790</v>
      </c>
      <c r="E283" s="7">
        <v>120276</v>
      </c>
      <c r="F283" s="7">
        <v>119762</v>
      </c>
      <c r="G283" s="7">
        <v>119248</v>
      </c>
      <c r="H283" s="7">
        <v>118734</v>
      </c>
      <c r="I283" s="7">
        <v>118220</v>
      </c>
      <c r="J283" s="7">
        <v>117706</v>
      </c>
      <c r="K283" s="7">
        <v>117192</v>
      </c>
      <c r="L283" s="7">
        <v>116678</v>
      </c>
      <c r="M283" s="7">
        <v>116164</v>
      </c>
      <c r="N283" s="7">
        <v>115650</v>
      </c>
      <c r="O283" s="7">
        <v>115136</v>
      </c>
      <c r="P283" s="7">
        <v>114622</v>
      </c>
    </row>
    <row r="284" spans="1:16" x14ac:dyDescent="0.2">
      <c r="A284" s="3">
        <v>181087</v>
      </c>
      <c r="B284" s="6" t="s">
        <v>277</v>
      </c>
      <c r="C284" s="6" t="s">
        <v>1453</v>
      </c>
      <c r="D284" s="7">
        <v>61124</v>
      </c>
      <c r="E284" s="7">
        <v>60865</v>
      </c>
      <c r="F284" s="7">
        <v>60606</v>
      </c>
      <c r="G284" s="7">
        <v>60347</v>
      </c>
      <c r="H284" s="7">
        <v>60088</v>
      </c>
      <c r="I284" s="7">
        <v>59829</v>
      </c>
      <c r="J284" s="7">
        <v>59570</v>
      </c>
      <c r="K284" s="7">
        <v>59311</v>
      </c>
      <c r="L284" s="7">
        <v>59052</v>
      </c>
      <c r="M284" s="7">
        <v>58793</v>
      </c>
      <c r="N284" s="7">
        <v>58534</v>
      </c>
      <c r="O284" s="7">
        <v>58275</v>
      </c>
      <c r="P284" s="7">
        <v>58016</v>
      </c>
    </row>
    <row r="285" spans="1:16" x14ac:dyDescent="0.2">
      <c r="A285" s="3">
        <v>181088</v>
      </c>
      <c r="B285" s="6" t="s">
        <v>278</v>
      </c>
      <c r="C285" s="6" t="s">
        <v>1452</v>
      </c>
      <c r="D285" s="7">
        <v>109472</v>
      </c>
      <c r="E285" s="7">
        <v>108850</v>
      </c>
      <c r="F285" s="7">
        <v>108228</v>
      </c>
      <c r="G285" s="7">
        <v>107606</v>
      </c>
      <c r="H285" s="7">
        <v>106984</v>
      </c>
      <c r="I285" s="7">
        <v>106362</v>
      </c>
      <c r="J285" s="7">
        <v>105740</v>
      </c>
      <c r="K285" s="7">
        <v>105118</v>
      </c>
      <c r="L285" s="7">
        <v>104496</v>
      </c>
      <c r="M285" s="7">
        <v>103874</v>
      </c>
      <c r="N285" s="7">
        <v>103252</v>
      </c>
      <c r="O285" s="7">
        <v>102630</v>
      </c>
      <c r="P285" s="7">
        <v>102008</v>
      </c>
    </row>
    <row r="286" spans="1:16" x14ac:dyDescent="0.2">
      <c r="A286" s="3">
        <v>181089</v>
      </c>
      <c r="B286" s="6" t="s">
        <v>279</v>
      </c>
      <c r="C286" s="6" t="s">
        <v>1451</v>
      </c>
      <c r="D286" s="7">
        <v>0</v>
      </c>
      <c r="E286" s="7">
        <v>0</v>
      </c>
      <c r="F286" s="7">
        <v>0</v>
      </c>
      <c r="G286" s="7">
        <v>0</v>
      </c>
      <c r="H286" s="7">
        <v>0</v>
      </c>
      <c r="I286" s="7">
        <v>0</v>
      </c>
      <c r="J286" s="7">
        <v>0</v>
      </c>
      <c r="K286" s="7">
        <v>0</v>
      </c>
      <c r="L286" s="7">
        <v>0</v>
      </c>
      <c r="M286" s="7">
        <v>0</v>
      </c>
      <c r="N286" s="7">
        <v>0</v>
      </c>
      <c r="O286" s="7">
        <v>0</v>
      </c>
      <c r="P286" s="7">
        <v>0</v>
      </c>
    </row>
    <row r="287" spans="1:16" x14ac:dyDescent="0.2">
      <c r="A287" s="3">
        <v>181091</v>
      </c>
      <c r="B287" s="6" t="s">
        <v>280</v>
      </c>
      <c r="C287" s="6" t="s">
        <v>1450</v>
      </c>
      <c r="D287" s="7">
        <v>3738</v>
      </c>
      <c r="E287" s="7">
        <v>3115</v>
      </c>
      <c r="F287" s="7">
        <v>2492</v>
      </c>
      <c r="G287" s="7">
        <v>1869</v>
      </c>
      <c r="H287" s="7">
        <v>1246</v>
      </c>
      <c r="I287" s="7">
        <v>623</v>
      </c>
      <c r="J287" s="7">
        <v>0</v>
      </c>
      <c r="K287" s="7">
        <v>0</v>
      </c>
      <c r="L287" s="7">
        <v>0</v>
      </c>
      <c r="M287" s="7">
        <v>0</v>
      </c>
      <c r="N287" s="7">
        <v>0</v>
      </c>
      <c r="O287" s="7">
        <v>0</v>
      </c>
      <c r="P287" s="7">
        <v>0</v>
      </c>
    </row>
    <row r="288" spans="1:16" x14ac:dyDescent="0.2">
      <c r="A288" s="3">
        <v>181093</v>
      </c>
      <c r="B288" s="6" t="s">
        <v>281</v>
      </c>
      <c r="C288" s="6" t="s">
        <v>1449</v>
      </c>
      <c r="D288" s="7">
        <v>44055</v>
      </c>
      <c r="E288" s="7">
        <v>41118</v>
      </c>
      <c r="F288" s="7">
        <v>38181</v>
      </c>
      <c r="G288" s="7">
        <v>35244</v>
      </c>
      <c r="H288" s="7">
        <v>32307</v>
      </c>
      <c r="I288" s="7">
        <v>29370</v>
      </c>
      <c r="J288" s="7">
        <v>26433</v>
      </c>
      <c r="K288" s="7">
        <v>23496</v>
      </c>
      <c r="L288" s="7">
        <v>20559</v>
      </c>
      <c r="M288" s="7">
        <v>17622</v>
      </c>
      <c r="N288" s="7">
        <v>14685</v>
      </c>
      <c r="O288" s="7">
        <v>11748</v>
      </c>
      <c r="P288" s="7">
        <v>8811</v>
      </c>
    </row>
    <row r="289" spans="1:16" x14ac:dyDescent="0.2">
      <c r="A289" s="3">
        <v>181094</v>
      </c>
      <c r="B289" s="6" t="s">
        <v>282</v>
      </c>
      <c r="C289" s="6" t="s">
        <v>1448</v>
      </c>
      <c r="D289" s="7">
        <v>283185</v>
      </c>
      <c r="E289" s="7">
        <v>282100</v>
      </c>
      <c r="F289" s="7">
        <v>281015</v>
      </c>
      <c r="G289" s="7">
        <v>279930</v>
      </c>
      <c r="H289" s="7">
        <v>278845</v>
      </c>
      <c r="I289" s="7">
        <v>277760</v>
      </c>
      <c r="J289" s="7">
        <v>276675</v>
      </c>
      <c r="K289" s="7">
        <v>275590</v>
      </c>
      <c r="L289" s="7">
        <v>274505</v>
      </c>
      <c r="M289" s="7">
        <v>273420</v>
      </c>
      <c r="N289" s="7">
        <v>272335</v>
      </c>
      <c r="O289" s="7">
        <v>271250</v>
      </c>
      <c r="P289" s="7">
        <v>270165</v>
      </c>
    </row>
    <row r="290" spans="1:16" x14ac:dyDescent="0.2">
      <c r="A290" s="3">
        <v>181095</v>
      </c>
      <c r="B290" s="6" t="s">
        <v>283</v>
      </c>
      <c r="C290" s="6" t="s">
        <v>1447</v>
      </c>
      <c r="D290" s="7">
        <v>263606</v>
      </c>
      <c r="E290" s="7">
        <v>262615</v>
      </c>
      <c r="F290" s="7">
        <v>261624</v>
      </c>
      <c r="G290" s="7">
        <v>260633</v>
      </c>
      <c r="H290" s="7">
        <v>259642</v>
      </c>
      <c r="I290" s="7">
        <v>258651</v>
      </c>
      <c r="J290" s="7">
        <v>257660</v>
      </c>
      <c r="K290" s="7">
        <v>256669</v>
      </c>
      <c r="L290" s="7">
        <v>255678</v>
      </c>
      <c r="M290" s="7">
        <v>254687</v>
      </c>
      <c r="N290" s="7">
        <v>253696</v>
      </c>
      <c r="O290" s="7">
        <v>252705</v>
      </c>
      <c r="P290" s="7">
        <v>251714</v>
      </c>
    </row>
    <row r="291" spans="1:16" x14ac:dyDescent="0.2">
      <c r="A291" s="3">
        <v>181097</v>
      </c>
      <c r="B291" s="6" t="s">
        <v>284</v>
      </c>
      <c r="C291" s="6" t="s">
        <v>1446</v>
      </c>
      <c r="D291" s="7">
        <v>240560</v>
      </c>
      <c r="E291" s="7">
        <v>239008</v>
      </c>
      <c r="F291" s="7">
        <v>237456</v>
      </c>
      <c r="G291" s="7">
        <v>235904</v>
      </c>
      <c r="H291" s="7">
        <v>234352</v>
      </c>
      <c r="I291" s="7">
        <v>232800</v>
      </c>
      <c r="J291" s="7">
        <v>231248</v>
      </c>
      <c r="K291" s="7">
        <v>229696</v>
      </c>
      <c r="L291" s="7">
        <v>228144</v>
      </c>
      <c r="M291" s="7">
        <v>226592</v>
      </c>
      <c r="N291" s="7">
        <v>225040</v>
      </c>
      <c r="O291" s="7">
        <v>223488</v>
      </c>
      <c r="P291" s="7">
        <v>221936</v>
      </c>
    </row>
    <row r="292" spans="1:16" x14ac:dyDescent="0.2">
      <c r="A292" s="3">
        <v>181098</v>
      </c>
      <c r="B292" s="6" t="s">
        <v>285</v>
      </c>
      <c r="C292" s="6" t="s">
        <v>1445</v>
      </c>
      <c r="D292" s="7">
        <v>0</v>
      </c>
      <c r="E292" s="7">
        <v>0</v>
      </c>
      <c r="F292" s="7">
        <v>0</v>
      </c>
      <c r="G292" s="7">
        <v>0</v>
      </c>
      <c r="H292" s="7">
        <v>0</v>
      </c>
      <c r="I292" s="7">
        <v>0</v>
      </c>
      <c r="J292" s="7">
        <v>0</v>
      </c>
      <c r="K292" s="7">
        <v>0</v>
      </c>
      <c r="L292" s="7">
        <v>0</v>
      </c>
      <c r="M292" s="7">
        <v>0</v>
      </c>
      <c r="N292" s="7">
        <v>0</v>
      </c>
      <c r="O292" s="7">
        <v>0</v>
      </c>
      <c r="P292" s="7">
        <v>0</v>
      </c>
    </row>
    <row r="293" spans="1:16" x14ac:dyDescent="0.2">
      <c r="A293" s="3">
        <v>181099</v>
      </c>
      <c r="B293" s="6" t="s">
        <v>286</v>
      </c>
      <c r="C293" s="6" t="s">
        <v>1444</v>
      </c>
      <c r="D293" s="7">
        <v>150997</v>
      </c>
      <c r="E293" s="7">
        <v>148148</v>
      </c>
      <c r="F293" s="7">
        <v>145299</v>
      </c>
      <c r="G293" s="7">
        <v>142450</v>
      </c>
      <c r="H293" s="7">
        <v>139601</v>
      </c>
      <c r="I293" s="7">
        <v>136752</v>
      </c>
      <c r="J293" s="7">
        <v>133903</v>
      </c>
      <c r="K293" s="7">
        <v>131054</v>
      </c>
      <c r="L293" s="7">
        <v>128205</v>
      </c>
      <c r="M293" s="7">
        <v>125356</v>
      </c>
      <c r="N293" s="7">
        <v>122507</v>
      </c>
      <c r="O293" s="7">
        <v>119658</v>
      </c>
      <c r="P293" s="7">
        <v>116809</v>
      </c>
    </row>
    <row r="294" spans="1:16" x14ac:dyDescent="0.2">
      <c r="A294" s="3">
        <v>181100</v>
      </c>
      <c r="B294" s="6" t="s">
        <v>287</v>
      </c>
      <c r="C294" s="6" t="s">
        <v>1443</v>
      </c>
      <c r="D294" s="7">
        <v>79696</v>
      </c>
      <c r="E294" s="7">
        <v>79424</v>
      </c>
      <c r="F294" s="7">
        <v>79152</v>
      </c>
      <c r="G294" s="7">
        <v>78880</v>
      </c>
      <c r="H294" s="7">
        <v>78608</v>
      </c>
      <c r="I294" s="7">
        <v>78336</v>
      </c>
      <c r="J294" s="7">
        <v>78064</v>
      </c>
      <c r="K294" s="7">
        <v>77792</v>
      </c>
      <c r="L294" s="7">
        <v>77520</v>
      </c>
      <c r="M294" s="7">
        <v>77248</v>
      </c>
      <c r="N294" s="7">
        <v>76976</v>
      </c>
      <c r="O294" s="7">
        <v>76704</v>
      </c>
      <c r="P294" s="7">
        <v>76432</v>
      </c>
    </row>
    <row r="295" spans="1:16" x14ac:dyDescent="0.2">
      <c r="A295" s="3">
        <v>181101</v>
      </c>
      <c r="B295" s="6" t="s">
        <v>288</v>
      </c>
      <c r="C295" s="6" t="s">
        <v>1442</v>
      </c>
      <c r="D295" s="7">
        <v>165402.47</v>
      </c>
      <c r="E295" s="7">
        <v>163088.47</v>
      </c>
      <c r="F295" s="7">
        <v>160774.47</v>
      </c>
      <c r="G295" s="7">
        <v>158460.47</v>
      </c>
      <c r="H295" s="7">
        <v>156146.47</v>
      </c>
      <c r="I295" s="7">
        <v>153832.47</v>
      </c>
      <c r="J295" s="7">
        <v>151518.47</v>
      </c>
      <c r="K295" s="7">
        <v>149204.47</v>
      </c>
      <c r="L295" s="7">
        <v>146890.47</v>
      </c>
      <c r="M295" s="7">
        <v>144576.47</v>
      </c>
      <c r="N295" s="7">
        <v>142262.47</v>
      </c>
      <c r="O295" s="7">
        <v>139948.47</v>
      </c>
      <c r="P295" s="7">
        <v>137634.47</v>
      </c>
    </row>
    <row r="296" spans="1:16" x14ac:dyDescent="0.2">
      <c r="A296" s="3">
        <v>181102</v>
      </c>
      <c r="B296" s="6" t="s">
        <v>289</v>
      </c>
      <c r="C296" s="6" t="s">
        <v>1441</v>
      </c>
      <c r="D296" s="7">
        <v>9105934</v>
      </c>
      <c r="E296" s="7">
        <v>9023713</v>
      </c>
      <c r="F296" s="7">
        <v>8941492</v>
      </c>
      <c r="G296" s="7">
        <v>8859271</v>
      </c>
      <c r="H296" s="7">
        <v>8777050</v>
      </c>
      <c r="I296" s="7">
        <v>8694829</v>
      </c>
      <c r="J296" s="7">
        <v>8612608</v>
      </c>
      <c r="K296" s="7">
        <v>8530387</v>
      </c>
      <c r="L296" s="7">
        <v>8448166</v>
      </c>
      <c r="M296" s="7">
        <v>8365945</v>
      </c>
      <c r="N296" s="7">
        <v>8283724</v>
      </c>
      <c r="O296" s="7">
        <v>8201503</v>
      </c>
      <c r="P296" s="7">
        <v>8119282</v>
      </c>
    </row>
    <row r="297" spans="1:16" x14ac:dyDescent="0.2">
      <c r="A297" s="3">
        <v>181103</v>
      </c>
      <c r="B297" s="6" t="s">
        <v>290</v>
      </c>
      <c r="C297" s="6" t="s">
        <v>1440</v>
      </c>
      <c r="D297" s="7">
        <v>309096</v>
      </c>
      <c r="E297" s="7">
        <v>301736</v>
      </c>
      <c r="F297" s="7">
        <v>294376</v>
      </c>
      <c r="G297" s="7">
        <v>287016</v>
      </c>
      <c r="H297" s="7">
        <v>279656</v>
      </c>
      <c r="I297" s="7">
        <v>272296</v>
      </c>
      <c r="J297" s="7">
        <v>264936</v>
      </c>
      <c r="K297" s="7">
        <v>257576</v>
      </c>
      <c r="L297" s="7">
        <v>250216</v>
      </c>
      <c r="M297" s="7">
        <v>242856</v>
      </c>
      <c r="N297" s="7">
        <v>235496</v>
      </c>
      <c r="O297" s="7">
        <v>228136</v>
      </c>
      <c r="P297" s="7">
        <v>220776</v>
      </c>
    </row>
    <row r="298" spans="1:16" x14ac:dyDescent="0.2">
      <c r="A298" s="3">
        <v>181104</v>
      </c>
      <c r="B298" s="6" t="s">
        <v>291</v>
      </c>
      <c r="C298" s="6" t="s">
        <v>1439</v>
      </c>
      <c r="D298" s="7">
        <v>0</v>
      </c>
      <c r="E298" s="7">
        <v>0</v>
      </c>
      <c r="F298" s="7">
        <v>0</v>
      </c>
      <c r="G298" s="7">
        <v>0</v>
      </c>
      <c r="H298" s="7">
        <v>0</v>
      </c>
      <c r="I298" s="7">
        <v>0</v>
      </c>
      <c r="J298" s="7">
        <v>0</v>
      </c>
      <c r="K298" s="7">
        <v>0</v>
      </c>
      <c r="L298" s="7">
        <v>0</v>
      </c>
      <c r="M298" s="7">
        <v>600112</v>
      </c>
      <c r="N298" s="7">
        <v>595069</v>
      </c>
      <c r="O298" s="7">
        <v>590026</v>
      </c>
      <c r="P298" s="7">
        <v>584983</v>
      </c>
    </row>
    <row r="299" spans="1:16" x14ac:dyDescent="0.2">
      <c r="A299" s="3">
        <v>181500</v>
      </c>
      <c r="B299" s="6" t="s">
        <v>292</v>
      </c>
      <c r="C299" s="6" t="s">
        <v>1438</v>
      </c>
      <c r="D299" s="7">
        <v>81601.039999999994</v>
      </c>
      <c r="E299" s="7">
        <v>76800.97</v>
      </c>
      <c r="F299" s="7">
        <v>72000.899999999994</v>
      </c>
      <c r="G299" s="7">
        <v>67200.83</v>
      </c>
      <c r="H299" s="7">
        <v>62400.76</v>
      </c>
      <c r="I299" s="7">
        <v>57600.69</v>
      </c>
      <c r="J299" s="7">
        <v>52800.62</v>
      </c>
      <c r="K299" s="7">
        <v>48000.55</v>
      </c>
      <c r="L299" s="7">
        <v>43200.480000000003</v>
      </c>
      <c r="M299" s="7">
        <v>38400.410000000003</v>
      </c>
      <c r="N299" s="7">
        <v>33600.339999999997</v>
      </c>
      <c r="O299" s="7">
        <v>28800.27</v>
      </c>
      <c r="P299" s="7">
        <v>24000.2</v>
      </c>
    </row>
    <row r="300" spans="1:16" x14ac:dyDescent="0.2">
      <c r="A300" s="3">
        <v>181998</v>
      </c>
      <c r="B300" s="6" t="s">
        <v>293</v>
      </c>
      <c r="C300" s="6" t="s">
        <v>1437</v>
      </c>
      <c r="D300" s="7">
        <v>0</v>
      </c>
      <c r="E300" s="7">
        <v>0</v>
      </c>
      <c r="F300" s="7">
        <v>0</v>
      </c>
      <c r="G300" s="7">
        <v>0</v>
      </c>
      <c r="H300" s="7">
        <v>0</v>
      </c>
      <c r="I300" s="7">
        <v>0</v>
      </c>
      <c r="J300" s="7">
        <v>0</v>
      </c>
      <c r="K300" s="7">
        <v>0</v>
      </c>
      <c r="L300" s="7">
        <v>0</v>
      </c>
      <c r="M300" s="7">
        <v>0</v>
      </c>
      <c r="N300" s="7">
        <v>0</v>
      </c>
      <c r="O300" s="7">
        <v>0</v>
      </c>
      <c r="P300" s="7">
        <v>0</v>
      </c>
    </row>
    <row r="301" spans="1:16" x14ac:dyDescent="0.2">
      <c r="A301" s="3">
        <v>181999</v>
      </c>
      <c r="B301" s="6" t="s">
        <v>294</v>
      </c>
      <c r="C301" s="6" t="s">
        <v>1436</v>
      </c>
      <c r="D301" s="7">
        <v>528292.87</v>
      </c>
      <c r="E301" s="7">
        <v>531055.43000000005</v>
      </c>
      <c r="F301" s="7">
        <v>544177.06000000006</v>
      </c>
      <c r="G301" s="7">
        <v>568897.18999999994</v>
      </c>
      <c r="H301" s="7">
        <v>570616.18999999994</v>
      </c>
      <c r="I301" s="7">
        <v>575478.22</v>
      </c>
      <c r="J301" s="7">
        <v>603668.72</v>
      </c>
      <c r="K301" s="7">
        <v>608299.77</v>
      </c>
      <c r="L301" s="7">
        <v>634633.30000000005</v>
      </c>
      <c r="M301" s="7">
        <v>329600.40000000002</v>
      </c>
      <c r="N301" s="7">
        <v>345380.9</v>
      </c>
      <c r="O301" s="7">
        <v>411365.9</v>
      </c>
      <c r="P301" s="7">
        <v>438979.32</v>
      </c>
    </row>
    <row r="302" spans="1:16" x14ac:dyDescent="0.2">
      <c r="A302" s="3">
        <v>143008</v>
      </c>
      <c r="B302" s="6" t="s">
        <v>295</v>
      </c>
      <c r="C302" s="6" t="s">
        <v>1435</v>
      </c>
      <c r="D302" s="7">
        <v>703608</v>
      </c>
      <c r="E302" s="7">
        <v>703608</v>
      </c>
      <c r="F302" s="7">
        <v>703608</v>
      </c>
      <c r="G302" s="7">
        <v>703608</v>
      </c>
      <c r="H302" s="7">
        <v>669990.89</v>
      </c>
      <c r="I302" s="7">
        <v>669990.89</v>
      </c>
      <c r="J302" s="7">
        <v>669990.89</v>
      </c>
      <c r="K302" s="7">
        <v>669990.89</v>
      </c>
      <c r="L302" s="7">
        <v>669990.89</v>
      </c>
      <c r="M302" s="7">
        <v>693911.81</v>
      </c>
      <c r="N302" s="7">
        <v>646069.97</v>
      </c>
      <c r="O302" s="7">
        <v>646069.97</v>
      </c>
      <c r="P302" s="7">
        <v>646069.97</v>
      </c>
    </row>
    <row r="303" spans="1:16" x14ac:dyDescent="0.2">
      <c r="A303" s="3">
        <v>186800</v>
      </c>
      <c r="B303" s="6" t="s">
        <v>296</v>
      </c>
      <c r="C303" s="6" t="s">
        <v>1434</v>
      </c>
      <c r="D303" s="7">
        <v>1226981.55</v>
      </c>
      <c r="E303" s="7">
        <v>1226981.55</v>
      </c>
      <c r="F303" s="7">
        <v>1226981.55</v>
      </c>
      <c r="G303" s="7">
        <v>1226981.55</v>
      </c>
      <c r="H303" s="7">
        <v>1226981.55</v>
      </c>
      <c r="I303" s="7">
        <v>1226981.55</v>
      </c>
      <c r="J303" s="7">
        <v>1226981.55</v>
      </c>
      <c r="K303" s="7">
        <v>1226981.55</v>
      </c>
      <c r="L303" s="7">
        <v>1226981.55</v>
      </c>
      <c r="M303" s="7">
        <v>1226981.55</v>
      </c>
      <c r="N303" s="7">
        <v>1226981.55</v>
      </c>
      <c r="O303" s="7">
        <v>1226981.55</v>
      </c>
      <c r="P303" s="7">
        <v>1226981.55</v>
      </c>
    </row>
    <row r="304" spans="1:16" x14ac:dyDescent="0.2">
      <c r="A304" s="3">
        <v>186801</v>
      </c>
      <c r="B304" s="6" t="s">
        <v>297</v>
      </c>
      <c r="C304" s="6" t="s">
        <v>1433</v>
      </c>
      <c r="D304" s="7">
        <v>-317681</v>
      </c>
      <c r="E304" s="7">
        <v>-339590</v>
      </c>
      <c r="F304" s="7">
        <v>-361499</v>
      </c>
      <c r="G304" s="7">
        <v>-383408</v>
      </c>
      <c r="H304" s="7">
        <v>-405317</v>
      </c>
      <c r="I304" s="7">
        <v>-427226</v>
      </c>
      <c r="J304" s="7">
        <v>-449135</v>
      </c>
      <c r="K304" s="7">
        <v>-471044</v>
      </c>
      <c r="L304" s="7">
        <v>-492953</v>
      </c>
      <c r="M304" s="7">
        <v>-600707</v>
      </c>
      <c r="N304" s="7">
        <v>-626269</v>
      </c>
      <c r="O304" s="7">
        <v>-651831</v>
      </c>
      <c r="P304" s="7">
        <v>-677393</v>
      </c>
    </row>
    <row r="305" spans="1:16" x14ac:dyDescent="0.2">
      <c r="A305" s="3">
        <v>186900</v>
      </c>
      <c r="B305" s="6" t="s">
        <v>298</v>
      </c>
      <c r="C305" s="6" t="s">
        <v>1432</v>
      </c>
      <c r="D305" s="7">
        <v>703.03</v>
      </c>
      <c r="E305" s="7">
        <v>-1140.03</v>
      </c>
      <c r="F305" s="7">
        <v>-5730.85</v>
      </c>
      <c r="G305" s="7">
        <v>-13413.79</v>
      </c>
      <c r="H305" s="7">
        <v>-17737.150000000001</v>
      </c>
      <c r="I305" s="7">
        <v>-21925.45</v>
      </c>
      <c r="J305" s="7">
        <v>838.96</v>
      </c>
      <c r="K305" s="7">
        <v>-3076.5</v>
      </c>
      <c r="L305" s="7">
        <v>-6854.18</v>
      </c>
      <c r="M305" s="7">
        <v>838.94</v>
      </c>
      <c r="N305" s="7">
        <v>12599.16</v>
      </c>
      <c r="O305" s="7">
        <v>13682.78</v>
      </c>
      <c r="P305" s="7">
        <v>272.83999999999997</v>
      </c>
    </row>
    <row r="306" spans="1:16" x14ac:dyDescent="0.2">
      <c r="A306" s="3">
        <v>199998</v>
      </c>
      <c r="B306" s="6" t="s">
        <v>299</v>
      </c>
      <c r="C306" s="6" t="s">
        <v>1431</v>
      </c>
      <c r="D306" s="7">
        <v>23589.11</v>
      </c>
      <c r="E306" s="7">
        <v>44473.599999999999</v>
      </c>
      <c r="F306" s="7">
        <v>61831.26</v>
      </c>
      <c r="G306" s="7">
        <v>67588.539999999994</v>
      </c>
      <c r="H306" s="7">
        <v>77799.78</v>
      </c>
      <c r="I306" s="7">
        <v>74480.45</v>
      </c>
      <c r="J306" s="7">
        <v>-111756.53</v>
      </c>
      <c r="K306" s="7">
        <v>-135550.98000000001</v>
      </c>
      <c r="L306" s="7">
        <v>-151901.04999999999</v>
      </c>
      <c r="M306" s="7">
        <v>-142333.87</v>
      </c>
      <c r="N306" s="7">
        <v>-136136.81</v>
      </c>
      <c r="O306" s="7">
        <v>-192390.15</v>
      </c>
      <c r="P306" s="7">
        <v>-205220.03</v>
      </c>
    </row>
    <row r="307" spans="1:16" x14ac:dyDescent="0.2">
      <c r="A307" s="3">
        <v>199999</v>
      </c>
      <c r="B307" s="6" t="s">
        <v>300</v>
      </c>
      <c r="C307" s="6" t="s">
        <v>1430</v>
      </c>
      <c r="D307" s="7">
        <v>0</v>
      </c>
      <c r="E307" s="7">
        <v>0</v>
      </c>
      <c r="F307" s="7">
        <v>0</v>
      </c>
      <c r="G307" s="7">
        <v>0</v>
      </c>
      <c r="H307" s="7">
        <v>0</v>
      </c>
      <c r="I307" s="7">
        <v>0</v>
      </c>
      <c r="J307" s="7">
        <v>0</v>
      </c>
      <c r="K307" s="7">
        <v>0</v>
      </c>
      <c r="L307" s="7">
        <v>0</v>
      </c>
      <c r="M307" s="7">
        <v>0</v>
      </c>
      <c r="N307" s="7">
        <v>0</v>
      </c>
      <c r="O307" s="7">
        <v>0</v>
      </c>
      <c r="P307" s="7">
        <v>0</v>
      </c>
    </row>
    <row r="308" spans="1:16" x14ac:dyDescent="0.2">
      <c r="A308" s="3">
        <v>183005</v>
      </c>
      <c r="B308" s="6" t="s">
        <v>301</v>
      </c>
      <c r="C308" s="6" t="s">
        <v>1429</v>
      </c>
      <c r="D308" s="7">
        <v>21366.48</v>
      </c>
      <c r="E308" s="7">
        <v>21773.94</v>
      </c>
      <c r="F308" s="7">
        <v>21773.94</v>
      </c>
      <c r="G308" s="7">
        <v>21773.94</v>
      </c>
      <c r="H308" s="7">
        <v>21837.41</v>
      </c>
      <c r="I308" s="7">
        <v>21837.41</v>
      </c>
      <c r="J308" s="7">
        <v>21837.41</v>
      </c>
      <c r="K308" s="7">
        <v>21837.41</v>
      </c>
      <c r="L308" s="7">
        <v>21837.41</v>
      </c>
      <c r="M308" s="7">
        <v>21837.41</v>
      </c>
      <c r="N308" s="7">
        <v>21837.41</v>
      </c>
      <c r="O308" s="7">
        <v>22849.439999999999</v>
      </c>
      <c r="P308" s="7">
        <v>23265.9</v>
      </c>
    </row>
    <row r="309" spans="1:16" x14ac:dyDescent="0.2">
      <c r="A309" s="3">
        <v>183006</v>
      </c>
      <c r="B309" s="6" t="s">
        <v>302</v>
      </c>
      <c r="C309" s="6" t="s">
        <v>1428</v>
      </c>
      <c r="D309" s="7">
        <v>123285.6</v>
      </c>
      <c r="E309" s="7">
        <v>309329.18</v>
      </c>
      <c r="F309" s="7">
        <v>652212.06000000006</v>
      </c>
      <c r="G309" s="7">
        <v>1163469.8799999999</v>
      </c>
      <c r="H309" s="7">
        <v>1343930.82</v>
      </c>
      <c r="I309" s="7">
        <v>0</v>
      </c>
      <c r="J309" s="7">
        <v>0</v>
      </c>
      <c r="K309" s="7">
        <v>0</v>
      </c>
      <c r="L309" s="7">
        <v>0</v>
      </c>
      <c r="M309" s="7">
        <v>0</v>
      </c>
      <c r="N309" s="7">
        <v>0</v>
      </c>
      <c r="O309" s="7">
        <v>0</v>
      </c>
      <c r="P309" s="7">
        <v>0</v>
      </c>
    </row>
    <row r="310" spans="1:16" x14ac:dyDescent="0.2">
      <c r="A310" s="3">
        <v>184000</v>
      </c>
      <c r="B310" s="6" t="s">
        <v>303</v>
      </c>
      <c r="C310" s="6" t="s">
        <v>1427</v>
      </c>
      <c r="D310" s="7">
        <v>0</v>
      </c>
      <c r="E310" s="7">
        <v>-284830.21999999997</v>
      </c>
      <c r="F310" s="7">
        <v>-228842.26</v>
      </c>
      <c r="G310" s="7">
        <v>1342201</v>
      </c>
      <c r="H310" s="7">
        <v>870709.46</v>
      </c>
      <c r="I310" s="7">
        <v>600114.77</v>
      </c>
      <c r="J310" s="7">
        <v>1328671.42</v>
      </c>
      <c r="K310" s="7">
        <v>993921.35</v>
      </c>
      <c r="L310" s="7">
        <v>526829.17000000004</v>
      </c>
      <c r="M310" s="7">
        <v>1710773.65</v>
      </c>
      <c r="N310" s="7">
        <v>1343973.76</v>
      </c>
      <c r="O310" s="7">
        <v>1320242.8600000001</v>
      </c>
      <c r="P310" s="7">
        <v>1320242.8600000001</v>
      </c>
    </row>
    <row r="311" spans="1:16" x14ac:dyDescent="0.2">
      <c r="A311" s="3">
        <v>184100</v>
      </c>
      <c r="B311" s="6" t="s">
        <v>304</v>
      </c>
      <c r="C311" s="6" t="s">
        <v>1426</v>
      </c>
      <c r="D311" s="7">
        <v>-707058.48</v>
      </c>
      <c r="E311" s="7">
        <v>-756132.68</v>
      </c>
      <c r="F311" s="7">
        <v>-795293.94</v>
      </c>
      <c r="G311" s="7">
        <v>-833447.72</v>
      </c>
      <c r="H311" s="7">
        <v>-862109.77</v>
      </c>
      <c r="I311" s="7">
        <v>-884846.8</v>
      </c>
      <c r="J311" s="7">
        <v>-896215.45</v>
      </c>
      <c r="K311" s="7">
        <v>-907291.57</v>
      </c>
      <c r="L311" s="7">
        <v>-917089.69</v>
      </c>
      <c r="M311" s="7">
        <v>-926996.41</v>
      </c>
      <c r="N311" s="7">
        <v>-939803.06</v>
      </c>
      <c r="O311" s="7">
        <v>-964608.8</v>
      </c>
      <c r="P311" s="7">
        <v>-1005423.86</v>
      </c>
    </row>
    <row r="312" spans="1:16" x14ac:dyDescent="0.2">
      <c r="A312" s="3">
        <v>184200</v>
      </c>
      <c r="B312" s="6" t="s">
        <v>305</v>
      </c>
      <c r="C312" s="6" t="s">
        <v>1425</v>
      </c>
      <c r="D312" s="7">
        <v>-200</v>
      </c>
      <c r="E312" s="7">
        <v>-200</v>
      </c>
      <c r="F312" s="7">
        <v>-200</v>
      </c>
      <c r="G312" s="7">
        <v>-200</v>
      </c>
      <c r="H312" s="7">
        <v>-200</v>
      </c>
      <c r="I312" s="7">
        <v>-200</v>
      </c>
      <c r="J312" s="7">
        <v>-200</v>
      </c>
      <c r="K312" s="7">
        <v>-200</v>
      </c>
      <c r="L312" s="7">
        <v>-200</v>
      </c>
      <c r="M312" s="7">
        <v>-200</v>
      </c>
      <c r="N312" s="7">
        <v>-200</v>
      </c>
      <c r="O312" s="7">
        <v>-200</v>
      </c>
      <c r="P312" s="7">
        <v>-200</v>
      </c>
    </row>
    <row r="313" spans="1:16" x14ac:dyDescent="0.2">
      <c r="A313" s="3">
        <v>184300</v>
      </c>
      <c r="B313" s="6" t="s">
        <v>306</v>
      </c>
      <c r="C313" s="6" t="s">
        <v>1424</v>
      </c>
      <c r="D313" s="7">
        <v>7282.46</v>
      </c>
      <c r="E313" s="7">
        <v>7282.46</v>
      </c>
      <c r="F313" s="7">
        <v>7282.46</v>
      </c>
      <c r="G313" s="7">
        <v>7282.46</v>
      </c>
      <c r="H313" s="7">
        <v>7282.46</v>
      </c>
      <c r="I313" s="7">
        <v>7282.46</v>
      </c>
      <c r="J313" s="7">
        <v>441440.1</v>
      </c>
      <c r="K313" s="7">
        <v>441440.1</v>
      </c>
      <c r="L313" s="7">
        <v>441440.1</v>
      </c>
      <c r="M313" s="7">
        <v>441440.1</v>
      </c>
      <c r="N313" s="7">
        <v>441440.1</v>
      </c>
      <c r="O313" s="7">
        <v>441440.1</v>
      </c>
      <c r="P313" s="7">
        <v>441440.1</v>
      </c>
    </row>
    <row r="314" spans="1:16" x14ac:dyDescent="0.2">
      <c r="A314" s="3">
        <v>184301</v>
      </c>
      <c r="B314" s="6" t="s">
        <v>307</v>
      </c>
      <c r="C314" s="6" t="s">
        <v>1423</v>
      </c>
      <c r="D314" s="7">
        <v>-302913.59999999998</v>
      </c>
      <c r="E314" s="7">
        <v>-226766.61</v>
      </c>
      <c r="F314" s="7">
        <v>-167327.44</v>
      </c>
      <c r="G314" s="7">
        <v>-104013.12</v>
      </c>
      <c r="H314" s="7">
        <v>-57849.65</v>
      </c>
      <c r="I314" s="7">
        <v>-22565.29</v>
      </c>
      <c r="J314" s="7">
        <v>-434022.81</v>
      </c>
      <c r="K314" s="7">
        <v>-420193.11</v>
      </c>
      <c r="L314" s="7">
        <v>-408757.24</v>
      </c>
      <c r="M314" s="7">
        <v>-396823.18</v>
      </c>
      <c r="N314" s="7">
        <v>-380027.57</v>
      </c>
      <c r="O314" s="7">
        <v>-341437.4</v>
      </c>
      <c r="P314" s="7">
        <v>-269847.7</v>
      </c>
    </row>
    <row r="315" spans="1:16" x14ac:dyDescent="0.2">
      <c r="A315" s="3">
        <v>184900</v>
      </c>
      <c r="B315" s="6" t="s">
        <v>308</v>
      </c>
      <c r="C315" s="6" t="s">
        <v>1422</v>
      </c>
      <c r="D315" s="7">
        <v>0</v>
      </c>
      <c r="E315" s="7">
        <v>-50.48</v>
      </c>
      <c r="F315" s="7">
        <v>-50.48</v>
      </c>
      <c r="G315" s="7">
        <v>0</v>
      </c>
      <c r="H315" s="7">
        <v>1109.32</v>
      </c>
      <c r="I315" s="7">
        <v>1109.32</v>
      </c>
      <c r="J315" s="7">
        <v>0</v>
      </c>
      <c r="K315" s="7">
        <v>-2218.64</v>
      </c>
      <c r="L315" s="7">
        <v>-12877.93</v>
      </c>
      <c r="M315" s="7">
        <v>0</v>
      </c>
      <c r="N315" s="7">
        <v>6958.29</v>
      </c>
      <c r="O315" s="7">
        <v>6628.52</v>
      </c>
      <c r="P315" s="7">
        <v>-5747.56</v>
      </c>
    </row>
    <row r="316" spans="1:16" x14ac:dyDescent="0.2">
      <c r="A316" s="3">
        <v>184999</v>
      </c>
      <c r="B316" s="6" t="s">
        <v>309</v>
      </c>
      <c r="C316" s="6" t="s">
        <v>1421</v>
      </c>
      <c r="D316" s="7">
        <v>0</v>
      </c>
      <c r="E316" s="7">
        <v>0</v>
      </c>
      <c r="F316" s="7">
        <v>0</v>
      </c>
      <c r="G316" s="7">
        <v>0</v>
      </c>
      <c r="H316" s="7">
        <v>0</v>
      </c>
      <c r="I316" s="7">
        <v>0</v>
      </c>
      <c r="J316" s="7">
        <v>0</v>
      </c>
      <c r="K316" s="7">
        <v>0</v>
      </c>
      <c r="L316" s="7">
        <v>0</v>
      </c>
      <c r="M316" s="7">
        <v>0</v>
      </c>
      <c r="N316" s="7">
        <v>0</v>
      </c>
      <c r="O316" s="7">
        <v>0</v>
      </c>
      <c r="P316" s="7">
        <v>0</v>
      </c>
    </row>
    <row r="317" spans="1:16" x14ac:dyDescent="0.2">
      <c r="A317" s="3">
        <v>186005</v>
      </c>
      <c r="B317" s="6" t="s">
        <v>310</v>
      </c>
      <c r="C317" s="6" t="s">
        <v>1420</v>
      </c>
      <c r="D317" s="7">
        <v>821003.9</v>
      </c>
      <c r="E317" s="7">
        <v>821003.9</v>
      </c>
      <c r="F317" s="7">
        <v>821003.9</v>
      </c>
      <c r="G317" s="7">
        <v>821003.9</v>
      </c>
      <c r="H317" s="7">
        <v>821003.9</v>
      </c>
      <c r="I317" s="7">
        <v>821003.9</v>
      </c>
      <c r="J317" s="7">
        <v>821003.9</v>
      </c>
      <c r="K317" s="7">
        <v>821003.9</v>
      </c>
      <c r="L317" s="7">
        <v>821003.9</v>
      </c>
      <c r="M317" s="7">
        <v>821003.9</v>
      </c>
      <c r="N317" s="7">
        <v>821003.9</v>
      </c>
      <c r="O317" s="7">
        <v>821003.9</v>
      </c>
      <c r="P317" s="7">
        <v>821003.9</v>
      </c>
    </row>
    <row r="318" spans="1:16" x14ac:dyDescent="0.2">
      <c r="A318" s="3">
        <v>186006</v>
      </c>
      <c r="B318" s="6" t="s">
        <v>311</v>
      </c>
      <c r="C318" s="6" t="s">
        <v>1419</v>
      </c>
      <c r="D318" s="7">
        <v>-533849.16</v>
      </c>
      <c r="E318" s="7">
        <v>-536337.34</v>
      </c>
      <c r="F318" s="7">
        <v>-538825.52</v>
      </c>
      <c r="G318" s="7">
        <v>-541313.69999999995</v>
      </c>
      <c r="H318" s="7">
        <v>-543801.88</v>
      </c>
      <c r="I318" s="7">
        <v>-546290.06000000006</v>
      </c>
      <c r="J318" s="7">
        <v>-548778.23999999999</v>
      </c>
      <c r="K318" s="7">
        <v>-551266.42000000004</v>
      </c>
      <c r="L318" s="7">
        <v>-553754.6</v>
      </c>
      <c r="M318" s="7">
        <v>-556242.78</v>
      </c>
      <c r="N318" s="7">
        <v>-558730.96</v>
      </c>
      <c r="O318" s="7">
        <v>-561219.14</v>
      </c>
      <c r="P318" s="7">
        <v>-563707.31999999995</v>
      </c>
    </row>
    <row r="319" spans="1:16" x14ac:dyDescent="0.2">
      <c r="A319" s="3">
        <v>186011</v>
      </c>
      <c r="B319" s="6" t="s">
        <v>312</v>
      </c>
      <c r="C319" s="6" t="s">
        <v>1418</v>
      </c>
      <c r="D319" s="7">
        <v>-550000</v>
      </c>
      <c r="E319" s="7">
        <v>-550000</v>
      </c>
      <c r="F319" s="7">
        <v>-550000</v>
      </c>
      <c r="G319" s="7">
        <v>-1530052</v>
      </c>
      <c r="H319" s="7">
        <v>-1530052</v>
      </c>
      <c r="I319" s="7">
        <v>-1530052</v>
      </c>
      <c r="J319" s="7">
        <v>-969052</v>
      </c>
      <c r="K319" s="7">
        <v>-969052</v>
      </c>
      <c r="L319" s="7">
        <v>-969052</v>
      </c>
      <c r="M319" s="7">
        <v>-445533.44</v>
      </c>
      <c r="N319" s="7">
        <v>-445533.44</v>
      </c>
      <c r="O319" s="7">
        <v>-232533.21</v>
      </c>
      <c r="P319" s="7">
        <v>-1232000</v>
      </c>
    </row>
    <row r="320" spans="1:16" x14ac:dyDescent="0.2">
      <c r="A320" s="3">
        <v>186026</v>
      </c>
      <c r="B320" s="6" t="s">
        <v>313</v>
      </c>
      <c r="C320" s="6" t="s">
        <v>1417</v>
      </c>
      <c r="D320" s="7">
        <v>3016515.97</v>
      </c>
      <c r="E320" s="7">
        <v>3016515.97</v>
      </c>
      <c r="F320" s="7">
        <v>3016515.97</v>
      </c>
      <c r="G320" s="7">
        <v>3036636.37</v>
      </c>
      <c r="H320" s="7">
        <v>3033279</v>
      </c>
      <c r="I320" s="7">
        <v>3033279</v>
      </c>
      <c r="J320" s="7">
        <v>3033279</v>
      </c>
      <c r="K320" s="7">
        <v>3033279</v>
      </c>
      <c r="L320" s="7">
        <v>3033279</v>
      </c>
      <c r="M320" s="7">
        <v>3033279</v>
      </c>
      <c r="N320" s="7">
        <v>3033279</v>
      </c>
      <c r="O320" s="7">
        <v>3033279</v>
      </c>
      <c r="P320" s="7">
        <v>3033279</v>
      </c>
    </row>
    <row r="321" spans="1:16" x14ac:dyDescent="0.2">
      <c r="A321" s="3">
        <v>186028</v>
      </c>
      <c r="B321" s="6" t="s">
        <v>314</v>
      </c>
      <c r="C321" s="6" t="s">
        <v>1416</v>
      </c>
      <c r="D321" s="7">
        <v>-1228630.17</v>
      </c>
      <c r="E321" s="7">
        <v>-1247650.22</v>
      </c>
      <c r="F321" s="7">
        <v>-1266670.27</v>
      </c>
      <c r="G321" s="7">
        <v>-1285690.32</v>
      </c>
      <c r="H321" s="7">
        <v>-1304710.3700000001</v>
      </c>
      <c r="I321" s="7">
        <v>-1323927.6299999999</v>
      </c>
      <c r="J321" s="7">
        <v>-1343144.89</v>
      </c>
      <c r="K321" s="7">
        <v>-1362362.15</v>
      </c>
      <c r="L321" s="7">
        <v>-1381579.41</v>
      </c>
      <c r="M321" s="7">
        <v>-1400796.67</v>
      </c>
      <c r="N321" s="7">
        <v>-1420013.93</v>
      </c>
      <c r="O321" s="7">
        <v>-1439231.19</v>
      </c>
      <c r="P321" s="7">
        <v>-1458448.45</v>
      </c>
    </row>
    <row r="322" spans="1:16" x14ac:dyDescent="0.2">
      <c r="A322" s="3">
        <v>186042</v>
      </c>
      <c r="B322" s="6" t="s">
        <v>315</v>
      </c>
      <c r="C322" s="6" t="s">
        <v>1415</v>
      </c>
      <c r="D322" s="7">
        <v>2722.5</v>
      </c>
      <c r="E322" s="7">
        <v>2722.5</v>
      </c>
      <c r="F322" s="7">
        <v>2722.5</v>
      </c>
      <c r="G322" s="7">
        <v>2722.5</v>
      </c>
      <c r="H322" s="7">
        <v>2722.5</v>
      </c>
      <c r="I322" s="7">
        <v>2722.5</v>
      </c>
      <c r="J322" s="7">
        <v>2722.5</v>
      </c>
      <c r="K322" s="7">
        <v>2722.5</v>
      </c>
      <c r="L322" s="7">
        <v>2722.5</v>
      </c>
      <c r="M322" s="7">
        <v>2722.5</v>
      </c>
      <c r="N322" s="7">
        <v>2722.5</v>
      </c>
      <c r="O322" s="7">
        <v>2722.5</v>
      </c>
      <c r="P322" s="7">
        <v>2722.5</v>
      </c>
    </row>
    <row r="323" spans="1:16" x14ac:dyDescent="0.2">
      <c r="A323" s="3">
        <v>186043</v>
      </c>
      <c r="B323" s="6" t="s">
        <v>316</v>
      </c>
      <c r="C323" s="6" t="s">
        <v>1414</v>
      </c>
      <c r="D323" s="7">
        <v>-279</v>
      </c>
      <c r="E323" s="7">
        <v>-283.5</v>
      </c>
      <c r="F323" s="7">
        <v>-2722.5</v>
      </c>
      <c r="G323" s="7">
        <v>-2722.5</v>
      </c>
      <c r="H323" s="7">
        <v>-2722.5</v>
      </c>
      <c r="I323" s="7">
        <v>-2722.5</v>
      </c>
      <c r="J323" s="7">
        <v>-2722.5</v>
      </c>
      <c r="K323" s="7">
        <v>-2722.5</v>
      </c>
      <c r="L323" s="7">
        <v>-2722.5</v>
      </c>
      <c r="M323" s="7">
        <v>-2722.5</v>
      </c>
      <c r="N323" s="7">
        <v>-2722.5</v>
      </c>
      <c r="O323" s="7">
        <v>-2722.5</v>
      </c>
      <c r="P323" s="7">
        <v>-2722.5</v>
      </c>
    </row>
    <row r="324" spans="1:16" x14ac:dyDescent="0.2">
      <c r="A324" s="3"/>
      <c r="B324" s="6"/>
      <c r="C324" s="6"/>
      <c r="D324" s="7">
        <f t="shared" ref="D324:P324" si="2">SUM(D8:D323)</f>
        <v>2529409619.4200001</v>
      </c>
      <c r="E324" s="7">
        <f t="shared" si="2"/>
        <v>2482070183.8500004</v>
      </c>
      <c r="F324" s="7">
        <f t="shared" si="2"/>
        <v>2477776265.5600023</v>
      </c>
      <c r="G324" s="7">
        <f t="shared" si="2"/>
        <v>2505916859.1100006</v>
      </c>
      <c r="H324" s="7">
        <f t="shared" si="2"/>
        <v>2500924493.1599998</v>
      </c>
      <c r="I324" s="7">
        <f t="shared" si="2"/>
        <v>2430422377.1999984</v>
      </c>
      <c r="J324" s="7">
        <f t="shared" si="2"/>
        <v>2456936135.6299992</v>
      </c>
      <c r="K324" s="7">
        <f t="shared" si="2"/>
        <v>2423038917.4699984</v>
      </c>
      <c r="L324" s="7">
        <f t="shared" si="2"/>
        <v>2430854120.7400012</v>
      </c>
      <c r="M324" s="7">
        <f t="shared" si="2"/>
        <v>2526941398.9200015</v>
      </c>
      <c r="N324" s="7">
        <f t="shared" si="2"/>
        <v>2546145162.0299997</v>
      </c>
      <c r="O324" s="7">
        <f t="shared" si="2"/>
        <v>2522734889.1000013</v>
      </c>
      <c r="P324" s="7">
        <f t="shared" si="2"/>
        <v>2566984011.0200019</v>
      </c>
    </row>
    <row r="325" spans="1:16" x14ac:dyDescent="0.2">
      <c r="A325" s="3"/>
      <c r="B325" s="6"/>
      <c r="C325" s="6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</row>
    <row r="326" spans="1:16" x14ac:dyDescent="0.2">
      <c r="A326" s="3">
        <v>234042</v>
      </c>
      <c r="B326" s="6" t="s">
        <v>317</v>
      </c>
      <c r="C326" s="6" t="s">
        <v>1413</v>
      </c>
      <c r="D326" s="7">
        <v>115444</v>
      </c>
      <c r="E326" s="7">
        <v>-74495</v>
      </c>
      <c r="F326" s="7">
        <v>0</v>
      </c>
      <c r="G326" s="7">
        <v>0</v>
      </c>
      <c r="H326" s="7">
        <v>0</v>
      </c>
      <c r="I326" s="7">
        <v>0</v>
      </c>
      <c r="J326" s="7">
        <v>0</v>
      </c>
      <c r="K326" s="7">
        <v>0</v>
      </c>
      <c r="L326" s="7">
        <v>0</v>
      </c>
      <c r="M326" s="7">
        <v>0</v>
      </c>
      <c r="N326" s="7">
        <v>0</v>
      </c>
      <c r="O326" s="7">
        <v>0</v>
      </c>
      <c r="P326" s="7">
        <v>-7786.76</v>
      </c>
    </row>
    <row r="327" spans="1:16" x14ac:dyDescent="0.2">
      <c r="A327" s="3">
        <v>234401</v>
      </c>
      <c r="B327" s="6" t="s">
        <v>318</v>
      </c>
      <c r="C327" s="6" t="s">
        <v>1412</v>
      </c>
      <c r="D327" s="7">
        <v>-3585366</v>
      </c>
      <c r="E327" s="7">
        <v>-358286</v>
      </c>
      <c r="F327" s="7">
        <v>0</v>
      </c>
      <c r="G327" s="7">
        <v>-1175346.24</v>
      </c>
      <c r="H327" s="7">
        <v>0</v>
      </c>
      <c r="I327" s="7">
        <v>0</v>
      </c>
      <c r="J327" s="7">
        <v>0</v>
      </c>
      <c r="K327" s="7">
        <v>0</v>
      </c>
      <c r="L327" s="7">
        <v>0</v>
      </c>
      <c r="M327" s="7">
        <v>0</v>
      </c>
      <c r="N327" s="7">
        <v>0</v>
      </c>
      <c r="O327" s="7">
        <v>0</v>
      </c>
      <c r="P327" s="7">
        <v>0</v>
      </c>
    </row>
    <row r="328" spans="1:16" x14ac:dyDescent="0.2">
      <c r="A328" s="3">
        <v>234405</v>
      </c>
      <c r="B328" s="6" t="s">
        <v>319</v>
      </c>
      <c r="C328" s="6" t="s">
        <v>1411</v>
      </c>
      <c r="D328" s="7">
        <v>-74171.37</v>
      </c>
      <c r="E328" s="7">
        <v>13439</v>
      </c>
      <c r="F328" s="7">
        <v>0</v>
      </c>
      <c r="G328" s="7">
        <v>0</v>
      </c>
      <c r="H328" s="7">
        <v>0</v>
      </c>
      <c r="I328" s="7">
        <v>0</v>
      </c>
      <c r="J328" s="7">
        <v>0</v>
      </c>
      <c r="K328" s="7">
        <v>0</v>
      </c>
      <c r="L328" s="7">
        <v>0</v>
      </c>
      <c r="M328" s="7">
        <v>-404230</v>
      </c>
      <c r="N328" s="7">
        <v>0</v>
      </c>
      <c r="O328" s="7">
        <v>0</v>
      </c>
      <c r="P328" s="7">
        <v>0</v>
      </c>
    </row>
    <row r="329" spans="1:16" x14ac:dyDescent="0.2">
      <c r="A329" s="3">
        <v>201000</v>
      </c>
      <c r="B329" s="6" t="s">
        <v>320</v>
      </c>
      <c r="C329" s="6" t="s">
        <v>1410</v>
      </c>
      <c r="D329" s="7">
        <v>0</v>
      </c>
      <c r="E329" s="7">
        <v>0</v>
      </c>
      <c r="F329" s="7">
        <v>0</v>
      </c>
      <c r="G329" s="7">
        <v>0</v>
      </c>
      <c r="H329" s="7">
        <v>0</v>
      </c>
      <c r="I329" s="7">
        <v>0</v>
      </c>
      <c r="J329" s="7">
        <v>0</v>
      </c>
      <c r="K329" s="7">
        <v>0</v>
      </c>
      <c r="L329" s="7">
        <v>0</v>
      </c>
      <c r="M329" s="7">
        <v>0</v>
      </c>
      <c r="N329" s="7">
        <v>0</v>
      </c>
      <c r="O329" s="7">
        <v>0</v>
      </c>
      <c r="P329" s="7">
        <v>0</v>
      </c>
    </row>
    <row r="330" spans="1:16" x14ac:dyDescent="0.2">
      <c r="A330" s="3">
        <v>201100</v>
      </c>
      <c r="B330" s="6" t="s">
        <v>321</v>
      </c>
      <c r="C330" s="6" t="s">
        <v>1409</v>
      </c>
      <c r="D330" s="7">
        <v>-338042932.44999999</v>
      </c>
      <c r="E330" s="7">
        <v>-338056082.44999999</v>
      </c>
      <c r="F330" s="7">
        <v>-338056082.44999999</v>
      </c>
      <c r="G330" s="7">
        <v>-338797982.56999999</v>
      </c>
      <c r="H330" s="7">
        <v>-338797982.56999999</v>
      </c>
      <c r="I330" s="7">
        <v>-338797982.56999999</v>
      </c>
      <c r="J330" s="7">
        <v>-338797982.56999999</v>
      </c>
      <c r="K330" s="7">
        <v>-338843259.51999998</v>
      </c>
      <c r="L330" s="7">
        <v>-339762591.18000001</v>
      </c>
      <c r="M330" s="7">
        <v>-340084657.5</v>
      </c>
      <c r="N330" s="7">
        <v>-340145314.91000003</v>
      </c>
      <c r="O330" s="7">
        <v>-341251727.04000002</v>
      </c>
      <c r="P330" s="7">
        <v>-342098778.94</v>
      </c>
    </row>
    <row r="331" spans="1:16" x14ac:dyDescent="0.2">
      <c r="A331" s="3">
        <v>214001</v>
      </c>
      <c r="B331" s="6" t="s">
        <v>322</v>
      </c>
      <c r="C331" s="6" t="s">
        <v>1408</v>
      </c>
      <c r="D331" s="7">
        <v>30369.93</v>
      </c>
      <c r="E331" s="7">
        <v>30369.93</v>
      </c>
      <c r="F331" s="7">
        <v>30369.93</v>
      </c>
      <c r="G331" s="7">
        <v>30369.93</v>
      </c>
      <c r="H331" s="7">
        <v>30369.93</v>
      </c>
      <c r="I331" s="7">
        <v>30369.93</v>
      </c>
      <c r="J331" s="7">
        <v>30369.93</v>
      </c>
      <c r="K331" s="7">
        <v>30369.93</v>
      </c>
      <c r="L331" s="7">
        <v>30369.93</v>
      </c>
      <c r="M331" s="7">
        <v>30369.93</v>
      </c>
      <c r="N331" s="7">
        <v>30369.93</v>
      </c>
      <c r="O331" s="7">
        <v>30369.93</v>
      </c>
      <c r="P331" s="7">
        <v>30369.93</v>
      </c>
    </row>
    <row r="332" spans="1:16" x14ac:dyDescent="0.2">
      <c r="A332" s="3">
        <v>207001</v>
      </c>
      <c r="B332" s="6" t="s">
        <v>323</v>
      </c>
      <c r="C332" s="6" t="s">
        <v>1407</v>
      </c>
      <c r="D332" s="7">
        <v>-293561404.88999999</v>
      </c>
      <c r="E332" s="7">
        <v>-293561404.88999999</v>
      </c>
      <c r="F332" s="7">
        <v>-293561404.88999999</v>
      </c>
      <c r="G332" s="7">
        <v>-293561404.88999999</v>
      </c>
      <c r="H332" s="7">
        <v>-293561404.88999999</v>
      </c>
      <c r="I332" s="7">
        <v>-293561404.88999999</v>
      </c>
      <c r="J332" s="7">
        <v>-293561404.88999999</v>
      </c>
      <c r="K332" s="7">
        <v>-293561404.88999999</v>
      </c>
      <c r="L332" s="7">
        <v>-293561404.88999999</v>
      </c>
      <c r="M332" s="7">
        <v>-293561404.88999999</v>
      </c>
      <c r="N332" s="7">
        <v>-293561404.88999999</v>
      </c>
      <c r="O332" s="7">
        <v>-293561404.88999999</v>
      </c>
      <c r="P332" s="7">
        <v>-293561404.88999999</v>
      </c>
    </row>
    <row r="333" spans="1:16" x14ac:dyDescent="0.2">
      <c r="A333" s="3">
        <v>207003</v>
      </c>
      <c r="B333" s="6" t="s">
        <v>324</v>
      </c>
      <c r="C333" s="6" t="s">
        <v>1406</v>
      </c>
      <c r="D333" s="7">
        <v>-2037265.34</v>
      </c>
      <c r="E333" s="7">
        <v>-2078328.34</v>
      </c>
      <c r="F333" s="7">
        <v>-2119391.34</v>
      </c>
      <c r="G333" s="7">
        <v>-2302078.2400000002</v>
      </c>
      <c r="H333" s="7">
        <v>-2355230.2400000002</v>
      </c>
      <c r="I333" s="7">
        <v>-2408382.2400000002</v>
      </c>
      <c r="J333" s="7">
        <v>-2461534.2400000002</v>
      </c>
      <c r="K333" s="7">
        <v>-2511329.04</v>
      </c>
      <c r="L333" s="7">
        <v>-2563507.04</v>
      </c>
      <c r="M333" s="7">
        <v>-2604201.2200000002</v>
      </c>
      <c r="N333" s="7">
        <v>-2654112.6800000002</v>
      </c>
      <c r="O333" s="7">
        <v>-2692042.57</v>
      </c>
      <c r="P333" s="7">
        <v>-2728656.06</v>
      </c>
    </row>
    <row r="334" spans="1:16" x14ac:dyDescent="0.2">
      <c r="A334" s="3">
        <v>207004</v>
      </c>
      <c r="B334" s="6" t="s">
        <v>325</v>
      </c>
      <c r="C334" s="6" t="s">
        <v>1405</v>
      </c>
      <c r="D334" s="7">
        <v>-1254801</v>
      </c>
      <c r="E334" s="7">
        <v>-1254801</v>
      </c>
      <c r="F334" s="7">
        <v>-1254801</v>
      </c>
      <c r="G334" s="7">
        <v>-848398</v>
      </c>
      <c r="H334" s="7">
        <v>-848398</v>
      </c>
      <c r="I334" s="7">
        <v>-848398</v>
      </c>
      <c r="J334" s="7">
        <v>-1179569</v>
      </c>
      <c r="K334" s="7">
        <v>-1179569</v>
      </c>
      <c r="L334" s="7">
        <v>-1179569</v>
      </c>
      <c r="M334" s="7">
        <v>-1364653</v>
      </c>
      <c r="N334" s="7">
        <v>-1364653</v>
      </c>
      <c r="O334" s="7">
        <v>-1364653</v>
      </c>
      <c r="P334" s="7">
        <v>-1609420</v>
      </c>
    </row>
    <row r="335" spans="1:16" x14ac:dyDescent="0.2">
      <c r="A335" s="3">
        <v>209000</v>
      </c>
      <c r="B335" s="6" t="s">
        <v>326</v>
      </c>
      <c r="C335" s="6" t="s">
        <v>1404</v>
      </c>
      <c r="D335" s="7">
        <v>293561404.88999999</v>
      </c>
      <c r="E335" s="7">
        <v>293561404.88999999</v>
      </c>
      <c r="F335" s="7">
        <v>293561404.88999999</v>
      </c>
      <c r="G335" s="7">
        <v>293561404.88999999</v>
      </c>
      <c r="H335" s="7">
        <v>293561404.88999999</v>
      </c>
      <c r="I335" s="7">
        <v>293561404.88999999</v>
      </c>
      <c r="J335" s="7">
        <v>293561404.88999999</v>
      </c>
      <c r="K335" s="7">
        <v>293561404.88999999</v>
      </c>
      <c r="L335" s="7">
        <v>293561404.88999999</v>
      </c>
      <c r="M335" s="7">
        <v>293561404.88999999</v>
      </c>
      <c r="N335" s="7">
        <v>293561404.88999999</v>
      </c>
      <c r="O335" s="7">
        <v>293561404.88999999</v>
      </c>
      <c r="P335" s="7">
        <v>293561404.88999999</v>
      </c>
    </row>
    <row r="336" spans="1:16" x14ac:dyDescent="0.2">
      <c r="A336" s="3">
        <v>210000</v>
      </c>
      <c r="B336" s="6" t="s">
        <v>327</v>
      </c>
      <c r="C336" s="6" t="s">
        <v>1403</v>
      </c>
      <c r="D336" s="7">
        <v>-1649863.59</v>
      </c>
      <c r="E336" s="7">
        <v>-1649863.59</v>
      </c>
      <c r="F336" s="7">
        <v>-1649863.59</v>
      </c>
      <c r="G336" s="7">
        <v>-1649863.59</v>
      </c>
      <c r="H336" s="7">
        <v>-1649863.59</v>
      </c>
      <c r="I336" s="7">
        <v>-1649863.59</v>
      </c>
      <c r="J336" s="7">
        <v>-1649863.59</v>
      </c>
      <c r="K336" s="7">
        <v>-1649863.59</v>
      </c>
      <c r="L336" s="7">
        <v>-1649863.59</v>
      </c>
      <c r="M336" s="7">
        <v>-1649863.59</v>
      </c>
      <c r="N336" s="7">
        <v>-1649863.59</v>
      </c>
      <c r="O336" s="7">
        <v>-1649863.59</v>
      </c>
      <c r="P336" s="7">
        <v>-1649863.59</v>
      </c>
    </row>
    <row r="337" spans="1:16" x14ac:dyDescent="0.2">
      <c r="A337" s="3">
        <v>212001</v>
      </c>
      <c r="B337" s="6" t="s">
        <v>328</v>
      </c>
      <c r="C337" s="6" t="s">
        <v>1402</v>
      </c>
      <c r="D337" s="7">
        <v>-23992.54</v>
      </c>
      <c r="E337" s="7">
        <v>-81445.75</v>
      </c>
      <c r="F337" s="7">
        <v>-160618.21</v>
      </c>
      <c r="G337" s="7">
        <v>-219118.16</v>
      </c>
      <c r="H337" s="7">
        <v>-274945.62</v>
      </c>
      <c r="I337" s="7">
        <v>-339069.78</v>
      </c>
      <c r="J337" s="7">
        <v>-392518.1</v>
      </c>
      <c r="K337" s="7">
        <v>-440370.69</v>
      </c>
      <c r="L337" s="7">
        <v>-487209.09</v>
      </c>
      <c r="M337" s="7">
        <v>-524250.54</v>
      </c>
      <c r="N337" s="7">
        <v>-579872.13</v>
      </c>
      <c r="O337" s="7">
        <v>-622620.15</v>
      </c>
      <c r="P337" s="7">
        <v>-24454.6</v>
      </c>
    </row>
    <row r="338" spans="1:16" x14ac:dyDescent="0.2">
      <c r="A338" s="3">
        <v>218000</v>
      </c>
      <c r="B338" s="6" t="s">
        <v>329</v>
      </c>
      <c r="C338" s="6" t="s">
        <v>1401</v>
      </c>
      <c r="D338" s="7">
        <v>6603900.9299999997</v>
      </c>
      <c r="E338" s="7">
        <v>6555261.6799999997</v>
      </c>
      <c r="F338" s="7">
        <v>6506622.4299999997</v>
      </c>
      <c r="G338" s="7">
        <v>6457983.1799999997</v>
      </c>
      <c r="H338" s="7">
        <v>6409343.9299999997</v>
      </c>
      <c r="I338" s="7">
        <v>6360704.6799999997</v>
      </c>
      <c r="J338" s="7">
        <v>6312065.4299999997</v>
      </c>
      <c r="K338" s="7">
        <v>6263426.1799999997</v>
      </c>
      <c r="L338" s="7">
        <v>6214786.9299999997</v>
      </c>
      <c r="M338" s="7">
        <v>6166147.6799999997</v>
      </c>
      <c r="N338" s="7">
        <v>6117508.4299999997</v>
      </c>
      <c r="O338" s="7">
        <v>6068869.1799999997</v>
      </c>
      <c r="P338" s="7">
        <v>6020229.9299999997</v>
      </c>
    </row>
    <row r="339" spans="1:16" x14ac:dyDescent="0.2">
      <c r="A339" s="3">
        <v>216000</v>
      </c>
      <c r="B339" s="6" t="s">
        <v>330</v>
      </c>
      <c r="C339" s="6" t="s">
        <v>1400</v>
      </c>
      <c r="D339" s="7">
        <v>-304295156.19</v>
      </c>
      <c r="E339" s="7">
        <v>-332309428.31999999</v>
      </c>
      <c r="F339" s="7">
        <v>-332309428.31999999</v>
      </c>
      <c r="G339" s="7">
        <v>-332309428.31999999</v>
      </c>
      <c r="H339" s="7">
        <v>-332309428.31999999</v>
      </c>
      <c r="I339" s="7">
        <v>-332309428.31999999</v>
      </c>
      <c r="J339" s="7">
        <v>-332309428.31999999</v>
      </c>
      <c r="K339" s="7">
        <v>-332309428.31999999</v>
      </c>
      <c r="L339" s="7">
        <v>-332309428.31999999</v>
      </c>
      <c r="M339" s="7">
        <v>-332309428.31999999</v>
      </c>
      <c r="N339" s="7">
        <v>-332309428.31999999</v>
      </c>
      <c r="O339" s="7">
        <v>-332309428.31999999</v>
      </c>
      <c r="P339" s="7">
        <v>-332309428.31999999</v>
      </c>
    </row>
    <row r="340" spans="1:16" x14ac:dyDescent="0.2">
      <c r="A340" s="3">
        <v>216016</v>
      </c>
      <c r="B340" s="6" t="s">
        <v>331</v>
      </c>
      <c r="C340" s="6" t="s">
        <v>1399</v>
      </c>
      <c r="D340" s="7">
        <v>2562211.71</v>
      </c>
      <c r="E340" s="7">
        <v>2562211.71</v>
      </c>
      <c r="F340" s="7">
        <v>2562211.71</v>
      </c>
      <c r="G340" s="7">
        <v>2562211.71</v>
      </c>
      <c r="H340" s="7">
        <v>2562211.71</v>
      </c>
      <c r="I340" s="7">
        <v>2562211.71</v>
      </c>
      <c r="J340" s="7">
        <v>2562211.71</v>
      </c>
      <c r="K340" s="7">
        <v>2562211.71</v>
      </c>
      <c r="L340" s="7">
        <v>2562211.71</v>
      </c>
      <c r="M340" s="7">
        <v>2562211.71</v>
      </c>
      <c r="N340" s="7">
        <v>2562211.71</v>
      </c>
      <c r="O340" s="7">
        <v>2562211.71</v>
      </c>
      <c r="P340" s="7">
        <v>2562211.71</v>
      </c>
    </row>
    <row r="341" spans="1:16" x14ac:dyDescent="0.2">
      <c r="A341" s="3">
        <v>216018</v>
      </c>
      <c r="B341" s="6" t="s">
        <v>332</v>
      </c>
      <c r="C341" s="6" t="s">
        <v>1398</v>
      </c>
      <c r="D341" s="7">
        <v>8436924.7599999998</v>
      </c>
      <c r="E341" s="7">
        <v>8436924.7599999998</v>
      </c>
      <c r="F341" s="7">
        <v>8436924.7599999998</v>
      </c>
      <c r="G341" s="7">
        <v>8436924.7599999998</v>
      </c>
      <c r="H341" s="7">
        <v>8436924.7599999998</v>
      </c>
      <c r="I341" s="7">
        <v>8436924.7599999998</v>
      </c>
      <c r="J341" s="7">
        <v>8436924.7599999998</v>
      </c>
      <c r="K341" s="7">
        <v>8436924.7599999998</v>
      </c>
      <c r="L341" s="7">
        <v>8436924.7599999998</v>
      </c>
      <c r="M341" s="7">
        <v>8436924.7599999998</v>
      </c>
      <c r="N341" s="7">
        <v>8436924.7599999998</v>
      </c>
      <c r="O341" s="7">
        <v>8436924.7599999998</v>
      </c>
      <c r="P341" s="7">
        <v>8436924.7599999998</v>
      </c>
    </row>
    <row r="342" spans="1:16" x14ac:dyDescent="0.2">
      <c r="A342" s="3">
        <v>216100</v>
      </c>
      <c r="B342" s="6" t="s">
        <v>333</v>
      </c>
      <c r="C342" s="6" t="s">
        <v>1397</v>
      </c>
      <c r="D342" s="7">
        <v>933350.75</v>
      </c>
      <c r="E342" s="7">
        <v>933350.75</v>
      </c>
      <c r="F342" s="7">
        <v>933350.75</v>
      </c>
      <c r="G342" s="7">
        <v>933350.75</v>
      </c>
      <c r="H342" s="7">
        <v>933350.75</v>
      </c>
      <c r="I342" s="7">
        <v>933350.75</v>
      </c>
      <c r="J342" s="7">
        <v>933350.75</v>
      </c>
      <c r="K342" s="7">
        <v>933350.75</v>
      </c>
      <c r="L342" s="7">
        <v>933350.75</v>
      </c>
      <c r="M342" s="7">
        <v>933350.75</v>
      </c>
      <c r="N342" s="7">
        <v>933350.75</v>
      </c>
      <c r="O342" s="7">
        <v>933350.75</v>
      </c>
      <c r="P342" s="7">
        <v>933350.75</v>
      </c>
    </row>
    <row r="343" spans="1:16" x14ac:dyDescent="0.2">
      <c r="A343" s="3">
        <v>216999</v>
      </c>
      <c r="B343" s="6" t="s">
        <v>334</v>
      </c>
      <c r="C343" s="6" t="s">
        <v>1396</v>
      </c>
      <c r="D343" s="7">
        <v>-36350095.390000001</v>
      </c>
      <c r="E343" s="7">
        <v>-36350095.390000001</v>
      </c>
      <c r="F343" s="7">
        <v>-36350095.390000001</v>
      </c>
      <c r="G343" s="7">
        <v>-36350095.390000001</v>
      </c>
      <c r="H343" s="7">
        <v>-36350095.390000001</v>
      </c>
      <c r="I343" s="7">
        <v>-36350095.390000001</v>
      </c>
      <c r="J343" s="7">
        <v>-36350095.390000001</v>
      </c>
      <c r="K343" s="7">
        <v>-36350095.390000001</v>
      </c>
      <c r="L343" s="7">
        <v>-36350095.390000001</v>
      </c>
      <c r="M343" s="7">
        <v>-36350095.390000001</v>
      </c>
      <c r="N343" s="7">
        <v>-36350095.390000001</v>
      </c>
      <c r="O343" s="7">
        <v>-36350095.390000001</v>
      </c>
      <c r="P343" s="7">
        <v>-36350095.390000001</v>
      </c>
    </row>
    <row r="344" spans="1:16" x14ac:dyDescent="0.2">
      <c r="A344" s="3" t="s">
        <v>785</v>
      </c>
      <c r="B344" s="6" t="s">
        <v>335</v>
      </c>
      <c r="C344" s="6" t="s">
        <v>785</v>
      </c>
      <c r="D344" s="7">
        <v>-28014272.129999999</v>
      </c>
      <c r="E344" s="7">
        <v>-6446675.5199999996</v>
      </c>
      <c r="F344" s="7">
        <v>-20550656.859999999</v>
      </c>
      <c r="G344" s="7">
        <v>-29171682.43</v>
      </c>
      <c r="H344" s="7">
        <v>-23761545.510000002</v>
      </c>
      <c r="I344" s="7">
        <v>-21852074.039999999</v>
      </c>
      <c r="J344" s="7">
        <v>-19761942.34</v>
      </c>
      <c r="K344" s="7">
        <v>-4851418.8</v>
      </c>
      <c r="L344" s="7">
        <v>-1693185.21</v>
      </c>
      <c r="M344" s="7">
        <v>153091.75</v>
      </c>
      <c r="N344" s="7">
        <v>10644084.130000001</v>
      </c>
      <c r="O344" s="7">
        <v>-827462.63</v>
      </c>
      <c r="P344" s="7">
        <v>-27917883.84</v>
      </c>
    </row>
    <row r="345" spans="1:16" x14ac:dyDescent="0.2">
      <c r="A345" s="3">
        <v>221001</v>
      </c>
      <c r="B345" s="6" t="s">
        <v>336</v>
      </c>
      <c r="C345" s="6" t="s">
        <v>1395</v>
      </c>
      <c r="D345" s="7">
        <v>10000000</v>
      </c>
      <c r="E345" s="7">
        <v>10000000</v>
      </c>
      <c r="F345" s="7">
        <v>10000000</v>
      </c>
      <c r="G345" s="7">
        <v>50000000</v>
      </c>
      <c r="H345" s="7">
        <v>50000000</v>
      </c>
      <c r="I345" s="7">
        <v>50000000</v>
      </c>
      <c r="J345" s="7">
        <v>40000000</v>
      </c>
      <c r="K345" s="7">
        <v>40000000</v>
      </c>
      <c r="L345" s="7">
        <v>40000000</v>
      </c>
      <c r="M345" s="7">
        <v>40000000</v>
      </c>
      <c r="N345" s="7">
        <v>40000000</v>
      </c>
      <c r="O345" s="7">
        <v>40000000</v>
      </c>
      <c r="P345" s="7">
        <v>40000000</v>
      </c>
    </row>
    <row r="346" spans="1:16" x14ac:dyDescent="0.2">
      <c r="A346" s="3">
        <v>221026</v>
      </c>
      <c r="B346" s="6" t="s">
        <v>337</v>
      </c>
      <c r="C346" s="6" t="s">
        <v>1394</v>
      </c>
      <c r="D346" s="7">
        <v>-10000000</v>
      </c>
      <c r="E346" s="7">
        <v>-10000000</v>
      </c>
      <c r="F346" s="7">
        <v>-10000000</v>
      </c>
      <c r="G346" s="7">
        <v>-10000000</v>
      </c>
      <c r="H346" s="7">
        <v>-10000000</v>
      </c>
      <c r="I346" s="7">
        <v>-10000000</v>
      </c>
      <c r="J346" s="7">
        <v>-10000000</v>
      </c>
      <c r="K346" s="7">
        <v>-10000000</v>
      </c>
      <c r="L346" s="7">
        <v>-10000000</v>
      </c>
      <c r="M346" s="7">
        <v>-10000000</v>
      </c>
      <c r="N346" s="7">
        <v>-10000000</v>
      </c>
      <c r="O346" s="7">
        <v>-10000000</v>
      </c>
      <c r="P346" s="7">
        <v>-10000000</v>
      </c>
    </row>
    <row r="347" spans="1:16" x14ac:dyDescent="0.2">
      <c r="A347" s="3">
        <v>221072</v>
      </c>
      <c r="B347" s="6" t="s">
        <v>338</v>
      </c>
      <c r="C347" s="6" t="s">
        <v>1393</v>
      </c>
      <c r="D347" s="7">
        <v>-10000000</v>
      </c>
      <c r="E347" s="7">
        <v>-10000000</v>
      </c>
      <c r="F347" s="7">
        <v>-10000000</v>
      </c>
      <c r="G347" s="7">
        <v>-10000000</v>
      </c>
      <c r="H347" s="7">
        <v>-10000000</v>
      </c>
      <c r="I347" s="7">
        <v>-10000000</v>
      </c>
      <c r="J347" s="7">
        <v>-10000000</v>
      </c>
      <c r="K347" s="7">
        <v>-10000000</v>
      </c>
      <c r="L347" s="7">
        <v>-10000000</v>
      </c>
      <c r="M347" s="7">
        <v>-10000000</v>
      </c>
      <c r="N347" s="7">
        <v>-10000000</v>
      </c>
      <c r="O347" s="7">
        <v>-10000000</v>
      </c>
      <c r="P347" s="7">
        <v>-10000000</v>
      </c>
    </row>
    <row r="348" spans="1:16" x14ac:dyDescent="0.2">
      <c r="A348" s="3">
        <v>221073</v>
      </c>
      <c r="B348" s="6" t="s">
        <v>339</v>
      </c>
      <c r="C348" s="6" t="s">
        <v>1392</v>
      </c>
      <c r="D348" s="7">
        <v>-10000000</v>
      </c>
      <c r="E348" s="7">
        <v>-10000000</v>
      </c>
      <c r="F348" s="7">
        <v>-10000000</v>
      </c>
      <c r="G348" s="7">
        <v>-10000000</v>
      </c>
      <c r="H348" s="7">
        <v>-10000000</v>
      </c>
      <c r="I348" s="7">
        <v>-10000000</v>
      </c>
      <c r="J348" s="7">
        <v>-10000000</v>
      </c>
      <c r="K348" s="7">
        <v>-10000000</v>
      </c>
      <c r="L348" s="7">
        <v>-10000000</v>
      </c>
      <c r="M348" s="7">
        <v>-10000000</v>
      </c>
      <c r="N348" s="7">
        <v>-10000000</v>
      </c>
      <c r="O348" s="7">
        <v>-10000000</v>
      </c>
      <c r="P348" s="7">
        <v>-10000000</v>
      </c>
    </row>
    <row r="349" spans="1:16" x14ac:dyDescent="0.2">
      <c r="A349" s="3">
        <v>221074</v>
      </c>
      <c r="B349" s="6" t="s">
        <v>340</v>
      </c>
      <c r="C349" s="6" t="s">
        <v>1391</v>
      </c>
      <c r="D349" s="7">
        <v>-10000000</v>
      </c>
      <c r="E349" s="7">
        <v>-10000000</v>
      </c>
      <c r="F349" s="7">
        <v>-10000000</v>
      </c>
      <c r="G349" s="7">
        <v>-10000000</v>
      </c>
      <c r="H349" s="7">
        <v>-10000000</v>
      </c>
      <c r="I349" s="7">
        <v>-10000000</v>
      </c>
      <c r="J349" s="7">
        <v>-10000000</v>
      </c>
      <c r="K349" s="7">
        <v>-10000000</v>
      </c>
      <c r="L349" s="7">
        <v>-10000000</v>
      </c>
      <c r="M349" s="7">
        <v>-10000000</v>
      </c>
      <c r="N349" s="7">
        <v>-10000000</v>
      </c>
      <c r="O349" s="7">
        <v>-10000000</v>
      </c>
      <c r="P349" s="7">
        <v>-10000000</v>
      </c>
    </row>
    <row r="350" spans="1:16" x14ac:dyDescent="0.2">
      <c r="A350" s="3">
        <v>221075</v>
      </c>
      <c r="B350" s="6" t="s">
        <v>341</v>
      </c>
      <c r="C350" s="6" t="s">
        <v>1390</v>
      </c>
      <c r="D350" s="7">
        <v>-20000000</v>
      </c>
      <c r="E350" s="7">
        <v>-20000000</v>
      </c>
      <c r="F350" s="7">
        <v>-20000000</v>
      </c>
      <c r="G350" s="7">
        <v>-20000000</v>
      </c>
      <c r="H350" s="7">
        <v>-20000000</v>
      </c>
      <c r="I350" s="7">
        <v>-20000000</v>
      </c>
      <c r="J350" s="7">
        <v>-20000000</v>
      </c>
      <c r="K350" s="7">
        <v>-20000000</v>
      </c>
      <c r="L350" s="7">
        <v>-20000000</v>
      </c>
      <c r="M350" s="7">
        <v>-20000000</v>
      </c>
      <c r="N350" s="7">
        <v>-20000000</v>
      </c>
      <c r="O350" s="7">
        <v>-20000000</v>
      </c>
      <c r="P350" s="7">
        <v>-20000000</v>
      </c>
    </row>
    <row r="351" spans="1:16" x14ac:dyDescent="0.2">
      <c r="A351" s="3">
        <v>221076</v>
      </c>
      <c r="B351" s="6" t="s">
        <v>342</v>
      </c>
      <c r="C351" s="6" t="s">
        <v>1389</v>
      </c>
      <c r="D351" s="7">
        <v>-20000000</v>
      </c>
      <c r="E351" s="7">
        <v>-20000000</v>
      </c>
      <c r="F351" s="7">
        <v>-20000000</v>
      </c>
      <c r="G351" s="7">
        <v>-20000000</v>
      </c>
      <c r="H351" s="7">
        <v>-20000000</v>
      </c>
      <c r="I351" s="7">
        <v>-20000000</v>
      </c>
      <c r="J351" s="7">
        <v>-20000000</v>
      </c>
      <c r="K351" s="7">
        <v>-20000000</v>
      </c>
      <c r="L351" s="7">
        <v>-20000000</v>
      </c>
      <c r="M351" s="7">
        <v>-20000000</v>
      </c>
      <c r="N351" s="7">
        <v>-20000000</v>
      </c>
      <c r="O351" s="7">
        <v>-20000000</v>
      </c>
      <c r="P351" s="7">
        <v>-20000000</v>
      </c>
    </row>
    <row r="352" spans="1:16" x14ac:dyDescent="0.2">
      <c r="A352" s="3">
        <v>221078</v>
      </c>
      <c r="B352" s="6" t="s">
        <v>343</v>
      </c>
      <c r="C352" s="6" t="s">
        <v>1388</v>
      </c>
      <c r="D352" s="7">
        <v>-40000000</v>
      </c>
      <c r="E352" s="7">
        <v>-40000000</v>
      </c>
      <c r="F352" s="7">
        <v>-40000000</v>
      </c>
      <c r="G352" s="7">
        <v>-40000000</v>
      </c>
      <c r="H352" s="7">
        <v>-40000000</v>
      </c>
      <c r="I352" s="7">
        <v>-40000000</v>
      </c>
      <c r="J352" s="7">
        <v>-40000000</v>
      </c>
      <c r="K352" s="7">
        <v>-40000000</v>
      </c>
      <c r="L352" s="7">
        <v>-40000000</v>
      </c>
      <c r="M352" s="7">
        <v>-40000000</v>
      </c>
      <c r="N352" s="7">
        <v>-40000000</v>
      </c>
      <c r="O352" s="7">
        <v>-40000000</v>
      </c>
      <c r="P352" s="7">
        <v>-40000000</v>
      </c>
    </row>
    <row r="353" spans="1:16" x14ac:dyDescent="0.2">
      <c r="A353" s="3">
        <v>221079</v>
      </c>
      <c r="B353" s="6" t="s">
        <v>344</v>
      </c>
      <c r="C353" s="6" t="s">
        <v>1387</v>
      </c>
      <c r="D353" s="7">
        <v>-19700000</v>
      </c>
      <c r="E353" s="7">
        <v>-19700000</v>
      </c>
      <c r="F353" s="7">
        <v>-19700000</v>
      </c>
      <c r="G353" s="7">
        <v>-19700000</v>
      </c>
      <c r="H353" s="7">
        <v>-19700000</v>
      </c>
      <c r="I353" s="7">
        <v>-19700000</v>
      </c>
      <c r="J353" s="7">
        <v>-19700000</v>
      </c>
      <c r="K353" s="7">
        <v>-19700000</v>
      </c>
      <c r="L353" s="7">
        <v>-19700000</v>
      </c>
      <c r="M353" s="7">
        <v>-19700000</v>
      </c>
      <c r="N353" s="7">
        <v>-19700000</v>
      </c>
      <c r="O353" s="7">
        <v>-19700000</v>
      </c>
      <c r="P353" s="7">
        <v>-19700000</v>
      </c>
    </row>
    <row r="354" spans="1:16" x14ac:dyDescent="0.2">
      <c r="A354" s="3">
        <v>221080</v>
      </c>
      <c r="B354" s="6" t="s">
        <v>345</v>
      </c>
      <c r="C354" s="6" t="s">
        <v>1386</v>
      </c>
      <c r="D354" s="7">
        <v>-22000000</v>
      </c>
      <c r="E354" s="7">
        <v>-22000000</v>
      </c>
      <c r="F354" s="7">
        <v>-22000000</v>
      </c>
      <c r="G354" s="7">
        <v>-22000000</v>
      </c>
      <c r="H354" s="7">
        <v>-22000000</v>
      </c>
      <c r="I354" s="7">
        <v>-22000000</v>
      </c>
      <c r="J354" s="7">
        <v>-22000000</v>
      </c>
      <c r="K354" s="7">
        <v>-22000000</v>
      </c>
      <c r="L354" s="7">
        <v>-22000000</v>
      </c>
      <c r="M354" s="7">
        <v>-22000000</v>
      </c>
      <c r="N354" s="7">
        <v>-22000000</v>
      </c>
      <c r="O354" s="7">
        <v>-22000000</v>
      </c>
      <c r="P354" s="7">
        <v>-22000000</v>
      </c>
    </row>
    <row r="355" spans="1:16" x14ac:dyDescent="0.2">
      <c r="A355" s="3">
        <v>221081</v>
      </c>
      <c r="B355" s="6" t="s">
        <v>346</v>
      </c>
      <c r="C355" s="6" t="s">
        <v>1385</v>
      </c>
      <c r="D355" s="7">
        <v>-10000000</v>
      </c>
      <c r="E355" s="7">
        <v>-10000000</v>
      </c>
      <c r="F355" s="7">
        <v>-10000000</v>
      </c>
      <c r="G355" s="7">
        <v>-10000000</v>
      </c>
      <c r="H355" s="7">
        <v>-10000000</v>
      </c>
      <c r="I355" s="7">
        <v>-10000000</v>
      </c>
      <c r="J355" s="7">
        <v>-10000000</v>
      </c>
      <c r="K355" s="7">
        <v>-10000000</v>
      </c>
      <c r="L355" s="7">
        <v>-10000000</v>
      </c>
      <c r="M355" s="7">
        <v>-10000000</v>
      </c>
      <c r="N355" s="7">
        <v>-10000000</v>
      </c>
      <c r="O355" s="7">
        <v>-10000000</v>
      </c>
      <c r="P355" s="7">
        <v>-10000000</v>
      </c>
    </row>
    <row r="356" spans="1:16" x14ac:dyDescent="0.2">
      <c r="A356" s="3">
        <v>221085</v>
      </c>
      <c r="B356" s="6" t="s">
        <v>347</v>
      </c>
      <c r="C356" s="6" t="s">
        <v>1384</v>
      </c>
      <c r="D356" s="7">
        <v>-20000000</v>
      </c>
      <c r="E356" s="7">
        <v>-20000000</v>
      </c>
      <c r="F356" s="7">
        <v>-20000000</v>
      </c>
      <c r="G356" s="7">
        <v>-20000000</v>
      </c>
      <c r="H356" s="7">
        <v>-20000000</v>
      </c>
      <c r="I356" s="7">
        <v>-20000000</v>
      </c>
      <c r="J356" s="7">
        <v>-20000000</v>
      </c>
      <c r="K356" s="7">
        <v>-20000000</v>
      </c>
      <c r="L356" s="7">
        <v>-20000000</v>
      </c>
      <c r="M356" s="7">
        <v>-20000000</v>
      </c>
      <c r="N356" s="7">
        <v>-20000000</v>
      </c>
      <c r="O356" s="7">
        <v>-20000000</v>
      </c>
      <c r="P356" s="7">
        <v>-20000000</v>
      </c>
    </row>
    <row r="357" spans="1:16" x14ac:dyDescent="0.2">
      <c r="A357" s="3">
        <v>221086</v>
      </c>
      <c r="B357" s="6" t="s">
        <v>348</v>
      </c>
      <c r="C357" s="6" t="s">
        <v>1383</v>
      </c>
      <c r="D357" s="7">
        <v>-20000000</v>
      </c>
      <c r="E357" s="7">
        <v>-20000000</v>
      </c>
      <c r="F357" s="7">
        <v>-20000000</v>
      </c>
      <c r="G357" s="7">
        <v>-20000000</v>
      </c>
      <c r="H357" s="7">
        <v>-20000000</v>
      </c>
      <c r="I357" s="7">
        <v>-20000000</v>
      </c>
      <c r="J357" s="7">
        <v>-20000000</v>
      </c>
      <c r="K357" s="7">
        <v>-20000000</v>
      </c>
      <c r="L357" s="7">
        <v>-20000000</v>
      </c>
      <c r="M357" s="7">
        <v>-20000000</v>
      </c>
      <c r="N357" s="7">
        <v>-20000000</v>
      </c>
      <c r="O357" s="7">
        <v>-20000000</v>
      </c>
      <c r="P357" s="7">
        <v>-20000000</v>
      </c>
    </row>
    <row r="358" spans="1:16" x14ac:dyDescent="0.2">
      <c r="A358" s="3">
        <v>221087</v>
      </c>
      <c r="B358" s="6" t="s">
        <v>349</v>
      </c>
      <c r="C358" s="6" t="s">
        <v>1382</v>
      </c>
      <c r="D358" s="7">
        <v>-10000000</v>
      </c>
      <c r="E358" s="7">
        <v>-10000000</v>
      </c>
      <c r="F358" s="7">
        <v>-10000000</v>
      </c>
      <c r="G358" s="7">
        <v>-10000000</v>
      </c>
      <c r="H358" s="7">
        <v>-10000000</v>
      </c>
      <c r="I358" s="7">
        <v>-10000000</v>
      </c>
      <c r="J358" s="7">
        <v>-10000000</v>
      </c>
      <c r="K358" s="7">
        <v>-10000000</v>
      </c>
      <c r="L358" s="7">
        <v>-10000000</v>
      </c>
      <c r="M358" s="7">
        <v>-10000000</v>
      </c>
      <c r="N358" s="7">
        <v>-10000000</v>
      </c>
      <c r="O358" s="7">
        <v>-10000000</v>
      </c>
      <c r="P358" s="7">
        <v>-10000000</v>
      </c>
    </row>
    <row r="359" spans="1:16" x14ac:dyDescent="0.2">
      <c r="A359" s="3">
        <v>221088</v>
      </c>
      <c r="B359" s="6" t="s">
        <v>350</v>
      </c>
      <c r="C359" s="6" t="s">
        <v>1381</v>
      </c>
      <c r="D359" s="7">
        <v>-20000000</v>
      </c>
      <c r="E359" s="7">
        <v>-20000000</v>
      </c>
      <c r="F359" s="7">
        <v>-20000000</v>
      </c>
      <c r="G359" s="7">
        <v>-20000000</v>
      </c>
      <c r="H359" s="7">
        <v>-20000000</v>
      </c>
      <c r="I359" s="7">
        <v>-20000000</v>
      </c>
      <c r="J359" s="7">
        <v>-20000000</v>
      </c>
      <c r="K359" s="7">
        <v>-20000000</v>
      </c>
      <c r="L359" s="7">
        <v>-20000000</v>
      </c>
      <c r="M359" s="7">
        <v>-20000000</v>
      </c>
      <c r="N359" s="7">
        <v>-20000000</v>
      </c>
      <c r="O359" s="7">
        <v>-20000000</v>
      </c>
      <c r="P359" s="7">
        <v>-20000000</v>
      </c>
    </row>
    <row r="360" spans="1:16" x14ac:dyDescent="0.2">
      <c r="A360" s="3">
        <v>221089</v>
      </c>
      <c r="B360" s="6" t="s">
        <v>351</v>
      </c>
      <c r="C360" s="6" t="s">
        <v>1380</v>
      </c>
      <c r="D360" s="7">
        <v>0</v>
      </c>
      <c r="E360" s="7">
        <v>0</v>
      </c>
      <c r="F360" s="7">
        <v>0</v>
      </c>
      <c r="G360" s="7">
        <v>0</v>
      </c>
      <c r="H360" s="7">
        <v>0</v>
      </c>
      <c r="I360" s="7">
        <v>0</v>
      </c>
      <c r="J360" s="7">
        <v>0</v>
      </c>
      <c r="K360" s="7">
        <v>0</v>
      </c>
      <c r="L360" s="7">
        <v>0</v>
      </c>
      <c r="M360" s="7">
        <v>0</v>
      </c>
      <c r="N360" s="7">
        <v>0</v>
      </c>
      <c r="O360" s="7">
        <v>0</v>
      </c>
      <c r="P360" s="7">
        <v>0</v>
      </c>
    </row>
    <row r="361" spans="1:16" x14ac:dyDescent="0.2">
      <c r="A361" s="3">
        <v>221091</v>
      </c>
      <c r="B361" s="6" t="s">
        <v>352</v>
      </c>
      <c r="C361" s="6" t="s">
        <v>1379</v>
      </c>
      <c r="D361" s="7">
        <v>-10000000</v>
      </c>
      <c r="E361" s="7">
        <v>-10000000</v>
      </c>
      <c r="F361" s="7">
        <v>-10000000</v>
      </c>
      <c r="G361" s="7">
        <v>-10000000</v>
      </c>
      <c r="H361" s="7">
        <v>-10000000</v>
      </c>
      <c r="I361" s="7">
        <v>-10000000</v>
      </c>
      <c r="J361" s="7">
        <v>0</v>
      </c>
      <c r="K361" s="7">
        <v>0</v>
      </c>
      <c r="L361" s="7">
        <v>0</v>
      </c>
      <c r="M361" s="7">
        <v>0</v>
      </c>
      <c r="N361" s="7">
        <v>0</v>
      </c>
      <c r="O361" s="7">
        <v>0</v>
      </c>
      <c r="P361" s="7">
        <v>0</v>
      </c>
    </row>
    <row r="362" spans="1:16" x14ac:dyDescent="0.2">
      <c r="A362" s="3">
        <v>221093</v>
      </c>
      <c r="B362" s="6" t="s">
        <v>353</v>
      </c>
      <c r="C362" s="6" t="s">
        <v>1378</v>
      </c>
      <c r="D362" s="7">
        <v>-40000000</v>
      </c>
      <c r="E362" s="7">
        <v>-40000000</v>
      </c>
      <c r="F362" s="7">
        <v>-40000000</v>
      </c>
      <c r="G362" s="7">
        <v>-40000000</v>
      </c>
      <c r="H362" s="7">
        <v>-40000000</v>
      </c>
      <c r="I362" s="7">
        <v>-40000000</v>
      </c>
      <c r="J362" s="7">
        <v>-40000000</v>
      </c>
      <c r="K362" s="7">
        <v>-40000000</v>
      </c>
      <c r="L362" s="7">
        <v>-40000000</v>
      </c>
      <c r="M362" s="7">
        <v>-40000000</v>
      </c>
      <c r="N362" s="7">
        <v>-40000000</v>
      </c>
      <c r="O362" s="7">
        <v>-40000000</v>
      </c>
      <c r="P362" s="7">
        <v>-40000000</v>
      </c>
    </row>
    <row r="363" spans="1:16" x14ac:dyDescent="0.2">
      <c r="A363" s="3">
        <v>221094</v>
      </c>
      <c r="B363" s="6" t="s">
        <v>354</v>
      </c>
      <c r="C363" s="6" t="s">
        <v>1377</v>
      </c>
      <c r="D363" s="7">
        <v>-30000000</v>
      </c>
      <c r="E363" s="7">
        <v>-30000000</v>
      </c>
      <c r="F363" s="7">
        <v>-30000000</v>
      </c>
      <c r="G363" s="7">
        <v>-30000000</v>
      </c>
      <c r="H363" s="7">
        <v>-30000000</v>
      </c>
      <c r="I363" s="7">
        <v>-30000000</v>
      </c>
      <c r="J363" s="7">
        <v>-30000000</v>
      </c>
      <c r="K363" s="7">
        <v>-30000000</v>
      </c>
      <c r="L363" s="7">
        <v>-30000000</v>
      </c>
      <c r="M363" s="7">
        <v>-30000000</v>
      </c>
      <c r="N363" s="7">
        <v>-30000000</v>
      </c>
      <c r="O363" s="7">
        <v>-30000000</v>
      </c>
      <c r="P363" s="7">
        <v>-30000000</v>
      </c>
    </row>
    <row r="364" spans="1:16" x14ac:dyDescent="0.2">
      <c r="A364" s="3">
        <v>221095</v>
      </c>
      <c r="B364" s="6" t="s">
        <v>355</v>
      </c>
      <c r="C364" s="6" t="s">
        <v>1376</v>
      </c>
      <c r="D364" s="7">
        <v>-40000000</v>
      </c>
      <c r="E364" s="7">
        <v>-40000000</v>
      </c>
      <c r="F364" s="7">
        <v>-40000000</v>
      </c>
      <c r="G364" s="7">
        <v>-40000000</v>
      </c>
      <c r="H364" s="7">
        <v>-40000000</v>
      </c>
      <c r="I364" s="7">
        <v>-40000000</v>
      </c>
      <c r="J364" s="7">
        <v>-40000000</v>
      </c>
      <c r="K364" s="7">
        <v>-40000000</v>
      </c>
      <c r="L364" s="7">
        <v>-40000000</v>
      </c>
      <c r="M364" s="7">
        <v>-40000000</v>
      </c>
      <c r="N364" s="7">
        <v>-40000000</v>
      </c>
      <c r="O364" s="7">
        <v>-40000000</v>
      </c>
      <c r="P364" s="7">
        <v>-40000000</v>
      </c>
    </row>
    <row r="365" spans="1:16" x14ac:dyDescent="0.2">
      <c r="A365" s="3">
        <v>221097</v>
      </c>
      <c r="B365" s="6" t="s">
        <v>356</v>
      </c>
      <c r="C365" s="6" t="s">
        <v>1375</v>
      </c>
      <c r="D365" s="7">
        <v>-40000000</v>
      </c>
      <c r="E365" s="7">
        <v>-40000000</v>
      </c>
      <c r="F365" s="7">
        <v>-40000000</v>
      </c>
      <c r="G365" s="7">
        <v>-40000000</v>
      </c>
      <c r="H365" s="7">
        <v>-40000000</v>
      </c>
      <c r="I365" s="7">
        <v>-40000000</v>
      </c>
      <c r="J365" s="7">
        <v>-40000000</v>
      </c>
      <c r="K365" s="7">
        <v>-40000000</v>
      </c>
      <c r="L365" s="7">
        <v>-40000000</v>
      </c>
      <c r="M365" s="7">
        <v>-40000000</v>
      </c>
      <c r="N365" s="7">
        <v>-40000000</v>
      </c>
      <c r="O365" s="7">
        <v>-40000000</v>
      </c>
      <c r="P365" s="7">
        <v>-40000000</v>
      </c>
    </row>
    <row r="366" spans="1:16" x14ac:dyDescent="0.2">
      <c r="A366" s="3">
        <v>221098</v>
      </c>
      <c r="B366" s="6" t="s">
        <v>357</v>
      </c>
      <c r="C366" s="6" t="s">
        <v>1374</v>
      </c>
      <c r="D366" s="7">
        <v>0</v>
      </c>
      <c r="E366" s="7">
        <v>0</v>
      </c>
      <c r="F366" s="7">
        <v>0</v>
      </c>
      <c r="G366" s="7">
        <v>0</v>
      </c>
      <c r="H366" s="7">
        <v>0</v>
      </c>
      <c r="I366" s="7">
        <v>0</v>
      </c>
      <c r="J366" s="7">
        <v>0</v>
      </c>
      <c r="K366" s="7">
        <v>0</v>
      </c>
      <c r="L366" s="7">
        <v>0</v>
      </c>
      <c r="M366" s="7">
        <v>0</v>
      </c>
      <c r="N366" s="7">
        <v>0</v>
      </c>
      <c r="O366" s="7">
        <v>0</v>
      </c>
      <c r="P366" s="7">
        <v>0</v>
      </c>
    </row>
    <row r="367" spans="1:16" x14ac:dyDescent="0.2">
      <c r="A367" s="3">
        <v>221099</v>
      </c>
      <c r="B367" s="6" t="s">
        <v>358</v>
      </c>
      <c r="C367" s="6" t="s">
        <v>1373</v>
      </c>
      <c r="D367" s="7">
        <v>-40000000</v>
      </c>
      <c r="E367" s="7">
        <v>-40000000</v>
      </c>
      <c r="F367" s="7">
        <v>-40000000</v>
      </c>
      <c r="G367" s="7">
        <v>-40000000</v>
      </c>
      <c r="H367" s="7">
        <v>-40000000</v>
      </c>
      <c r="I367" s="7">
        <v>-40000000</v>
      </c>
      <c r="J367" s="7">
        <v>-40000000</v>
      </c>
      <c r="K367" s="7">
        <v>-40000000</v>
      </c>
      <c r="L367" s="7">
        <v>-40000000</v>
      </c>
      <c r="M367" s="7">
        <v>-40000000</v>
      </c>
      <c r="N367" s="7">
        <v>-40000000</v>
      </c>
      <c r="O367" s="7">
        <v>-40000000</v>
      </c>
      <c r="P367" s="7">
        <v>-40000000</v>
      </c>
    </row>
    <row r="368" spans="1:16" x14ac:dyDescent="0.2">
      <c r="A368" s="3">
        <v>221100</v>
      </c>
      <c r="B368" s="6" t="s">
        <v>359</v>
      </c>
      <c r="C368" s="6" t="s">
        <v>1372</v>
      </c>
      <c r="D368" s="7">
        <v>-10000000</v>
      </c>
      <c r="E368" s="7">
        <v>-10000000</v>
      </c>
      <c r="F368" s="7">
        <v>-10000000</v>
      </c>
      <c r="G368" s="7">
        <v>-10000000</v>
      </c>
      <c r="H368" s="7">
        <v>-10000000</v>
      </c>
      <c r="I368" s="7">
        <v>-10000000</v>
      </c>
      <c r="J368" s="7">
        <v>-10000000</v>
      </c>
      <c r="K368" s="7">
        <v>-10000000</v>
      </c>
      <c r="L368" s="7">
        <v>-10000000</v>
      </c>
      <c r="M368" s="7">
        <v>-10000000</v>
      </c>
      <c r="N368" s="7">
        <v>-10000000</v>
      </c>
      <c r="O368" s="7">
        <v>-10000000</v>
      </c>
      <c r="P368" s="7">
        <v>-10000000</v>
      </c>
    </row>
    <row r="369" spans="1:16" x14ac:dyDescent="0.2">
      <c r="A369" s="3">
        <v>221101</v>
      </c>
      <c r="B369" s="6" t="s">
        <v>360</v>
      </c>
      <c r="C369" s="6" t="s">
        <v>1371</v>
      </c>
      <c r="D369" s="7">
        <v>-25000000</v>
      </c>
      <c r="E369" s="7">
        <v>-25000000</v>
      </c>
      <c r="F369" s="7">
        <v>-25000000</v>
      </c>
      <c r="G369" s="7">
        <v>-25000000</v>
      </c>
      <c r="H369" s="7">
        <v>-25000000</v>
      </c>
      <c r="I369" s="7">
        <v>-25000000</v>
      </c>
      <c r="J369" s="7">
        <v>-25000000</v>
      </c>
      <c r="K369" s="7">
        <v>-25000000</v>
      </c>
      <c r="L369" s="7">
        <v>-25000000</v>
      </c>
      <c r="M369" s="7">
        <v>-25000000</v>
      </c>
      <c r="N369" s="7">
        <v>-25000000</v>
      </c>
      <c r="O369" s="7">
        <v>-25000000</v>
      </c>
      <c r="P369" s="7">
        <v>-25000000</v>
      </c>
    </row>
    <row r="370" spans="1:16" x14ac:dyDescent="0.2">
      <c r="A370" s="3">
        <v>221102</v>
      </c>
      <c r="B370" s="6" t="s">
        <v>361</v>
      </c>
      <c r="C370" s="6" t="s">
        <v>1370</v>
      </c>
      <c r="D370" s="7">
        <v>-75000000</v>
      </c>
      <c r="E370" s="7">
        <v>-75000000</v>
      </c>
      <c r="F370" s="7">
        <v>-75000000</v>
      </c>
      <c r="G370" s="7">
        <v>-75000000</v>
      </c>
      <c r="H370" s="7">
        <v>-75000000</v>
      </c>
      <c r="I370" s="7">
        <v>-75000000</v>
      </c>
      <c r="J370" s="7">
        <v>-75000000</v>
      </c>
      <c r="K370" s="7">
        <v>-75000000</v>
      </c>
      <c r="L370" s="7">
        <v>-75000000</v>
      </c>
      <c r="M370" s="7">
        <v>-75000000</v>
      </c>
      <c r="N370" s="7">
        <v>-75000000</v>
      </c>
      <c r="O370" s="7">
        <v>-75000000</v>
      </c>
      <c r="P370" s="7">
        <v>-75000000</v>
      </c>
    </row>
    <row r="371" spans="1:16" x14ac:dyDescent="0.2">
      <c r="A371" s="3">
        <v>221103</v>
      </c>
      <c r="B371" s="6" t="s">
        <v>362</v>
      </c>
      <c r="C371" s="6" t="s">
        <v>1369</v>
      </c>
      <c r="D371" s="7">
        <v>-50000000</v>
      </c>
      <c r="E371" s="7">
        <v>-50000000</v>
      </c>
      <c r="F371" s="7">
        <v>-50000000</v>
      </c>
      <c r="G371" s="7">
        <v>-50000000</v>
      </c>
      <c r="H371" s="7">
        <v>-50000000</v>
      </c>
      <c r="I371" s="7">
        <v>-50000000</v>
      </c>
      <c r="J371" s="7">
        <v>-50000000</v>
      </c>
      <c r="K371" s="7">
        <v>-50000000</v>
      </c>
      <c r="L371" s="7">
        <v>-50000000</v>
      </c>
      <c r="M371" s="7">
        <v>-50000000</v>
      </c>
      <c r="N371" s="7">
        <v>-50000000</v>
      </c>
      <c r="O371" s="7">
        <v>-50000000</v>
      </c>
      <c r="P371" s="7">
        <v>-50000000</v>
      </c>
    </row>
    <row r="372" spans="1:16" x14ac:dyDescent="0.2">
      <c r="A372" s="3">
        <v>221104</v>
      </c>
      <c r="B372" s="6" t="s">
        <v>363</v>
      </c>
      <c r="C372" s="6" t="s">
        <v>1368</v>
      </c>
      <c r="D372" s="7">
        <v>0</v>
      </c>
      <c r="E372" s="7">
        <v>0</v>
      </c>
      <c r="F372" s="7">
        <v>0</v>
      </c>
      <c r="G372" s="7">
        <v>0</v>
      </c>
      <c r="H372" s="7">
        <v>0</v>
      </c>
      <c r="I372" s="7">
        <v>0</v>
      </c>
      <c r="J372" s="7">
        <v>0</v>
      </c>
      <c r="K372" s="7">
        <v>0</v>
      </c>
      <c r="L372" s="7">
        <v>0</v>
      </c>
      <c r="M372" s="7">
        <v>-50000000</v>
      </c>
      <c r="N372" s="7">
        <v>-50000000</v>
      </c>
      <c r="O372" s="7">
        <v>-50000000</v>
      </c>
      <c r="P372" s="7">
        <v>-50000000</v>
      </c>
    </row>
    <row r="373" spans="1:16" x14ac:dyDescent="0.2">
      <c r="A373" s="3">
        <v>231002</v>
      </c>
      <c r="B373" s="6" t="s">
        <v>364</v>
      </c>
      <c r="C373" s="6" t="s">
        <v>1367</v>
      </c>
      <c r="D373" s="7">
        <v>-257435000</v>
      </c>
      <c r="E373" s="7">
        <v>-234035000</v>
      </c>
      <c r="F373" s="7">
        <v>-218435000</v>
      </c>
      <c r="G373" s="7">
        <v>-186435160.41</v>
      </c>
      <c r="H373" s="7">
        <v>-172235160.41</v>
      </c>
      <c r="I373" s="7">
        <v>-162700035.41</v>
      </c>
      <c r="J373" s="7">
        <v>-185400035.41</v>
      </c>
      <c r="K373" s="7">
        <v>-194700035.41</v>
      </c>
      <c r="L373" s="7">
        <v>-224000036.41</v>
      </c>
      <c r="M373" s="7">
        <v>-181200036.41</v>
      </c>
      <c r="N373" s="7">
        <v>-174800036.41</v>
      </c>
      <c r="O373" s="7">
        <v>-203500036.41</v>
      </c>
      <c r="P373" s="7">
        <v>-141600036.41</v>
      </c>
    </row>
    <row r="374" spans="1:16" x14ac:dyDescent="0.2">
      <c r="A374" s="3">
        <v>239001</v>
      </c>
      <c r="B374" s="6" t="s">
        <v>336</v>
      </c>
      <c r="C374" s="6" t="s">
        <v>1366</v>
      </c>
      <c r="D374" s="7">
        <v>-10000000</v>
      </c>
      <c r="E374" s="7">
        <v>-10000000</v>
      </c>
      <c r="F374" s="7">
        <v>-10000000</v>
      </c>
      <c r="G374" s="7">
        <v>-50000000</v>
      </c>
      <c r="H374" s="7">
        <v>-50000000</v>
      </c>
      <c r="I374" s="7">
        <v>-50000000</v>
      </c>
      <c r="J374" s="7">
        <v>-40000000</v>
      </c>
      <c r="K374" s="7">
        <v>-40000000</v>
      </c>
      <c r="L374" s="7">
        <v>-40000000</v>
      </c>
      <c r="M374" s="7">
        <v>-40000000</v>
      </c>
      <c r="N374" s="7">
        <v>-40000000</v>
      </c>
      <c r="O374" s="7">
        <v>-40000000</v>
      </c>
      <c r="P374" s="7">
        <v>-40000000</v>
      </c>
    </row>
    <row r="375" spans="1:16" x14ac:dyDescent="0.2">
      <c r="A375" s="3">
        <v>232000</v>
      </c>
      <c r="B375" s="6" t="s">
        <v>365</v>
      </c>
      <c r="C375" s="6" t="s">
        <v>1365</v>
      </c>
      <c r="D375" s="7">
        <v>-3051647.6</v>
      </c>
      <c r="E375" s="7">
        <v>-2867669.46</v>
      </c>
      <c r="F375" s="7">
        <v>-1934551.13</v>
      </c>
      <c r="G375" s="7">
        <v>-2305612.7599999998</v>
      </c>
      <c r="H375" s="7">
        <v>-2780495.57</v>
      </c>
      <c r="I375" s="7">
        <v>-3759508.73</v>
      </c>
      <c r="J375" s="7">
        <v>-4832110.3099999996</v>
      </c>
      <c r="K375" s="7">
        <v>-3545280.67</v>
      </c>
      <c r="L375" s="7">
        <v>-4078936.81</v>
      </c>
      <c r="M375" s="7">
        <v>-3267703.26</v>
      </c>
      <c r="N375" s="7">
        <v>-4973956.47</v>
      </c>
      <c r="O375" s="7">
        <v>-4746266.28</v>
      </c>
      <c r="P375" s="7">
        <v>-6832248.6900000004</v>
      </c>
    </row>
    <row r="376" spans="1:16" x14ac:dyDescent="0.2">
      <c r="A376" s="3">
        <v>232001</v>
      </c>
      <c r="B376" s="6" t="s">
        <v>366</v>
      </c>
      <c r="C376" s="6" t="s">
        <v>1364</v>
      </c>
      <c r="D376" s="7">
        <v>-3817165.76</v>
      </c>
      <c r="E376" s="7">
        <v>-2532710.7000000002</v>
      </c>
      <c r="F376" s="7">
        <v>-3963806.16</v>
      </c>
      <c r="G376" s="7">
        <v>-1854481.68</v>
      </c>
      <c r="H376" s="7">
        <v>-2318857.23</v>
      </c>
      <c r="I376" s="7">
        <v>-6144628.0300000003</v>
      </c>
      <c r="J376" s="7">
        <v>-4850953.33</v>
      </c>
      <c r="K376" s="7">
        <v>-7948667.9400000004</v>
      </c>
      <c r="L376" s="7">
        <v>-2856614.89</v>
      </c>
      <c r="M376" s="7">
        <v>-6804883.6900000004</v>
      </c>
      <c r="N376" s="7">
        <v>-8544264.9100000001</v>
      </c>
      <c r="O376" s="7">
        <v>-7978174.0499999998</v>
      </c>
      <c r="P376" s="7">
        <v>-5632633.1399999997</v>
      </c>
    </row>
    <row r="377" spans="1:16" x14ac:dyDescent="0.2">
      <c r="A377" s="3">
        <v>232010</v>
      </c>
      <c r="B377" s="6" t="s">
        <v>367</v>
      </c>
      <c r="C377" s="6" t="s">
        <v>1363</v>
      </c>
      <c r="D377" s="7">
        <v>0</v>
      </c>
      <c r="E377" s="7">
        <v>0</v>
      </c>
      <c r="F377" s="7">
        <v>0</v>
      </c>
      <c r="G377" s="7">
        <v>0</v>
      </c>
      <c r="H377" s="7">
        <v>0</v>
      </c>
      <c r="I377" s="7">
        <v>0</v>
      </c>
      <c r="J377" s="7">
        <v>0</v>
      </c>
      <c r="K377" s="7">
        <v>0</v>
      </c>
      <c r="L377" s="7">
        <v>0</v>
      </c>
      <c r="M377" s="7">
        <v>0</v>
      </c>
      <c r="N377" s="7">
        <v>0</v>
      </c>
      <c r="O377" s="7">
        <v>0</v>
      </c>
      <c r="P377" s="7">
        <v>0</v>
      </c>
    </row>
    <row r="378" spans="1:16" x14ac:dyDescent="0.2">
      <c r="A378" s="3">
        <v>232014</v>
      </c>
      <c r="B378" s="6" t="s">
        <v>368</v>
      </c>
      <c r="C378" s="6" t="s">
        <v>1362</v>
      </c>
      <c r="D378" s="7">
        <v>-2316416.15</v>
      </c>
      <c r="E378" s="7">
        <v>-1967192.04</v>
      </c>
      <c r="F378" s="7">
        <v>-2619800.62</v>
      </c>
      <c r="G378" s="7">
        <v>-2352481.42</v>
      </c>
      <c r="H378" s="7">
        <v>-1960375.29</v>
      </c>
      <c r="I378" s="7">
        <v>-3929663.92</v>
      </c>
      <c r="J378" s="7">
        <v>-2678403.48</v>
      </c>
      <c r="K378" s="7">
        <v>-1784038.77</v>
      </c>
      <c r="L378" s="7">
        <v>-1771386.65</v>
      </c>
      <c r="M378" s="7">
        <v>-1869451.87</v>
      </c>
      <c r="N378" s="7">
        <v>-3569923.39</v>
      </c>
      <c r="O378" s="7">
        <v>-3380131.58</v>
      </c>
      <c r="P378" s="7">
        <v>-3782698</v>
      </c>
    </row>
    <row r="379" spans="1:16" x14ac:dyDescent="0.2">
      <c r="A379" s="3">
        <v>232017</v>
      </c>
      <c r="B379" s="6" t="s">
        <v>369</v>
      </c>
      <c r="C379" s="6" t="s">
        <v>1361</v>
      </c>
      <c r="D379" s="7">
        <v>0</v>
      </c>
      <c r="E379" s="7">
        <v>0</v>
      </c>
      <c r="F379" s="7">
        <v>0</v>
      </c>
      <c r="G379" s="7">
        <v>0</v>
      </c>
      <c r="H379" s="7">
        <v>0</v>
      </c>
      <c r="I379" s="7">
        <v>0</v>
      </c>
      <c r="J379" s="7">
        <v>0</v>
      </c>
      <c r="K379" s="7">
        <v>0</v>
      </c>
      <c r="L379" s="7">
        <v>0</v>
      </c>
      <c r="M379" s="7">
        <v>0</v>
      </c>
      <c r="N379" s="7">
        <v>0</v>
      </c>
      <c r="O379" s="7">
        <v>0</v>
      </c>
      <c r="P379" s="7">
        <v>0</v>
      </c>
    </row>
    <row r="380" spans="1:16" x14ac:dyDescent="0.2">
      <c r="A380" s="3">
        <v>232021</v>
      </c>
      <c r="B380" s="6" t="s">
        <v>370</v>
      </c>
      <c r="C380" s="6" t="s">
        <v>1360</v>
      </c>
      <c r="D380" s="7">
        <v>-1175849.08</v>
      </c>
      <c r="E380" s="7">
        <v>-1543836.87</v>
      </c>
      <c r="F380" s="7">
        <v>-4473952.4400000004</v>
      </c>
      <c r="G380" s="7">
        <v>-1850900.65</v>
      </c>
      <c r="H380" s="7">
        <v>-1221885.5900000001</v>
      </c>
      <c r="I380" s="7">
        <v>-1026343.33</v>
      </c>
      <c r="J380" s="7">
        <v>-1203599.67</v>
      </c>
      <c r="K380" s="7">
        <v>-1471762.96</v>
      </c>
      <c r="L380" s="7">
        <v>-1715985.35</v>
      </c>
      <c r="M380" s="7">
        <v>-1859049.25</v>
      </c>
      <c r="N380" s="7">
        <v>-995482.98</v>
      </c>
      <c r="O380" s="7">
        <v>-1214762.33</v>
      </c>
      <c r="P380" s="7">
        <v>-1454533.87</v>
      </c>
    </row>
    <row r="381" spans="1:16" x14ac:dyDescent="0.2">
      <c r="A381" s="3">
        <v>232022</v>
      </c>
      <c r="B381" s="6" t="s">
        <v>371</v>
      </c>
      <c r="C381" s="6" t="s">
        <v>1359</v>
      </c>
      <c r="D381" s="7">
        <v>2008.22</v>
      </c>
      <c r="E381" s="7">
        <v>0</v>
      </c>
      <c r="F381" s="7">
        <v>2934.52</v>
      </c>
      <c r="G381" s="7">
        <v>0</v>
      </c>
      <c r="H381" s="7">
        <v>5037.2700000000004</v>
      </c>
      <c r="I381" s="7">
        <v>-833724.73</v>
      </c>
      <c r="J381" s="7">
        <v>-839180.57</v>
      </c>
      <c r="K381" s="7">
        <v>3591.17</v>
      </c>
      <c r="L381" s="7">
        <v>5628.4</v>
      </c>
      <c r="M381" s="7">
        <v>4830.8</v>
      </c>
      <c r="N381" s="7">
        <v>-863697.99</v>
      </c>
      <c r="O381" s="7">
        <v>-864571.44</v>
      </c>
      <c r="P381" s="7">
        <v>6643.5</v>
      </c>
    </row>
    <row r="382" spans="1:16" x14ac:dyDescent="0.2">
      <c r="A382" s="3">
        <v>232024</v>
      </c>
      <c r="B382" s="6" t="s">
        <v>372</v>
      </c>
      <c r="C382" s="6" t="s">
        <v>1358</v>
      </c>
      <c r="D382" s="7">
        <v>-334301.03000000003</v>
      </c>
      <c r="E382" s="7">
        <v>-333100.03999999998</v>
      </c>
      <c r="F382" s="7">
        <v>-331892.96000000002</v>
      </c>
      <c r="G382" s="7">
        <v>-330679.77</v>
      </c>
      <c r="H382" s="7">
        <v>-329460.44</v>
      </c>
      <c r="I382" s="7">
        <v>-328234.92</v>
      </c>
      <c r="J382" s="7">
        <v>-327003.2</v>
      </c>
      <c r="K382" s="7">
        <v>-325765.24</v>
      </c>
      <c r="L382" s="7">
        <v>-324521.01</v>
      </c>
      <c r="M382" s="7">
        <v>-323270.48</v>
      </c>
      <c r="N382" s="7">
        <v>-322013.62</v>
      </c>
      <c r="O382" s="7">
        <v>-320750.39</v>
      </c>
      <c r="P382" s="7">
        <v>-319480.76</v>
      </c>
    </row>
    <row r="383" spans="1:16" x14ac:dyDescent="0.2">
      <c r="A383" s="3">
        <v>232025</v>
      </c>
      <c r="B383" s="6" t="s">
        <v>370</v>
      </c>
      <c r="C383" s="6" t="s">
        <v>1357</v>
      </c>
      <c r="D383" s="7">
        <v>0</v>
      </c>
      <c r="E383" s="7">
        <v>0</v>
      </c>
      <c r="F383" s="7">
        <v>0</v>
      </c>
      <c r="G383" s="7">
        <v>0</v>
      </c>
      <c r="H383" s="7">
        <v>0</v>
      </c>
      <c r="I383" s="7">
        <v>0</v>
      </c>
      <c r="J383" s="7">
        <v>0</v>
      </c>
      <c r="K383" s="7">
        <v>0</v>
      </c>
      <c r="L383" s="7">
        <v>0</v>
      </c>
      <c r="M383" s="7">
        <v>0</v>
      </c>
      <c r="N383" s="7">
        <v>0</v>
      </c>
      <c r="O383" s="7">
        <v>0</v>
      </c>
      <c r="P383" s="7">
        <v>0</v>
      </c>
    </row>
    <row r="384" spans="1:16" x14ac:dyDescent="0.2">
      <c r="A384" s="3">
        <v>232026</v>
      </c>
      <c r="B384" s="6" t="s">
        <v>373</v>
      </c>
      <c r="C384" s="6" t="s">
        <v>1356</v>
      </c>
      <c r="D384" s="7">
        <v>-34836.559999999998</v>
      </c>
      <c r="E384" s="7">
        <v>-34836.559999999998</v>
      </c>
      <c r="F384" s="7">
        <v>-67836.56</v>
      </c>
      <c r="G384" s="7">
        <v>-36336.559999999998</v>
      </c>
      <c r="H384" s="7">
        <v>-36336.559999999998</v>
      </c>
      <c r="I384" s="7">
        <v>-107065.56</v>
      </c>
      <c r="J384" s="7">
        <v>-46236.56</v>
      </c>
      <c r="K384" s="7">
        <v>-46236.56</v>
      </c>
      <c r="L384" s="7">
        <v>-46236.56</v>
      </c>
      <c r="M384" s="7">
        <v>-46236.56</v>
      </c>
      <c r="N384" s="7">
        <v>-46236.56</v>
      </c>
      <c r="O384" s="7">
        <v>-46236.56</v>
      </c>
      <c r="P384" s="7">
        <v>-59436.56</v>
      </c>
    </row>
    <row r="385" spans="1:16" x14ac:dyDescent="0.2">
      <c r="A385" s="3">
        <v>232027</v>
      </c>
      <c r="B385" s="6" t="s">
        <v>374</v>
      </c>
      <c r="C385" s="6" t="s">
        <v>1355</v>
      </c>
      <c r="D385" s="7">
        <v>-4294831.34</v>
      </c>
      <c r="E385" s="7">
        <v>-4294831.34</v>
      </c>
      <c r="F385" s="7">
        <v>-2502263.5</v>
      </c>
      <c r="G385" s="7">
        <v>-849757.37</v>
      </c>
      <c r="H385" s="7">
        <v>-849757.37</v>
      </c>
      <c r="I385" s="7">
        <v>-849757.37</v>
      </c>
      <c r="J385" s="7">
        <v>-1709440.37</v>
      </c>
      <c r="K385" s="7">
        <v>-1709440.37</v>
      </c>
      <c r="L385" s="7">
        <v>-1709440.37</v>
      </c>
      <c r="M385" s="7">
        <v>-1707705.37</v>
      </c>
      <c r="N385" s="7">
        <v>-1707705.37</v>
      </c>
      <c r="O385" s="7">
        <v>-1707705.37</v>
      </c>
      <c r="P385" s="7">
        <v>-3649968.37</v>
      </c>
    </row>
    <row r="386" spans="1:16" x14ac:dyDescent="0.2">
      <c r="A386" s="3">
        <v>232028</v>
      </c>
      <c r="B386" s="6" t="s">
        <v>375</v>
      </c>
      <c r="C386" s="6" t="s">
        <v>1354</v>
      </c>
      <c r="D386" s="7">
        <v>-6138894.4800000004</v>
      </c>
      <c r="E386" s="7">
        <v>-6138894.4800000004</v>
      </c>
      <c r="F386" s="7">
        <v>-2000935.01</v>
      </c>
      <c r="G386" s="7">
        <v>-1817721.08</v>
      </c>
      <c r="H386" s="7">
        <v>-1817721.08</v>
      </c>
      <c r="I386" s="7">
        <v>-1816953.48</v>
      </c>
      <c r="J386" s="7">
        <v>-1441433.48</v>
      </c>
      <c r="K386" s="7">
        <v>-1441433.48</v>
      </c>
      <c r="L386" s="7">
        <v>-1441433.48</v>
      </c>
      <c r="M386" s="7">
        <v>-2152517.48</v>
      </c>
      <c r="N386" s="7">
        <v>-2152517.48</v>
      </c>
      <c r="O386" s="7">
        <v>-2152517.48</v>
      </c>
      <c r="P386" s="7">
        <v>-3654820.48</v>
      </c>
    </row>
    <row r="387" spans="1:16" x14ac:dyDescent="0.2">
      <c r="A387" s="3">
        <v>232031</v>
      </c>
      <c r="B387" s="6" t="s">
        <v>376</v>
      </c>
      <c r="C387" s="6" t="s">
        <v>1353</v>
      </c>
      <c r="D387" s="7">
        <v>0</v>
      </c>
      <c r="E387" s="7">
        <v>0</v>
      </c>
      <c r="F387" s="7">
        <v>0</v>
      </c>
      <c r="G387" s="7">
        <v>0</v>
      </c>
      <c r="H387" s="7">
        <v>0</v>
      </c>
      <c r="I387" s="7">
        <v>0</v>
      </c>
      <c r="J387" s="7">
        <v>0</v>
      </c>
      <c r="K387" s="7">
        <v>0</v>
      </c>
      <c r="L387" s="7">
        <v>0</v>
      </c>
      <c r="M387" s="7">
        <v>0</v>
      </c>
      <c r="N387" s="7">
        <v>0</v>
      </c>
      <c r="O387" s="7">
        <v>0</v>
      </c>
      <c r="P387" s="7">
        <v>0</v>
      </c>
    </row>
    <row r="388" spans="1:16" x14ac:dyDescent="0.2">
      <c r="A388" s="3">
        <v>232032</v>
      </c>
      <c r="B388" s="6" t="s">
        <v>377</v>
      </c>
      <c r="C388" s="6" t="s">
        <v>1352</v>
      </c>
      <c r="D388" s="7">
        <v>-2020263.71</v>
      </c>
      <c r="E388" s="7">
        <v>-1972278.17</v>
      </c>
      <c r="F388" s="7">
        <v>-2121561.9300000002</v>
      </c>
      <c r="G388" s="7">
        <v>-2287375.9</v>
      </c>
      <c r="H388" s="7">
        <v>-2403050.92</v>
      </c>
      <c r="I388" s="7">
        <v>-2428336.33</v>
      </c>
      <c r="J388" s="7">
        <v>-2358859.94</v>
      </c>
      <c r="K388" s="7">
        <v>-2232859.66</v>
      </c>
      <c r="L388" s="7">
        <v>-2230410.87</v>
      </c>
      <c r="M388" s="7">
        <v>-2106386.33</v>
      </c>
      <c r="N388" s="7">
        <v>-2103590.06</v>
      </c>
      <c r="O388" s="7">
        <v>-2003413.31</v>
      </c>
      <c r="P388" s="7">
        <v>-2049554.31</v>
      </c>
    </row>
    <row r="389" spans="1:16" x14ac:dyDescent="0.2">
      <c r="A389" s="3">
        <v>232040</v>
      </c>
      <c r="B389" s="6" t="s">
        <v>378</v>
      </c>
      <c r="C389" s="6" t="s">
        <v>1351</v>
      </c>
      <c r="D389" s="7">
        <v>0</v>
      </c>
      <c r="E389" s="7">
        <v>-4394000</v>
      </c>
      <c r="F389" s="7">
        <v>-7465000</v>
      </c>
      <c r="G389" s="7">
        <v>-8778000</v>
      </c>
      <c r="H389" s="7">
        <v>-8591000</v>
      </c>
      <c r="I389" s="7">
        <v>-6751000</v>
      </c>
      <c r="J389" s="7">
        <v>-4003000</v>
      </c>
      <c r="K389" s="7">
        <v>-762000</v>
      </c>
      <c r="L389" s="7">
        <v>2471000</v>
      </c>
      <c r="M389" s="7">
        <v>5330000</v>
      </c>
      <c r="N389" s="7">
        <v>6634000</v>
      </c>
      <c r="O389" s="7">
        <v>4628000</v>
      </c>
      <c r="P389" s="7">
        <v>1000</v>
      </c>
    </row>
    <row r="390" spans="1:16" x14ac:dyDescent="0.2">
      <c r="A390" s="3">
        <v>232098</v>
      </c>
      <c r="B390" s="6" t="s">
        <v>379</v>
      </c>
      <c r="C390" s="6" t="s">
        <v>1350</v>
      </c>
      <c r="D390" s="7">
        <v>0</v>
      </c>
      <c r="E390" s="7">
        <v>0</v>
      </c>
      <c r="F390" s="7">
        <v>0</v>
      </c>
      <c r="G390" s="7">
        <v>0</v>
      </c>
      <c r="H390" s="7">
        <v>0</v>
      </c>
      <c r="I390" s="7">
        <v>0</v>
      </c>
      <c r="J390" s="7">
        <v>0</v>
      </c>
      <c r="K390" s="7">
        <v>0</v>
      </c>
      <c r="L390" s="7">
        <v>0</v>
      </c>
      <c r="M390" s="7">
        <v>0</v>
      </c>
      <c r="N390" s="7">
        <v>0</v>
      </c>
      <c r="O390" s="7">
        <v>-0.01</v>
      </c>
      <c r="P390" s="7">
        <v>0</v>
      </c>
    </row>
    <row r="391" spans="1:16" x14ac:dyDescent="0.2">
      <c r="A391" s="3">
        <v>232099</v>
      </c>
      <c r="B391" s="6" t="s">
        <v>380</v>
      </c>
      <c r="C391" s="6" t="s">
        <v>1349</v>
      </c>
      <c r="D391" s="7">
        <v>3</v>
      </c>
      <c r="E391" s="7">
        <v>0</v>
      </c>
      <c r="F391" s="7">
        <v>0</v>
      </c>
      <c r="G391" s="7">
        <v>0</v>
      </c>
      <c r="H391" s="7">
        <v>0</v>
      </c>
      <c r="I391" s="7">
        <v>0</v>
      </c>
      <c r="J391" s="7">
        <v>0</v>
      </c>
      <c r="K391" s="7">
        <v>0</v>
      </c>
      <c r="L391" s="7">
        <v>0</v>
      </c>
      <c r="M391" s="7">
        <v>0</v>
      </c>
      <c r="N391" s="7">
        <v>0</v>
      </c>
      <c r="O391" s="7">
        <v>0</v>
      </c>
      <c r="P391" s="7">
        <v>0</v>
      </c>
    </row>
    <row r="392" spans="1:16" x14ac:dyDescent="0.2">
      <c r="A392" s="3">
        <v>232100</v>
      </c>
      <c r="B392" s="6" t="s">
        <v>381</v>
      </c>
      <c r="C392" s="6" t="s">
        <v>1348</v>
      </c>
      <c r="D392" s="7">
        <v>0</v>
      </c>
      <c r="E392" s="7">
        <v>0</v>
      </c>
      <c r="F392" s="7">
        <v>0</v>
      </c>
      <c r="G392" s="7">
        <v>0</v>
      </c>
      <c r="H392" s="7">
        <v>0</v>
      </c>
      <c r="I392" s="7">
        <v>0</v>
      </c>
      <c r="J392" s="7">
        <v>0</v>
      </c>
      <c r="K392" s="7">
        <v>0</v>
      </c>
      <c r="L392" s="7">
        <v>0</v>
      </c>
      <c r="M392" s="7">
        <v>0</v>
      </c>
      <c r="N392" s="7">
        <v>0</v>
      </c>
      <c r="O392" s="7">
        <v>0</v>
      </c>
      <c r="P392" s="7">
        <v>0</v>
      </c>
    </row>
    <row r="393" spans="1:16" x14ac:dyDescent="0.2">
      <c r="A393" s="3">
        <v>232109</v>
      </c>
      <c r="B393" s="6" t="s">
        <v>379</v>
      </c>
      <c r="C393" s="6" t="s">
        <v>1347</v>
      </c>
      <c r="D393" s="7">
        <v>0</v>
      </c>
      <c r="E393" s="7">
        <v>0</v>
      </c>
      <c r="F393" s="7">
        <v>0</v>
      </c>
      <c r="G393" s="7">
        <v>0</v>
      </c>
      <c r="H393" s="7">
        <v>0</v>
      </c>
      <c r="I393" s="7">
        <v>0</v>
      </c>
      <c r="J393" s="7">
        <v>0</v>
      </c>
      <c r="K393" s="7">
        <v>0</v>
      </c>
      <c r="L393" s="7">
        <v>0</v>
      </c>
      <c r="M393" s="7">
        <v>0</v>
      </c>
      <c r="N393" s="7">
        <v>0</v>
      </c>
      <c r="O393" s="7">
        <v>0</v>
      </c>
      <c r="P393" s="7">
        <v>0</v>
      </c>
    </row>
    <row r="394" spans="1:16" x14ac:dyDescent="0.2">
      <c r="A394" s="3">
        <v>232202</v>
      </c>
      <c r="B394" s="6" t="s">
        <v>382</v>
      </c>
      <c r="C394" s="6" t="s">
        <v>1346</v>
      </c>
      <c r="D394" s="7">
        <v>-4594.93</v>
      </c>
      <c r="E394" s="7">
        <v>-4739.1400000000003</v>
      </c>
      <c r="F394" s="7">
        <v>-4739.1400000000003</v>
      </c>
      <c r="G394" s="7">
        <v>-6169.64</v>
      </c>
      <c r="H394" s="7">
        <v>-5667.36</v>
      </c>
      <c r="I394" s="7">
        <v>-18095.61</v>
      </c>
      <c r="J394" s="7">
        <v>-16812.310000000001</v>
      </c>
      <c r="K394" s="7">
        <v>-6672.54</v>
      </c>
      <c r="L394" s="7">
        <v>-6643.74</v>
      </c>
      <c r="M394" s="7">
        <v>-6740.68</v>
      </c>
      <c r="N394" s="7">
        <v>-19026.62</v>
      </c>
      <c r="O394" s="7">
        <v>-18304.990000000002</v>
      </c>
      <c r="P394" s="7">
        <v>-7111.79</v>
      </c>
    </row>
    <row r="395" spans="1:16" x14ac:dyDescent="0.2">
      <c r="A395" s="3">
        <v>232211</v>
      </c>
      <c r="B395" s="6" t="s">
        <v>383</v>
      </c>
      <c r="C395" s="6" t="s">
        <v>1345</v>
      </c>
      <c r="D395" s="7">
        <v>-393.71</v>
      </c>
      <c r="E395" s="7">
        <v>-393.71</v>
      </c>
      <c r="F395" s="7">
        <v>-393.71</v>
      </c>
      <c r="G395" s="7">
        <v>-393.71</v>
      </c>
      <c r="H395" s="7">
        <v>28715.24</v>
      </c>
      <c r="I395" s="7">
        <v>44.3</v>
      </c>
      <c r="J395" s="7">
        <v>238.3</v>
      </c>
      <c r="K395" s="7">
        <v>28763.75</v>
      </c>
      <c r="L395" s="7">
        <v>28812.25</v>
      </c>
      <c r="M395" s="7">
        <v>28812.25</v>
      </c>
      <c r="N395" s="7">
        <v>-163.71</v>
      </c>
      <c r="O395" s="7">
        <v>-912.89</v>
      </c>
      <c r="P395" s="7">
        <v>28812.25</v>
      </c>
    </row>
    <row r="396" spans="1:16" x14ac:dyDescent="0.2">
      <c r="A396" s="3">
        <v>232212</v>
      </c>
      <c r="B396" s="6" t="s">
        <v>384</v>
      </c>
      <c r="C396" s="6" t="s">
        <v>1344</v>
      </c>
      <c r="D396" s="7">
        <v>0</v>
      </c>
      <c r="E396" s="7">
        <v>0</v>
      </c>
      <c r="F396" s="7">
        <v>0</v>
      </c>
      <c r="G396" s="7">
        <v>0</v>
      </c>
      <c r="H396" s="7">
        <v>0</v>
      </c>
      <c r="I396" s="7">
        <v>0</v>
      </c>
      <c r="J396" s="7">
        <v>0</v>
      </c>
      <c r="K396" s="7">
        <v>0</v>
      </c>
      <c r="L396" s="7">
        <v>0</v>
      </c>
      <c r="M396" s="7">
        <v>0</v>
      </c>
      <c r="N396" s="7">
        <v>0</v>
      </c>
      <c r="O396" s="7">
        <v>0</v>
      </c>
      <c r="P396" s="7">
        <v>0</v>
      </c>
    </row>
    <row r="397" spans="1:16" x14ac:dyDescent="0.2">
      <c r="A397" s="3">
        <v>232213</v>
      </c>
      <c r="B397" s="6" t="s">
        <v>385</v>
      </c>
      <c r="C397" s="6" t="s">
        <v>1343</v>
      </c>
      <c r="D397" s="7">
        <v>-235.37</v>
      </c>
      <c r="E397" s="7">
        <v>-59630.62</v>
      </c>
      <c r="F397" s="7">
        <v>-59630.62</v>
      </c>
      <c r="G397" s="7">
        <v>-58724.12</v>
      </c>
      <c r="H397" s="7">
        <v>-58300.62</v>
      </c>
      <c r="I397" s="7">
        <v>-137230.06</v>
      </c>
      <c r="J397" s="7">
        <v>-137034.62</v>
      </c>
      <c r="K397" s="7">
        <v>-56318.62</v>
      </c>
      <c r="L397" s="7">
        <v>-57038.62</v>
      </c>
      <c r="M397" s="7">
        <v>-57015.12</v>
      </c>
      <c r="N397" s="7">
        <v>-134922.62</v>
      </c>
      <c r="O397" s="7">
        <v>-133883.12</v>
      </c>
      <c r="P397" s="7">
        <v>-57127.12</v>
      </c>
    </row>
    <row r="398" spans="1:16" x14ac:dyDescent="0.2">
      <c r="A398" s="3">
        <v>232217</v>
      </c>
      <c r="B398" s="6" t="s">
        <v>386</v>
      </c>
      <c r="C398" s="6" t="s">
        <v>1342</v>
      </c>
      <c r="D398" s="7">
        <v>-950</v>
      </c>
      <c r="E398" s="7">
        <v>-950</v>
      </c>
      <c r="F398" s="7">
        <v>-950</v>
      </c>
      <c r="G398" s="7">
        <v>-950</v>
      </c>
      <c r="H398" s="7">
        <v>-950</v>
      </c>
      <c r="I398" s="7">
        <v>-950</v>
      </c>
      <c r="J398" s="7">
        <v>-950</v>
      </c>
      <c r="K398" s="7">
        <v>-950</v>
      </c>
      <c r="L398" s="7">
        <v>-950</v>
      </c>
      <c r="M398" s="7">
        <v>-950</v>
      </c>
      <c r="N398" s="7">
        <v>-950</v>
      </c>
      <c r="O398" s="7">
        <v>-950</v>
      </c>
      <c r="P398" s="7">
        <v>-950</v>
      </c>
    </row>
    <row r="399" spans="1:16" x14ac:dyDescent="0.2">
      <c r="A399" s="3">
        <v>232218</v>
      </c>
      <c r="B399" s="6" t="s">
        <v>387</v>
      </c>
      <c r="C399" s="6" t="s">
        <v>1341</v>
      </c>
      <c r="D399" s="7">
        <v>-209.16</v>
      </c>
      <c r="E399" s="7">
        <v>-209.16</v>
      </c>
      <c r="F399" s="7">
        <v>-202.53</v>
      </c>
      <c r="G399" s="7">
        <v>-202.53</v>
      </c>
      <c r="H399" s="7">
        <v>-202.53</v>
      </c>
      <c r="I399" s="7">
        <v>-202.53</v>
      </c>
      <c r="J399" s="7">
        <v>-202.53</v>
      </c>
      <c r="K399" s="7">
        <v>-202.53</v>
      </c>
      <c r="L399" s="7">
        <v>-202.53</v>
      </c>
      <c r="M399" s="7">
        <v>-202.53</v>
      </c>
      <c r="N399" s="7">
        <v>-202.53</v>
      </c>
      <c r="O399" s="7">
        <v>-202.53</v>
      </c>
      <c r="P399" s="7">
        <v>-202.53</v>
      </c>
    </row>
    <row r="400" spans="1:16" x14ac:dyDescent="0.2">
      <c r="A400" s="3">
        <v>232219</v>
      </c>
      <c r="B400" s="6" t="s">
        <v>388</v>
      </c>
      <c r="C400" s="6" t="s">
        <v>1340</v>
      </c>
      <c r="D400" s="7">
        <v>-198284.04</v>
      </c>
      <c r="E400" s="7">
        <v>-202662.28</v>
      </c>
      <c r="F400" s="7">
        <v>-960448.7</v>
      </c>
      <c r="G400" s="7">
        <v>-200027.61</v>
      </c>
      <c r="H400" s="7">
        <v>-192900.98</v>
      </c>
      <c r="I400" s="7">
        <v>-367184.7</v>
      </c>
      <c r="J400" s="7">
        <v>-973.03</v>
      </c>
      <c r="K400" s="7">
        <v>-195572.88</v>
      </c>
      <c r="L400" s="7">
        <v>-194463.14</v>
      </c>
      <c r="M400" s="7">
        <v>-195446.55</v>
      </c>
      <c r="N400" s="7">
        <v>-349977.17</v>
      </c>
      <c r="O400" s="7">
        <v>-337152.63</v>
      </c>
      <c r="P400" s="7">
        <v>-350134.75</v>
      </c>
    </row>
    <row r="401" spans="1:16" x14ac:dyDescent="0.2">
      <c r="A401" s="3">
        <v>232220</v>
      </c>
      <c r="B401" s="6" t="s">
        <v>389</v>
      </c>
      <c r="C401" s="6" t="s">
        <v>1339</v>
      </c>
      <c r="D401" s="7">
        <v>-2423.1</v>
      </c>
      <c r="E401" s="7">
        <v>-4387.1000000000004</v>
      </c>
      <c r="F401" s="7">
        <v>-2447.1</v>
      </c>
      <c r="G401" s="7">
        <v>-2473.1</v>
      </c>
      <c r="H401" s="7">
        <v>-2481.1</v>
      </c>
      <c r="I401" s="7">
        <v>-2993.1</v>
      </c>
      <c r="J401" s="7">
        <v>-2977.1</v>
      </c>
      <c r="K401" s="7">
        <v>-2476</v>
      </c>
      <c r="L401" s="7">
        <v>-2494</v>
      </c>
      <c r="M401" s="7">
        <v>-2542</v>
      </c>
      <c r="N401" s="7">
        <v>-2980</v>
      </c>
      <c r="O401" s="7">
        <v>-3026</v>
      </c>
      <c r="P401" s="7">
        <v>-2520</v>
      </c>
    </row>
    <row r="402" spans="1:16" x14ac:dyDescent="0.2">
      <c r="A402" s="3">
        <v>232221</v>
      </c>
      <c r="B402" s="6" t="s">
        <v>390</v>
      </c>
      <c r="C402" s="6" t="s">
        <v>1338</v>
      </c>
      <c r="D402" s="7">
        <v>-1943.35</v>
      </c>
      <c r="E402" s="7">
        <v>-2028.76</v>
      </c>
      <c r="F402" s="7">
        <v>-2028.76</v>
      </c>
      <c r="G402" s="7">
        <v>-1949.59</v>
      </c>
      <c r="H402" s="7">
        <v>-1949.59</v>
      </c>
      <c r="I402" s="7">
        <v>-2539.81</v>
      </c>
      <c r="J402" s="7">
        <v>-2511.85</v>
      </c>
      <c r="K402" s="7">
        <v>-1954.59</v>
      </c>
      <c r="L402" s="7">
        <v>-1934.59</v>
      </c>
      <c r="M402" s="7">
        <v>-1934.59</v>
      </c>
      <c r="N402" s="7">
        <v>-2523.2600000000002</v>
      </c>
      <c r="O402" s="7">
        <v>-2533.2600000000002</v>
      </c>
      <c r="P402" s="7">
        <v>-2790.21</v>
      </c>
    </row>
    <row r="403" spans="1:16" x14ac:dyDescent="0.2">
      <c r="A403" s="3">
        <v>232222</v>
      </c>
      <c r="B403" s="6" t="s">
        <v>391</v>
      </c>
      <c r="C403" s="6" t="s">
        <v>1337</v>
      </c>
      <c r="D403" s="7">
        <v>-586.29</v>
      </c>
      <c r="E403" s="7">
        <v>-590.45000000000005</v>
      </c>
      <c r="F403" s="7">
        <v>-590.45000000000005</v>
      </c>
      <c r="G403" s="7">
        <v>-544.62</v>
      </c>
      <c r="H403" s="7">
        <v>-544.62</v>
      </c>
      <c r="I403" s="7">
        <v>-687.04</v>
      </c>
      <c r="J403" s="7">
        <v>-687.04</v>
      </c>
      <c r="K403" s="7">
        <v>-549.62</v>
      </c>
      <c r="L403" s="7">
        <v>-529.62</v>
      </c>
      <c r="M403" s="7">
        <v>-532.12</v>
      </c>
      <c r="N403" s="7">
        <v>-661.41</v>
      </c>
      <c r="O403" s="7">
        <v>-663.91</v>
      </c>
      <c r="P403" s="7">
        <v>-522.80999999999995</v>
      </c>
    </row>
    <row r="404" spans="1:16" x14ac:dyDescent="0.2">
      <c r="A404" s="3">
        <v>232223</v>
      </c>
      <c r="B404" s="6" t="s">
        <v>392</v>
      </c>
      <c r="C404" s="6" t="s">
        <v>1336</v>
      </c>
      <c r="D404" s="7">
        <v>635.25</v>
      </c>
      <c r="E404" s="7">
        <v>696.92</v>
      </c>
      <c r="F404" s="7">
        <v>696.92</v>
      </c>
      <c r="G404" s="7">
        <v>705.25</v>
      </c>
      <c r="H404" s="7">
        <v>695.25</v>
      </c>
      <c r="I404" s="7">
        <v>640.66</v>
      </c>
      <c r="J404" s="7">
        <v>640.66</v>
      </c>
      <c r="K404" s="7">
        <v>709</v>
      </c>
      <c r="L404" s="7">
        <v>709</v>
      </c>
      <c r="M404" s="7">
        <v>709</v>
      </c>
      <c r="N404" s="7">
        <v>643.79</v>
      </c>
      <c r="O404" s="7">
        <v>643.79</v>
      </c>
      <c r="P404" s="7">
        <v>588.62</v>
      </c>
    </row>
    <row r="405" spans="1:16" x14ac:dyDescent="0.2">
      <c r="A405" s="3">
        <v>232230</v>
      </c>
      <c r="B405" s="6" t="s">
        <v>393</v>
      </c>
      <c r="C405" s="6" t="s">
        <v>1335</v>
      </c>
      <c r="D405" s="7">
        <v>0</v>
      </c>
      <c r="E405" s="7">
        <v>0</v>
      </c>
      <c r="F405" s="7">
        <v>0</v>
      </c>
      <c r="G405" s="7">
        <v>0</v>
      </c>
      <c r="H405" s="7">
        <v>0</v>
      </c>
      <c r="I405" s="7">
        <v>0</v>
      </c>
      <c r="J405" s="7">
        <v>0</v>
      </c>
      <c r="K405" s="7">
        <v>0</v>
      </c>
      <c r="L405" s="7">
        <v>0</v>
      </c>
      <c r="M405" s="7">
        <v>0</v>
      </c>
      <c r="N405" s="7">
        <v>0</v>
      </c>
      <c r="O405" s="7">
        <v>0</v>
      </c>
      <c r="P405" s="7">
        <v>0</v>
      </c>
    </row>
    <row r="406" spans="1:16" x14ac:dyDescent="0.2">
      <c r="A406" s="3">
        <v>232232</v>
      </c>
      <c r="B406" s="6" t="s">
        <v>394</v>
      </c>
      <c r="C406" s="6" t="s">
        <v>1334</v>
      </c>
      <c r="D406" s="7">
        <v>-9060580.4600000009</v>
      </c>
      <c r="E406" s="7">
        <v>-4095698.11</v>
      </c>
      <c r="F406" s="7">
        <v>-2473966.65</v>
      </c>
      <c r="G406" s="7">
        <v>-1203271.8600000001</v>
      </c>
      <c r="H406" s="7">
        <v>-618946.68000000005</v>
      </c>
      <c r="I406" s="7">
        <v>-662383.18000000005</v>
      </c>
      <c r="J406" s="7">
        <v>-1598981.41</v>
      </c>
      <c r="K406" s="7">
        <v>-3286047.08</v>
      </c>
      <c r="L406" s="7">
        <v>-6279394.7800000003</v>
      </c>
      <c r="M406" s="7">
        <v>-10190706.26</v>
      </c>
      <c r="N406" s="7">
        <v>-12954229.74</v>
      </c>
      <c r="O406" s="7">
        <v>-12195048.24</v>
      </c>
      <c r="P406" s="7">
        <v>-8205459.0899999999</v>
      </c>
    </row>
    <row r="407" spans="1:16" x14ac:dyDescent="0.2">
      <c r="A407" s="3">
        <v>232233</v>
      </c>
      <c r="B407" s="6" t="s">
        <v>395</v>
      </c>
      <c r="C407" s="6" t="s">
        <v>1333</v>
      </c>
      <c r="D407" s="7">
        <v>-47669144.280000001</v>
      </c>
      <c r="E407" s="7">
        <v>-48798505.259999998</v>
      </c>
      <c r="F407" s="7">
        <v>-48047655.109999999</v>
      </c>
      <c r="G407" s="7">
        <v>-42076351.829999998</v>
      </c>
      <c r="H407" s="7">
        <v>-36341494.659999996</v>
      </c>
      <c r="I407" s="7">
        <v>-25701636.710000001</v>
      </c>
      <c r="J407" s="7">
        <v>-23663662.5</v>
      </c>
      <c r="K407" s="7">
        <v>-27302413.289999999</v>
      </c>
      <c r="L407" s="7">
        <v>-21320819.719999999</v>
      </c>
      <c r="M407" s="7">
        <v>-23709355.670000002</v>
      </c>
      <c r="N407" s="7">
        <v>-33252273.27</v>
      </c>
      <c r="O407" s="7">
        <v>-35464105.579999998</v>
      </c>
      <c r="P407" s="7">
        <v>-45447756.420000002</v>
      </c>
    </row>
    <row r="408" spans="1:16" x14ac:dyDescent="0.2">
      <c r="A408" s="3">
        <v>232234</v>
      </c>
      <c r="B408" s="6" t="s">
        <v>396</v>
      </c>
      <c r="C408" s="6" t="s">
        <v>1332</v>
      </c>
      <c r="D408" s="7">
        <v>0</v>
      </c>
      <c r="E408" s="7">
        <v>0</v>
      </c>
      <c r="F408" s="7">
        <v>0</v>
      </c>
      <c r="G408" s="7">
        <v>0</v>
      </c>
      <c r="H408" s="7">
        <v>0</v>
      </c>
      <c r="I408" s="7">
        <v>0</v>
      </c>
      <c r="J408" s="7">
        <v>0</v>
      </c>
      <c r="K408" s="7">
        <v>0</v>
      </c>
      <c r="L408" s="7">
        <v>0</v>
      </c>
      <c r="M408" s="7">
        <v>0</v>
      </c>
      <c r="N408" s="7">
        <v>0</v>
      </c>
      <c r="O408" s="7">
        <v>0</v>
      </c>
      <c r="P408" s="7">
        <v>0</v>
      </c>
    </row>
    <row r="409" spans="1:16" x14ac:dyDescent="0.2">
      <c r="A409" s="3">
        <v>232235</v>
      </c>
      <c r="B409" s="6" t="s">
        <v>397</v>
      </c>
      <c r="C409" s="6" t="s">
        <v>1331</v>
      </c>
      <c r="D409" s="7">
        <v>-292738.90999999997</v>
      </c>
      <c r="E409" s="7">
        <v>-240058.59</v>
      </c>
      <c r="F409" s="7">
        <v>691781.66</v>
      </c>
      <c r="G409" s="7">
        <v>364499.14</v>
      </c>
      <c r="H409" s="7">
        <v>-55225.279999999999</v>
      </c>
      <c r="I409" s="7">
        <v>-104187.42</v>
      </c>
      <c r="J409" s="7">
        <v>207707.4</v>
      </c>
      <c r="K409" s="7">
        <v>-367082.86</v>
      </c>
      <c r="L409" s="7">
        <v>26304.959999999999</v>
      </c>
      <c r="M409" s="7">
        <v>201126.42</v>
      </c>
      <c r="N409" s="7">
        <v>146431.85</v>
      </c>
      <c r="O409" s="7">
        <v>128970.91</v>
      </c>
      <c r="P409" s="7">
        <v>1027079.31</v>
      </c>
    </row>
    <row r="410" spans="1:16" x14ac:dyDescent="0.2">
      <c r="A410" s="3">
        <v>232239</v>
      </c>
      <c r="B410" s="6" t="s">
        <v>398</v>
      </c>
      <c r="C410" s="6" t="s">
        <v>1330</v>
      </c>
      <c r="D410" s="7">
        <v>0</v>
      </c>
      <c r="E410" s="7">
        <v>0</v>
      </c>
      <c r="F410" s="7">
        <v>0</v>
      </c>
      <c r="G410" s="7">
        <v>0</v>
      </c>
      <c r="H410" s="7">
        <v>0</v>
      </c>
      <c r="I410" s="7">
        <v>0</v>
      </c>
      <c r="J410" s="7">
        <v>0</v>
      </c>
      <c r="K410" s="7">
        <v>0</v>
      </c>
      <c r="L410" s="7">
        <v>0</v>
      </c>
      <c r="M410" s="7">
        <v>0</v>
      </c>
      <c r="N410" s="7">
        <v>0</v>
      </c>
      <c r="O410" s="7">
        <v>0</v>
      </c>
      <c r="P410" s="7">
        <v>0</v>
      </c>
    </row>
    <row r="411" spans="1:16" x14ac:dyDescent="0.2">
      <c r="A411" s="3">
        <v>232242</v>
      </c>
      <c r="B411" s="6" t="s">
        <v>399</v>
      </c>
      <c r="C411" s="6" t="s">
        <v>1329</v>
      </c>
      <c r="D411" s="7">
        <v>-610.69000000000005</v>
      </c>
      <c r="E411" s="7">
        <v>-574.02</v>
      </c>
      <c r="F411" s="7">
        <v>-576.87</v>
      </c>
      <c r="G411" s="7">
        <v>-576.87</v>
      </c>
      <c r="H411" s="7">
        <v>-586.87</v>
      </c>
      <c r="I411" s="7">
        <v>-672.02</v>
      </c>
      <c r="J411" s="7">
        <v>-672.02</v>
      </c>
      <c r="K411" s="7">
        <v>-580.62</v>
      </c>
      <c r="L411" s="7">
        <v>-580.62</v>
      </c>
      <c r="M411" s="7">
        <v>-583.12</v>
      </c>
      <c r="N411" s="7">
        <v>-666.39</v>
      </c>
      <c r="O411" s="7">
        <v>-668.89</v>
      </c>
      <c r="P411" s="7">
        <v>-882.26</v>
      </c>
    </row>
    <row r="412" spans="1:16" x14ac:dyDescent="0.2">
      <c r="A412" s="3">
        <v>232249</v>
      </c>
      <c r="B412" s="6" t="s">
        <v>388</v>
      </c>
      <c r="C412" s="6" t="s">
        <v>1328</v>
      </c>
      <c r="D412" s="7">
        <v>1554.63</v>
      </c>
      <c r="E412" s="7">
        <v>1554.63</v>
      </c>
      <c r="F412" s="7">
        <v>1554.63</v>
      </c>
      <c r="G412" s="7">
        <v>1554.63</v>
      </c>
      <c r="H412" s="7">
        <v>1554.63</v>
      </c>
      <c r="I412" s="7">
        <v>1554.63</v>
      </c>
      <c r="J412" s="7">
        <v>1554.63</v>
      </c>
      <c r="K412" s="7">
        <v>1554.63</v>
      </c>
      <c r="L412" s="7">
        <v>1554.63</v>
      </c>
      <c r="M412" s="7">
        <v>1554.63</v>
      </c>
      <c r="N412" s="7">
        <v>1554.63</v>
      </c>
      <c r="O412" s="7">
        <v>1554.63</v>
      </c>
      <c r="P412" s="7">
        <v>1554.63</v>
      </c>
    </row>
    <row r="413" spans="1:16" x14ac:dyDescent="0.2">
      <c r="A413" s="3">
        <v>232400</v>
      </c>
      <c r="B413" s="6" t="s">
        <v>400</v>
      </c>
      <c r="C413" s="6" t="s">
        <v>1327</v>
      </c>
      <c r="D413" s="7">
        <v>-102894.17</v>
      </c>
      <c r="E413" s="7">
        <v>-104176.43</v>
      </c>
      <c r="F413" s="7">
        <v>-116949.45</v>
      </c>
      <c r="G413" s="7">
        <v>-25508.09</v>
      </c>
      <c r="H413" s="7">
        <v>-38035.730000000003</v>
      </c>
      <c r="I413" s="7">
        <v>-48426.27</v>
      </c>
      <c r="J413" s="7">
        <v>-60526.49</v>
      </c>
      <c r="K413" s="7">
        <v>-72626.710000000006</v>
      </c>
      <c r="L413" s="7">
        <v>-48955.42</v>
      </c>
      <c r="M413" s="7">
        <v>-61971.63</v>
      </c>
      <c r="N413" s="7">
        <v>-71987.839999999997</v>
      </c>
      <c r="O413" s="7">
        <v>-85004.05</v>
      </c>
      <c r="P413" s="7">
        <v>-54486.93</v>
      </c>
    </row>
    <row r="414" spans="1:16" x14ac:dyDescent="0.2">
      <c r="A414" s="3">
        <v>232450</v>
      </c>
      <c r="B414" s="6" t="s">
        <v>401</v>
      </c>
      <c r="C414" s="6" t="s">
        <v>1326</v>
      </c>
      <c r="D414" s="7">
        <v>-149744</v>
      </c>
      <c r="E414" s="7">
        <v>-149744</v>
      </c>
      <c r="F414" s="7">
        <v>-149744</v>
      </c>
      <c r="G414" s="7">
        <v>-105098</v>
      </c>
      <c r="H414" s="7">
        <v>-105098</v>
      </c>
      <c r="I414" s="7">
        <v>-105098</v>
      </c>
      <c r="J414" s="7">
        <v>-147514</v>
      </c>
      <c r="K414" s="7">
        <v>-147514</v>
      </c>
      <c r="L414" s="7">
        <v>-147514</v>
      </c>
      <c r="M414" s="7">
        <v>-128736</v>
      </c>
      <c r="N414" s="7">
        <v>-128736</v>
      </c>
      <c r="O414" s="7">
        <v>-128736</v>
      </c>
      <c r="P414" s="7">
        <v>-158758</v>
      </c>
    </row>
    <row r="415" spans="1:16" x14ac:dyDescent="0.2">
      <c r="A415" s="3">
        <v>232666</v>
      </c>
      <c r="B415" s="6" t="s">
        <v>402</v>
      </c>
      <c r="C415" s="6" t="s">
        <v>1325</v>
      </c>
      <c r="D415" s="7">
        <v>0</v>
      </c>
      <c r="E415" s="7">
        <v>0</v>
      </c>
      <c r="F415" s="7">
        <v>0</v>
      </c>
      <c r="G415" s="7">
        <v>0</v>
      </c>
      <c r="H415" s="7">
        <v>0</v>
      </c>
      <c r="I415" s="7">
        <v>0</v>
      </c>
      <c r="J415" s="7">
        <v>0</v>
      </c>
      <c r="K415" s="7">
        <v>0</v>
      </c>
      <c r="L415" s="7">
        <v>0</v>
      </c>
      <c r="M415" s="7">
        <v>0</v>
      </c>
      <c r="N415" s="7">
        <v>0</v>
      </c>
      <c r="O415" s="7">
        <v>0</v>
      </c>
      <c r="P415" s="7">
        <v>0</v>
      </c>
    </row>
    <row r="416" spans="1:16" x14ac:dyDescent="0.2">
      <c r="A416" s="3">
        <v>232999</v>
      </c>
      <c r="B416" s="6" t="s">
        <v>403</v>
      </c>
      <c r="C416" s="6" t="s">
        <v>1324</v>
      </c>
      <c r="D416" s="7">
        <v>-1636597.97</v>
      </c>
      <c r="E416" s="7">
        <v>-4692043.7</v>
      </c>
      <c r="F416" s="7">
        <v>-1521502.85</v>
      </c>
      <c r="G416" s="7">
        <v>-1544440.78</v>
      </c>
      <c r="H416" s="7">
        <v>0</v>
      </c>
      <c r="I416" s="7">
        <v>-1899298.42</v>
      </c>
      <c r="J416" s="7">
        <v>-2185367.11</v>
      </c>
      <c r="K416" s="7">
        <v>-1115207.99</v>
      </c>
      <c r="L416" s="7">
        <v>-3223620.27</v>
      </c>
      <c r="M416" s="7">
        <v>0</v>
      </c>
      <c r="N416" s="7">
        <v>0</v>
      </c>
      <c r="O416" s="7">
        <v>-108056.93</v>
      </c>
      <c r="P416" s="7">
        <v>-108056.93</v>
      </c>
    </row>
    <row r="417" spans="1:16" x14ac:dyDescent="0.2">
      <c r="A417" s="3">
        <v>241001</v>
      </c>
      <c r="B417" s="6" t="s">
        <v>404</v>
      </c>
      <c r="C417" s="6" t="s">
        <v>1323</v>
      </c>
      <c r="D417" s="7">
        <v>-284068.34999999998</v>
      </c>
      <c r="E417" s="7">
        <v>-292178.28000000003</v>
      </c>
      <c r="F417" s="7">
        <v>-1880237.66</v>
      </c>
      <c r="G417" s="7">
        <v>-405783.03</v>
      </c>
      <c r="H417" s="7">
        <v>-409099.46</v>
      </c>
      <c r="I417" s="7">
        <v>-550414.49</v>
      </c>
      <c r="J417" s="7">
        <v>-565983.43999999994</v>
      </c>
      <c r="K417" s="7">
        <v>-572909.16</v>
      </c>
      <c r="L417" s="7">
        <v>-423498.38</v>
      </c>
      <c r="M417" s="7">
        <v>-433019.55</v>
      </c>
      <c r="N417" s="7">
        <v>-604927.5</v>
      </c>
      <c r="O417" s="7">
        <v>-634814.18999999994</v>
      </c>
      <c r="P417" s="7">
        <v>-623481.15</v>
      </c>
    </row>
    <row r="418" spans="1:16" x14ac:dyDescent="0.2">
      <c r="A418" s="3">
        <v>241002</v>
      </c>
      <c r="B418" s="6" t="s">
        <v>405</v>
      </c>
      <c r="C418" s="6" t="s">
        <v>1322</v>
      </c>
      <c r="D418" s="7">
        <v>-352271.27</v>
      </c>
      <c r="E418" s="7">
        <v>-428655.99</v>
      </c>
      <c r="F418" s="7">
        <v>-841921.77</v>
      </c>
      <c r="G418" s="7">
        <v>-763199.58</v>
      </c>
      <c r="H418" s="7">
        <v>-847656.11</v>
      </c>
      <c r="I418" s="7">
        <v>-1141340</v>
      </c>
      <c r="J418" s="7">
        <v>-1226757.3400000001</v>
      </c>
      <c r="K418" s="7">
        <v>-1309238.03</v>
      </c>
      <c r="L418" s="7">
        <v>-1327917.58</v>
      </c>
      <c r="M418" s="7">
        <v>-1410148.68</v>
      </c>
      <c r="N418" s="7">
        <v>-1576321.4</v>
      </c>
      <c r="O418" s="7">
        <v>-1667832.77</v>
      </c>
      <c r="P418" s="7">
        <v>-1777581.27</v>
      </c>
    </row>
    <row r="419" spans="1:16" x14ac:dyDescent="0.2">
      <c r="A419" s="3">
        <v>241003</v>
      </c>
      <c r="B419" s="6" t="s">
        <v>406</v>
      </c>
      <c r="C419" s="6" t="s">
        <v>1321</v>
      </c>
      <c r="D419" s="7">
        <v>21127.99</v>
      </c>
      <c r="E419" s="7">
        <v>65258.84</v>
      </c>
      <c r="F419" s="7">
        <v>-458504.37</v>
      </c>
      <c r="G419" s="7">
        <v>36063.360000000001</v>
      </c>
      <c r="H419" s="7">
        <v>36345.17</v>
      </c>
      <c r="I419" s="7">
        <v>-41541.019999999997</v>
      </c>
      <c r="J419" s="7">
        <v>-44721.25</v>
      </c>
      <c r="K419" s="7">
        <v>-45726.66</v>
      </c>
      <c r="L419" s="7">
        <v>39868.61</v>
      </c>
      <c r="M419" s="7">
        <v>38073.81</v>
      </c>
      <c r="N419" s="7">
        <v>-50368.43</v>
      </c>
      <c r="O419" s="7">
        <v>-59264.55</v>
      </c>
      <c r="P419" s="7">
        <v>-40181.480000000003</v>
      </c>
    </row>
    <row r="420" spans="1:16" x14ac:dyDescent="0.2">
      <c r="A420" s="3">
        <v>241006</v>
      </c>
      <c r="B420" s="6" t="s">
        <v>407</v>
      </c>
      <c r="C420" s="6" t="s">
        <v>1320</v>
      </c>
      <c r="D420" s="7">
        <v>-123130.46</v>
      </c>
      <c r="E420" s="7">
        <v>-122897.94</v>
      </c>
      <c r="F420" s="7">
        <v>-122579.96</v>
      </c>
      <c r="G420" s="7">
        <v>-123837.06</v>
      </c>
      <c r="H420" s="7">
        <v>-123334.33</v>
      </c>
      <c r="I420" s="7">
        <v>-123361.75</v>
      </c>
      <c r="J420" s="7">
        <v>-122941.88</v>
      </c>
      <c r="K420" s="7">
        <v>-122734.99</v>
      </c>
      <c r="L420" s="7">
        <v>-123417.92</v>
      </c>
      <c r="M420" s="7">
        <v>-121833.72</v>
      </c>
      <c r="N420" s="7">
        <v>-122046.14</v>
      </c>
      <c r="O420" s="7">
        <v>-122290.95</v>
      </c>
      <c r="P420" s="7">
        <v>-122178.12</v>
      </c>
    </row>
    <row r="421" spans="1:16" x14ac:dyDescent="0.2">
      <c r="A421" s="3">
        <v>241007</v>
      </c>
      <c r="B421" s="6" t="s">
        <v>408</v>
      </c>
      <c r="C421" s="6" t="s">
        <v>1319</v>
      </c>
      <c r="D421" s="7">
        <v>-51492.52</v>
      </c>
      <c r="E421" s="7">
        <v>-57955.25</v>
      </c>
      <c r="F421" s="7">
        <v>-57697.23</v>
      </c>
      <c r="G421" s="7">
        <v>-58320.87</v>
      </c>
      <c r="H421" s="7">
        <v>-57856.56</v>
      </c>
      <c r="I421" s="7">
        <v>-57090.87</v>
      </c>
      <c r="J421" s="7">
        <v>-57565.18</v>
      </c>
      <c r="K421" s="7">
        <v>-57540.639999999999</v>
      </c>
      <c r="L421" s="7">
        <v>-57899.67</v>
      </c>
      <c r="M421" s="7">
        <v>-56913.919999999998</v>
      </c>
      <c r="N421" s="7">
        <v>-57069.47</v>
      </c>
      <c r="O421" s="7">
        <v>-57203.58</v>
      </c>
      <c r="P421" s="7">
        <v>-57016.65</v>
      </c>
    </row>
    <row r="422" spans="1:16" x14ac:dyDescent="0.2">
      <c r="A422" s="3">
        <v>241011</v>
      </c>
      <c r="B422" s="6" t="s">
        <v>404</v>
      </c>
      <c r="C422" s="6" t="s">
        <v>1318</v>
      </c>
      <c r="D422" s="7">
        <v>4188.03</v>
      </c>
      <c r="E422" s="7">
        <v>4188.03</v>
      </c>
      <c r="F422" s="7">
        <v>4188.03</v>
      </c>
      <c r="G422" s="7">
        <v>4188.03</v>
      </c>
      <c r="H422" s="7">
        <v>4188.03</v>
      </c>
      <c r="I422" s="7">
        <v>4188.03</v>
      </c>
      <c r="J422" s="7">
        <v>4188.03</v>
      </c>
      <c r="K422" s="7">
        <v>4188.03</v>
      </c>
      <c r="L422" s="7">
        <v>4188.03</v>
      </c>
      <c r="M422" s="7">
        <v>4188.03</v>
      </c>
      <c r="N422" s="7">
        <v>4188.03</v>
      </c>
      <c r="O422" s="7">
        <v>4188.03</v>
      </c>
      <c r="P422" s="7">
        <v>4188.03</v>
      </c>
    </row>
    <row r="423" spans="1:16" x14ac:dyDescent="0.2">
      <c r="A423" s="3">
        <v>241012</v>
      </c>
      <c r="B423" s="6" t="s">
        <v>405</v>
      </c>
      <c r="C423" s="6" t="s">
        <v>1317</v>
      </c>
      <c r="D423" s="7">
        <v>511.23</v>
      </c>
      <c r="E423" s="7">
        <v>511.23</v>
      </c>
      <c r="F423" s="7">
        <v>511.23</v>
      </c>
      <c r="G423" s="7">
        <v>511.23</v>
      </c>
      <c r="H423" s="7">
        <v>511.23</v>
      </c>
      <c r="I423" s="7">
        <v>511.23</v>
      </c>
      <c r="J423" s="7">
        <v>511.23</v>
      </c>
      <c r="K423" s="7">
        <v>511.23</v>
      </c>
      <c r="L423" s="7">
        <v>511.23</v>
      </c>
      <c r="M423" s="7">
        <v>511.23</v>
      </c>
      <c r="N423" s="7">
        <v>511.23</v>
      </c>
      <c r="O423" s="7">
        <v>511.23</v>
      </c>
      <c r="P423" s="7">
        <v>511.23</v>
      </c>
    </row>
    <row r="424" spans="1:16" x14ac:dyDescent="0.2">
      <c r="A424" s="3">
        <v>241013</v>
      </c>
      <c r="B424" s="6" t="s">
        <v>406</v>
      </c>
      <c r="C424" s="6" t="s">
        <v>1316</v>
      </c>
      <c r="D424" s="7">
        <v>1290.6099999999999</v>
      </c>
      <c r="E424" s="7">
        <v>1290.6099999999999</v>
      </c>
      <c r="F424" s="7">
        <v>1290.6099999999999</v>
      </c>
      <c r="G424" s="7">
        <v>1290.6099999999999</v>
      </c>
      <c r="H424" s="7">
        <v>1290.6099999999999</v>
      </c>
      <c r="I424" s="7">
        <v>1290.6099999999999</v>
      </c>
      <c r="J424" s="7">
        <v>1290.6099999999999</v>
      </c>
      <c r="K424" s="7">
        <v>1290.6099999999999</v>
      </c>
      <c r="L424" s="7">
        <v>1290.6099999999999</v>
      </c>
      <c r="M424" s="7">
        <v>1290.6099999999999</v>
      </c>
      <c r="N424" s="7">
        <v>1290.6099999999999</v>
      </c>
      <c r="O424" s="7">
        <v>1290.6099999999999</v>
      </c>
      <c r="P424" s="7">
        <v>1290.6099999999999</v>
      </c>
    </row>
    <row r="425" spans="1:16" x14ac:dyDescent="0.2">
      <c r="A425" s="3">
        <v>241023</v>
      </c>
      <c r="B425" s="6" t="s">
        <v>409</v>
      </c>
      <c r="C425" s="6" t="s">
        <v>1315</v>
      </c>
      <c r="D425" s="7">
        <v>0</v>
      </c>
      <c r="E425" s="7">
        <v>0</v>
      </c>
      <c r="F425" s="7">
        <v>0</v>
      </c>
      <c r="G425" s="7">
        <v>0</v>
      </c>
      <c r="H425" s="7">
        <v>0</v>
      </c>
      <c r="I425" s="7">
        <v>0</v>
      </c>
      <c r="J425" s="7">
        <v>0</v>
      </c>
      <c r="K425" s="7">
        <v>0</v>
      </c>
      <c r="L425" s="7">
        <v>0</v>
      </c>
      <c r="M425" s="7">
        <v>0</v>
      </c>
      <c r="N425" s="7">
        <v>0</v>
      </c>
      <c r="O425" s="7">
        <v>0</v>
      </c>
      <c r="P425" s="7">
        <v>0</v>
      </c>
    </row>
    <row r="426" spans="1:16" x14ac:dyDescent="0.2">
      <c r="A426" s="3">
        <v>241030</v>
      </c>
      <c r="B426" s="6" t="s">
        <v>410</v>
      </c>
      <c r="C426" s="6" t="s">
        <v>1314</v>
      </c>
      <c r="D426" s="7">
        <v>0</v>
      </c>
      <c r="E426" s="7">
        <v>0</v>
      </c>
      <c r="F426" s="7">
        <v>0</v>
      </c>
      <c r="G426" s="7">
        <v>0</v>
      </c>
      <c r="H426" s="7">
        <v>0</v>
      </c>
      <c r="I426" s="7">
        <v>0</v>
      </c>
      <c r="J426" s="7">
        <v>0</v>
      </c>
      <c r="K426" s="7">
        <v>0</v>
      </c>
      <c r="L426" s="7">
        <v>0</v>
      </c>
      <c r="M426" s="7">
        <v>0</v>
      </c>
      <c r="N426" s="7">
        <v>0</v>
      </c>
      <c r="O426" s="7">
        <v>0</v>
      </c>
      <c r="P426" s="7">
        <v>0</v>
      </c>
    </row>
    <row r="427" spans="1:16" x14ac:dyDescent="0.2">
      <c r="A427" s="3">
        <v>241031</v>
      </c>
      <c r="B427" s="6" t="s">
        <v>411</v>
      </c>
      <c r="C427" s="6" t="s">
        <v>1313</v>
      </c>
      <c r="D427" s="7">
        <v>622676.68999999994</v>
      </c>
      <c r="E427" s="7">
        <v>708829.69</v>
      </c>
      <c r="F427" s="7">
        <v>791376.56</v>
      </c>
      <c r="G427" s="7">
        <v>1025420.87</v>
      </c>
      <c r="H427" s="7">
        <v>1109193.6299999999</v>
      </c>
      <c r="I427" s="7">
        <v>1192733.51</v>
      </c>
      <c r="J427" s="7">
        <v>1277222.53</v>
      </c>
      <c r="K427" s="7">
        <v>1360482.31</v>
      </c>
      <c r="L427" s="7">
        <v>1465380.41</v>
      </c>
      <c r="M427" s="7">
        <v>1549686.79</v>
      </c>
      <c r="N427" s="7">
        <v>1634058.65</v>
      </c>
      <c r="O427" s="7">
        <v>1723692.45</v>
      </c>
      <c r="P427" s="7">
        <v>1815823.35</v>
      </c>
    </row>
    <row r="428" spans="1:16" x14ac:dyDescent="0.2">
      <c r="A428" s="3">
        <v>241041</v>
      </c>
      <c r="B428" s="6" t="s">
        <v>411</v>
      </c>
      <c r="C428" s="6" t="s">
        <v>1312</v>
      </c>
      <c r="D428" s="7">
        <v>239.77</v>
      </c>
      <c r="E428" s="7">
        <v>239.77</v>
      </c>
      <c r="F428" s="7">
        <v>239.77</v>
      </c>
      <c r="G428" s="7">
        <v>239.77</v>
      </c>
      <c r="H428" s="7">
        <v>239.77</v>
      </c>
      <c r="I428" s="7">
        <v>239.77</v>
      </c>
      <c r="J428" s="7">
        <v>239.77</v>
      </c>
      <c r="K428" s="7">
        <v>239.77</v>
      </c>
      <c r="L428" s="7">
        <v>239.77</v>
      </c>
      <c r="M428" s="7">
        <v>239.77</v>
      </c>
      <c r="N428" s="7">
        <v>239.77</v>
      </c>
      <c r="O428" s="7">
        <v>239.77</v>
      </c>
      <c r="P428" s="7">
        <v>239.77</v>
      </c>
    </row>
    <row r="429" spans="1:16" x14ac:dyDescent="0.2">
      <c r="A429" s="3">
        <v>236011</v>
      </c>
      <c r="B429" s="6" t="s">
        <v>412</v>
      </c>
      <c r="C429" s="6" t="s">
        <v>1311</v>
      </c>
      <c r="D429" s="7">
        <v>0</v>
      </c>
      <c r="E429" s="7">
        <v>0</v>
      </c>
      <c r="F429" s="7">
        <v>0</v>
      </c>
      <c r="G429" s="7">
        <v>0</v>
      </c>
      <c r="H429" s="7">
        <v>262.74</v>
      </c>
      <c r="I429" s="7">
        <v>262.74</v>
      </c>
      <c r="J429" s="7">
        <v>262.74</v>
      </c>
      <c r="K429" s="7">
        <v>0</v>
      </c>
      <c r="L429" s="7">
        <v>-3274666.66</v>
      </c>
      <c r="M429" s="7">
        <v>-4724719.2699999996</v>
      </c>
      <c r="N429" s="7">
        <v>-6268412.2400000002</v>
      </c>
      <c r="O429" s="7">
        <v>20.64</v>
      </c>
      <c r="P429" s="7">
        <v>0</v>
      </c>
    </row>
    <row r="430" spans="1:16" x14ac:dyDescent="0.2">
      <c r="A430" s="3">
        <v>236012</v>
      </c>
      <c r="B430" s="6" t="s">
        <v>413</v>
      </c>
      <c r="C430" s="6" t="s">
        <v>1310</v>
      </c>
      <c r="D430" s="7">
        <v>-1236300.01</v>
      </c>
      <c r="E430" s="7">
        <v>-1344476.26</v>
      </c>
      <c r="F430" s="7">
        <v>-1452652.51</v>
      </c>
      <c r="G430" s="7">
        <v>-1560828.76</v>
      </c>
      <c r="H430" s="7">
        <v>-1008660.04</v>
      </c>
      <c r="I430" s="7">
        <v>-1127884.8400000001</v>
      </c>
      <c r="J430" s="7">
        <v>-1277576.48</v>
      </c>
      <c r="K430" s="7">
        <v>-1395050.92</v>
      </c>
      <c r="L430" s="7">
        <v>-1512525.36</v>
      </c>
      <c r="M430" s="7">
        <v>-1629999.8</v>
      </c>
      <c r="N430" s="7">
        <v>-1060947.83</v>
      </c>
      <c r="O430" s="7">
        <v>-1182159.7</v>
      </c>
      <c r="P430" s="7">
        <v>-1402761.12</v>
      </c>
    </row>
    <row r="431" spans="1:16" x14ac:dyDescent="0.2">
      <c r="A431" s="3">
        <v>236015</v>
      </c>
      <c r="B431" s="6" t="s">
        <v>414</v>
      </c>
      <c r="C431" s="6" t="s">
        <v>1309</v>
      </c>
      <c r="D431" s="7">
        <v>0</v>
      </c>
      <c r="E431" s="7">
        <v>0</v>
      </c>
      <c r="F431" s="7">
        <v>0</v>
      </c>
      <c r="G431" s="7">
        <v>0</v>
      </c>
      <c r="H431" s="7">
        <v>0</v>
      </c>
      <c r="I431" s="7">
        <v>0</v>
      </c>
      <c r="J431" s="7">
        <v>0</v>
      </c>
      <c r="K431" s="7">
        <v>0</v>
      </c>
      <c r="L431" s="7">
        <v>0</v>
      </c>
      <c r="M431" s="7">
        <v>0</v>
      </c>
      <c r="N431" s="7">
        <v>0</v>
      </c>
      <c r="O431" s="7">
        <v>0</v>
      </c>
      <c r="P431" s="7">
        <v>0</v>
      </c>
    </row>
    <row r="432" spans="1:16" x14ac:dyDescent="0.2">
      <c r="A432" s="3">
        <v>236016</v>
      </c>
      <c r="B432" s="6" t="s">
        <v>415</v>
      </c>
      <c r="C432" s="6" t="s">
        <v>1308</v>
      </c>
      <c r="D432" s="7">
        <v>0</v>
      </c>
      <c r="E432" s="7">
        <v>0</v>
      </c>
      <c r="F432" s="7">
        <v>0</v>
      </c>
      <c r="G432" s="7">
        <v>0</v>
      </c>
      <c r="H432" s="7">
        <v>0</v>
      </c>
      <c r="I432" s="7">
        <v>0</v>
      </c>
      <c r="J432" s="7">
        <v>0</v>
      </c>
      <c r="K432" s="7">
        <v>0</v>
      </c>
      <c r="L432" s="7">
        <v>0</v>
      </c>
      <c r="M432" s="7">
        <v>0</v>
      </c>
      <c r="N432" s="7">
        <v>0</v>
      </c>
      <c r="O432" s="7">
        <v>0</v>
      </c>
      <c r="P432" s="7">
        <v>0</v>
      </c>
    </row>
    <row r="433" spans="1:16" x14ac:dyDescent="0.2">
      <c r="A433" s="3">
        <v>236020</v>
      </c>
      <c r="B433" s="6" t="s">
        <v>416</v>
      </c>
      <c r="C433" s="6" t="s">
        <v>1307</v>
      </c>
      <c r="D433" s="7">
        <v>38498762.350000001</v>
      </c>
      <c r="E433" s="7">
        <v>38498762.350000001</v>
      </c>
      <c r="F433" s="7">
        <v>38498762.350000001</v>
      </c>
      <c r="G433" s="7">
        <v>24134403.350000001</v>
      </c>
      <c r="H433" s="7">
        <v>24134403.350000001</v>
      </c>
      <c r="I433" s="7">
        <v>24134403.350000001</v>
      </c>
      <c r="J433" s="7">
        <v>24134403.350000001</v>
      </c>
      <c r="K433" s="7">
        <v>24134403.350000001</v>
      </c>
      <c r="L433" s="7">
        <v>24134403.350000001</v>
      </c>
      <c r="M433" s="7">
        <v>357923.35</v>
      </c>
      <c r="N433" s="7">
        <v>357923.35</v>
      </c>
      <c r="O433" s="7">
        <v>357923.35</v>
      </c>
      <c r="P433" s="7">
        <v>357923.35</v>
      </c>
    </row>
    <row r="434" spans="1:16" x14ac:dyDescent="0.2">
      <c r="A434" s="3">
        <v>236021</v>
      </c>
      <c r="B434" s="6" t="s">
        <v>417</v>
      </c>
      <c r="C434" s="6" t="s">
        <v>1306</v>
      </c>
      <c r="D434" s="7">
        <v>0</v>
      </c>
      <c r="E434" s="7">
        <v>-1983260.56</v>
      </c>
      <c r="F434" s="7">
        <v>2319749.44</v>
      </c>
      <c r="G434" s="7">
        <v>-79582.559999999998</v>
      </c>
      <c r="H434" s="7">
        <v>-746882.56000000006</v>
      </c>
      <c r="I434" s="7">
        <v>-930548.56</v>
      </c>
      <c r="J434" s="7">
        <v>6716.44</v>
      </c>
      <c r="K434" s="7">
        <v>6716.44</v>
      </c>
      <c r="L434" s="7">
        <v>6716.44</v>
      </c>
      <c r="M434" s="7">
        <v>1545920.44</v>
      </c>
      <c r="N434" s="7">
        <v>1545920.44</v>
      </c>
      <c r="O434" s="7">
        <v>1545920.44</v>
      </c>
      <c r="P434" s="7">
        <v>1545920.44</v>
      </c>
    </row>
    <row r="435" spans="1:16" x14ac:dyDescent="0.2">
      <c r="A435" s="3">
        <v>236026</v>
      </c>
      <c r="B435" s="6" t="s">
        <v>418</v>
      </c>
      <c r="C435" s="6" t="s">
        <v>1305</v>
      </c>
      <c r="D435" s="7">
        <v>0</v>
      </c>
      <c r="E435" s="7">
        <v>0</v>
      </c>
      <c r="F435" s="7">
        <v>0</v>
      </c>
      <c r="G435" s="7">
        <v>0</v>
      </c>
      <c r="H435" s="7">
        <v>0</v>
      </c>
      <c r="I435" s="7">
        <v>0</v>
      </c>
      <c r="J435" s="7">
        <v>2538911</v>
      </c>
      <c r="K435" s="7">
        <v>2538911</v>
      </c>
      <c r="L435" s="7">
        <v>0</v>
      </c>
      <c r="M435" s="7">
        <v>0</v>
      </c>
      <c r="N435" s="7">
        <v>0</v>
      </c>
      <c r="O435" s="7">
        <v>-217994.55</v>
      </c>
      <c r="P435" s="7">
        <v>0</v>
      </c>
    </row>
    <row r="436" spans="1:16" x14ac:dyDescent="0.2">
      <c r="A436" s="3">
        <v>236027</v>
      </c>
      <c r="B436" s="6" t="s">
        <v>419</v>
      </c>
      <c r="C436" s="6" t="s">
        <v>1304</v>
      </c>
      <c r="D436" s="7">
        <v>0</v>
      </c>
      <c r="E436" s="7">
        <v>0</v>
      </c>
      <c r="F436" s="7">
        <v>0</v>
      </c>
      <c r="G436" s="7">
        <v>0</v>
      </c>
      <c r="H436" s="7">
        <v>0</v>
      </c>
      <c r="I436" s="7">
        <v>0</v>
      </c>
      <c r="J436" s="7">
        <v>-408878</v>
      </c>
      <c r="K436" s="7">
        <v>-408878</v>
      </c>
      <c r="L436" s="7">
        <v>0</v>
      </c>
      <c r="M436" s="7">
        <v>0</v>
      </c>
      <c r="N436" s="7">
        <v>0</v>
      </c>
      <c r="O436" s="7">
        <v>0</v>
      </c>
      <c r="P436" s="7">
        <v>0</v>
      </c>
    </row>
    <row r="437" spans="1:16" x14ac:dyDescent="0.2">
      <c r="A437" s="3">
        <v>236028</v>
      </c>
      <c r="B437" s="6" t="s">
        <v>420</v>
      </c>
      <c r="C437" s="6" t="s">
        <v>1303</v>
      </c>
      <c r="D437" s="7">
        <v>0</v>
      </c>
      <c r="E437" s="7">
        <v>0</v>
      </c>
      <c r="F437" s="7">
        <v>0</v>
      </c>
      <c r="G437" s="7">
        <v>0</v>
      </c>
      <c r="H437" s="7">
        <v>0</v>
      </c>
      <c r="I437" s="7">
        <v>0</v>
      </c>
      <c r="J437" s="7">
        <v>-2230033</v>
      </c>
      <c r="K437" s="7">
        <v>-2230033</v>
      </c>
      <c r="L437" s="7">
        <v>-100000</v>
      </c>
      <c r="M437" s="7">
        <v>-222740</v>
      </c>
      <c r="N437" s="7">
        <v>-222740</v>
      </c>
      <c r="O437" s="7">
        <v>0</v>
      </c>
      <c r="P437" s="7">
        <v>0</v>
      </c>
    </row>
    <row r="438" spans="1:16" x14ac:dyDescent="0.2">
      <c r="A438" s="3">
        <v>236029</v>
      </c>
      <c r="B438" s="6" t="s">
        <v>421</v>
      </c>
      <c r="C438" s="6" t="s">
        <v>1302</v>
      </c>
      <c r="D438" s="7">
        <v>0</v>
      </c>
      <c r="E438" s="7">
        <v>0</v>
      </c>
      <c r="F438" s="7">
        <v>0</v>
      </c>
      <c r="G438" s="7">
        <v>0</v>
      </c>
      <c r="H438" s="7">
        <v>0</v>
      </c>
      <c r="I438" s="7">
        <v>0</v>
      </c>
      <c r="J438" s="7">
        <v>0</v>
      </c>
      <c r="K438" s="7">
        <v>0</v>
      </c>
      <c r="L438" s="7">
        <v>0</v>
      </c>
      <c r="M438" s="7">
        <v>0</v>
      </c>
      <c r="N438" s="7">
        <v>0</v>
      </c>
      <c r="O438" s="7">
        <v>0</v>
      </c>
      <c r="P438" s="7">
        <v>0</v>
      </c>
    </row>
    <row r="439" spans="1:16" x14ac:dyDescent="0.2">
      <c r="A439" s="3">
        <v>236030</v>
      </c>
      <c r="B439" s="6" t="s">
        <v>422</v>
      </c>
      <c r="C439" s="6" t="s">
        <v>1301</v>
      </c>
      <c r="D439" s="7">
        <v>2567448.0499999998</v>
      </c>
      <c r="E439" s="7">
        <v>2567448.0499999998</v>
      </c>
      <c r="F439" s="7">
        <v>2567448.0499999998</v>
      </c>
      <c r="G439" s="7">
        <v>2567448.0499999998</v>
      </c>
      <c r="H439" s="7">
        <v>2567448.0499999998</v>
      </c>
      <c r="I439" s="7">
        <v>2567448.0499999998</v>
      </c>
      <c r="J439" s="7">
        <v>2567448.0499999998</v>
      </c>
      <c r="K439" s="7">
        <v>2567448.0499999998</v>
      </c>
      <c r="L439" s="7">
        <v>2567448.0499999998</v>
      </c>
      <c r="M439" s="7">
        <v>2777538.05</v>
      </c>
      <c r="N439" s="7">
        <v>2793762.05</v>
      </c>
      <c r="O439" s="7">
        <v>2793762.05</v>
      </c>
      <c r="P439" s="7">
        <v>2793762.05</v>
      </c>
    </row>
    <row r="440" spans="1:16" x14ac:dyDescent="0.2">
      <c r="A440" s="3">
        <v>236031</v>
      </c>
      <c r="B440" s="6" t="s">
        <v>423</v>
      </c>
      <c r="C440" s="6" t="s">
        <v>1300</v>
      </c>
      <c r="D440" s="7">
        <v>0</v>
      </c>
      <c r="E440" s="7">
        <v>-392770</v>
      </c>
      <c r="F440" s="7">
        <v>-2500225</v>
      </c>
      <c r="G440" s="7">
        <v>-2977091</v>
      </c>
      <c r="H440" s="7">
        <v>-30943</v>
      </c>
      <c r="I440" s="7">
        <v>-39276</v>
      </c>
      <c r="J440" s="7">
        <v>-55942</v>
      </c>
      <c r="K440" s="7">
        <v>-55942</v>
      </c>
      <c r="L440" s="7">
        <v>-64275</v>
      </c>
      <c r="M440" s="7">
        <v>837055</v>
      </c>
      <c r="N440" s="7">
        <v>828722</v>
      </c>
      <c r="O440" s="7">
        <v>820389</v>
      </c>
      <c r="P440" s="7">
        <v>820389</v>
      </c>
    </row>
    <row r="441" spans="1:16" x14ac:dyDescent="0.2">
      <c r="A441" s="3">
        <v>236036</v>
      </c>
      <c r="B441" s="6" t="s">
        <v>424</v>
      </c>
      <c r="C441" s="6" t="s">
        <v>1299</v>
      </c>
      <c r="D441" s="7">
        <v>0</v>
      </c>
      <c r="E441" s="7">
        <v>0</v>
      </c>
      <c r="F441" s="7">
        <v>0</v>
      </c>
      <c r="G441" s="7">
        <v>0</v>
      </c>
      <c r="H441" s="7">
        <v>0</v>
      </c>
      <c r="I441" s="7">
        <v>0</v>
      </c>
      <c r="J441" s="7">
        <v>71962</v>
      </c>
      <c r="K441" s="7">
        <v>71962</v>
      </c>
      <c r="L441" s="7">
        <v>71962</v>
      </c>
      <c r="M441" s="7">
        <v>71962</v>
      </c>
      <c r="N441" s="7">
        <v>71962</v>
      </c>
      <c r="O441" s="7">
        <v>71962</v>
      </c>
      <c r="P441" s="7">
        <v>71962</v>
      </c>
    </row>
    <row r="442" spans="1:16" x14ac:dyDescent="0.2">
      <c r="A442" s="3">
        <v>236037</v>
      </c>
      <c r="B442" s="6" t="s">
        <v>425</v>
      </c>
      <c r="C442" s="6" t="s">
        <v>1298</v>
      </c>
      <c r="D442" s="7">
        <v>0</v>
      </c>
      <c r="E442" s="7">
        <v>0</v>
      </c>
      <c r="F442" s="7">
        <v>0</v>
      </c>
      <c r="G442" s="7">
        <v>0</v>
      </c>
      <c r="H442" s="7">
        <v>0</v>
      </c>
      <c r="I442" s="7">
        <v>0</v>
      </c>
      <c r="J442" s="7">
        <v>33397</v>
      </c>
      <c r="K442" s="7">
        <v>33397</v>
      </c>
      <c r="L442" s="7">
        <v>33397</v>
      </c>
      <c r="M442" s="7">
        <v>33397</v>
      </c>
      <c r="N442" s="7">
        <v>33397</v>
      </c>
      <c r="O442" s="7">
        <v>33397</v>
      </c>
      <c r="P442" s="7">
        <v>33397</v>
      </c>
    </row>
    <row r="443" spans="1:16" x14ac:dyDescent="0.2">
      <c r="A443" s="3">
        <v>236038</v>
      </c>
      <c r="B443" s="6" t="s">
        <v>426</v>
      </c>
      <c r="C443" s="6" t="s">
        <v>1297</v>
      </c>
      <c r="D443" s="7">
        <v>0</v>
      </c>
      <c r="E443" s="7">
        <v>0</v>
      </c>
      <c r="F443" s="7">
        <v>0</v>
      </c>
      <c r="G443" s="7">
        <v>0</v>
      </c>
      <c r="H443" s="7">
        <v>0</v>
      </c>
      <c r="I443" s="7">
        <v>0</v>
      </c>
      <c r="J443" s="7">
        <v>-372904</v>
      </c>
      <c r="K443" s="7">
        <v>-372904</v>
      </c>
      <c r="L443" s="7">
        <v>-372904</v>
      </c>
      <c r="M443" s="7">
        <v>-382112</v>
      </c>
      <c r="N443" s="7">
        <v>-382112</v>
      </c>
      <c r="O443" s="7">
        <v>-382112</v>
      </c>
      <c r="P443" s="7">
        <v>-382112</v>
      </c>
    </row>
    <row r="444" spans="1:16" x14ac:dyDescent="0.2">
      <c r="A444" s="3">
        <v>236039</v>
      </c>
      <c r="B444" s="6" t="s">
        <v>427</v>
      </c>
      <c r="C444" s="6" t="s">
        <v>1296</v>
      </c>
      <c r="D444" s="7">
        <v>0</v>
      </c>
      <c r="E444" s="7">
        <v>0</v>
      </c>
      <c r="F444" s="7">
        <v>0</v>
      </c>
      <c r="G444" s="7">
        <v>0</v>
      </c>
      <c r="H444" s="7">
        <v>0</v>
      </c>
      <c r="I444" s="7">
        <v>0</v>
      </c>
      <c r="J444" s="7">
        <v>0</v>
      </c>
      <c r="K444" s="7">
        <v>0</v>
      </c>
      <c r="L444" s="7">
        <v>0</v>
      </c>
      <c r="M444" s="7">
        <v>0</v>
      </c>
      <c r="N444" s="7">
        <v>0</v>
      </c>
      <c r="O444" s="7">
        <v>0</v>
      </c>
      <c r="P444" s="7">
        <v>0</v>
      </c>
    </row>
    <row r="445" spans="1:16" x14ac:dyDescent="0.2">
      <c r="A445" s="3">
        <v>236045</v>
      </c>
      <c r="B445" s="6" t="s">
        <v>428</v>
      </c>
      <c r="C445" s="6" t="s">
        <v>1295</v>
      </c>
      <c r="D445" s="7">
        <v>0</v>
      </c>
      <c r="E445" s="7">
        <v>0</v>
      </c>
      <c r="F445" s="7">
        <v>0</v>
      </c>
      <c r="G445" s="7">
        <v>0</v>
      </c>
      <c r="H445" s="7">
        <v>0</v>
      </c>
      <c r="I445" s="7">
        <v>0</v>
      </c>
      <c r="J445" s="7">
        <v>0</v>
      </c>
      <c r="K445" s="7">
        <v>0</v>
      </c>
      <c r="L445" s="7">
        <v>0</v>
      </c>
      <c r="M445" s="7">
        <v>0</v>
      </c>
      <c r="N445" s="7">
        <v>0</v>
      </c>
      <c r="O445" s="7">
        <v>0</v>
      </c>
      <c r="P445" s="7">
        <v>0</v>
      </c>
    </row>
    <row r="446" spans="1:16" x14ac:dyDescent="0.2">
      <c r="A446" s="3">
        <v>236046</v>
      </c>
      <c r="B446" s="6" t="s">
        <v>429</v>
      </c>
      <c r="C446" s="6" t="s">
        <v>1294</v>
      </c>
      <c r="D446" s="7">
        <v>-1534703</v>
      </c>
      <c r="E446" s="7">
        <v>-1224982</v>
      </c>
      <c r="F446" s="7">
        <v>-1396542</v>
      </c>
      <c r="G446" s="7">
        <v>-1070405</v>
      </c>
      <c r="H446" s="7">
        <v>-946797</v>
      </c>
      <c r="I446" s="7">
        <v>-636366</v>
      </c>
      <c r="J446" s="7">
        <v>-374274</v>
      </c>
      <c r="K446" s="7">
        <v>-321529</v>
      </c>
      <c r="L446" s="7">
        <v>-324879</v>
      </c>
      <c r="M446" s="7">
        <v>-355746</v>
      </c>
      <c r="N446" s="7">
        <v>-736058</v>
      </c>
      <c r="O446" s="7">
        <v>-1297304</v>
      </c>
      <c r="P446" s="7">
        <v>-1453469</v>
      </c>
    </row>
    <row r="447" spans="1:16" x14ac:dyDescent="0.2">
      <c r="A447" s="3">
        <v>236047</v>
      </c>
      <c r="B447" s="6" t="s">
        <v>430</v>
      </c>
      <c r="C447" s="6" t="s">
        <v>1293</v>
      </c>
      <c r="D447" s="7">
        <v>-82104.679999999993</v>
      </c>
      <c r="E447" s="7">
        <v>-78669.66</v>
      </c>
      <c r="F447" s="7">
        <v>100045.67</v>
      </c>
      <c r="G447" s="7">
        <v>8065.95</v>
      </c>
      <c r="H447" s="7">
        <v>52275.81</v>
      </c>
      <c r="I447" s="7">
        <v>52275.81</v>
      </c>
      <c r="J447" s="7">
        <v>52275.81</v>
      </c>
      <c r="K447" s="7">
        <v>0</v>
      </c>
      <c r="L447" s="7">
        <v>0</v>
      </c>
      <c r="M447" s="7">
        <v>0</v>
      </c>
      <c r="N447" s="7">
        <v>0</v>
      </c>
      <c r="O447" s="7">
        <v>-5965.74</v>
      </c>
      <c r="P447" s="7">
        <v>-6621.23</v>
      </c>
    </row>
    <row r="448" spans="1:16" x14ac:dyDescent="0.2">
      <c r="A448" s="3">
        <v>236050</v>
      </c>
      <c r="B448" s="6" t="s">
        <v>431</v>
      </c>
      <c r="C448" s="6" t="s">
        <v>1292</v>
      </c>
      <c r="D448" s="7">
        <v>-2624</v>
      </c>
      <c r="E448" s="7">
        <v>53.5</v>
      </c>
      <c r="F448" s="7">
        <v>53.5</v>
      </c>
      <c r="G448" s="7">
        <v>53.5</v>
      </c>
      <c r="H448" s="7">
        <v>4060.09</v>
      </c>
      <c r="I448" s="7">
        <v>4060.09</v>
      </c>
      <c r="J448" s="7">
        <v>4060.09</v>
      </c>
      <c r="K448" s="7">
        <v>6431.22</v>
      </c>
      <c r="L448" s="7">
        <v>6431.22</v>
      </c>
      <c r="M448" s="7">
        <v>6431.22</v>
      </c>
      <c r="N448" s="7">
        <v>8955.92</v>
      </c>
      <c r="O448" s="7">
        <v>8955.92</v>
      </c>
      <c r="P448" s="7">
        <v>8955.92</v>
      </c>
    </row>
    <row r="449" spans="1:16" x14ac:dyDescent="0.2">
      <c r="A449" s="3">
        <v>236051</v>
      </c>
      <c r="B449" s="6" t="s">
        <v>432</v>
      </c>
      <c r="C449" s="6" t="s">
        <v>1291</v>
      </c>
      <c r="D449" s="7">
        <v>6.68</v>
      </c>
      <c r="E449" s="7">
        <v>-592559.03</v>
      </c>
      <c r="F449" s="7">
        <v>-1156454.6299999999</v>
      </c>
      <c r="G449" s="7">
        <v>-1750072.56</v>
      </c>
      <c r="H449" s="7">
        <v>-2336551.5299999998</v>
      </c>
      <c r="I449" s="7">
        <v>-2936031.06</v>
      </c>
      <c r="J449" s="7">
        <v>-3520856.79</v>
      </c>
      <c r="K449" s="7">
        <v>-4115468.51</v>
      </c>
      <c r="L449" s="7">
        <v>-4709146.08</v>
      </c>
      <c r="M449" s="7">
        <v>-5306475.8099999996</v>
      </c>
      <c r="N449" s="7">
        <v>-5910469.2800000003</v>
      </c>
      <c r="O449" s="7">
        <v>-6511765.0099999998</v>
      </c>
      <c r="P449" s="7">
        <v>-7131580.4900000002</v>
      </c>
    </row>
    <row r="450" spans="1:16" x14ac:dyDescent="0.2">
      <c r="A450" s="3">
        <v>236052</v>
      </c>
      <c r="B450" s="6" t="s">
        <v>433</v>
      </c>
      <c r="C450" s="6" t="s">
        <v>1290</v>
      </c>
      <c r="D450" s="7">
        <v>-8800</v>
      </c>
      <c r="E450" s="7">
        <v>3499.99</v>
      </c>
      <c r="F450" s="7">
        <v>3499.99</v>
      </c>
      <c r="G450" s="7">
        <v>3499.99</v>
      </c>
      <c r="H450" s="7">
        <v>575105.46</v>
      </c>
      <c r="I450" s="7">
        <v>575105.46</v>
      </c>
      <c r="J450" s="7">
        <v>575105.46</v>
      </c>
      <c r="K450" s="7">
        <v>794177.76</v>
      </c>
      <c r="L450" s="7">
        <v>794177.76</v>
      </c>
      <c r="M450" s="7">
        <v>794177.76</v>
      </c>
      <c r="N450" s="7">
        <v>851027.42</v>
      </c>
      <c r="O450" s="7">
        <v>851027.42</v>
      </c>
      <c r="P450" s="7">
        <v>851027.42</v>
      </c>
    </row>
    <row r="451" spans="1:16" x14ac:dyDescent="0.2">
      <c r="A451" s="3">
        <v>236053</v>
      </c>
      <c r="B451" s="6" t="s">
        <v>434</v>
      </c>
      <c r="C451" s="6" t="s">
        <v>1289</v>
      </c>
      <c r="D451" s="7">
        <v>-250</v>
      </c>
      <c r="E451" s="7">
        <v>-81.83</v>
      </c>
      <c r="F451" s="7">
        <v>-81.83</v>
      </c>
      <c r="G451" s="7">
        <v>-3578.09</v>
      </c>
      <c r="H451" s="7">
        <v>-197.38</v>
      </c>
      <c r="I451" s="7">
        <v>-197.38</v>
      </c>
      <c r="J451" s="7">
        <v>-197.38</v>
      </c>
      <c r="K451" s="7">
        <v>2059.6999999999998</v>
      </c>
      <c r="L451" s="7">
        <v>2059.6999999999998</v>
      </c>
      <c r="M451" s="7">
        <v>2059.6999999999998</v>
      </c>
      <c r="N451" s="7">
        <v>2699.55</v>
      </c>
      <c r="O451" s="7">
        <v>2699.55</v>
      </c>
      <c r="P451" s="7">
        <v>2699.46</v>
      </c>
    </row>
    <row r="452" spans="1:16" x14ac:dyDescent="0.2">
      <c r="A452" s="3">
        <v>236054</v>
      </c>
      <c r="B452" s="6" t="s">
        <v>435</v>
      </c>
      <c r="C452" s="6" t="s">
        <v>1288</v>
      </c>
      <c r="D452" s="7">
        <v>-900</v>
      </c>
      <c r="E452" s="7">
        <v>498.68</v>
      </c>
      <c r="F452" s="7">
        <v>498.68</v>
      </c>
      <c r="G452" s="7">
        <v>498.68</v>
      </c>
      <c r="H452" s="7">
        <v>57779.59</v>
      </c>
      <c r="I452" s="7">
        <v>57779.59</v>
      </c>
      <c r="J452" s="7">
        <v>57779.59</v>
      </c>
      <c r="K452" s="7">
        <v>58257.35</v>
      </c>
      <c r="L452" s="7">
        <v>58257.35</v>
      </c>
      <c r="M452" s="7">
        <v>58257.35</v>
      </c>
      <c r="N452" s="7">
        <v>58984.01</v>
      </c>
      <c r="O452" s="7">
        <v>58984.01</v>
      </c>
      <c r="P452" s="7">
        <v>58984.01</v>
      </c>
    </row>
    <row r="453" spans="1:16" x14ac:dyDescent="0.2">
      <c r="A453" s="3">
        <v>236055</v>
      </c>
      <c r="B453" s="6" t="s">
        <v>436</v>
      </c>
      <c r="C453" s="6" t="s">
        <v>1287</v>
      </c>
      <c r="D453" s="7">
        <v>-30</v>
      </c>
      <c r="E453" s="7">
        <v>4.3899999999999997</v>
      </c>
      <c r="F453" s="7">
        <v>4.3899999999999997</v>
      </c>
      <c r="G453" s="7">
        <v>4.3899999999999997</v>
      </c>
      <c r="H453" s="7">
        <v>1412.94</v>
      </c>
      <c r="I453" s="7">
        <v>1412.94</v>
      </c>
      <c r="J453" s="7">
        <v>1412.94</v>
      </c>
      <c r="K453" s="7">
        <v>1424.69</v>
      </c>
      <c r="L453" s="7">
        <v>1424.69</v>
      </c>
      <c r="M453" s="7">
        <v>1424.69</v>
      </c>
      <c r="N453" s="7">
        <v>1442.56</v>
      </c>
      <c r="O453" s="7">
        <v>1442.56</v>
      </c>
      <c r="P453" s="7">
        <v>1442.56</v>
      </c>
    </row>
    <row r="454" spans="1:16" x14ac:dyDescent="0.2">
      <c r="A454" s="3">
        <v>236056</v>
      </c>
      <c r="B454" s="6" t="s">
        <v>437</v>
      </c>
      <c r="C454" s="6" t="s">
        <v>1286</v>
      </c>
      <c r="D454" s="7">
        <v>-741085.13</v>
      </c>
      <c r="E454" s="7">
        <v>-375818.18</v>
      </c>
      <c r="F454" s="7">
        <v>-22859.52</v>
      </c>
      <c r="G454" s="7">
        <v>886296</v>
      </c>
      <c r="H454" s="7">
        <v>1226046.67</v>
      </c>
      <c r="I454" s="7">
        <v>1565606.16</v>
      </c>
      <c r="J454" s="7">
        <v>1903895.59</v>
      </c>
      <c r="K454" s="7">
        <v>2235736.75</v>
      </c>
      <c r="L454" s="7">
        <v>2652966.0499999998</v>
      </c>
      <c r="M454" s="7">
        <v>2976218.9</v>
      </c>
      <c r="N454" s="7">
        <v>3290475.88</v>
      </c>
      <c r="O454" s="7">
        <v>3595019</v>
      </c>
      <c r="P454" s="7">
        <v>3896949.6</v>
      </c>
    </row>
    <row r="455" spans="1:16" x14ac:dyDescent="0.2">
      <c r="A455" s="3">
        <v>236057</v>
      </c>
      <c r="B455" s="6" t="s">
        <v>438</v>
      </c>
      <c r="C455" s="6" t="s">
        <v>1285</v>
      </c>
      <c r="D455" s="7">
        <v>-100000</v>
      </c>
      <c r="E455" s="7">
        <v>-85431.66</v>
      </c>
      <c r="F455" s="7">
        <v>18729.919999999998</v>
      </c>
      <c r="G455" s="7">
        <v>4161.58</v>
      </c>
      <c r="H455" s="7">
        <v>162314.6</v>
      </c>
      <c r="I455" s="7">
        <v>162314.6</v>
      </c>
      <c r="J455" s="7">
        <v>162314.6</v>
      </c>
      <c r="K455" s="7">
        <v>255911.3</v>
      </c>
      <c r="L455" s="7">
        <v>255911.3</v>
      </c>
      <c r="M455" s="7">
        <v>255911.3</v>
      </c>
      <c r="N455" s="7">
        <v>355569.93</v>
      </c>
      <c r="O455" s="7">
        <v>355566.87</v>
      </c>
      <c r="P455" s="7">
        <v>355566.87</v>
      </c>
    </row>
    <row r="456" spans="1:16" x14ac:dyDescent="0.2">
      <c r="A456" s="3">
        <v>236058</v>
      </c>
      <c r="B456" s="6" t="s">
        <v>439</v>
      </c>
      <c r="C456" s="6" t="s">
        <v>1284</v>
      </c>
      <c r="D456" s="7">
        <v>-4000</v>
      </c>
      <c r="E456" s="7">
        <v>-88.78</v>
      </c>
      <c r="F456" s="7">
        <v>-88.78</v>
      </c>
      <c r="G456" s="7">
        <v>-88.78</v>
      </c>
      <c r="H456" s="7">
        <v>4647.59</v>
      </c>
      <c r="I456" s="7">
        <v>4647.59</v>
      </c>
      <c r="J456" s="7">
        <v>4647.59</v>
      </c>
      <c r="K456" s="7">
        <v>8233.36</v>
      </c>
      <c r="L456" s="7">
        <v>8233.36</v>
      </c>
      <c r="M456" s="7">
        <v>8233.36</v>
      </c>
      <c r="N456" s="7">
        <v>12467.74</v>
      </c>
      <c r="O456" s="7">
        <v>12467.74</v>
      </c>
      <c r="P456" s="7">
        <v>12467.74</v>
      </c>
    </row>
    <row r="457" spans="1:16" x14ac:dyDescent="0.2">
      <c r="A457" s="3">
        <v>236059</v>
      </c>
      <c r="B457" s="6" t="s">
        <v>440</v>
      </c>
      <c r="C457" s="6" t="s">
        <v>1283</v>
      </c>
      <c r="D457" s="7">
        <v>-173510.04</v>
      </c>
      <c r="E457" s="7">
        <v>-87357.04</v>
      </c>
      <c r="F457" s="7">
        <v>-4810.17</v>
      </c>
      <c r="G457" s="7">
        <v>229234.14</v>
      </c>
      <c r="H457" s="7">
        <v>313006.90000000002</v>
      </c>
      <c r="I457" s="7">
        <v>396546.78</v>
      </c>
      <c r="J457" s="7">
        <v>481035.8</v>
      </c>
      <c r="K457" s="7">
        <v>564295.57999999996</v>
      </c>
      <c r="L457" s="7">
        <v>669193.68000000005</v>
      </c>
      <c r="M457" s="7">
        <v>753500.06</v>
      </c>
      <c r="N457" s="7">
        <v>837871.92</v>
      </c>
      <c r="O457" s="7">
        <v>927492.94</v>
      </c>
      <c r="P457" s="7">
        <v>1019623.84</v>
      </c>
    </row>
    <row r="458" spans="1:16" x14ac:dyDescent="0.2">
      <c r="A458" s="3">
        <v>236062</v>
      </c>
      <c r="B458" s="6" t="s">
        <v>441</v>
      </c>
      <c r="C458" s="6" t="s">
        <v>1282</v>
      </c>
      <c r="D458" s="7">
        <v>0</v>
      </c>
      <c r="E458" s="7">
        <v>0</v>
      </c>
      <c r="F458" s="7">
        <v>0</v>
      </c>
      <c r="G458" s="7">
        <v>0</v>
      </c>
      <c r="H458" s="7">
        <v>0</v>
      </c>
      <c r="I458" s="7">
        <v>0</v>
      </c>
      <c r="J458" s="7">
        <v>0</v>
      </c>
      <c r="K458" s="7">
        <v>0</v>
      </c>
      <c r="L458" s="7">
        <v>0</v>
      </c>
      <c r="M458" s="7">
        <v>0</v>
      </c>
      <c r="N458" s="7">
        <v>0</v>
      </c>
      <c r="O458" s="7">
        <v>0</v>
      </c>
      <c r="P458" s="7">
        <v>0</v>
      </c>
    </row>
    <row r="459" spans="1:16" x14ac:dyDescent="0.2">
      <c r="A459" s="3">
        <v>236064</v>
      </c>
      <c r="B459" s="6" t="s">
        <v>442</v>
      </c>
      <c r="C459" s="6" t="s">
        <v>1281</v>
      </c>
      <c r="D459" s="7">
        <v>0</v>
      </c>
      <c r="E459" s="7">
        <v>0</v>
      </c>
      <c r="F459" s="7">
        <v>0</v>
      </c>
      <c r="G459" s="7">
        <v>0</v>
      </c>
      <c r="H459" s="7">
        <v>0</v>
      </c>
      <c r="I459" s="7">
        <v>0</v>
      </c>
      <c r="J459" s="7">
        <v>0</v>
      </c>
      <c r="K459" s="7">
        <v>0</v>
      </c>
      <c r="L459" s="7">
        <v>0</v>
      </c>
      <c r="M459" s="7">
        <v>0</v>
      </c>
      <c r="N459" s="7">
        <v>0</v>
      </c>
      <c r="O459" s="7">
        <v>0</v>
      </c>
      <c r="P459" s="7">
        <v>0</v>
      </c>
    </row>
    <row r="460" spans="1:16" x14ac:dyDescent="0.2">
      <c r="A460" s="3">
        <v>236066</v>
      </c>
      <c r="B460" s="6" t="s">
        <v>437</v>
      </c>
      <c r="C460" s="6" t="s">
        <v>1280</v>
      </c>
      <c r="D460" s="7">
        <v>511.23</v>
      </c>
      <c r="E460" s="7">
        <v>511.23</v>
      </c>
      <c r="F460" s="7">
        <v>511.23</v>
      </c>
      <c r="G460" s="7">
        <v>511.23</v>
      </c>
      <c r="H460" s="7">
        <v>511.23</v>
      </c>
      <c r="I460" s="7">
        <v>511.23</v>
      </c>
      <c r="J460" s="7">
        <v>511.23</v>
      </c>
      <c r="K460" s="7">
        <v>511.23</v>
      </c>
      <c r="L460" s="7">
        <v>511.23</v>
      </c>
      <c r="M460" s="7">
        <v>511.23</v>
      </c>
      <c r="N460" s="7">
        <v>511.23</v>
      </c>
      <c r="O460" s="7">
        <v>511.23</v>
      </c>
      <c r="P460" s="7">
        <v>511.23</v>
      </c>
    </row>
    <row r="461" spans="1:16" x14ac:dyDescent="0.2">
      <c r="A461" s="3">
        <v>236067</v>
      </c>
      <c r="B461" s="6" t="s">
        <v>438</v>
      </c>
      <c r="C461" s="6" t="s">
        <v>1279</v>
      </c>
      <c r="D461" s="7">
        <v>-785.22</v>
      </c>
      <c r="E461" s="7">
        <v>-785.22</v>
      </c>
      <c r="F461" s="7">
        <v>-785.22</v>
      </c>
      <c r="G461" s="7">
        <v>-785.22</v>
      </c>
      <c r="H461" s="7">
        <v>-785.22</v>
      </c>
      <c r="I461" s="7">
        <v>-785.22</v>
      </c>
      <c r="J461" s="7">
        <v>-785.22</v>
      </c>
      <c r="K461" s="7">
        <v>-785.22</v>
      </c>
      <c r="L461" s="7">
        <v>-785.22</v>
      </c>
      <c r="M461" s="7">
        <v>-785.22</v>
      </c>
      <c r="N461" s="7">
        <v>-785.22</v>
      </c>
      <c r="O461" s="7">
        <v>-785.22</v>
      </c>
      <c r="P461" s="7">
        <v>-785.22</v>
      </c>
    </row>
    <row r="462" spans="1:16" x14ac:dyDescent="0.2">
      <c r="A462" s="3">
        <v>236069</v>
      </c>
      <c r="B462" s="6" t="s">
        <v>440</v>
      </c>
      <c r="C462" s="6" t="s">
        <v>1278</v>
      </c>
      <c r="D462" s="7">
        <v>239.77</v>
      </c>
      <c r="E462" s="7">
        <v>239.77</v>
      </c>
      <c r="F462" s="7">
        <v>239.77</v>
      </c>
      <c r="G462" s="7">
        <v>239.77</v>
      </c>
      <c r="H462" s="7">
        <v>239.77</v>
      </c>
      <c r="I462" s="7">
        <v>239.77</v>
      </c>
      <c r="J462" s="7">
        <v>239.77</v>
      </c>
      <c r="K462" s="7">
        <v>239.77</v>
      </c>
      <c r="L462" s="7">
        <v>239.77</v>
      </c>
      <c r="M462" s="7">
        <v>239.77</v>
      </c>
      <c r="N462" s="7">
        <v>239.77</v>
      </c>
      <c r="O462" s="7">
        <v>239.77</v>
      </c>
      <c r="P462" s="7">
        <v>239.77</v>
      </c>
    </row>
    <row r="463" spans="1:16" x14ac:dyDescent="0.2">
      <c r="A463" s="3">
        <v>236076</v>
      </c>
      <c r="B463" s="6" t="s">
        <v>443</v>
      </c>
      <c r="C463" s="6" t="s">
        <v>1277</v>
      </c>
      <c r="D463" s="7">
        <v>-21217.49</v>
      </c>
      <c r="E463" s="7">
        <v>-21217.49</v>
      </c>
      <c r="F463" s="7">
        <v>-21217.49</v>
      </c>
      <c r="G463" s="7">
        <v>-21217.49</v>
      </c>
      <c r="H463" s="7">
        <v>-21217.49</v>
      </c>
      <c r="I463" s="7">
        <v>-21217.49</v>
      </c>
      <c r="J463" s="7">
        <v>-21217.49</v>
      </c>
      <c r="K463" s="7">
        <v>-21217.49</v>
      </c>
      <c r="L463" s="7">
        <v>-21217.49</v>
      </c>
      <c r="M463" s="7">
        <v>-21217.49</v>
      </c>
      <c r="N463" s="7">
        <v>-21217.49</v>
      </c>
      <c r="O463" s="7">
        <v>-21217.49</v>
      </c>
      <c r="P463" s="7">
        <v>-21217.49</v>
      </c>
    </row>
    <row r="464" spans="1:16" x14ac:dyDescent="0.2">
      <c r="A464" s="3">
        <v>236078</v>
      </c>
      <c r="B464" s="6" t="s">
        <v>444</v>
      </c>
      <c r="C464" s="6" t="s">
        <v>1276</v>
      </c>
      <c r="D464" s="7">
        <v>-14430.17</v>
      </c>
      <c r="E464" s="7">
        <v>-14558.39</v>
      </c>
      <c r="F464" s="7">
        <v>-17135.669999999998</v>
      </c>
      <c r="G464" s="7">
        <v>-18488.419999999998</v>
      </c>
      <c r="H464" s="7">
        <v>-19741.169999999998</v>
      </c>
      <c r="I464" s="7">
        <v>-20780.22</v>
      </c>
      <c r="J464" s="7">
        <v>-21990.23</v>
      </c>
      <c r="K464" s="7">
        <v>-23200.240000000002</v>
      </c>
      <c r="L464" s="7">
        <v>-24533.1</v>
      </c>
      <c r="M464" s="7">
        <v>-25834.71</v>
      </c>
      <c r="N464" s="7">
        <v>-27136.32</v>
      </c>
      <c r="O464" s="7">
        <v>-28437.93</v>
      </c>
      <c r="P464" s="7">
        <v>-29406.21</v>
      </c>
    </row>
    <row r="465" spans="1:16" x14ac:dyDescent="0.2">
      <c r="A465" s="3">
        <v>236100</v>
      </c>
      <c r="B465" s="6" t="s">
        <v>445</v>
      </c>
      <c r="C465" s="6" t="s">
        <v>1275</v>
      </c>
      <c r="D465" s="7">
        <v>369197.1</v>
      </c>
      <c r="E465" s="7">
        <v>369197.1</v>
      </c>
      <c r="F465" s="7">
        <v>369197.1</v>
      </c>
      <c r="G465" s="7">
        <v>369197.1</v>
      </c>
      <c r="H465" s="7">
        <v>554197.1</v>
      </c>
      <c r="I465" s="7">
        <v>554197.1</v>
      </c>
      <c r="J465" s="7">
        <v>554197.1</v>
      </c>
      <c r="K465" s="7">
        <v>554197.1</v>
      </c>
      <c r="L465" s="7">
        <v>554197.1</v>
      </c>
      <c r="M465" s="7">
        <v>554197.1</v>
      </c>
      <c r="N465" s="7">
        <v>554197.1</v>
      </c>
      <c r="O465" s="7">
        <v>389247.1</v>
      </c>
      <c r="P465" s="7">
        <v>389247.1</v>
      </c>
    </row>
    <row r="466" spans="1:16" x14ac:dyDescent="0.2">
      <c r="A466" s="3">
        <v>236101</v>
      </c>
      <c r="B466" s="6" t="s">
        <v>446</v>
      </c>
      <c r="C466" s="6" t="s">
        <v>1274</v>
      </c>
      <c r="D466" s="7">
        <v>-1477690.45</v>
      </c>
      <c r="E466" s="7">
        <v>-2434505.39</v>
      </c>
      <c r="F466" s="7">
        <v>-1717648.45</v>
      </c>
      <c r="G466" s="7">
        <v>-2465124.7999999998</v>
      </c>
      <c r="H466" s="7">
        <v>-3024935.83</v>
      </c>
      <c r="I466" s="7">
        <v>-1003248.64</v>
      </c>
      <c r="J466" s="7">
        <v>-1219584.3</v>
      </c>
      <c r="K466" s="7">
        <v>-1431633.77</v>
      </c>
      <c r="L466" s="7">
        <v>-397038.06</v>
      </c>
      <c r="M466" s="7">
        <v>-585329.5</v>
      </c>
      <c r="N466" s="7">
        <v>-832297.96</v>
      </c>
      <c r="O466" s="7">
        <v>-723095.25</v>
      </c>
      <c r="P466" s="7">
        <v>-1514281.74</v>
      </c>
    </row>
    <row r="467" spans="1:16" x14ac:dyDescent="0.2">
      <c r="A467" s="3">
        <v>236102</v>
      </c>
      <c r="B467" s="6" t="s">
        <v>447</v>
      </c>
      <c r="C467" s="6" t="s">
        <v>1273</v>
      </c>
      <c r="D467" s="7">
        <v>-57586.68</v>
      </c>
      <c r="E467" s="7">
        <v>-66764.73</v>
      </c>
      <c r="F467" s="7">
        <v>-54205.75</v>
      </c>
      <c r="G467" s="7">
        <v>-51371.58</v>
      </c>
      <c r="H467" s="7">
        <v>-40181.43</v>
      </c>
      <c r="I467" s="7">
        <v>-31652.15</v>
      </c>
      <c r="J467" s="7">
        <v>-14666.52</v>
      </c>
      <c r="K467" s="7">
        <v>-14649.16</v>
      </c>
      <c r="L467" s="7">
        <v>-13130.49</v>
      </c>
      <c r="M467" s="7">
        <v>-13897.69</v>
      </c>
      <c r="N467" s="7">
        <v>-17580.11</v>
      </c>
      <c r="O467" s="7">
        <v>-33888.410000000003</v>
      </c>
      <c r="P467" s="7">
        <v>-60218.68</v>
      </c>
    </row>
    <row r="468" spans="1:16" x14ac:dyDescent="0.2">
      <c r="A468" s="3">
        <v>236103</v>
      </c>
      <c r="B468" s="6" t="s">
        <v>448</v>
      </c>
      <c r="C468" s="6" t="s">
        <v>1272</v>
      </c>
      <c r="D468" s="7">
        <v>-8045.67</v>
      </c>
      <c r="E468" s="7">
        <v>-9546.2199999999993</v>
      </c>
      <c r="F468" s="7">
        <v>-2731.74</v>
      </c>
      <c r="G468" s="7">
        <v>-4065.44</v>
      </c>
      <c r="H468" s="7">
        <v>-4986.43</v>
      </c>
      <c r="I468" s="7">
        <v>-5651.31</v>
      </c>
      <c r="J468" s="7">
        <v>-6021.4</v>
      </c>
      <c r="K468" s="7">
        <v>-6293.68</v>
      </c>
      <c r="L468" s="7">
        <v>-6523.15</v>
      </c>
      <c r="M468" s="7">
        <v>-6741.26</v>
      </c>
      <c r="N468" s="7">
        <v>-7026.76</v>
      </c>
      <c r="O468" s="7">
        <v>-7601.22</v>
      </c>
      <c r="P468" s="7">
        <v>-8852.1</v>
      </c>
    </row>
    <row r="469" spans="1:16" x14ac:dyDescent="0.2">
      <c r="A469" s="3">
        <v>236104</v>
      </c>
      <c r="B469" s="6" t="s">
        <v>449</v>
      </c>
      <c r="C469" s="6" t="s">
        <v>1271</v>
      </c>
      <c r="D469" s="7">
        <v>-57020.639999999999</v>
      </c>
      <c r="E469" s="7">
        <v>-65949.179999999993</v>
      </c>
      <c r="F469" s="7">
        <v>-52865.82</v>
      </c>
      <c r="G469" s="7">
        <v>-50467.66</v>
      </c>
      <c r="H469" s="7">
        <v>-39615.51</v>
      </c>
      <c r="I469" s="7">
        <v>-36408</v>
      </c>
      <c r="J469" s="7">
        <v>-15672.04</v>
      </c>
      <c r="K469" s="7">
        <v>-15703.4</v>
      </c>
      <c r="L469" s="7">
        <v>-13574.02</v>
      </c>
      <c r="M469" s="7">
        <v>-13610</v>
      </c>
      <c r="N469" s="7">
        <v>-18578.21</v>
      </c>
      <c r="O469" s="7">
        <v>-35869.760000000002</v>
      </c>
      <c r="P469" s="7">
        <v>-59725.97</v>
      </c>
    </row>
    <row r="470" spans="1:16" x14ac:dyDescent="0.2">
      <c r="A470" s="3">
        <v>236105</v>
      </c>
      <c r="B470" s="6" t="s">
        <v>450</v>
      </c>
      <c r="C470" s="6" t="s">
        <v>1270</v>
      </c>
      <c r="D470" s="7">
        <v>-50494.7</v>
      </c>
      <c r="E470" s="7">
        <v>-60164.85</v>
      </c>
      <c r="F470" s="7">
        <v>-16931.27</v>
      </c>
      <c r="G470" s="7">
        <v>-23569.66</v>
      </c>
      <c r="H470" s="7">
        <v>-28082.76</v>
      </c>
      <c r="I470" s="7">
        <v>-31520.93</v>
      </c>
      <c r="J470" s="7">
        <v>-33131.57</v>
      </c>
      <c r="K470" s="7">
        <v>-34888</v>
      </c>
      <c r="L470" s="7">
        <v>-36485.54</v>
      </c>
      <c r="M470" s="7">
        <v>-38109.35</v>
      </c>
      <c r="N470" s="7">
        <v>-40229.75</v>
      </c>
      <c r="O470" s="7">
        <v>-44750.82</v>
      </c>
      <c r="P470" s="7">
        <v>-52740.67</v>
      </c>
    </row>
    <row r="471" spans="1:16" x14ac:dyDescent="0.2">
      <c r="A471" s="3">
        <v>236106</v>
      </c>
      <c r="B471" s="6" t="s">
        <v>451</v>
      </c>
      <c r="C471" s="6" t="s">
        <v>1269</v>
      </c>
      <c r="D471" s="7">
        <v>-7133.38</v>
      </c>
      <c r="E471" s="7">
        <v>-8402.14</v>
      </c>
      <c r="F471" s="7">
        <v>-2384.1799999999998</v>
      </c>
      <c r="G471" s="7">
        <v>-3497.83</v>
      </c>
      <c r="H471" s="7">
        <v>-4295.57</v>
      </c>
      <c r="I471" s="7">
        <v>-5011.1099999999997</v>
      </c>
      <c r="J471" s="7">
        <v>-5339.05</v>
      </c>
      <c r="K471" s="7">
        <v>-5579.93</v>
      </c>
      <c r="L471" s="7">
        <v>-5784.66</v>
      </c>
      <c r="M471" s="7">
        <v>-5967.28</v>
      </c>
      <c r="N471" s="7">
        <v>-6211.85</v>
      </c>
      <c r="O471" s="7">
        <v>-6725.76</v>
      </c>
      <c r="P471" s="7">
        <v>-7666.75</v>
      </c>
    </row>
    <row r="472" spans="1:16" x14ac:dyDescent="0.2">
      <c r="A472" s="3">
        <v>236107</v>
      </c>
      <c r="B472" s="6" t="s">
        <v>452</v>
      </c>
      <c r="C472" s="6" t="s">
        <v>1268</v>
      </c>
      <c r="D472" s="7">
        <v>-3883.16</v>
      </c>
      <c r="E472" s="7">
        <v>-6502.91</v>
      </c>
      <c r="F472" s="7">
        <v>-4830.63</v>
      </c>
      <c r="G472" s="7">
        <v>-7315.11</v>
      </c>
      <c r="H472" s="7">
        <v>-9038.2099999999991</v>
      </c>
      <c r="I472" s="7">
        <v>-3040.11</v>
      </c>
      <c r="J472" s="7">
        <v>-3741.22</v>
      </c>
      <c r="K472" s="7">
        <v>-4325.4399999999996</v>
      </c>
      <c r="L472" s="7">
        <v>-1089.95</v>
      </c>
      <c r="M472" s="7">
        <v>-1524.9</v>
      </c>
      <c r="N472" s="7">
        <v>-2130.2199999999998</v>
      </c>
      <c r="O472" s="7">
        <v>-1643.26</v>
      </c>
      <c r="P472" s="7">
        <v>-3824.3</v>
      </c>
    </row>
    <row r="473" spans="1:16" x14ac:dyDescent="0.2">
      <c r="A473" s="3">
        <v>236108</v>
      </c>
      <c r="B473" s="6" t="s">
        <v>453</v>
      </c>
      <c r="C473" s="6" t="s">
        <v>1267</v>
      </c>
      <c r="D473" s="7">
        <v>-23836.68</v>
      </c>
      <c r="E473" s="7">
        <v>-22244.45</v>
      </c>
      <c r="F473" s="7">
        <v>-19893.28</v>
      </c>
      <c r="G473" s="7">
        <v>-18713.21</v>
      </c>
      <c r="H473" s="7">
        <v>-16189.7</v>
      </c>
      <c r="I473" s="7">
        <v>-14623.5</v>
      </c>
      <c r="J473" s="7">
        <v>-7699.54</v>
      </c>
      <c r="K473" s="7">
        <v>-9973.8799999999992</v>
      </c>
      <c r="L473" s="7">
        <v>-9113.1</v>
      </c>
      <c r="M473" s="7">
        <v>-9096.4</v>
      </c>
      <c r="N473" s="7">
        <v>-12034.74</v>
      </c>
      <c r="O473" s="7">
        <v>-16708.349999999999</v>
      </c>
      <c r="P473" s="7">
        <v>-22695.8</v>
      </c>
    </row>
    <row r="474" spans="1:16" x14ac:dyDescent="0.2">
      <c r="A474" s="3">
        <v>236109</v>
      </c>
      <c r="B474" s="6" t="s">
        <v>454</v>
      </c>
      <c r="C474" s="6" t="s">
        <v>1266</v>
      </c>
      <c r="D474" s="7">
        <v>-69960.820000000007</v>
      </c>
      <c r="E474" s="7">
        <v>-98229.77</v>
      </c>
      <c r="F474" s="7">
        <v>-53102.27</v>
      </c>
      <c r="G474" s="7">
        <v>-74723.14</v>
      </c>
      <c r="H474" s="7">
        <v>-91529.99</v>
      </c>
      <c r="I474" s="7">
        <v>-103249.01</v>
      </c>
      <c r="J474" s="7">
        <v>-108297.35</v>
      </c>
      <c r="K474" s="7">
        <v>-114086.71</v>
      </c>
      <c r="L474" s="7">
        <v>-118921.26</v>
      </c>
      <c r="M474" s="7">
        <v>-16645.91</v>
      </c>
      <c r="N474" s="7">
        <v>-25139.5</v>
      </c>
      <c r="O474" s="7">
        <v>-44642.51</v>
      </c>
      <c r="P474" s="7">
        <v>-74250.5</v>
      </c>
    </row>
    <row r="475" spans="1:16" x14ac:dyDescent="0.2">
      <c r="A475" s="3">
        <v>236110</v>
      </c>
      <c r="B475" s="6" t="s">
        <v>455</v>
      </c>
      <c r="C475" s="6" t="s">
        <v>1265</v>
      </c>
      <c r="D475" s="7">
        <v>-25507.119999999999</v>
      </c>
      <c r="E475" s="7">
        <v>-29766.01</v>
      </c>
      <c r="F475" s="7">
        <v>-7697.95</v>
      </c>
      <c r="G475" s="7">
        <v>-11139.24</v>
      </c>
      <c r="H475" s="7">
        <v>-13837.28</v>
      </c>
      <c r="I475" s="7">
        <v>-4901.1000000000004</v>
      </c>
      <c r="J475" s="7">
        <v>-6044.85</v>
      </c>
      <c r="K475" s="7">
        <v>-6999.8</v>
      </c>
      <c r="L475" s="7">
        <v>-1739.94</v>
      </c>
      <c r="M475" s="7">
        <v>-2593.58</v>
      </c>
      <c r="N475" s="7">
        <v>-857.21</v>
      </c>
      <c r="O475" s="7">
        <v>-2651.31</v>
      </c>
      <c r="P475" s="7">
        <v>-6033.35</v>
      </c>
    </row>
    <row r="476" spans="1:16" x14ac:dyDescent="0.2">
      <c r="A476" s="3">
        <v>236111</v>
      </c>
      <c r="B476" s="6" t="s">
        <v>456</v>
      </c>
      <c r="C476" s="6" t="s">
        <v>1264</v>
      </c>
      <c r="D476" s="7">
        <v>0</v>
      </c>
      <c r="E476" s="7">
        <v>-138579.10999999999</v>
      </c>
      <c r="F476" s="7">
        <v>0</v>
      </c>
      <c r="G476" s="7">
        <v>0</v>
      </c>
      <c r="H476" s="7">
        <v>0</v>
      </c>
      <c r="I476" s="7">
        <v>0</v>
      </c>
      <c r="J476" s="7">
        <v>0</v>
      </c>
      <c r="K476" s="7">
        <v>0</v>
      </c>
      <c r="L476" s="7">
        <v>0</v>
      </c>
      <c r="M476" s="7">
        <v>0</v>
      </c>
      <c r="N476" s="7">
        <v>0</v>
      </c>
      <c r="O476" s="7">
        <v>0</v>
      </c>
      <c r="P476" s="7">
        <v>0</v>
      </c>
    </row>
    <row r="477" spans="1:16" x14ac:dyDescent="0.2">
      <c r="A477" s="3">
        <v>236112</v>
      </c>
      <c r="B477" s="6" t="s">
        <v>457</v>
      </c>
      <c r="C477" s="6" t="s">
        <v>1263</v>
      </c>
      <c r="D477" s="7">
        <v>-21038.11</v>
      </c>
      <c r="E477" s="7">
        <v>-13969.1</v>
      </c>
      <c r="F477" s="7">
        <v>-24703</v>
      </c>
      <c r="G477" s="7">
        <v>-35756.81</v>
      </c>
      <c r="H477" s="7">
        <v>-9164.75</v>
      </c>
      <c r="I477" s="7">
        <v>-16289.86</v>
      </c>
      <c r="J477" s="7">
        <v>-20380.38</v>
      </c>
      <c r="K477" s="7">
        <v>-3516.52</v>
      </c>
      <c r="L477" s="7">
        <v>-6475.03</v>
      </c>
      <c r="M477" s="7">
        <v>-10599.37</v>
      </c>
      <c r="N477" s="7">
        <v>-3323.9</v>
      </c>
      <c r="O477" s="7">
        <v>-10199.23</v>
      </c>
      <c r="P477" s="7">
        <v>-21796.63</v>
      </c>
    </row>
    <row r="478" spans="1:16" x14ac:dyDescent="0.2">
      <c r="A478" s="3">
        <v>236113</v>
      </c>
      <c r="B478" s="6" t="s">
        <v>458</v>
      </c>
      <c r="C478" s="6" t="s">
        <v>1262</v>
      </c>
      <c r="D478" s="7">
        <v>-37919.31</v>
      </c>
      <c r="E478" s="7">
        <v>-61332.57</v>
      </c>
      <c r="F478" s="7">
        <v>-41952.7</v>
      </c>
      <c r="G478" s="7">
        <v>-57269.599999999999</v>
      </c>
      <c r="H478" s="7">
        <v>-70667.92</v>
      </c>
      <c r="I478" s="7">
        <v>-22881.54</v>
      </c>
      <c r="J478" s="7">
        <v>-27329.13</v>
      </c>
      <c r="K478" s="7">
        <v>-32195.41</v>
      </c>
      <c r="L478" s="7">
        <v>-9339.1200000000008</v>
      </c>
      <c r="M478" s="7">
        <v>-14136.87</v>
      </c>
      <c r="N478" s="7">
        <v>-20267.64</v>
      </c>
      <c r="O478" s="7">
        <v>-17589.419999999998</v>
      </c>
      <c r="P478" s="7">
        <v>-35885.01</v>
      </c>
    </row>
    <row r="479" spans="1:16" x14ac:dyDescent="0.2">
      <c r="A479" s="3">
        <v>236114</v>
      </c>
      <c r="B479" s="6" t="s">
        <v>459</v>
      </c>
      <c r="C479" s="6" t="s">
        <v>1261</v>
      </c>
      <c r="D479" s="7">
        <v>-113072.3</v>
      </c>
      <c r="E479" s="7">
        <v>-156420.32999999999</v>
      </c>
      <c r="F479" s="7">
        <v>-195512.42</v>
      </c>
      <c r="G479" s="7">
        <v>-116535.14</v>
      </c>
      <c r="H479" s="7">
        <v>-141427.43</v>
      </c>
      <c r="I479" s="7">
        <v>-160407.82</v>
      </c>
      <c r="J479" s="7">
        <v>-169133.13</v>
      </c>
      <c r="K479" s="7">
        <v>-177909.99</v>
      </c>
      <c r="L479" s="7">
        <v>-185871.16</v>
      </c>
      <c r="M479" s="7">
        <v>-25756.38</v>
      </c>
      <c r="N479" s="7">
        <v>-40441.86</v>
      </c>
      <c r="O479" s="7">
        <v>-73440.009999999995</v>
      </c>
      <c r="P479" s="7">
        <v>-118300.7</v>
      </c>
    </row>
    <row r="480" spans="1:16" x14ac:dyDescent="0.2">
      <c r="A480" s="3">
        <v>236115</v>
      </c>
      <c r="B480" s="6" t="s">
        <v>460</v>
      </c>
      <c r="C480" s="6" t="s">
        <v>1260</v>
      </c>
      <c r="D480" s="7">
        <v>-147418.35999999999</v>
      </c>
      <c r="E480" s="7">
        <v>-24729.75</v>
      </c>
      <c r="F480" s="7">
        <v>-45996.36</v>
      </c>
      <c r="G480" s="7">
        <v>-67069.119999999995</v>
      </c>
      <c r="H480" s="7">
        <v>-83316.95</v>
      </c>
      <c r="I480" s="7">
        <v>-95994.18</v>
      </c>
      <c r="J480" s="7">
        <v>-103032.21</v>
      </c>
      <c r="K480" s="7">
        <v>-109136.68</v>
      </c>
      <c r="L480" s="7">
        <v>-113975.7</v>
      </c>
      <c r="M480" s="7">
        <v>-119558.8</v>
      </c>
      <c r="N480" s="7">
        <v>-124909.32</v>
      </c>
      <c r="O480" s="7">
        <v>-135013.43</v>
      </c>
      <c r="P480" s="7">
        <v>-153037.43</v>
      </c>
    </row>
    <row r="481" spans="1:16" x14ac:dyDescent="0.2">
      <c r="A481" s="3">
        <v>236117</v>
      </c>
      <c r="B481" s="6" t="s">
        <v>461</v>
      </c>
      <c r="C481" s="6" t="s">
        <v>1259</v>
      </c>
      <c r="D481" s="7">
        <v>-193668.02</v>
      </c>
      <c r="E481" s="7">
        <v>-328493.27</v>
      </c>
      <c r="F481" s="7">
        <v>-235262.25</v>
      </c>
      <c r="G481" s="7">
        <v>-334879.03999999998</v>
      </c>
      <c r="H481" s="7">
        <v>-410344</v>
      </c>
      <c r="I481" s="7">
        <v>-133729.21</v>
      </c>
      <c r="J481" s="7">
        <v>-158597.74</v>
      </c>
      <c r="K481" s="7">
        <v>-183657.35</v>
      </c>
      <c r="L481" s="7">
        <v>-46755.53</v>
      </c>
      <c r="M481" s="7">
        <v>-68955.22</v>
      </c>
      <c r="N481" s="7">
        <v>-100796.24</v>
      </c>
      <c r="O481" s="7">
        <v>-101216.47</v>
      </c>
      <c r="P481" s="7">
        <v>-213846.79</v>
      </c>
    </row>
    <row r="482" spans="1:16" x14ac:dyDescent="0.2">
      <c r="A482" s="3">
        <v>236118</v>
      </c>
      <c r="B482" s="6" t="s">
        <v>462</v>
      </c>
      <c r="C482" s="6" t="s">
        <v>1258</v>
      </c>
      <c r="D482" s="7">
        <v>-99871.31</v>
      </c>
      <c r="E482" s="7">
        <v>-115055.03999999999</v>
      </c>
      <c r="F482" s="7">
        <v>-30652.39</v>
      </c>
      <c r="G482" s="7">
        <v>-44996.04</v>
      </c>
      <c r="H482" s="7">
        <v>-56669.68</v>
      </c>
      <c r="I482" s="7">
        <v>-65834.31</v>
      </c>
      <c r="J482" s="7">
        <v>-72755.7</v>
      </c>
      <c r="K482" s="7">
        <v>-75462.84</v>
      </c>
      <c r="L482" s="7">
        <v>-78544.37</v>
      </c>
      <c r="M482" s="7">
        <v>-81475.66</v>
      </c>
      <c r="N482" s="7">
        <v>-84701.440000000002</v>
      </c>
      <c r="O482" s="7">
        <v>-90215.01</v>
      </c>
      <c r="P482" s="7">
        <v>-102884.52</v>
      </c>
    </row>
    <row r="483" spans="1:16" x14ac:dyDescent="0.2">
      <c r="A483" s="3">
        <v>236119</v>
      </c>
      <c r="B483" s="6" t="s">
        <v>463</v>
      </c>
      <c r="C483" s="6" t="s">
        <v>1257</v>
      </c>
      <c r="D483" s="7">
        <v>-11514.08</v>
      </c>
      <c r="E483" s="7">
        <v>-7074.79</v>
      </c>
      <c r="F483" s="7">
        <v>-13072.95</v>
      </c>
      <c r="G483" s="7">
        <v>-18556.86</v>
      </c>
      <c r="H483" s="7">
        <v>-4325.0600000000004</v>
      </c>
      <c r="I483" s="7">
        <v>-7754.74</v>
      </c>
      <c r="J483" s="7">
        <v>-9514.32</v>
      </c>
      <c r="K483" s="7">
        <v>-1728.01</v>
      </c>
      <c r="L483" s="7">
        <v>-3299.33</v>
      </c>
      <c r="M483" s="7">
        <v>-4946.3100000000004</v>
      </c>
      <c r="N483" s="7">
        <v>-2253.9699999999998</v>
      </c>
      <c r="O483" s="7">
        <v>-6049.7</v>
      </c>
      <c r="P483" s="7">
        <v>-12174.34</v>
      </c>
    </row>
    <row r="484" spans="1:16" x14ac:dyDescent="0.2">
      <c r="A484" s="3">
        <v>236120</v>
      </c>
      <c r="B484" s="6" t="s">
        <v>464</v>
      </c>
      <c r="C484" s="6" t="s">
        <v>1256</v>
      </c>
      <c r="D484" s="7">
        <v>-42739.58</v>
      </c>
      <c r="E484" s="7">
        <v>-50367.57</v>
      </c>
      <c r="F484" s="7">
        <v>-13757.68</v>
      </c>
      <c r="G484" s="7">
        <v>-19559.8</v>
      </c>
      <c r="H484" s="7">
        <v>-23801.18</v>
      </c>
      <c r="I484" s="7">
        <v>-27009.26</v>
      </c>
      <c r="J484" s="7">
        <v>-28729.07</v>
      </c>
      <c r="K484" s="7">
        <v>-30263.58</v>
      </c>
      <c r="L484" s="7">
        <v>-31578.49</v>
      </c>
      <c r="M484" s="7">
        <v>-32931.599999999999</v>
      </c>
      <c r="N484" s="7">
        <v>-34679.01</v>
      </c>
      <c r="O484" s="7">
        <v>-38192.800000000003</v>
      </c>
      <c r="P484" s="7">
        <v>-44654.29</v>
      </c>
    </row>
    <row r="485" spans="1:16" x14ac:dyDescent="0.2">
      <c r="A485" s="3">
        <v>236121</v>
      </c>
      <c r="B485" s="6" t="s">
        <v>465</v>
      </c>
      <c r="C485" s="6" t="s">
        <v>1255</v>
      </c>
      <c r="D485" s="7">
        <v>-280343.42</v>
      </c>
      <c r="E485" s="7">
        <v>-332343.32</v>
      </c>
      <c r="F485" s="7">
        <v>-91639.76</v>
      </c>
      <c r="G485" s="7">
        <v>-133124.28</v>
      </c>
      <c r="H485" s="7">
        <v>-163749.87</v>
      </c>
      <c r="I485" s="7">
        <v>-188410.47</v>
      </c>
      <c r="J485" s="7">
        <v>-199831.92</v>
      </c>
      <c r="K485" s="7">
        <v>-211203.82</v>
      </c>
      <c r="L485" s="7">
        <v>-221550.47</v>
      </c>
      <c r="M485" s="7">
        <v>-231568.23</v>
      </c>
      <c r="N485" s="7">
        <v>-243730.25</v>
      </c>
      <c r="O485" s="7">
        <v>-267374.77</v>
      </c>
      <c r="P485" s="7">
        <v>-311704.02</v>
      </c>
    </row>
    <row r="486" spans="1:16" x14ac:dyDescent="0.2">
      <c r="A486" s="3">
        <v>236122</v>
      </c>
      <c r="B486" s="6" t="s">
        <v>466</v>
      </c>
      <c r="C486" s="6" t="s">
        <v>1254</v>
      </c>
      <c r="D486" s="7">
        <v>-441318.51</v>
      </c>
      <c r="E486" s="7">
        <v>-516350.19</v>
      </c>
      <c r="F486" s="7">
        <v>-141182.28</v>
      </c>
      <c r="G486" s="7">
        <v>-205516.25</v>
      </c>
      <c r="H486" s="7">
        <v>-253651.61</v>
      </c>
      <c r="I486" s="7">
        <v>-89428.6</v>
      </c>
      <c r="J486" s="7">
        <v>-112470.93</v>
      </c>
      <c r="K486" s="7">
        <v>-128617.24</v>
      </c>
      <c r="L486" s="7">
        <v>-29622.92</v>
      </c>
      <c r="M486" s="7">
        <v>-42059.12</v>
      </c>
      <c r="N486" s="7">
        <v>-56442.61</v>
      </c>
      <c r="O486" s="7">
        <v>-43933.89</v>
      </c>
      <c r="P486" s="7">
        <v>-102785.29</v>
      </c>
    </row>
    <row r="487" spans="1:16" x14ac:dyDescent="0.2">
      <c r="A487" s="3">
        <v>236123</v>
      </c>
      <c r="B487" s="6" t="s">
        <v>467</v>
      </c>
      <c r="C487" s="6" t="s">
        <v>1253</v>
      </c>
      <c r="D487" s="7">
        <v>-142037.51999999999</v>
      </c>
      <c r="E487" s="7">
        <v>-167533.56</v>
      </c>
      <c r="F487" s="7">
        <v>-47194.1</v>
      </c>
      <c r="G487" s="7">
        <v>-64229.13</v>
      </c>
      <c r="H487" s="7">
        <v>-78350.11</v>
      </c>
      <c r="I487" s="7">
        <v>-88797.32</v>
      </c>
      <c r="J487" s="7">
        <v>-93592.960000000006</v>
      </c>
      <c r="K487" s="7">
        <v>-98523.48</v>
      </c>
      <c r="L487" s="7">
        <v>-102848.78</v>
      </c>
      <c r="M487" s="7">
        <v>-107528.21</v>
      </c>
      <c r="N487" s="7">
        <v>-114185.36</v>
      </c>
      <c r="O487" s="7">
        <v>-128446.81</v>
      </c>
      <c r="P487" s="7">
        <v>-151785.22</v>
      </c>
    </row>
    <row r="488" spans="1:16" x14ac:dyDescent="0.2">
      <c r="A488" s="3">
        <v>236124</v>
      </c>
      <c r="B488" s="6" t="s">
        <v>468</v>
      </c>
      <c r="C488" s="6" t="s">
        <v>1252</v>
      </c>
      <c r="D488" s="7">
        <v>-149480.04</v>
      </c>
      <c r="E488" s="7">
        <v>-177438.92</v>
      </c>
      <c r="F488" s="7">
        <v>-48872.89</v>
      </c>
      <c r="G488" s="7">
        <v>-69225.08</v>
      </c>
      <c r="H488" s="7">
        <v>-85158.57</v>
      </c>
      <c r="I488" s="7">
        <v>-96824.48</v>
      </c>
      <c r="J488" s="7">
        <v>-102388.67</v>
      </c>
      <c r="K488" s="7">
        <v>-107860.66</v>
      </c>
      <c r="L488" s="7">
        <v>-112921.82</v>
      </c>
      <c r="M488" s="7">
        <v>-118079.63</v>
      </c>
      <c r="N488" s="7">
        <v>-125657.9</v>
      </c>
      <c r="O488" s="7">
        <v>-139732.57</v>
      </c>
      <c r="P488" s="7">
        <v>-163750.69</v>
      </c>
    </row>
    <row r="489" spans="1:16" x14ac:dyDescent="0.2">
      <c r="A489" s="3">
        <v>236125</v>
      </c>
      <c r="B489" s="6" t="s">
        <v>469</v>
      </c>
      <c r="C489" s="6" t="s">
        <v>1251</v>
      </c>
      <c r="D489" s="7">
        <v>-185797.97</v>
      </c>
      <c r="E489" s="7">
        <v>-305670.32</v>
      </c>
      <c r="F489" s="7">
        <v>-237285.77</v>
      </c>
      <c r="G489" s="7">
        <v>-344886.98</v>
      </c>
      <c r="H489" s="7">
        <v>-427276.25</v>
      </c>
      <c r="I489" s="7">
        <v>-150926.84</v>
      </c>
      <c r="J489" s="7">
        <v>-189694.54</v>
      </c>
      <c r="K489" s="7">
        <v>-223296.98</v>
      </c>
      <c r="L489" s="7">
        <v>-63634.33</v>
      </c>
      <c r="M489" s="7">
        <v>-91851.79</v>
      </c>
      <c r="N489" s="7">
        <v>-125088.27</v>
      </c>
      <c r="O489" s="7">
        <v>-87555.94</v>
      </c>
      <c r="P489" s="7">
        <v>-190051.62</v>
      </c>
    </row>
    <row r="490" spans="1:16" x14ac:dyDescent="0.2">
      <c r="A490" s="3">
        <v>236128</v>
      </c>
      <c r="B490" s="6" t="s">
        <v>470</v>
      </c>
      <c r="C490" s="6" t="s">
        <v>1250</v>
      </c>
      <c r="D490" s="7">
        <v>-117358.36</v>
      </c>
      <c r="E490" s="7">
        <v>-135899.74</v>
      </c>
      <c r="F490" s="7">
        <v>-34786.480000000003</v>
      </c>
      <c r="G490" s="7">
        <v>-52461.120000000003</v>
      </c>
      <c r="H490" s="7">
        <v>-64802.48</v>
      </c>
      <c r="I490" s="7">
        <v>-74826.38</v>
      </c>
      <c r="J490" s="7">
        <v>-80102.539999999994</v>
      </c>
      <c r="K490" s="7">
        <v>-84749.63</v>
      </c>
      <c r="L490" s="7">
        <v>-88679.28</v>
      </c>
      <c r="M490" s="7">
        <v>-94285.93</v>
      </c>
      <c r="N490" s="7">
        <v>-100828.25</v>
      </c>
      <c r="O490" s="7">
        <v>-110416.57</v>
      </c>
      <c r="P490" s="7">
        <v>-126250.22</v>
      </c>
    </row>
    <row r="491" spans="1:16" x14ac:dyDescent="0.2">
      <c r="A491" s="3">
        <v>236129</v>
      </c>
      <c r="B491" s="6" t="s">
        <v>471</v>
      </c>
      <c r="C491" s="6" t="s">
        <v>1249</v>
      </c>
      <c r="D491" s="7">
        <v>-14014.55</v>
      </c>
      <c r="E491" s="7">
        <v>-23614.28</v>
      </c>
      <c r="F491" s="7">
        <v>-18405.150000000001</v>
      </c>
      <c r="G491" s="7">
        <v>-26056.94</v>
      </c>
      <c r="H491" s="7">
        <v>-32525.25</v>
      </c>
      <c r="I491" s="7">
        <v>-11396.68</v>
      </c>
      <c r="J491" s="7">
        <v>-14136.11</v>
      </c>
      <c r="K491" s="7">
        <v>-16658.259999999998</v>
      </c>
      <c r="L491" s="7">
        <v>-4102.58</v>
      </c>
      <c r="M491" s="7">
        <v>-6862.29</v>
      </c>
      <c r="N491" s="7">
        <v>-9357.75</v>
      </c>
      <c r="O491" s="7">
        <v>-7106.22</v>
      </c>
      <c r="P491" s="7">
        <v>-15469.01</v>
      </c>
    </row>
    <row r="492" spans="1:16" x14ac:dyDescent="0.2">
      <c r="A492" s="3">
        <v>236130</v>
      </c>
      <c r="B492" s="6" t="s">
        <v>472</v>
      </c>
      <c r="C492" s="6" t="s">
        <v>1248</v>
      </c>
      <c r="D492" s="7">
        <v>-198522.53</v>
      </c>
      <c r="E492" s="7">
        <v>-316115.59000000003</v>
      </c>
      <c r="F492" s="7">
        <v>-213351.88</v>
      </c>
      <c r="G492" s="7">
        <v>-302033.74</v>
      </c>
      <c r="H492" s="7">
        <v>-368356.81</v>
      </c>
      <c r="I492" s="7">
        <v>-117725.51</v>
      </c>
      <c r="J492" s="7">
        <v>-140706.59</v>
      </c>
      <c r="K492" s="7">
        <v>-165985.19</v>
      </c>
      <c r="L492" s="7">
        <v>-46608.09</v>
      </c>
      <c r="M492" s="7">
        <v>-69514.740000000005</v>
      </c>
      <c r="N492" s="7">
        <v>-102270.39999999999</v>
      </c>
      <c r="O492" s="7">
        <v>-96616.8</v>
      </c>
      <c r="P492" s="7">
        <v>-200612.58</v>
      </c>
    </row>
    <row r="493" spans="1:16" x14ac:dyDescent="0.2">
      <c r="A493" s="3">
        <v>236131</v>
      </c>
      <c r="B493" s="6" t="s">
        <v>473</v>
      </c>
      <c r="C493" s="6" t="s">
        <v>1247</v>
      </c>
      <c r="D493" s="7">
        <v>-21786.37</v>
      </c>
      <c r="E493" s="7">
        <v>-36233.99</v>
      </c>
      <c r="F493" s="7">
        <v>-25436.41</v>
      </c>
      <c r="G493" s="7">
        <v>-35348.07</v>
      </c>
      <c r="H493" s="7">
        <v>-42922.68</v>
      </c>
      <c r="I493" s="7">
        <v>-13272.46</v>
      </c>
      <c r="J493" s="7">
        <v>-15332.85</v>
      </c>
      <c r="K493" s="7">
        <v>-17785.43</v>
      </c>
      <c r="L493" s="7">
        <v>-4434.93</v>
      </c>
      <c r="M493" s="7">
        <v>-6640.53</v>
      </c>
      <c r="N493" s="7">
        <v>-10159.870000000001</v>
      </c>
      <c r="O493" s="7">
        <v>-11387.56</v>
      </c>
      <c r="P493" s="7">
        <v>-23760.12</v>
      </c>
    </row>
    <row r="494" spans="1:16" x14ac:dyDescent="0.2">
      <c r="A494" s="3">
        <v>236132</v>
      </c>
      <c r="B494" s="6" t="s">
        <v>474</v>
      </c>
      <c r="C494" s="6" t="s">
        <v>1246</v>
      </c>
      <c r="D494" s="7">
        <v>-80758.14</v>
      </c>
      <c r="E494" s="7">
        <v>-128046.51</v>
      </c>
      <c r="F494" s="7">
        <v>-86549.02</v>
      </c>
      <c r="G494" s="7">
        <v>-119837.08</v>
      </c>
      <c r="H494" s="7">
        <v>-147204.63</v>
      </c>
      <c r="I494" s="7">
        <v>-46321.34</v>
      </c>
      <c r="J494" s="7">
        <v>-54673.35</v>
      </c>
      <c r="K494" s="7">
        <v>-64169.36</v>
      </c>
      <c r="L494" s="7">
        <v>-17875.32</v>
      </c>
      <c r="M494" s="7">
        <v>-26783.21</v>
      </c>
      <c r="N494" s="7">
        <v>-40215.08</v>
      </c>
      <c r="O494" s="7">
        <v>-43795.37</v>
      </c>
      <c r="P494" s="7">
        <v>-86106.47</v>
      </c>
    </row>
    <row r="495" spans="1:16" x14ac:dyDescent="0.2">
      <c r="A495" s="3">
        <v>236133</v>
      </c>
      <c r="B495" s="6" t="s">
        <v>475</v>
      </c>
      <c r="C495" s="6" t="s">
        <v>1245</v>
      </c>
      <c r="D495" s="7">
        <v>-6939.79</v>
      </c>
      <c r="E495" s="7">
        <v>-11348.78</v>
      </c>
      <c r="F495" s="7">
        <v>-7744.37</v>
      </c>
      <c r="G495" s="7">
        <v>-10940.83</v>
      </c>
      <c r="H495" s="7">
        <v>-13117.58</v>
      </c>
      <c r="I495" s="7">
        <v>-3824.4</v>
      </c>
      <c r="J495" s="7">
        <v>-4495.12</v>
      </c>
      <c r="K495" s="7">
        <v>-5370.06</v>
      </c>
      <c r="L495" s="7">
        <v>-1677.48</v>
      </c>
      <c r="M495" s="7">
        <v>-2534.4499999999998</v>
      </c>
      <c r="N495" s="7">
        <v>-3564.62</v>
      </c>
      <c r="O495" s="7">
        <v>-3070.39</v>
      </c>
      <c r="P495" s="7">
        <v>-6539.16</v>
      </c>
    </row>
    <row r="496" spans="1:16" x14ac:dyDescent="0.2">
      <c r="A496" s="3">
        <v>236134</v>
      </c>
      <c r="B496" s="6" t="s">
        <v>476</v>
      </c>
      <c r="C496" s="6" t="s">
        <v>1244</v>
      </c>
      <c r="D496" s="7">
        <v>-225409.76</v>
      </c>
      <c r="E496" s="7">
        <v>-360806.17</v>
      </c>
      <c r="F496" s="7">
        <v>-246254.78</v>
      </c>
      <c r="G496" s="7">
        <v>-359272.6</v>
      </c>
      <c r="H496" s="7">
        <v>-446683.87</v>
      </c>
      <c r="I496" s="7">
        <v>-160812.28</v>
      </c>
      <c r="J496" s="7">
        <v>-203498.12</v>
      </c>
      <c r="K496" s="7">
        <v>-243073.61</v>
      </c>
      <c r="L496" s="7">
        <v>-73247.429999999993</v>
      </c>
      <c r="M496" s="7">
        <v>-108269.9</v>
      </c>
      <c r="N496" s="7">
        <v>-147912.6</v>
      </c>
      <c r="O496" s="7">
        <v>-111757.26</v>
      </c>
      <c r="P496" s="7">
        <v>-230275.54</v>
      </c>
    </row>
    <row r="497" spans="1:16" x14ac:dyDescent="0.2">
      <c r="A497" s="3">
        <v>236135</v>
      </c>
      <c r="B497" s="6" t="s">
        <v>477</v>
      </c>
      <c r="C497" s="6" t="s">
        <v>1243</v>
      </c>
      <c r="D497" s="7">
        <v>-70530.649999999994</v>
      </c>
      <c r="E497" s="7">
        <v>-103211.22</v>
      </c>
      <c r="F497" s="7">
        <v>-61012.74</v>
      </c>
      <c r="G497" s="7">
        <v>-86226.76</v>
      </c>
      <c r="H497" s="7">
        <v>-106933.38</v>
      </c>
      <c r="I497" s="7">
        <v>-38173.519999999997</v>
      </c>
      <c r="J497" s="7">
        <v>-47290.63</v>
      </c>
      <c r="K497" s="7">
        <v>-58815.85</v>
      </c>
      <c r="L497" s="7">
        <v>-21656.92</v>
      </c>
      <c r="M497" s="7">
        <v>-33481.379999999997</v>
      </c>
      <c r="N497" s="7">
        <v>-48315.49</v>
      </c>
      <c r="O497" s="7">
        <v>-37760.71</v>
      </c>
      <c r="P497" s="7">
        <v>-72628.600000000006</v>
      </c>
    </row>
    <row r="498" spans="1:16" x14ac:dyDescent="0.2">
      <c r="A498" s="3">
        <v>236136</v>
      </c>
      <c r="B498" s="6" t="s">
        <v>478</v>
      </c>
      <c r="C498" s="6" t="s">
        <v>1242</v>
      </c>
      <c r="D498" s="7">
        <v>-17386.439999999999</v>
      </c>
      <c r="E498" s="7">
        <v>-15020.75</v>
      </c>
      <c r="F498" s="7">
        <v>-26497.06</v>
      </c>
      <c r="G498" s="7">
        <v>-36884.61</v>
      </c>
      <c r="H498" s="7">
        <v>-8433.0499999999993</v>
      </c>
      <c r="I498" s="7">
        <v>-14155.65</v>
      </c>
      <c r="J498" s="7">
        <v>-16630.41</v>
      </c>
      <c r="K498" s="7">
        <v>-3075.27</v>
      </c>
      <c r="L498" s="7">
        <v>-5596.45</v>
      </c>
      <c r="M498" s="7">
        <v>-8322.91</v>
      </c>
      <c r="N498" s="7">
        <v>-2578.8000000000002</v>
      </c>
      <c r="O498" s="7">
        <v>-7075.94</v>
      </c>
      <c r="P498" s="7">
        <v>-17084.52</v>
      </c>
    </row>
    <row r="499" spans="1:16" x14ac:dyDescent="0.2">
      <c r="A499" s="3">
        <v>236137</v>
      </c>
      <c r="B499" s="6" t="s">
        <v>479</v>
      </c>
      <c r="C499" s="6" t="s">
        <v>1241</v>
      </c>
      <c r="D499" s="7">
        <v>-14263.69</v>
      </c>
      <c r="E499" s="7">
        <v>-16943.689999999999</v>
      </c>
      <c r="F499" s="7">
        <v>-4745.8</v>
      </c>
      <c r="G499" s="7">
        <v>-6847.75</v>
      </c>
      <c r="H499" s="7">
        <v>-8802.15</v>
      </c>
      <c r="I499" s="7">
        <v>-3400.2</v>
      </c>
      <c r="J499" s="7">
        <v>-4232.53</v>
      </c>
      <c r="K499" s="7">
        <v>-4943.6499999999996</v>
      </c>
      <c r="L499" s="7">
        <v>-1443.01</v>
      </c>
      <c r="M499" s="7">
        <v>-2131.2800000000002</v>
      </c>
      <c r="N499" s="7">
        <v>-2879.61</v>
      </c>
      <c r="O499" s="7">
        <v>-1870.72</v>
      </c>
      <c r="P499" s="7">
        <v>-4084.69</v>
      </c>
    </row>
    <row r="500" spans="1:16" x14ac:dyDescent="0.2">
      <c r="A500" s="3">
        <v>236138</v>
      </c>
      <c r="B500" s="6" t="s">
        <v>480</v>
      </c>
      <c r="C500" s="6" t="s">
        <v>1240</v>
      </c>
      <c r="D500" s="7">
        <v>-20053.939999999999</v>
      </c>
      <c r="E500" s="7">
        <v>-23293.58</v>
      </c>
      <c r="F500" s="7">
        <v>-6298.61</v>
      </c>
      <c r="G500" s="7">
        <v>-9112.1299999999992</v>
      </c>
      <c r="H500" s="7">
        <v>-11090.17</v>
      </c>
      <c r="I500" s="7">
        <v>-12900.05</v>
      </c>
      <c r="J500" s="7">
        <v>-13747.22</v>
      </c>
      <c r="K500" s="7">
        <v>-14478.83</v>
      </c>
      <c r="L500" s="7">
        <v>-15254.02</v>
      </c>
      <c r="M500" s="7">
        <v>-16042.38</v>
      </c>
      <c r="N500" s="7">
        <v>-17381.89</v>
      </c>
      <c r="O500" s="7">
        <v>-19781.919999999998</v>
      </c>
      <c r="P500" s="7">
        <v>-23276.5</v>
      </c>
    </row>
    <row r="501" spans="1:16" x14ac:dyDescent="0.2">
      <c r="A501" s="3">
        <v>236139</v>
      </c>
      <c r="B501" s="6" t="s">
        <v>481</v>
      </c>
      <c r="C501" s="6" t="s">
        <v>1239</v>
      </c>
      <c r="D501" s="7">
        <v>-23679.89</v>
      </c>
      <c r="E501" s="7">
        <v>-15265.04</v>
      </c>
      <c r="F501" s="7">
        <v>-28020.639999999999</v>
      </c>
      <c r="G501" s="7">
        <v>-39965.230000000003</v>
      </c>
      <c r="H501" s="7">
        <v>-9098.9699999999993</v>
      </c>
      <c r="I501" s="7">
        <v>-16822.919999999998</v>
      </c>
      <c r="J501" s="7">
        <v>-20713.3</v>
      </c>
      <c r="K501" s="7">
        <v>-4032.15</v>
      </c>
      <c r="L501" s="7">
        <v>-7742.32</v>
      </c>
      <c r="M501" s="7">
        <v>-11490.8</v>
      </c>
      <c r="N501" s="7">
        <v>-4490.2299999999996</v>
      </c>
      <c r="O501" s="7">
        <v>-12130.81</v>
      </c>
      <c r="P501" s="7">
        <v>-24892.12</v>
      </c>
    </row>
    <row r="502" spans="1:16" x14ac:dyDescent="0.2">
      <c r="A502" s="3">
        <v>236140</v>
      </c>
      <c r="B502" s="6" t="s">
        <v>482</v>
      </c>
      <c r="C502" s="6" t="s">
        <v>1238</v>
      </c>
      <c r="D502" s="7">
        <v>-46831.64</v>
      </c>
      <c r="E502" s="7">
        <v>-55490.85</v>
      </c>
      <c r="F502" s="7">
        <v>-15102.29</v>
      </c>
      <c r="G502" s="7">
        <v>-21805.98</v>
      </c>
      <c r="H502" s="7">
        <v>-26718.1</v>
      </c>
      <c r="I502" s="7">
        <v>-30422.21</v>
      </c>
      <c r="J502" s="7">
        <v>-32543.200000000001</v>
      </c>
      <c r="K502" s="7">
        <v>-34243.9</v>
      </c>
      <c r="L502" s="7">
        <v>-35714.85</v>
      </c>
      <c r="M502" s="7">
        <v>-37208.35</v>
      </c>
      <c r="N502" s="7">
        <v>-38837.65</v>
      </c>
      <c r="O502" s="7">
        <v>-42080.2</v>
      </c>
      <c r="P502" s="7">
        <v>-48975.62</v>
      </c>
    </row>
    <row r="503" spans="1:16" x14ac:dyDescent="0.2">
      <c r="A503" s="3">
        <v>236141</v>
      </c>
      <c r="B503" s="6" t="s">
        <v>483</v>
      </c>
      <c r="C503" s="6" t="s">
        <v>1237</v>
      </c>
      <c r="D503" s="7">
        <v>-169225.53</v>
      </c>
      <c r="E503" s="7">
        <v>-256149.74</v>
      </c>
      <c r="F503" s="7">
        <v>-151535.38</v>
      </c>
      <c r="G503" s="7">
        <v>-218087.3</v>
      </c>
      <c r="H503" s="7">
        <v>-268344.28999999998</v>
      </c>
      <c r="I503" s="7">
        <v>-304441.82</v>
      </c>
      <c r="J503" s="7">
        <v>-321568.89</v>
      </c>
      <c r="K503" s="7">
        <v>-339043.14</v>
      </c>
      <c r="L503" s="7">
        <v>-32390.7</v>
      </c>
      <c r="M503" s="7">
        <v>-47598.1</v>
      </c>
      <c r="N503" s="7">
        <v>-66743.28</v>
      </c>
      <c r="O503" s="7">
        <v>-108596.23</v>
      </c>
      <c r="P503" s="7">
        <v>-179673.45</v>
      </c>
    </row>
    <row r="504" spans="1:16" x14ac:dyDescent="0.2">
      <c r="A504" s="3">
        <v>236142</v>
      </c>
      <c r="B504" s="6" t="s">
        <v>484</v>
      </c>
      <c r="C504" s="6" t="s">
        <v>1236</v>
      </c>
      <c r="D504" s="7">
        <v>-14118.76</v>
      </c>
      <c r="E504" s="7">
        <v>-21934.48</v>
      </c>
      <c r="F504" s="7">
        <v>-14337.55</v>
      </c>
      <c r="G504" s="7">
        <v>-20402.419999999998</v>
      </c>
      <c r="H504" s="7">
        <v>-25083.37</v>
      </c>
      <c r="I504" s="7">
        <v>-8543.07</v>
      </c>
      <c r="J504" s="7">
        <v>-10146.209999999999</v>
      </c>
      <c r="K504" s="7">
        <v>-11736.09</v>
      </c>
      <c r="L504" s="7">
        <v>-2957.22</v>
      </c>
      <c r="M504" s="7">
        <v>-4548.4799999999996</v>
      </c>
      <c r="N504" s="7">
        <v>-6858.29</v>
      </c>
      <c r="O504" s="7">
        <v>-6985.27</v>
      </c>
      <c r="P504" s="7">
        <v>-14235.25</v>
      </c>
    </row>
    <row r="505" spans="1:16" x14ac:dyDescent="0.2">
      <c r="A505" s="3">
        <v>236145</v>
      </c>
      <c r="B505" s="6" t="s">
        <v>485</v>
      </c>
      <c r="C505" s="6" t="s">
        <v>1235</v>
      </c>
      <c r="D505" s="7">
        <v>-24397.57</v>
      </c>
      <c r="E505" s="7">
        <v>-39168.370000000003</v>
      </c>
      <c r="F505" s="7">
        <v>-25908.83</v>
      </c>
      <c r="G505" s="7">
        <v>-36415.57</v>
      </c>
      <c r="H505" s="7">
        <v>-44460.49</v>
      </c>
      <c r="I505" s="7">
        <v>-14950.44</v>
      </c>
      <c r="J505" s="7">
        <v>-17952.54</v>
      </c>
      <c r="K505" s="7">
        <v>-22063.65</v>
      </c>
      <c r="L505" s="7">
        <v>-7395.36</v>
      </c>
      <c r="M505" s="7">
        <v>-11570.57</v>
      </c>
      <c r="N505" s="7">
        <v>-16472.8</v>
      </c>
      <c r="O505" s="7">
        <v>-12428.61</v>
      </c>
      <c r="P505" s="7">
        <v>-24407.1</v>
      </c>
    </row>
    <row r="506" spans="1:16" x14ac:dyDescent="0.2">
      <c r="A506" s="3">
        <v>236146</v>
      </c>
      <c r="B506" s="6" t="s">
        <v>486</v>
      </c>
      <c r="C506" s="6" t="s">
        <v>1234</v>
      </c>
      <c r="D506" s="7">
        <v>-15109.42</v>
      </c>
      <c r="E506" s="7">
        <v>-25396.39</v>
      </c>
      <c r="F506" s="7">
        <v>-17853.8</v>
      </c>
      <c r="G506" s="7">
        <v>-25947</v>
      </c>
      <c r="H506" s="7">
        <v>-32945.160000000003</v>
      </c>
      <c r="I506" s="7">
        <v>-12859.44</v>
      </c>
      <c r="J506" s="7">
        <v>-15125.74</v>
      </c>
      <c r="K506" s="7">
        <v>-17547.23</v>
      </c>
      <c r="L506" s="7">
        <v>-4351.42</v>
      </c>
      <c r="M506" s="7">
        <v>-6772.4</v>
      </c>
      <c r="N506" s="7">
        <v>-9395.7000000000007</v>
      </c>
      <c r="O506" s="7">
        <v>-7671.59</v>
      </c>
      <c r="P506" s="7">
        <v>-16103.03</v>
      </c>
    </row>
    <row r="507" spans="1:16" x14ac:dyDescent="0.2">
      <c r="A507" s="3">
        <v>236147</v>
      </c>
      <c r="B507" s="6" t="s">
        <v>487</v>
      </c>
      <c r="C507" s="6" t="s">
        <v>1233</v>
      </c>
      <c r="D507" s="7">
        <v>-3307.3</v>
      </c>
      <c r="E507" s="7">
        <v>-2507.29</v>
      </c>
      <c r="F507" s="7">
        <v>-4347.59</v>
      </c>
      <c r="G507" s="7">
        <v>-6333.92</v>
      </c>
      <c r="H507" s="7">
        <v>-1637.57</v>
      </c>
      <c r="I507" s="7">
        <v>-2859.49</v>
      </c>
      <c r="J507" s="7">
        <v>-3447.52</v>
      </c>
      <c r="K507" s="7">
        <v>687.74</v>
      </c>
      <c r="L507" s="7">
        <v>215.08</v>
      </c>
      <c r="M507" s="7">
        <v>-210.43</v>
      </c>
      <c r="N507" s="7">
        <v>-514.49</v>
      </c>
      <c r="O507" s="7">
        <v>-1621.4</v>
      </c>
      <c r="P507" s="7">
        <v>-3570.37</v>
      </c>
    </row>
    <row r="508" spans="1:16" x14ac:dyDescent="0.2">
      <c r="A508" s="3">
        <v>236148</v>
      </c>
      <c r="B508" s="6" t="s">
        <v>488</v>
      </c>
      <c r="C508" s="6" t="s">
        <v>1232</v>
      </c>
      <c r="D508" s="7">
        <v>-7227.38</v>
      </c>
      <c r="E508" s="7">
        <v>-8601.86</v>
      </c>
      <c r="F508" s="7">
        <v>-2346.46</v>
      </c>
      <c r="G508" s="7">
        <v>-3332.49</v>
      </c>
      <c r="H508" s="7">
        <v>-4151.1899999999996</v>
      </c>
      <c r="I508" s="7">
        <v>-4860.1099999999997</v>
      </c>
      <c r="J508" s="7">
        <v>-5164.07</v>
      </c>
      <c r="K508" s="7">
        <v>-5414.58</v>
      </c>
      <c r="L508" s="7">
        <v>-5614.87</v>
      </c>
      <c r="M508" s="7">
        <v>-5824.31</v>
      </c>
      <c r="N508" s="7">
        <v>-6067.49</v>
      </c>
      <c r="O508" s="7">
        <v>-6640.74</v>
      </c>
      <c r="P508" s="7">
        <v>-7646.43</v>
      </c>
    </row>
    <row r="509" spans="1:16" x14ac:dyDescent="0.2">
      <c r="A509" s="3">
        <v>236149</v>
      </c>
      <c r="B509" s="6" t="s">
        <v>489</v>
      </c>
      <c r="C509" s="6" t="s">
        <v>1231</v>
      </c>
      <c r="D509" s="7">
        <v>-10993.27</v>
      </c>
      <c r="E509" s="7">
        <v>-13046.75</v>
      </c>
      <c r="F509" s="7">
        <v>-3469</v>
      </c>
      <c r="G509" s="7">
        <v>-4969.68</v>
      </c>
      <c r="H509" s="7">
        <v>-6263.25</v>
      </c>
      <c r="I509" s="7">
        <v>-7371.35</v>
      </c>
      <c r="J509" s="7">
        <v>-7887.37</v>
      </c>
      <c r="K509" s="7">
        <v>-8282.07</v>
      </c>
      <c r="L509" s="7">
        <v>-8580.91</v>
      </c>
      <c r="M509" s="7">
        <v>-8865.57</v>
      </c>
      <c r="N509" s="7">
        <v>-9198.5499999999993</v>
      </c>
      <c r="O509" s="7">
        <v>-10029.92</v>
      </c>
      <c r="P509" s="7">
        <v>-11462.73</v>
      </c>
    </row>
    <row r="510" spans="1:16" x14ac:dyDescent="0.2">
      <c r="A510" s="3">
        <v>236152</v>
      </c>
      <c r="B510" s="6" t="s">
        <v>490</v>
      </c>
      <c r="C510" s="6" t="s">
        <v>1230</v>
      </c>
      <c r="D510" s="7">
        <v>-31083.8</v>
      </c>
      <c r="E510" s="7">
        <v>-36603.300000000003</v>
      </c>
      <c r="F510" s="7">
        <v>-9570.09</v>
      </c>
      <c r="G510" s="7">
        <v>-13810.69</v>
      </c>
      <c r="H510" s="7">
        <v>-17286.12</v>
      </c>
      <c r="I510" s="7">
        <v>-19808.759999999998</v>
      </c>
      <c r="J510" s="7">
        <v>-21051.15</v>
      </c>
      <c r="K510" s="7">
        <v>-22232.76</v>
      </c>
      <c r="L510" s="7">
        <v>-23198.71</v>
      </c>
      <c r="M510" s="7">
        <v>-24100.57</v>
      </c>
      <c r="N510" s="7">
        <v>-25216.49</v>
      </c>
      <c r="O510" s="7">
        <v>-27484.82</v>
      </c>
      <c r="P510" s="7">
        <v>-31294.5</v>
      </c>
    </row>
    <row r="511" spans="1:16" x14ac:dyDescent="0.2">
      <c r="A511" s="3">
        <v>236153</v>
      </c>
      <c r="B511" s="6" t="s">
        <v>491</v>
      </c>
      <c r="C511" s="6" t="s">
        <v>1229</v>
      </c>
      <c r="D511" s="7">
        <v>-13382.18</v>
      </c>
      <c r="E511" s="7">
        <v>-23205.5</v>
      </c>
      <c r="F511" s="7">
        <v>-18398.04</v>
      </c>
      <c r="G511" s="7">
        <v>-26636.78</v>
      </c>
      <c r="H511" s="7">
        <v>-6895.85</v>
      </c>
      <c r="I511" s="7">
        <v>-12478.27</v>
      </c>
      <c r="J511" s="7">
        <v>-16109.23</v>
      </c>
      <c r="K511" s="7">
        <v>-2463.02</v>
      </c>
      <c r="L511" s="7">
        <v>-4508.78</v>
      </c>
      <c r="M511" s="7">
        <v>-6340.01</v>
      </c>
      <c r="N511" s="7">
        <v>-2118.84</v>
      </c>
      <c r="O511" s="7">
        <v>-5944.49</v>
      </c>
      <c r="P511" s="7">
        <v>-12974.52</v>
      </c>
    </row>
    <row r="512" spans="1:16" x14ac:dyDescent="0.2">
      <c r="A512" s="3">
        <v>236154</v>
      </c>
      <c r="B512" s="6" t="s">
        <v>492</v>
      </c>
      <c r="C512" s="6" t="s">
        <v>1228</v>
      </c>
      <c r="D512" s="7">
        <v>-27597.88</v>
      </c>
      <c r="E512" s="7">
        <v>-32078.87</v>
      </c>
      <c r="F512" s="7">
        <v>-8146.78</v>
      </c>
      <c r="G512" s="7">
        <v>-11754.68</v>
      </c>
      <c r="H512" s="7">
        <v>-14582.6</v>
      </c>
      <c r="I512" s="7">
        <v>-17070.34</v>
      </c>
      <c r="J512" s="7">
        <v>-18397.810000000001</v>
      </c>
      <c r="K512" s="7">
        <v>-19499.66</v>
      </c>
      <c r="L512" s="7">
        <v>-20415.68</v>
      </c>
      <c r="M512" s="7">
        <v>-21245.73</v>
      </c>
      <c r="N512" s="7">
        <v>-22220.48</v>
      </c>
      <c r="O512" s="7">
        <v>-23776.05</v>
      </c>
      <c r="P512" s="7">
        <v>-26712.05</v>
      </c>
    </row>
    <row r="513" spans="1:16" x14ac:dyDescent="0.2">
      <c r="A513" s="3">
        <v>236155</v>
      </c>
      <c r="B513" s="6" t="s">
        <v>493</v>
      </c>
      <c r="C513" s="6" t="s">
        <v>1227</v>
      </c>
      <c r="D513" s="7">
        <v>-13680.08</v>
      </c>
      <c r="E513" s="7">
        <v>-16126.65</v>
      </c>
      <c r="F513" s="7">
        <v>-4469.3100000000004</v>
      </c>
      <c r="G513" s="7">
        <v>-6353.71</v>
      </c>
      <c r="H513" s="7">
        <v>-7747.17</v>
      </c>
      <c r="I513" s="7">
        <v>-8824.07</v>
      </c>
      <c r="J513" s="7">
        <v>-9335.36</v>
      </c>
      <c r="K513" s="7">
        <v>-9817.34</v>
      </c>
      <c r="L513" s="7">
        <v>-10249.73</v>
      </c>
      <c r="M513" s="7">
        <v>-10684.75</v>
      </c>
      <c r="N513" s="7">
        <v>-11222.97</v>
      </c>
      <c r="O513" s="7">
        <v>-12378.8</v>
      </c>
      <c r="P513" s="7">
        <v>-14503.31</v>
      </c>
    </row>
    <row r="514" spans="1:16" x14ac:dyDescent="0.2">
      <c r="A514" s="3">
        <v>236156</v>
      </c>
      <c r="B514" s="6" t="s">
        <v>494</v>
      </c>
      <c r="C514" s="6" t="s">
        <v>1226</v>
      </c>
      <c r="D514" s="7">
        <v>-3917.99</v>
      </c>
      <c r="E514" s="7">
        <v>-4660.46</v>
      </c>
      <c r="F514" s="7">
        <v>-3581.88</v>
      </c>
      <c r="G514" s="7">
        <v>-3281.44</v>
      </c>
      <c r="H514" s="7">
        <v>-2945.59</v>
      </c>
      <c r="I514" s="7">
        <v>-2482.38</v>
      </c>
      <c r="J514" s="7">
        <v>-1090.76</v>
      </c>
      <c r="K514" s="7">
        <v>-1103.3399999999999</v>
      </c>
      <c r="L514" s="7">
        <v>-950.69</v>
      </c>
      <c r="M514" s="7">
        <v>-1234.8399999999999</v>
      </c>
      <c r="N514" s="7">
        <v>-1256.67</v>
      </c>
      <c r="O514" s="7">
        <v>-2142.84</v>
      </c>
      <c r="P514" s="7">
        <v>-3910.56</v>
      </c>
    </row>
    <row r="515" spans="1:16" x14ac:dyDescent="0.2">
      <c r="A515" s="3">
        <v>236158</v>
      </c>
      <c r="B515" s="6" t="s">
        <v>495</v>
      </c>
      <c r="C515" s="6" t="s">
        <v>1225</v>
      </c>
      <c r="D515" s="7">
        <v>-970.84</v>
      </c>
      <c r="E515" s="7">
        <v>-1673.29</v>
      </c>
      <c r="F515" s="7">
        <v>-1614.19</v>
      </c>
      <c r="G515" s="7">
        <v>-2274.7800000000002</v>
      </c>
      <c r="H515" s="7">
        <v>-2736.79</v>
      </c>
      <c r="I515" s="7">
        <v>-798.05</v>
      </c>
      <c r="J515" s="7">
        <v>-981.45</v>
      </c>
      <c r="K515" s="7">
        <v>-1142.6400000000001</v>
      </c>
      <c r="L515" s="7">
        <v>-317.05</v>
      </c>
      <c r="M515" s="7">
        <v>-462.89</v>
      </c>
      <c r="N515" s="7">
        <v>-601.92999999999995</v>
      </c>
      <c r="O515" s="7">
        <v>-435.21</v>
      </c>
      <c r="P515" s="7">
        <v>-1034.6199999999999</v>
      </c>
    </row>
    <row r="516" spans="1:16" x14ac:dyDescent="0.2">
      <c r="A516" s="3">
        <v>236159</v>
      </c>
      <c r="B516" s="6" t="s">
        <v>496</v>
      </c>
      <c r="C516" s="6" t="s">
        <v>1224</v>
      </c>
      <c r="D516" s="7">
        <v>-143773.06</v>
      </c>
      <c r="E516" s="7">
        <v>-164475.65</v>
      </c>
      <c r="F516" s="7">
        <v>-39358.199999999997</v>
      </c>
      <c r="G516" s="7">
        <v>-57214.080000000002</v>
      </c>
      <c r="H516" s="7">
        <v>-70510.87</v>
      </c>
      <c r="I516" s="7">
        <v>-81848.22</v>
      </c>
      <c r="J516" s="7">
        <v>-87438.44</v>
      </c>
      <c r="K516" s="7">
        <v>-94411.48</v>
      </c>
      <c r="L516" s="7">
        <v>-100688.01</v>
      </c>
      <c r="M516" s="7">
        <v>-107795.3</v>
      </c>
      <c r="N516" s="7">
        <v>-116640.27</v>
      </c>
      <c r="O516" s="7">
        <v>-132120.97</v>
      </c>
      <c r="P516" s="7">
        <v>-155895.89000000001</v>
      </c>
    </row>
    <row r="517" spans="1:16" x14ac:dyDescent="0.2">
      <c r="A517" s="3">
        <v>236160</v>
      </c>
      <c r="B517" s="6" t="s">
        <v>497</v>
      </c>
      <c r="C517" s="6" t="s">
        <v>1223</v>
      </c>
      <c r="D517" s="7">
        <v>-6669.42</v>
      </c>
      <c r="E517" s="7">
        <v>-7743.25</v>
      </c>
      <c r="F517" s="7">
        <v>-2077.37</v>
      </c>
      <c r="G517" s="7">
        <v>-2996.63</v>
      </c>
      <c r="H517" s="7">
        <v>-3649.85</v>
      </c>
      <c r="I517" s="7">
        <v>-4156.3</v>
      </c>
      <c r="J517" s="7">
        <v>-4328.4399999999996</v>
      </c>
      <c r="K517" s="7">
        <v>-4493.09</v>
      </c>
      <c r="L517" s="7">
        <v>-4644.87</v>
      </c>
      <c r="M517" s="7">
        <v>-4833.54</v>
      </c>
      <c r="N517" s="7">
        <v>-5150</v>
      </c>
      <c r="O517" s="7">
        <v>-5909.59</v>
      </c>
      <c r="P517" s="7">
        <v>-7138.16</v>
      </c>
    </row>
    <row r="518" spans="1:16" x14ac:dyDescent="0.2">
      <c r="A518" s="3">
        <v>236161</v>
      </c>
      <c r="B518" s="6" t="s">
        <v>498</v>
      </c>
      <c r="C518" s="6" t="s">
        <v>1222</v>
      </c>
      <c r="D518" s="7">
        <v>-5934.57</v>
      </c>
      <c r="E518" s="7">
        <v>-6997.98</v>
      </c>
      <c r="F518" s="7">
        <v>-1855.78</v>
      </c>
      <c r="G518" s="7">
        <v>-2692.7</v>
      </c>
      <c r="H518" s="7">
        <v>-3432.36</v>
      </c>
      <c r="I518" s="7">
        <v>-3965.2</v>
      </c>
      <c r="J518" s="7">
        <v>-4199.4799999999996</v>
      </c>
      <c r="K518" s="7">
        <v>-4410.04</v>
      </c>
      <c r="L518" s="7">
        <v>-4584.1499999999996</v>
      </c>
      <c r="M518" s="7">
        <v>-4761.29</v>
      </c>
      <c r="N518" s="7">
        <v>-4985.1400000000003</v>
      </c>
      <c r="O518" s="7">
        <v>-5461.08</v>
      </c>
      <c r="P518" s="7">
        <v>-6292.09</v>
      </c>
    </row>
    <row r="519" spans="1:16" x14ac:dyDescent="0.2">
      <c r="A519" s="3">
        <v>236162</v>
      </c>
      <c r="B519" s="6" t="s">
        <v>499</v>
      </c>
      <c r="C519" s="6" t="s">
        <v>1221</v>
      </c>
      <c r="D519" s="7">
        <v>-19484.16</v>
      </c>
      <c r="E519" s="7">
        <v>-22551.53</v>
      </c>
      <c r="F519" s="7">
        <v>-5373.55</v>
      </c>
      <c r="G519" s="7">
        <v>-7721.27</v>
      </c>
      <c r="H519" s="7">
        <v>-9635.9</v>
      </c>
      <c r="I519" s="7">
        <v>-11257.32</v>
      </c>
      <c r="J519" s="7">
        <v>-12056.33</v>
      </c>
      <c r="K519" s="7">
        <v>-13013.92</v>
      </c>
      <c r="L519" s="7">
        <v>-13846.48</v>
      </c>
      <c r="M519" s="7">
        <v>-15544.35</v>
      </c>
      <c r="N519" s="7">
        <v>-16500.71</v>
      </c>
      <c r="O519" s="7">
        <v>-17972.310000000001</v>
      </c>
      <c r="P519" s="7">
        <v>-20391.62</v>
      </c>
    </row>
    <row r="520" spans="1:16" x14ac:dyDescent="0.2">
      <c r="A520" s="3">
        <v>236163</v>
      </c>
      <c r="B520" s="6" t="s">
        <v>500</v>
      </c>
      <c r="C520" s="6" t="s">
        <v>1220</v>
      </c>
      <c r="D520" s="7">
        <v>-9883.3700000000008</v>
      </c>
      <c r="E520" s="7">
        <v>-11688.2</v>
      </c>
      <c r="F520" s="7">
        <v>-3148.84</v>
      </c>
      <c r="G520" s="7">
        <v>-4465.82</v>
      </c>
      <c r="H520" s="7">
        <v>-5618.73</v>
      </c>
      <c r="I520" s="7">
        <v>-6470.22</v>
      </c>
      <c r="J520" s="7">
        <v>-6827.56</v>
      </c>
      <c r="K520" s="7">
        <v>-7162.19</v>
      </c>
      <c r="L520" s="7">
        <v>-7410.42</v>
      </c>
      <c r="M520" s="7">
        <v>-7658.45</v>
      </c>
      <c r="N520" s="7">
        <v>-8004.62</v>
      </c>
      <c r="O520" s="7">
        <v>-8782.85</v>
      </c>
      <c r="P520" s="7">
        <v>-10173.049999999999</v>
      </c>
    </row>
    <row r="521" spans="1:16" x14ac:dyDescent="0.2">
      <c r="A521" s="3">
        <v>236165</v>
      </c>
      <c r="B521" s="6" t="s">
        <v>501</v>
      </c>
      <c r="C521" s="6" t="s">
        <v>1219</v>
      </c>
      <c r="D521" s="7">
        <v>-4803.43</v>
      </c>
      <c r="E521" s="7">
        <v>-7134.17</v>
      </c>
      <c r="F521" s="7">
        <v>-4687.45</v>
      </c>
      <c r="G521" s="7">
        <v>-6289.94</v>
      </c>
      <c r="H521" s="7">
        <v>-7477.38</v>
      </c>
      <c r="I521" s="7">
        <v>-2209.11</v>
      </c>
      <c r="J521" s="7">
        <v>-2811.14</v>
      </c>
      <c r="K521" s="7">
        <v>-3347.27</v>
      </c>
      <c r="L521" s="7">
        <v>-1129.53</v>
      </c>
      <c r="M521" s="7">
        <v>-1787.39</v>
      </c>
      <c r="N521" s="7">
        <v>-3331.85</v>
      </c>
      <c r="O521" s="7">
        <v>-3668.15</v>
      </c>
      <c r="P521" s="7">
        <v>-6119.11</v>
      </c>
    </row>
    <row r="522" spans="1:16" x14ac:dyDescent="0.2">
      <c r="A522" s="3">
        <v>236166</v>
      </c>
      <c r="B522" s="6" t="s">
        <v>502</v>
      </c>
      <c r="C522" s="6" t="s">
        <v>1218</v>
      </c>
      <c r="D522" s="7">
        <v>-113854.36</v>
      </c>
      <c r="E522" s="7">
        <v>-131781.35</v>
      </c>
      <c r="F522" s="7">
        <v>-32287.45</v>
      </c>
      <c r="G522" s="7">
        <v>-47837.48</v>
      </c>
      <c r="H522" s="7">
        <v>-59705.85</v>
      </c>
      <c r="I522" s="7">
        <v>-69607.83</v>
      </c>
      <c r="J522" s="7">
        <v>-74616.86</v>
      </c>
      <c r="K522" s="7">
        <v>-79939.149999999994</v>
      </c>
      <c r="L522" s="7">
        <v>-83951.34</v>
      </c>
      <c r="M522" s="7">
        <v>-88050</v>
      </c>
      <c r="N522" s="7">
        <v>-93211.02</v>
      </c>
      <c r="O522" s="7">
        <v>-102098.43</v>
      </c>
      <c r="P522" s="7">
        <v>-116250.13</v>
      </c>
    </row>
    <row r="523" spans="1:16" x14ac:dyDescent="0.2">
      <c r="A523" s="3">
        <v>236167</v>
      </c>
      <c r="B523" s="6" t="s">
        <v>503</v>
      </c>
      <c r="C523" s="6" t="s">
        <v>1217</v>
      </c>
      <c r="D523" s="7">
        <v>-6274.9</v>
      </c>
      <c r="E523" s="7">
        <v>-7197.98</v>
      </c>
      <c r="F523" s="7">
        <v>-1684.52</v>
      </c>
      <c r="G523" s="7">
        <v>-2415.83</v>
      </c>
      <c r="H523" s="7">
        <v>-3020.15</v>
      </c>
      <c r="I523" s="7">
        <v>-3567.73</v>
      </c>
      <c r="J523" s="7">
        <v>-3873</v>
      </c>
      <c r="K523" s="7">
        <v>-4226.3900000000003</v>
      </c>
      <c r="L523" s="7">
        <v>-4500.8500000000004</v>
      </c>
      <c r="M523" s="7">
        <v>-4792.0600000000004</v>
      </c>
      <c r="N523" s="7">
        <v>-5088.5</v>
      </c>
      <c r="O523" s="7">
        <v>-5542.58</v>
      </c>
      <c r="P523" s="7">
        <v>-6256.71</v>
      </c>
    </row>
    <row r="524" spans="1:16" x14ac:dyDescent="0.2">
      <c r="A524" s="3">
        <v>236168</v>
      </c>
      <c r="B524" s="6" t="s">
        <v>504</v>
      </c>
      <c r="C524" s="6" t="s">
        <v>1216</v>
      </c>
      <c r="D524" s="7">
        <v>-12304.17</v>
      </c>
      <c r="E524" s="7">
        <v>-14486.02</v>
      </c>
      <c r="F524" s="7">
        <v>-4118.17</v>
      </c>
      <c r="G524" s="7">
        <v>-5692.13</v>
      </c>
      <c r="H524" s="7">
        <v>-6943.8</v>
      </c>
      <c r="I524" s="7">
        <v>-7954.23</v>
      </c>
      <c r="J524" s="7">
        <v>-8429.2199999999993</v>
      </c>
      <c r="K524" s="7">
        <v>-8865.2800000000007</v>
      </c>
      <c r="L524" s="7">
        <v>-9267.09</v>
      </c>
      <c r="M524" s="7">
        <v>-9644.42</v>
      </c>
      <c r="N524" s="7">
        <v>-10236.17</v>
      </c>
      <c r="O524" s="7">
        <v>-11372.02</v>
      </c>
      <c r="P524" s="7">
        <v>-13325.53</v>
      </c>
    </row>
    <row r="525" spans="1:16" x14ac:dyDescent="0.2">
      <c r="A525" s="3">
        <v>236169</v>
      </c>
      <c r="B525" s="6" t="s">
        <v>505</v>
      </c>
      <c r="C525" s="6" t="s">
        <v>1215</v>
      </c>
      <c r="D525" s="7">
        <v>-6032.08</v>
      </c>
      <c r="E525" s="7">
        <v>-7192.18</v>
      </c>
      <c r="F525" s="7">
        <v>-2146.02</v>
      </c>
      <c r="G525" s="7">
        <v>-2958.2</v>
      </c>
      <c r="H525" s="7">
        <v>-3585.84</v>
      </c>
      <c r="I525" s="7">
        <v>-4053.68</v>
      </c>
      <c r="J525" s="7">
        <v>-4230.01</v>
      </c>
      <c r="K525" s="7">
        <v>-4367.72</v>
      </c>
      <c r="L525" s="7">
        <v>-4498.91</v>
      </c>
      <c r="M525" s="7">
        <v>-4621.33</v>
      </c>
      <c r="N525" s="7">
        <v>-4875.18</v>
      </c>
      <c r="O525" s="7">
        <v>-5446.76</v>
      </c>
      <c r="P525" s="7">
        <v>-6479.23</v>
      </c>
    </row>
    <row r="526" spans="1:16" x14ac:dyDescent="0.2">
      <c r="A526" s="3">
        <v>236170</v>
      </c>
      <c r="B526" s="6" t="s">
        <v>506</v>
      </c>
      <c r="C526" s="6" t="s">
        <v>1214</v>
      </c>
      <c r="D526" s="7">
        <v>-19947.38</v>
      </c>
      <c r="E526" s="7">
        <v>-23419.11</v>
      </c>
      <c r="F526" s="7">
        <v>-6035.09</v>
      </c>
      <c r="G526" s="7">
        <v>-8747.34</v>
      </c>
      <c r="H526" s="7">
        <v>-11206.83</v>
      </c>
      <c r="I526" s="7">
        <v>-12980.1</v>
      </c>
      <c r="J526" s="7">
        <v>-13913.69</v>
      </c>
      <c r="K526" s="7">
        <v>-14673.32</v>
      </c>
      <c r="L526" s="7">
        <v>-15346.35</v>
      </c>
      <c r="M526" s="7">
        <v>-16087.49</v>
      </c>
      <c r="N526" s="7">
        <v>-16814.560000000001</v>
      </c>
      <c r="O526" s="7">
        <v>-18388.330000000002</v>
      </c>
      <c r="P526" s="7">
        <v>-21093.360000000001</v>
      </c>
    </row>
    <row r="527" spans="1:16" x14ac:dyDescent="0.2">
      <c r="A527" s="3">
        <v>236171</v>
      </c>
      <c r="B527" s="6" t="s">
        <v>507</v>
      </c>
      <c r="C527" s="6" t="s">
        <v>1213</v>
      </c>
      <c r="D527" s="7">
        <v>-43962.71</v>
      </c>
      <c r="E527" s="7">
        <v>-51920.9</v>
      </c>
      <c r="F527" s="7">
        <v>-13911.37</v>
      </c>
      <c r="G527" s="7">
        <v>-20126.849999999999</v>
      </c>
      <c r="H527" s="7">
        <v>-24959.48</v>
      </c>
      <c r="I527" s="7">
        <v>-28954.67</v>
      </c>
      <c r="J527" s="7">
        <v>-30535.14</v>
      </c>
      <c r="K527" s="7">
        <v>-32142.67</v>
      </c>
      <c r="L527" s="7">
        <v>-33477.879999999997</v>
      </c>
      <c r="M527" s="7">
        <v>-34911.550000000003</v>
      </c>
      <c r="N527" s="7">
        <v>-36742.75</v>
      </c>
      <c r="O527" s="7">
        <v>-40381.42</v>
      </c>
      <c r="P527" s="7">
        <v>-47395.35</v>
      </c>
    </row>
    <row r="528" spans="1:16" x14ac:dyDescent="0.2">
      <c r="A528" s="3">
        <v>236172</v>
      </c>
      <c r="B528" s="6" t="s">
        <v>508</v>
      </c>
      <c r="C528" s="6" t="s">
        <v>1212</v>
      </c>
      <c r="D528" s="7">
        <v>-803.17</v>
      </c>
      <c r="E528" s="7">
        <v>-956.31</v>
      </c>
      <c r="F528" s="7">
        <v>-269.14</v>
      </c>
      <c r="G528" s="7">
        <v>-396.72</v>
      </c>
      <c r="H528" s="7">
        <v>-482.96</v>
      </c>
      <c r="I528" s="7">
        <v>-546.4</v>
      </c>
      <c r="J528" s="7">
        <v>-577.07000000000005</v>
      </c>
      <c r="K528" s="7">
        <v>-597.45000000000005</v>
      </c>
      <c r="L528" s="7">
        <v>-614.34</v>
      </c>
      <c r="M528" s="7">
        <v>-630.89</v>
      </c>
      <c r="N528" s="7">
        <v>-649.88</v>
      </c>
      <c r="O528" s="7">
        <v>-692.52</v>
      </c>
      <c r="P528" s="7">
        <v>-794.43</v>
      </c>
    </row>
    <row r="529" spans="1:16" x14ac:dyDescent="0.2">
      <c r="A529" s="3">
        <v>236173</v>
      </c>
      <c r="B529" s="6" t="s">
        <v>509</v>
      </c>
      <c r="C529" s="6" t="s">
        <v>1211</v>
      </c>
      <c r="D529" s="7">
        <v>-8387.26</v>
      </c>
      <c r="E529" s="7">
        <v>-9651.2000000000007</v>
      </c>
      <c r="F529" s="7">
        <v>-2439.0300000000002</v>
      </c>
      <c r="G529" s="7">
        <v>-3450.72</v>
      </c>
      <c r="H529" s="7">
        <v>-4330.43</v>
      </c>
      <c r="I529" s="7">
        <v>-4926.24</v>
      </c>
      <c r="J529" s="7">
        <v>-5153.3</v>
      </c>
      <c r="K529" s="7">
        <v>-5394.2</v>
      </c>
      <c r="L529" s="7">
        <v>-5586.43</v>
      </c>
      <c r="M529" s="7">
        <v>-5818.93</v>
      </c>
      <c r="N529" s="7">
        <v>-6213.32</v>
      </c>
      <c r="O529" s="7">
        <v>-7077.56</v>
      </c>
      <c r="P529" s="7">
        <v>-8522.75</v>
      </c>
    </row>
    <row r="530" spans="1:16" x14ac:dyDescent="0.2">
      <c r="A530" s="3">
        <v>236174</v>
      </c>
      <c r="B530" s="6" t="s">
        <v>510</v>
      </c>
      <c r="C530" s="6" t="s">
        <v>1210</v>
      </c>
      <c r="D530" s="7">
        <v>-703.31</v>
      </c>
      <c r="E530" s="7">
        <v>-823.18</v>
      </c>
      <c r="F530" s="7">
        <v>-219.73</v>
      </c>
      <c r="G530" s="7">
        <v>-317.22000000000003</v>
      </c>
      <c r="H530" s="7">
        <v>-390.75</v>
      </c>
      <c r="I530" s="7">
        <v>-450.47</v>
      </c>
      <c r="J530" s="7">
        <v>-472.47</v>
      </c>
      <c r="K530" s="7">
        <v>-495.63</v>
      </c>
      <c r="L530" s="7">
        <v>-513.91999999999996</v>
      </c>
      <c r="M530" s="7">
        <v>-534.32000000000005</v>
      </c>
      <c r="N530" s="7">
        <v>-567.16</v>
      </c>
      <c r="O530" s="7">
        <v>-647.09</v>
      </c>
      <c r="P530" s="7">
        <v>-758.25</v>
      </c>
    </row>
    <row r="531" spans="1:16" x14ac:dyDescent="0.2">
      <c r="A531" s="3">
        <v>236175</v>
      </c>
      <c r="B531" s="6" t="s">
        <v>511</v>
      </c>
      <c r="C531" s="6" t="s">
        <v>1209</v>
      </c>
      <c r="D531" s="7">
        <v>-1082.99</v>
      </c>
      <c r="E531" s="7">
        <v>-1287.9000000000001</v>
      </c>
      <c r="F531" s="7">
        <v>-378.19</v>
      </c>
      <c r="G531" s="7">
        <v>-530.09</v>
      </c>
      <c r="H531" s="7">
        <v>-634.53</v>
      </c>
      <c r="I531" s="7">
        <v>-717.42</v>
      </c>
      <c r="J531" s="7">
        <v>-744.31</v>
      </c>
      <c r="K531" s="7">
        <v>-756.06</v>
      </c>
      <c r="L531" s="7">
        <v>-771.2</v>
      </c>
      <c r="M531" s="7">
        <v>-791.89</v>
      </c>
      <c r="N531" s="7">
        <v>-835.08</v>
      </c>
      <c r="O531" s="7">
        <v>-940.22</v>
      </c>
      <c r="P531" s="7">
        <v>-1105.93</v>
      </c>
    </row>
    <row r="532" spans="1:16" x14ac:dyDescent="0.2">
      <c r="A532" s="3">
        <v>236176</v>
      </c>
      <c r="B532" s="6" t="s">
        <v>512</v>
      </c>
      <c r="C532" s="6" t="s">
        <v>1208</v>
      </c>
      <c r="D532" s="7">
        <v>-7489.94</v>
      </c>
      <c r="E532" s="7">
        <v>-8799.68</v>
      </c>
      <c r="F532" s="7">
        <v>-2293.75</v>
      </c>
      <c r="G532" s="7">
        <v>-3291.37</v>
      </c>
      <c r="H532" s="7">
        <v>-4024.35</v>
      </c>
      <c r="I532" s="7">
        <v>-4588.47</v>
      </c>
      <c r="J532" s="7">
        <v>-4902.3900000000003</v>
      </c>
      <c r="K532" s="7">
        <v>-5164.45</v>
      </c>
      <c r="L532" s="7">
        <v>-5390.77</v>
      </c>
      <c r="M532" s="7">
        <v>-5592.69</v>
      </c>
      <c r="N532" s="7">
        <v>-5857.38</v>
      </c>
      <c r="O532" s="7">
        <v>-6364.93</v>
      </c>
      <c r="P532" s="7">
        <v>-7385.19</v>
      </c>
    </row>
    <row r="533" spans="1:16" x14ac:dyDescent="0.2">
      <c r="A533" s="3">
        <v>236177</v>
      </c>
      <c r="B533" s="6" t="s">
        <v>513</v>
      </c>
      <c r="C533" s="6" t="s">
        <v>1207</v>
      </c>
      <c r="D533" s="7">
        <v>-23604.34</v>
      </c>
      <c r="E533" s="7">
        <v>-27350.720000000001</v>
      </c>
      <c r="F533" s="7">
        <v>-6724.2</v>
      </c>
      <c r="G533" s="7">
        <v>-9578.82</v>
      </c>
      <c r="H533" s="7">
        <v>-11828.14</v>
      </c>
      <c r="I533" s="7">
        <v>-13578.65</v>
      </c>
      <c r="J533" s="7">
        <v>-14455.22</v>
      </c>
      <c r="K533" s="7">
        <v>-15510.03</v>
      </c>
      <c r="L533" s="7">
        <v>-16404.509999999998</v>
      </c>
      <c r="M533" s="7">
        <v>-17407.13</v>
      </c>
      <c r="N533" s="7">
        <v>-18543.419999999998</v>
      </c>
      <c r="O533" s="7">
        <v>-20934.09</v>
      </c>
      <c r="P533" s="7">
        <v>-24340.92</v>
      </c>
    </row>
    <row r="534" spans="1:16" x14ac:dyDescent="0.2">
      <c r="A534" s="3">
        <v>236179</v>
      </c>
      <c r="B534" s="6" t="s">
        <v>514</v>
      </c>
      <c r="C534" s="6" t="s">
        <v>1206</v>
      </c>
      <c r="D534" s="7">
        <v>-52487.18</v>
      </c>
      <c r="E534" s="7">
        <v>-59939.78</v>
      </c>
      <c r="F534" s="7">
        <v>-13336.84</v>
      </c>
      <c r="G534" s="7">
        <v>-19880.55</v>
      </c>
      <c r="H534" s="7">
        <v>-24898.15</v>
      </c>
      <c r="I534" s="7">
        <v>-29340.38</v>
      </c>
      <c r="J534" s="7">
        <v>-31880.77</v>
      </c>
      <c r="K534" s="7">
        <v>-35331.06</v>
      </c>
      <c r="L534" s="7">
        <v>-38209.03</v>
      </c>
      <c r="M534" s="7">
        <v>-40564.03</v>
      </c>
      <c r="N534" s="7">
        <v>-44109.52</v>
      </c>
      <c r="O534" s="7">
        <v>-48745.68</v>
      </c>
      <c r="P534" s="7">
        <v>-55498.63</v>
      </c>
    </row>
    <row r="535" spans="1:16" x14ac:dyDescent="0.2">
      <c r="A535" s="3">
        <v>236180</v>
      </c>
      <c r="B535" s="6" t="s">
        <v>515</v>
      </c>
      <c r="C535" s="6" t="s">
        <v>1205</v>
      </c>
      <c r="D535" s="7">
        <v>-92411.3</v>
      </c>
      <c r="E535" s="7">
        <v>-104577.96</v>
      </c>
      <c r="F535" s="7">
        <v>-22780.1</v>
      </c>
      <c r="G535" s="7">
        <v>-32256.26</v>
      </c>
      <c r="H535" s="7">
        <v>-40894.22</v>
      </c>
      <c r="I535" s="7">
        <v>-48290.2</v>
      </c>
      <c r="J535" s="7">
        <v>-51997.89</v>
      </c>
      <c r="K535" s="7">
        <v>-56230.080000000002</v>
      </c>
      <c r="L535" s="7">
        <v>-60463.74</v>
      </c>
      <c r="M535" s="7">
        <v>-64938.77</v>
      </c>
      <c r="N535" s="7">
        <v>-70111.820000000007</v>
      </c>
      <c r="O535" s="7">
        <v>-79261.41</v>
      </c>
      <c r="P535" s="7">
        <v>-89897.18</v>
      </c>
    </row>
    <row r="536" spans="1:16" x14ac:dyDescent="0.2">
      <c r="A536" s="3">
        <v>236181</v>
      </c>
      <c r="B536" s="6" t="s">
        <v>516</v>
      </c>
      <c r="C536" s="6" t="s">
        <v>1204</v>
      </c>
      <c r="D536" s="7">
        <v>-45948.68</v>
      </c>
      <c r="E536" s="7">
        <v>-50987.1</v>
      </c>
      <c r="F536" s="7">
        <v>-9656.98</v>
      </c>
      <c r="G536" s="7">
        <v>-13680.86</v>
      </c>
      <c r="H536" s="7">
        <v>-17177.38</v>
      </c>
      <c r="I536" s="7">
        <v>-19847.91</v>
      </c>
      <c r="J536" s="7">
        <v>-20728.09</v>
      </c>
      <c r="K536" s="7">
        <v>-22210.92</v>
      </c>
      <c r="L536" s="7">
        <v>-23485.77</v>
      </c>
      <c r="M536" s="7">
        <v>-24890.9</v>
      </c>
      <c r="N536" s="7">
        <v>-27011.16</v>
      </c>
      <c r="O536" s="7">
        <v>-30942.58</v>
      </c>
      <c r="P536" s="7">
        <v>-36393.440000000002</v>
      </c>
    </row>
    <row r="537" spans="1:16" x14ac:dyDescent="0.2">
      <c r="A537" s="3">
        <v>236182</v>
      </c>
      <c r="B537" s="6" t="s">
        <v>517</v>
      </c>
      <c r="C537" s="6" t="s">
        <v>1203</v>
      </c>
      <c r="D537" s="7">
        <v>-7826.93</v>
      </c>
      <c r="E537" s="7">
        <v>-11177.39</v>
      </c>
      <c r="F537" s="7">
        <v>-6157.81</v>
      </c>
      <c r="G537" s="7">
        <v>-9130.4</v>
      </c>
      <c r="H537" s="7">
        <v>-12004.92</v>
      </c>
      <c r="I537" s="7">
        <v>-5361.47</v>
      </c>
      <c r="J537" s="7">
        <v>-7275.85</v>
      </c>
      <c r="K537" s="7">
        <v>-9149.02</v>
      </c>
      <c r="L537" s="7">
        <v>-3563.53</v>
      </c>
      <c r="M537" s="7">
        <v>-5410.59</v>
      </c>
      <c r="N537" s="7">
        <v>-7570.31</v>
      </c>
      <c r="O537" s="7">
        <v>-8481.5300000000007</v>
      </c>
      <c r="P537" s="7">
        <v>-13491.75</v>
      </c>
    </row>
    <row r="538" spans="1:16" x14ac:dyDescent="0.2">
      <c r="A538" s="3">
        <v>236183</v>
      </c>
      <c r="B538" s="6" t="s">
        <v>518</v>
      </c>
      <c r="C538" s="6" t="s">
        <v>1202</v>
      </c>
      <c r="D538" s="7">
        <v>-39324.81</v>
      </c>
      <c r="E538" s="7">
        <v>-50828.25</v>
      </c>
      <c r="F538" s="7">
        <v>-20011.29</v>
      </c>
      <c r="G538" s="7">
        <v>-29259.16</v>
      </c>
      <c r="H538" s="7">
        <v>-37151.629999999997</v>
      </c>
      <c r="I538" s="7">
        <v>-44781.89</v>
      </c>
      <c r="J538" s="7">
        <v>-49608.79</v>
      </c>
      <c r="K538" s="7">
        <v>-55205.35</v>
      </c>
      <c r="L538" s="7">
        <v>-61034.69</v>
      </c>
      <c r="M538" s="7">
        <v>-17802.29</v>
      </c>
      <c r="N538" s="7">
        <v>-23591</v>
      </c>
      <c r="O538" s="7">
        <v>-30725.200000000001</v>
      </c>
      <c r="P538" s="7">
        <v>-40259.97</v>
      </c>
    </row>
    <row r="539" spans="1:16" x14ac:dyDescent="0.2">
      <c r="A539" s="3">
        <v>236184</v>
      </c>
      <c r="B539" s="6" t="s">
        <v>519</v>
      </c>
      <c r="C539" s="6" t="s">
        <v>1201</v>
      </c>
      <c r="D539" s="7">
        <v>-6280.67</v>
      </c>
      <c r="E539" s="7">
        <v>-9496.9500000000007</v>
      </c>
      <c r="F539" s="7">
        <v>-6392.39</v>
      </c>
      <c r="G539" s="7">
        <v>-9309.27</v>
      </c>
      <c r="H539" s="7">
        <v>-11847.5</v>
      </c>
      <c r="I539" s="7">
        <v>-4741.1099999999997</v>
      </c>
      <c r="J539" s="7">
        <v>-6530.55</v>
      </c>
      <c r="K539" s="7">
        <v>-8050.52</v>
      </c>
      <c r="L539" s="7">
        <v>-2992.13</v>
      </c>
      <c r="M539" s="7">
        <v>-4582.21</v>
      </c>
      <c r="N539" s="7">
        <v>-6380.38</v>
      </c>
      <c r="O539" s="7">
        <v>-3829.02</v>
      </c>
      <c r="P539" s="7">
        <v>-6961.34</v>
      </c>
    </row>
    <row r="540" spans="1:16" x14ac:dyDescent="0.2">
      <c r="A540" s="3">
        <v>236185</v>
      </c>
      <c r="B540" s="6" t="s">
        <v>520</v>
      </c>
      <c r="C540" s="6" t="s">
        <v>1200</v>
      </c>
      <c r="D540" s="7">
        <v>-101022.15</v>
      </c>
      <c r="E540" s="7">
        <v>-114427.85</v>
      </c>
      <c r="F540" s="7">
        <v>-24566.95</v>
      </c>
      <c r="G540" s="7">
        <v>-35499.040000000001</v>
      </c>
      <c r="H540" s="7">
        <v>-44812.21</v>
      </c>
      <c r="I540" s="7">
        <v>-53065.17</v>
      </c>
      <c r="J540" s="7">
        <v>-57603.91</v>
      </c>
      <c r="K540" s="7">
        <v>-63458.11</v>
      </c>
      <c r="L540" s="7">
        <v>-68957.649999999994</v>
      </c>
      <c r="M540" s="7">
        <v>-74870.28</v>
      </c>
      <c r="N540" s="7">
        <v>-80819.66</v>
      </c>
      <c r="O540" s="7">
        <v>-84935.97</v>
      </c>
      <c r="P540" s="7">
        <v>-96975.16</v>
      </c>
    </row>
    <row r="541" spans="1:16" x14ac:dyDescent="0.2">
      <c r="A541" s="3">
        <v>236186</v>
      </c>
      <c r="B541" s="6" t="s">
        <v>521</v>
      </c>
      <c r="C541" s="6" t="s">
        <v>1199</v>
      </c>
      <c r="D541" s="7">
        <v>-3537.02</v>
      </c>
      <c r="E541" s="7">
        <v>-4049.12</v>
      </c>
      <c r="F541" s="7">
        <v>-897.03</v>
      </c>
      <c r="G541" s="7">
        <v>-1289.3800000000001</v>
      </c>
      <c r="H541" s="7">
        <v>-1619.48</v>
      </c>
      <c r="I541" s="7">
        <v>-1901.47</v>
      </c>
      <c r="J541" s="7">
        <v>-2024.18</v>
      </c>
      <c r="K541" s="7">
        <v>-2132.81</v>
      </c>
      <c r="L541" s="7">
        <v>-2231.8200000000002</v>
      </c>
      <c r="M541" s="7">
        <v>-2333.92</v>
      </c>
      <c r="N541" s="7">
        <v>-2496.58</v>
      </c>
      <c r="O541" s="7">
        <v>-2772.35</v>
      </c>
      <c r="P541" s="7">
        <v>-3208.76</v>
      </c>
    </row>
    <row r="542" spans="1:16" x14ac:dyDescent="0.2">
      <c r="A542" s="3">
        <v>236187</v>
      </c>
      <c r="B542" s="6" t="s">
        <v>522</v>
      </c>
      <c r="C542" s="6" t="s">
        <v>1198</v>
      </c>
      <c r="D542" s="7">
        <v>-79875.87</v>
      </c>
      <c r="E542" s="7">
        <v>-93907.12</v>
      </c>
      <c r="F542" s="7">
        <v>-25028.87</v>
      </c>
      <c r="G542" s="7">
        <v>-35407.42</v>
      </c>
      <c r="H542" s="7">
        <v>-44183.09</v>
      </c>
      <c r="I542" s="7">
        <v>-51928.69</v>
      </c>
      <c r="J542" s="7">
        <v>-55386.91</v>
      </c>
      <c r="K542" s="7">
        <v>-58834.16</v>
      </c>
      <c r="L542" s="7">
        <v>-61870.3</v>
      </c>
      <c r="M542" s="7">
        <v>-64672.89</v>
      </c>
      <c r="N542" s="7">
        <v>-68418.81</v>
      </c>
      <c r="O542" s="7">
        <v>-76070.02</v>
      </c>
      <c r="P542" s="7">
        <v>-87801.66</v>
      </c>
    </row>
    <row r="543" spans="1:16" x14ac:dyDescent="0.2">
      <c r="A543" s="3">
        <v>236189</v>
      </c>
      <c r="B543" s="6" t="s">
        <v>523</v>
      </c>
      <c r="C543" s="6" t="s">
        <v>1197</v>
      </c>
      <c r="D543" s="7">
        <v>-89568.62</v>
      </c>
      <c r="E543" s="7">
        <v>-107058.42</v>
      </c>
      <c r="F543" s="7">
        <v>-29362.99</v>
      </c>
      <c r="G543" s="7">
        <v>-42364.19</v>
      </c>
      <c r="H543" s="7">
        <v>-52008.04</v>
      </c>
      <c r="I543" s="7">
        <v>-59878.86</v>
      </c>
      <c r="J543" s="7">
        <v>-64449.54</v>
      </c>
      <c r="K543" s="7">
        <v>-68317.440000000002</v>
      </c>
      <c r="L543" s="7">
        <v>-71109.570000000007</v>
      </c>
      <c r="M543" s="7">
        <v>-74151.87</v>
      </c>
      <c r="N543" s="7">
        <v>-77601.87</v>
      </c>
      <c r="O543" s="7">
        <v>-83856.06</v>
      </c>
      <c r="P543" s="7">
        <v>-97212.7</v>
      </c>
    </row>
    <row r="544" spans="1:16" x14ac:dyDescent="0.2">
      <c r="A544" s="3">
        <v>236190</v>
      </c>
      <c r="B544" s="6" t="s">
        <v>524</v>
      </c>
      <c r="C544" s="6" t="s">
        <v>1196</v>
      </c>
      <c r="D544" s="7">
        <v>-28437.37</v>
      </c>
      <c r="E544" s="7">
        <v>-33400.269999999997</v>
      </c>
      <c r="F544" s="7">
        <v>-8910.8700000000008</v>
      </c>
      <c r="G544" s="7">
        <v>-12813.81</v>
      </c>
      <c r="H544" s="7">
        <v>-15653.91</v>
      </c>
      <c r="I544" s="7">
        <v>-17893.650000000001</v>
      </c>
      <c r="J544" s="7">
        <v>-18912.580000000002</v>
      </c>
      <c r="K544" s="7">
        <v>-19839.87</v>
      </c>
      <c r="L544" s="7">
        <v>-20690.29</v>
      </c>
      <c r="M544" s="7">
        <v>-21584.63</v>
      </c>
      <c r="N544" s="7">
        <v>-22938.98</v>
      </c>
      <c r="O544" s="7">
        <v>-25796.37</v>
      </c>
      <c r="P544" s="7">
        <v>-30393.52</v>
      </c>
    </row>
    <row r="545" spans="1:16" x14ac:dyDescent="0.2">
      <c r="A545" s="3">
        <v>236191</v>
      </c>
      <c r="B545" s="6" t="s">
        <v>525</v>
      </c>
      <c r="C545" s="6" t="s">
        <v>1195</v>
      </c>
      <c r="D545" s="7">
        <v>-142753.23000000001</v>
      </c>
      <c r="E545" s="7">
        <v>-167762.93</v>
      </c>
      <c r="F545" s="7">
        <v>-45276.28</v>
      </c>
      <c r="G545" s="7">
        <v>-65562.47</v>
      </c>
      <c r="H545" s="7">
        <v>-80159.320000000007</v>
      </c>
      <c r="I545" s="7">
        <v>-90402.23</v>
      </c>
      <c r="J545" s="7">
        <v>-95029.7</v>
      </c>
      <c r="K545" s="7">
        <v>-99999.27</v>
      </c>
      <c r="L545" s="7">
        <v>-104286.56</v>
      </c>
      <c r="M545" s="7">
        <v>-109115.18</v>
      </c>
      <c r="N545" s="7">
        <v>-116464.4</v>
      </c>
      <c r="O545" s="7">
        <v>-132915.51999999999</v>
      </c>
      <c r="P545" s="7">
        <v>-158636.43</v>
      </c>
    </row>
    <row r="546" spans="1:16" x14ac:dyDescent="0.2">
      <c r="A546" s="3">
        <v>236192</v>
      </c>
      <c r="B546" s="6" t="s">
        <v>526</v>
      </c>
      <c r="C546" s="6" t="s">
        <v>1194</v>
      </c>
      <c r="D546" s="7">
        <v>-11592.19</v>
      </c>
      <c r="E546" s="7">
        <v>-14056.89</v>
      </c>
      <c r="F546" s="7">
        <v>-4123.1400000000003</v>
      </c>
      <c r="G546" s="7">
        <v>-6005.71</v>
      </c>
      <c r="H546" s="7">
        <v>-7295.98</v>
      </c>
      <c r="I546" s="7">
        <v>-8239.7800000000007</v>
      </c>
      <c r="J546" s="7">
        <v>-8643.82</v>
      </c>
      <c r="K546" s="7">
        <v>-8953.31</v>
      </c>
      <c r="L546" s="7">
        <v>-9209.73</v>
      </c>
      <c r="M546" s="7">
        <v>-9454.4699999999993</v>
      </c>
      <c r="N546" s="7">
        <v>-9859.48</v>
      </c>
      <c r="O546" s="7">
        <v>-10920.47</v>
      </c>
      <c r="P546" s="7">
        <v>-12937.89</v>
      </c>
    </row>
    <row r="547" spans="1:16" x14ac:dyDescent="0.2">
      <c r="A547" s="3">
        <v>236193</v>
      </c>
      <c r="B547" s="6" t="s">
        <v>527</v>
      </c>
      <c r="C547" s="6" t="s">
        <v>1193</v>
      </c>
      <c r="D547" s="7">
        <v>-21195.97</v>
      </c>
      <c r="E547" s="7">
        <v>-24856.73</v>
      </c>
      <c r="F547" s="7">
        <v>-6672.05</v>
      </c>
      <c r="G547" s="7">
        <v>-9212.0499999999993</v>
      </c>
      <c r="H547" s="7">
        <v>-11206.03</v>
      </c>
      <c r="I547" s="7">
        <v>-12752.11</v>
      </c>
      <c r="J547" s="7">
        <v>-13541.76</v>
      </c>
      <c r="K547" s="7">
        <v>-14397.84</v>
      </c>
      <c r="L547" s="7">
        <v>-15118.32</v>
      </c>
      <c r="M547" s="7">
        <v>-15840</v>
      </c>
      <c r="N547" s="7">
        <v>-16904.07</v>
      </c>
      <c r="O547" s="7">
        <v>-19097.939999999999</v>
      </c>
      <c r="P547" s="7">
        <v>-22441.93</v>
      </c>
    </row>
    <row r="548" spans="1:16" x14ac:dyDescent="0.2">
      <c r="A548" s="3">
        <v>236194</v>
      </c>
      <c r="B548" s="6" t="s">
        <v>528</v>
      </c>
      <c r="C548" s="6" t="s">
        <v>1192</v>
      </c>
      <c r="D548" s="7">
        <v>-2434.06</v>
      </c>
      <c r="E548" s="7">
        <v>-3443.65</v>
      </c>
      <c r="F548" s="7">
        <v>-1924.4</v>
      </c>
      <c r="G548" s="7">
        <v>-2657.9</v>
      </c>
      <c r="H548" s="7">
        <v>-3199.29</v>
      </c>
      <c r="I548" s="7">
        <v>-3594.3</v>
      </c>
      <c r="J548" s="7">
        <v>-3731.63</v>
      </c>
      <c r="K548" s="7">
        <v>-3888.32</v>
      </c>
      <c r="L548" s="7">
        <v>-285.43</v>
      </c>
      <c r="M548" s="7">
        <v>-441.5</v>
      </c>
      <c r="N548" s="7">
        <v>-734.67</v>
      </c>
      <c r="O548" s="7">
        <v>-1393.3</v>
      </c>
      <c r="P548" s="7">
        <v>-2495.4299999999998</v>
      </c>
    </row>
    <row r="549" spans="1:16" x14ac:dyDescent="0.2">
      <c r="A549" s="3">
        <v>236195</v>
      </c>
      <c r="B549" s="6" t="s">
        <v>529</v>
      </c>
      <c r="C549" s="6" t="s">
        <v>1191</v>
      </c>
      <c r="D549" s="7">
        <v>-175533.85</v>
      </c>
      <c r="E549" s="7">
        <v>-206161.18</v>
      </c>
      <c r="F549" s="7">
        <v>-57302.17</v>
      </c>
      <c r="G549" s="7">
        <v>-84156.9</v>
      </c>
      <c r="H549" s="7">
        <v>-103652.36</v>
      </c>
      <c r="I549" s="7">
        <v>-119146.67</v>
      </c>
      <c r="J549" s="7">
        <v>-130181.05</v>
      </c>
      <c r="K549" s="7">
        <v>-135022.98000000001</v>
      </c>
      <c r="L549" s="7">
        <v>-140765.45000000001</v>
      </c>
      <c r="M549" s="7">
        <v>-146398.07999999999</v>
      </c>
      <c r="N549" s="7">
        <v>-152272.34</v>
      </c>
      <c r="O549" s="7">
        <v>-162689.01999999999</v>
      </c>
      <c r="P549" s="7">
        <v>-186555.39</v>
      </c>
    </row>
    <row r="550" spans="1:16" x14ac:dyDescent="0.2">
      <c r="A550" s="3">
        <v>236196</v>
      </c>
      <c r="B550" s="6" t="s">
        <v>530</v>
      </c>
      <c r="C550" s="6" t="s">
        <v>1190</v>
      </c>
      <c r="D550" s="7">
        <v>-208.35</v>
      </c>
      <c r="E550" s="7">
        <v>-248.73</v>
      </c>
      <c r="F550" s="7">
        <v>-69.47</v>
      </c>
      <c r="G550" s="7">
        <v>-93.93</v>
      </c>
      <c r="H550" s="7">
        <v>-112.69</v>
      </c>
      <c r="I550" s="7">
        <v>-127.02</v>
      </c>
      <c r="J550" s="7">
        <v>-133.37</v>
      </c>
      <c r="K550" s="7">
        <v>-140.56</v>
      </c>
      <c r="L550" s="7">
        <v>-147.47999999999999</v>
      </c>
      <c r="M550" s="7">
        <v>-154.47</v>
      </c>
      <c r="N550" s="7">
        <v>-165.24</v>
      </c>
      <c r="O550" s="7">
        <v>-188.41</v>
      </c>
      <c r="P550" s="7">
        <v>-220.78</v>
      </c>
    </row>
    <row r="551" spans="1:16" x14ac:dyDescent="0.2">
      <c r="A551" s="3">
        <v>236197</v>
      </c>
      <c r="B551" s="6" t="s">
        <v>531</v>
      </c>
      <c r="C551" s="6" t="s">
        <v>1189</v>
      </c>
      <c r="D551" s="7">
        <v>-3394.53</v>
      </c>
      <c r="E551" s="7">
        <v>-3994.88</v>
      </c>
      <c r="F551" s="7">
        <v>-1117.05</v>
      </c>
      <c r="G551" s="7">
        <v>-1639.32</v>
      </c>
      <c r="H551" s="7">
        <v>-2016.15</v>
      </c>
      <c r="I551" s="7">
        <v>-2334.66</v>
      </c>
      <c r="J551" s="7">
        <v>-2558.92</v>
      </c>
      <c r="K551" s="7">
        <v>-2691.11</v>
      </c>
      <c r="L551" s="7">
        <v>-2808.33</v>
      </c>
      <c r="M551" s="7">
        <v>-2911.35</v>
      </c>
      <c r="N551" s="7">
        <v>-3019.68</v>
      </c>
      <c r="O551" s="7">
        <v>-3264.5</v>
      </c>
      <c r="P551" s="7">
        <v>-3774.21</v>
      </c>
    </row>
    <row r="552" spans="1:16" x14ac:dyDescent="0.2">
      <c r="A552" s="3">
        <v>236198</v>
      </c>
      <c r="B552" s="6" t="s">
        <v>532</v>
      </c>
      <c r="C552" s="6" t="s">
        <v>1188</v>
      </c>
      <c r="D552" s="7">
        <v>-1402.39</v>
      </c>
      <c r="E552" s="7">
        <v>-1901.81</v>
      </c>
      <c r="F552" s="7">
        <v>-1373.53</v>
      </c>
      <c r="G552" s="7">
        <v>-1501.72</v>
      </c>
      <c r="H552" s="7">
        <v>-1273.6099999999999</v>
      </c>
      <c r="I552" s="7">
        <v>-767.67</v>
      </c>
      <c r="J552" s="7">
        <v>-285.14</v>
      </c>
      <c r="K552" s="7">
        <v>-266.37</v>
      </c>
      <c r="L552" s="7">
        <v>-269.89999999999998</v>
      </c>
      <c r="M552" s="7">
        <v>-280.11</v>
      </c>
      <c r="N552" s="7">
        <v>-321.18</v>
      </c>
      <c r="O552" s="7">
        <v>-767.45</v>
      </c>
      <c r="P552" s="7">
        <v>-1360.48</v>
      </c>
    </row>
    <row r="553" spans="1:16" x14ac:dyDescent="0.2">
      <c r="A553" s="3">
        <v>236199</v>
      </c>
      <c r="B553" s="6" t="s">
        <v>533</v>
      </c>
      <c r="C553" s="6" t="s">
        <v>1187</v>
      </c>
      <c r="D553" s="7">
        <v>-20220.849999999999</v>
      </c>
      <c r="E553" s="7">
        <v>-22953.73</v>
      </c>
      <c r="F553" s="7">
        <v>-4908.66</v>
      </c>
      <c r="G553" s="7">
        <v>-7178.15</v>
      </c>
      <c r="H553" s="7">
        <v>-9025.61</v>
      </c>
      <c r="I553" s="7">
        <v>-10634.45</v>
      </c>
      <c r="J553" s="7">
        <v>-11609.6</v>
      </c>
      <c r="K553" s="7">
        <v>-12711.8</v>
      </c>
      <c r="L553" s="7">
        <v>-13763.68</v>
      </c>
      <c r="M553" s="7">
        <v>-14974.79</v>
      </c>
      <c r="N553" s="7">
        <v>-16161.37</v>
      </c>
      <c r="O553" s="7">
        <v>-17860.98</v>
      </c>
      <c r="P553" s="7">
        <v>-20324.91</v>
      </c>
    </row>
    <row r="554" spans="1:16" x14ac:dyDescent="0.2">
      <c r="A554" s="3">
        <v>236200</v>
      </c>
      <c r="B554" s="6" t="s">
        <v>534</v>
      </c>
      <c r="C554" s="6" t="s">
        <v>1186</v>
      </c>
      <c r="D554" s="7">
        <v>-12139.28</v>
      </c>
      <c r="E554" s="7">
        <v>-14486.08</v>
      </c>
      <c r="F554" s="7">
        <v>-4221.62</v>
      </c>
      <c r="G554" s="7">
        <v>-5931.97</v>
      </c>
      <c r="H554" s="7">
        <v>-7084.9</v>
      </c>
      <c r="I554" s="7">
        <v>-8019.88</v>
      </c>
      <c r="J554" s="7">
        <v>-8352.07</v>
      </c>
      <c r="K554" s="7">
        <v>-8646.5400000000009</v>
      </c>
      <c r="L554" s="7">
        <v>-8925.4599999999991</v>
      </c>
      <c r="M554" s="7">
        <v>-9219.77</v>
      </c>
      <c r="N554" s="7">
        <v>-9700.65</v>
      </c>
      <c r="O554" s="7">
        <v>-10724.55</v>
      </c>
      <c r="P554" s="7">
        <v>-12772.21</v>
      </c>
    </row>
    <row r="555" spans="1:16" x14ac:dyDescent="0.2">
      <c r="A555" s="3">
        <v>236213</v>
      </c>
      <c r="B555" s="6" t="s">
        <v>535</v>
      </c>
      <c r="C555" s="6" t="s">
        <v>1185</v>
      </c>
      <c r="D555" s="7">
        <v>-4570.13</v>
      </c>
      <c r="E555" s="7">
        <v>-5327.07</v>
      </c>
      <c r="F555" s="7">
        <v>-1543.88</v>
      </c>
      <c r="G555" s="7">
        <v>-2150.36</v>
      </c>
      <c r="H555" s="7">
        <v>-2618.5300000000002</v>
      </c>
      <c r="I555" s="7">
        <v>-3006.61</v>
      </c>
      <c r="J555" s="7">
        <v>-3092.55</v>
      </c>
      <c r="K555" s="7">
        <v>-3238.17</v>
      </c>
      <c r="L555" s="7">
        <v>-3374.48</v>
      </c>
      <c r="M555" s="7">
        <v>-3519.08</v>
      </c>
      <c r="N555" s="7">
        <v>-3762.37</v>
      </c>
      <c r="O555" s="7">
        <v>-4363.0200000000004</v>
      </c>
      <c r="P555" s="7">
        <v>-5156.3100000000004</v>
      </c>
    </row>
    <row r="556" spans="1:16" x14ac:dyDescent="0.2">
      <c r="A556" s="3">
        <v>236214</v>
      </c>
      <c r="B556" s="6" t="s">
        <v>536</v>
      </c>
      <c r="C556" s="6" t="s">
        <v>1184</v>
      </c>
      <c r="D556" s="7">
        <v>-49612.52</v>
      </c>
      <c r="E556" s="7">
        <v>-39131.480000000003</v>
      </c>
      <c r="F556" s="7">
        <v>-70352.77</v>
      </c>
      <c r="G556" s="7">
        <v>-101868.39</v>
      </c>
      <c r="H556" s="7">
        <v>-24960.31</v>
      </c>
      <c r="I556" s="7">
        <v>-45325.85</v>
      </c>
      <c r="J556" s="7">
        <v>-55596.07</v>
      </c>
      <c r="K556" s="7">
        <v>-8710.51</v>
      </c>
      <c r="L556" s="7">
        <v>-15604.87</v>
      </c>
      <c r="M556" s="7">
        <v>-22115.94</v>
      </c>
      <c r="N556" s="7">
        <v>-7922.59</v>
      </c>
      <c r="O556" s="7">
        <v>-21453.72</v>
      </c>
      <c r="P556" s="7">
        <v>-49286.23</v>
      </c>
    </row>
    <row r="557" spans="1:16" x14ac:dyDescent="0.2">
      <c r="A557" s="3">
        <v>236215</v>
      </c>
      <c r="B557" s="6" t="s">
        <v>537</v>
      </c>
      <c r="C557" s="6" t="s">
        <v>1183</v>
      </c>
      <c r="D557" s="7">
        <v>-15591.23</v>
      </c>
      <c r="E557" s="7">
        <v>-18019.14</v>
      </c>
      <c r="F557" s="7">
        <v>-4933.62</v>
      </c>
      <c r="G557" s="7">
        <v>-6789.23</v>
      </c>
      <c r="H557" s="7">
        <v>-8183.27</v>
      </c>
      <c r="I557" s="7">
        <v>-9388.85</v>
      </c>
      <c r="J557" s="7">
        <v>-9787.76</v>
      </c>
      <c r="K557" s="7">
        <v>-10377.33</v>
      </c>
      <c r="L557" s="7">
        <v>-10879.75</v>
      </c>
      <c r="M557" s="7">
        <v>-11472.96</v>
      </c>
      <c r="N557" s="7">
        <v>-12348.47</v>
      </c>
      <c r="O557" s="7">
        <v>-14055.49</v>
      </c>
      <c r="P557" s="7">
        <v>-16909.37</v>
      </c>
    </row>
    <row r="558" spans="1:16" x14ac:dyDescent="0.2">
      <c r="A558" s="3">
        <v>236217</v>
      </c>
      <c r="B558" s="6" t="s">
        <v>538</v>
      </c>
      <c r="C558" s="6" t="s">
        <v>1182</v>
      </c>
      <c r="D558" s="7">
        <v>-40719.32</v>
      </c>
      <c r="E558" s="7">
        <v>-45728.51</v>
      </c>
      <c r="F558" s="7">
        <v>-9064.32</v>
      </c>
      <c r="G558" s="7">
        <v>-13431.77</v>
      </c>
      <c r="H558" s="7">
        <v>-17294.29</v>
      </c>
      <c r="I558" s="7">
        <v>-20979.81</v>
      </c>
      <c r="J558" s="7">
        <v>-23555.8</v>
      </c>
      <c r="K558" s="7">
        <v>-25983.8</v>
      </c>
      <c r="L558" s="7">
        <v>-28704.240000000002</v>
      </c>
      <c r="M558" s="7">
        <v>-31160.240000000002</v>
      </c>
      <c r="N558" s="7">
        <v>-33592.870000000003</v>
      </c>
      <c r="O558" s="7">
        <v>-36256.85</v>
      </c>
      <c r="P558" s="7">
        <v>-40574.47</v>
      </c>
    </row>
    <row r="559" spans="1:16" x14ac:dyDescent="0.2">
      <c r="A559" s="3">
        <v>236218</v>
      </c>
      <c r="B559" s="6" t="s">
        <v>539</v>
      </c>
      <c r="C559" s="6" t="s">
        <v>1181</v>
      </c>
      <c r="D559" s="7">
        <v>-15053.77</v>
      </c>
      <c r="E559" s="7">
        <v>-17466.91</v>
      </c>
      <c r="F559" s="7">
        <v>-4508.8</v>
      </c>
      <c r="G559" s="7">
        <v>-6546.9</v>
      </c>
      <c r="H559" s="7">
        <v>-7991.16</v>
      </c>
      <c r="I559" s="7">
        <v>-9290.86</v>
      </c>
      <c r="J559" s="7">
        <v>-10047.34</v>
      </c>
      <c r="K559" s="7">
        <v>-10620.25</v>
      </c>
      <c r="L559" s="7">
        <v>-11043.97</v>
      </c>
      <c r="M559" s="7">
        <v>-11456.64</v>
      </c>
      <c r="N559" s="7">
        <v>-11905.07</v>
      </c>
      <c r="O559" s="7">
        <v>-12983.05</v>
      </c>
      <c r="P559" s="7">
        <v>-14750.32</v>
      </c>
    </row>
    <row r="560" spans="1:16" x14ac:dyDescent="0.2">
      <c r="A560" s="3">
        <v>236225</v>
      </c>
      <c r="B560" s="6" t="s">
        <v>540</v>
      </c>
      <c r="C560" s="6" t="s">
        <v>1180</v>
      </c>
      <c r="D560" s="7">
        <v>-13013.06</v>
      </c>
      <c r="E560" s="7">
        <v>-17174.87</v>
      </c>
      <c r="F560" s="7">
        <v>-7763.95</v>
      </c>
      <c r="G560" s="7">
        <v>-11712.13</v>
      </c>
      <c r="H560" s="7">
        <v>-14939.6</v>
      </c>
      <c r="I560" s="7">
        <v>-18013.34</v>
      </c>
      <c r="J560" s="7">
        <v>-19438.759999999998</v>
      </c>
      <c r="K560" s="7">
        <v>-1272.8800000000001</v>
      </c>
      <c r="L560" s="7">
        <v>-2873.21</v>
      </c>
      <c r="M560" s="7">
        <v>-4414.1899999999996</v>
      </c>
      <c r="N560" s="7">
        <v>-5659.87</v>
      </c>
      <c r="O560" s="7">
        <v>-9028.86</v>
      </c>
      <c r="P560" s="7">
        <v>-13154.27</v>
      </c>
    </row>
    <row r="561" spans="1:16" x14ac:dyDescent="0.2">
      <c r="A561" s="3">
        <v>236226</v>
      </c>
      <c r="B561" s="6" t="s">
        <v>541</v>
      </c>
      <c r="C561" s="6" t="s">
        <v>1179</v>
      </c>
      <c r="D561" s="7">
        <v>-23373.040000000001</v>
      </c>
      <c r="E561" s="7">
        <v>-26315.01</v>
      </c>
      <c r="F561" s="7">
        <v>-5587.85</v>
      </c>
      <c r="G561" s="7">
        <v>-8283.5499999999993</v>
      </c>
      <c r="H561" s="7">
        <v>-10613.85</v>
      </c>
      <c r="I561" s="7">
        <v>-12787.53</v>
      </c>
      <c r="J561" s="7">
        <v>-13740.27</v>
      </c>
      <c r="K561" s="7">
        <v>-14944.77</v>
      </c>
      <c r="L561" s="7">
        <v>-16049.15</v>
      </c>
      <c r="M561" s="7">
        <v>-17262.55</v>
      </c>
      <c r="N561" s="7">
        <v>-18731.09</v>
      </c>
      <c r="O561" s="7">
        <v>-20930.259999999998</v>
      </c>
      <c r="P561" s="7">
        <v>-24029.09</v>
      </c>
    </row>
    <row r="562" spans="1:16" x14ac:dyDescent="0.2">
      <c r="A562" s="3">
        <v>236229</v>
      </c>
      <c r="B562" s="6" t="s">
        <v>542</v>
      </c>
      <c r="C562" s="6" t="s">
        <v>1178</v>
      </c>
      <c r="D562" s="7">
        <v>-7739.63</v>
      </c>
      <c r="E562" s="7">
        <v>-8878.23</v>
      </c>
      <c r="F562" s="7">
        <v>-1992.98</v>
      </c>
      <c r="G562" s="7">
        <v>-2923.87</v>
      </c>
      <c r="H562" s="7">
        <v>-3763.85</v>
      </c>
      <c r="I562" s="7">
        <v>-4545.4799999999996</v>
      </c>
      <c r="J562" s="7">
        <v>-4898.57</v>
      </c>
      <c r="K562" s="7">
        <v>-5477.65</v>
      </c>
      <c r="L562" s="7">
        <v>-5575.55</v>
      </c>
      <c r="M562" s="7">
        <v>-6611.25</v>
      </c>
      <c r="N562" s="7">
        <v>-7111.26</v>
      </c>
      <c r="O562" s="7">
        <v>-7695.11</v>
      </c>
      <c r="P562" s="7">
        <v>-8445.93</v>
      </c>
    </row>
    <row r="563" spans="1:16" x14ac:dyDescent="0.2">
      <c r="A563" s="3">
        <v>236230</v>
      </c>
      <c r="B563" s="6" t="s">
        <v>543</v>
      </c>
      <c r="C563" s="6" t="s">
        <v>1177</v>
      </c>
      <c r="D563" s="7">
        <v>-6424.87</v>
      </c>
      <c r="E563" s="7">
        <v>-7458.14</v>
      </c>
      <c r="F563" s="7">
        <v>-1958.07</v>
      </c>
      <c r="G563" s="7">
        <v>-2978.8</v>
      </c>
      <c r="H563" s="7">
        <v>-3700.47</v>
      </c>
      <c r="I563" s="7">
        <v>-4366.16</v>
      </c>
      <c r="J563" s="7">
        <v>-4810.99</v>
      </c>
      <c r="K563" s="7">
        <v>-5262.29</v>
      </c>
      <c r="L563" s="7">
        <v>-5621.26</v>
      </c>
      <c r="M563" s="7">
        <v>-5965.51</v>
      </c>
      <c r="N563" s="7">
        <v>-6333.86</v>
      </c>
      <c r="O563" s="7">
        <v>-7116.07</v>
      </c>
      <c r="P563" s="7">
        <v>-8405.2099999999991</v>
      </c>
    </row>
    <row r="564" spans="1:16" x14ac:dyDescent="0.2">
      <c r="A564" s="3">
        <v>236232</v>
      </c>
      <c r="B564" s="6" t="s">
        <v>544</v>
      </c>
      <c r="C564" s="6" t="s">
        <v>1176</v>
      </c>
      <c r="D564" s="7">
        <v>-65657.42</v>
      </c>
      <c r="E564" s="7">
        <v>-78597.73</v>
      </c>
      <c r="F564" s="7">
        <v>-22432.85</v>
      </c>
      <c r="G564" s="7">
        <v>-32057.06</v>
      </c>
      <c r="H564" s="7">
        <v>-39168.949999999997</v>
      </c>
      <c r="I564" s="7">
        <v>-45523.07</v>
      </c>
      <c r="J564" s="7">
        <v>-48022.97</v>
      </c>
      <c r="K564" s="7">
        <v>-50555.72</v>
      </c>
      <c r="L564" s="7">
        <v>-52729.49</v>
      </c>
      <c r="M564" s="7">
        <v>-54825.62</v>
      </c>
      <c r="N564" s="7">
        <v>-57727.37</v>
      </c>
      <c r="O564" s="7">
        <v>-63974.43</v>
      </c>
      <c r="P564" s="7">
        <v>-74298.490000000005</v>
      </c>
    </row>
    <row r="565" spans="1:16" x14ac:dyDescent="0.2">
      <c r="A565" s="3">
        <v>236995</v>
      </c>
      <c r="B565" s="6" t="s">
        <v>545</v>
      </c>
      <c r="C565" s="6" t="s">
        <v>1175</v>
      </c>
      <c r="D565" s="7">
        <v>0.05</v>
      </c>
      <c r="E565" s="7">
        <v>0.06</v>
      </c>
      <c r="F565" s="7">
        <v>0.06</v>
      </c>
      <c r="G565" s="7">
        <v>0.06</v>
      </c>
      <c r="H565" s="7">
        <v>7.0000000000000007E-2</v>
      </c>
      <c r="I565" s="7">
        <v>7.0000000000000007E-2</v>
      </c>
      <c r="J565" s="7">
        <v>0.11</v>
      </c>
      <c r="K565" s="7">
        <v>2.15</v>
      </c>
      <c r="L565" s="7">
        <v>2.17</v>
      </c>
      <c r="M565" s="7">
        <v>2.1800000000000002</v>
      </c>
      <c r="N565" s="7">
        <v>-85.51</v>
      </c>
      <c r="O565" s="7">
        <v>2.16</v>
      </c>
      <c r="P565" s="7">
        <v>2.16</v>
      </c>
    </row>
    <row r="566" spans="1:16" x14ac:dyDescent="0.2">
      <c r="A566" s="3">
        <v>236999</v>
      </c>
      <c r="B566" s="6" t="s">
        <v>546</v>
      </c>
      <c r="C566" s="6" t="s">
        <v>1174</v>
      </c>
      <c r="D566" s="7">
        <v>-437800.48</v>
      </c>
      <c r="E566" s="7">
        <v>-512002.04</v>
      </c>
      <c r="F566" s="7">
        <v>-411418.55</v>
      </c>
      <c r="G566" s="7">
        <v>-434754.97</v>
      </c>
      <c r="H566" s="7">
        <v>-330178.28000000003</v>
      </c>
      <c r="I566" s="7">
        <v>-262695.95</v>
      </c>
      <c r="J566" s="7">
        <v>-205358.29</v>
      </c>
      <c r="K566" s="7">
        <v>-123593.36</v>
      </c>
      <c r="L566" s="7">
        <v>-110567.18</v>
      </c>
      <c r="M566" s="7">
        <v>-112469.1</v>
      </c>
      <c r="N566" s="7">
        <v>-142948.74</v>
      </c>
      <c r="O566" s="7">
        <v>-257502.38</v>
      </c>
      <c r="P566" s="7">
        <v>-451376.59</v>
      </c>
    </row>
    <row r="567" spans="1:16" x14ac:dyDescent="0.2">
      <c r="A567" s="3">
        <v>237026</v>
      </c>
      <c r="B567" s="6" t="s">
        <v>547</v>
      </c>
      <c r="C567" s="6" t="s">
        <v>1173</v>
      </c>
      <c r="D567" s="7">
        <v>-75416.67</v>
      </c>
      <c r="E567" s="7">
        <v>-150833.34</v>
      </c>
      <c r="F567" s="7">
        <v>-226250.01</v>
      </c>
      <c r="G567" s="7">
        <v>-301666.68</v>
      </c>
      <c r="H567" s="7">
        <v>-377083.35</v>
      </c>
      <c r="I567" s="7">
        <v>-452500</v>
      </c>
      <c r="J567" s="7">
        <v>-75416.67</v>
      </c>
      <c r="K567" s="7">
        <v>-150833.34</v>
      </c>
      <c r="L567" s="7">
        <v>-226250.01</v>
      </c>
      <c r="M567" s="7">
        <v>-301666.68</v>
      </c>
      <c r="N567" s="7">
        <v>-377083.35</v>
      </c>
      <c r="O567" s="7">
        <v>-452500</v>
      </c>
      <c r="P567" s="7">
        <v>-75416.67</v>
      </c>
    </row>
    <row r="568" spans="1:16" x14ac:dyDescent="0.2">
      <c r="A568" s="3">
        <v>237032</v>
      </c>
      <c r="B568" s="6" t="s">
        <v>548</v>
      </c>
      <c r="C568" s="6" t="s">
        <v>1172</v>
      </c>
      <c r="D568" s="7">
        <v>0</v>
      </c>
      <c r="E568" s="7">
        <v>-8611.11</v>
      </c>
      <c r="F568" s="7">
        <v>-16388.89</v>
      </c>
      <c r="G568" s="7">
        <v>-7002.45</v>
      </c>
      <c r="H568" s="7">
        <v>-8333.33</v>
      </c>
      <c r="I568" s="7">
        <v>-16944.439999999999</v>
      </c>
      <c r="J568" s="7">
        <v>0</v>
      </c>
      <c r="K568" s="7">
        <v>-8611.11</v>
      </c>
      <c r="L568" s="7">
        <v>-17222.22</v>
      </c>
      <c r="M568" s="7">
        <v>0</v>
      </c>
      <c r="N568" s="7">
        <v>-8611.11</v>
      </c>
      <c r="O568" s="7">
        <v>-16944.439999999999</v>
      </c>
      <c r="P568" s="7">
        <v>0</v>
      </c>
    </row>
    <row r="569" spans="1:16" x14ac:dyDescent="0.2">
      <c r="A569" s="3">
        <v>237072</v>
      </c>
      <c r="B569" s="6" t="s">
        <v>549</v>
      </c>
      <c r="C569" s="6" t="s">
        <v>1171</v>
      </c>
      <c r="D569" s="7">
        <v>-68833.33</v>
      </c>
      <c r="E569" s="7">
        <v>-137666.66</v>
      </c>
      <c r="F569" s="7">
        <v>-206499.99</v>
      </c>
      <c r="G569" s="7">
        <v>-275333.32</v>
      </c>
      <c r="H569" s="7">
        <v>-344166.65</v>
      </c>
      <c r="I569" s="7">
        <v>-413000</v>
      </c>
      <c r="J569" s="7">
        <v>-68833.33</v>
      </c>
      <c r="K569" s="7">
        <v>-137666.66</v>
      </c>
      <c r="L569" s="7">
        <v>-206499.99</v>
      </c>
      <c r="M569" s="7">
        <v>-275333.32</v>
      </c>
      <c r="N569" s="7">
        <v>-344166.65</v>
      </c>
      <c r="O569" s="7">
        <v>-413000</v>
      </c>
      <c r="P569" s="7">
        <v>-68833.33</v>
      </c>
    </row>
    <row r="570" spans="1:16" x14ac:dyDescent="0.2">
      <c r="A570" s="3">
        <v>237073</v>
      </c>
      <c r="B570" s="6" t="s">
        <v>550</v>
      </c>
      <c r="C570" s="6" t="s">
        <v>1170</v>
      </c>
      <c r="D570" s="7">
        <v>-69250</v>
      </c>
      <c r="E570" s="7">
        <v>-138500</v>
      </c>
      <c r="F570" s="7">
        <v>-207750</v>
      </c>
      <c r="G570" s="7">
        <v>-277000</v>
      </c>
      <c r="H570" s="7">
        <v>-346250</v>
      </c>
      <c r="I570" s="7">
        <v>-415500</v>
      </c>
      <c r="J570" s="7">
        <v>-69250</v>
      </c>
      <c r="K570" s="7">
        <v>-138500</v>
      </c>
      <c r="L570" s="7">
        <v>-207750</v>
      </c>
      <c r="M570" s="7">
        <v>-277000</v>
      </c>
      <c r="N570" s="7">
        <v>-346250</v>
      </c>
      <c r="O570" s="7">
        <v>-415500</v>
      </c>
      <c r="P570" s="7">
        <v>-69250</v>
      </c>
    </row>
    <row r="571" spans="1:16" x14ac:dyDescent="0.2">
      <c r="A571" s="3">
        <v>237074</v>
      </c>
      <c r="B571" s="6" t="s">
        <v>551</v>
      </c>
      <c r="C571" s="6" t="s">
        <v>1169</v>
      </c>
      <c r="D571" s="7">
        <v>-54333.33</v>
      </c>
      <c r="E571" s="7">
        <v>-108666.66</v>
      </c>
      <c r="F571" s="7">
        <v>-162999.99</v>
      </c>
      <c r="G571" s="7">
        <v>-217333.32</v>
      </c>
      <c r="H571" s="7">
        <v>-271666.65000000002</v>
      </c>
      <c r="I571" s="7">
        <v>-326000</v>
      </c>
      <c r="J571" s="7">
        <v>-54333.33</v>
      </c>
      <c r="K571" s="7">
        <v>-108666.66</v>
      </c>
      <c r="L571" s="7">
        <v>-162999.99</v>
      </c>
      <c r="M571" s="7">
        <v>-217333.32</v>
      </c>
      <c r="N571" s="7">
        <v>-271666.65000000002</v>
      </c>
      <c r="O571" s="7">
        <v>-326000</v>
      </c>
      <c r="P571" s="7">
        <v>-54333.33</v>
      </c>
    </row>
    <row r="572" spans="1:16" x14ac:dyDescent="0.2">
      <c r="A572" s="3">
        <v>237075</v>
      </c>
      <c r="B572" s="6" t="s">
        <v>552</v>
      </c>
      <c r="C572" s="6" t="s">
        <v>1168</v>
      </c>
      <c r="D572" s="7">
        <v>-117500</v>
      </c>
      <c r="E572" s="7">
        <v>-235000</v>
      </c>
      <c r="F572" s="7">
        <v>-352500</v>
      </c>
      <c r="G572" s="7">
        <v>-470000</v>
      </c>
      <c r="H572" s="7">
        <v>-587500</v>
      </c>
      <c r="I572" s="7">
        <v>-705000</v>
      </c>
      <c r="J572" s="7">
        <v>-117500</v>
      </c>
      <c r="K572" s="7">
        <v>-235000</v>
      </c>
      <c r="L572" s="7">
        <v>-352500</v>
      </c>
      <c r="M572" s="7">
        <v>-470000</v>
      </c>
      <c r="N572" s="7">
        <v>-587500</v>
      </c>
      <c r="O572" s="7">
        <v>-705000</v>
      </c>
      <c r="P572" s="7">
        <v>-117500</v>
      </c>
    </row>
    <row r="573" spans="1:16" x14ac:dyDescent="0.2">
      <c r="A573" s="3">
        <v>237076</v>
      </c>
      <c r="B573" s="6" t="s">
        <v>553</v>
      </c>
      <c r="C573" s="6" t="s">
        <v>1167</v>
      </c>
      <c r="D573" s="7">
        <v>-116666.67</v>
      </c>
      <c r="E573" s="7">
        <v>-233333.34</v>
      </c>
      <c r="F573" s="7">
        <v>-350000.01</v>
      </c>
      <c r="G573" s="7">
        <v>-466666.68</v>
      </c>
      <c r="H573" s="7">
        <v>-583333.35</v>
      </c>
      <c r="I573" s="7">
        <v>-700000</v>
      </c>
      <c r="J573" s="7">
        <v>-116666.67</v>
      </c>
      <c r="K573" s="7">
        <v>-233333.34</v>
      </c>
      <c r="L573" s="7">
        <v>-350000.01</v>
      </c>
      <c r="M573" s="7">
        <v>-466666.68</v>
      </c>
      <c r="N573" s="7">
        <v>-583333.35</v>
      </c>
      <c r="O573" s="7">
        <v>-700000</v>
      </c>
      <c r="P573" s="7">
        <v>-116666.67</v>
      </c>
    </row>
    <row r="574" spans="1:16" x14ac:dyDescent="0.2">
      <c r="A574" s="3">
        <v>237078</v>
      </c>
      <c r="B574" s="6" t="s">
        <v>553</v>
      </c>
      <c r="C574" s="6" t="s">
        <v>1166</v>
      </c>
      <c r="D574" s="7">
        <v>-233333.33</v>
      </c>
      <c r="E574" s="7">
        <v>-466666.66</v>
      </c>
      <c r="F574" s="7">
        <v>-699999.99</v>
      </c>
      <c r="G574" s="7">
        <v>-933333.32</v>
      </c>
      <c r="H574" s="7">
        <v>-1166666.6499999999</v>
      </c>
      <c r="I574" s="7">
        <v>-1399999.98</v>
      </c>
      <c r="J574" s="7">
        <v>-233333.31</v>
      </c>
      <c r="K574" s="7">
        <v>-466666.64</v>
      </c>
      <c r="L574" s="7">
        <v>-699999.97</v>
      </c>
      <c r="M574" s="7">
        <v>-933333.3</v>
      </c>
      <c r="N574" s="7">
        <v>-1166666.6299999999</v>
      </c>
      <c r="O574" s="7">
        <v>-1399999.96</v>
      </c>
      <c r="P574" s="7">
        <v>-233333.29</v>
      </c>
    </row>
    <row r="575" spans="1:16" x14ac:dyDescent="0.2">
      <c r="A575" s="3">
        <v>237079</v>
      </c>
      <c r="B575" s="6" t="s">
        <v>554</v>
      </c>
      <c r="C575" s="6" t="s">
        <v>1165</v>
      </c>
      <c r="D575" s="7">
        <v>-109170.85</v>
      </c>
      <c r="E575" s="7">
        <v>-218341.68</v>
      </c>
      <c r="F575" s="7">
        <v>-327512.51</v>
      </c>
      <c r="G575" s="7">
        <v>-436683.32</v>
      </c>
      <c r="H575" s="7">
        <v>-545854.15</v>
      </c>
      <c r="I575" s="7">
        <v>-655025</v>
      </c>
      <c r="J575" s="7">
        <v>-109170.83</v>
      </c>
      <c r="K575" s="7">
        <v>-218341.66</v>
      </c>
      <c r="L575" s="7">
        <v>-327512.49</v>
      </c>
      <c r="M575" s="7">
        <v>-436683.32</v>
      </c>
      <c r="N575" s="7">
        <v>-545854.15</v>
      </c>
      <c r="O575" s="7">
        <v>-655025</v>
      </c>
      <c r="P575" s="7">
        <v>-109170.85</v>
      </c>
    </row>
    <row r="576" spans="1:16" x14ac:dyDescent="0.2">
      <c r="A576" s="3">
        <v>237080</v>
      </c>
      <c r="B576" s="6" t="s">
        <v>555</v>
      </c>
      <c r="C576" s="6" t="s">
        <v>1164</v>
      </c>
      <c r="D576" s="7">
        <v>-121000</v>
      </c>
      <c r="E576" s="7">
        <v>-242000</v>
      </c>
      <c r="F576" s="7">
        <v>-363000</v>
      </c>
      <c r="G576" s="7">
        <v>-484000</v>
      </c>
      <c r="H576" s="7">
        <v>-605000</v>
      </c>
      <c r="I576" s="7">
        <v>-726000</v>
      </c>
      <c r="J576" s="7">
        <v>-121000</v>
      </c>
      <c r="K576" s="7">
        <v>-242000</v>
      </c>
      <c r="L576" s="7">
        <v>-363000</v>
      </c>
      <c r="M576" s="7">
        <v>-484000</v>
      </c>
      <c r="N576" s="7">
        <v>-605000</v>
      </c>
      <c r="O576" s="7">
        <v>-726000</v>
      </c>
      <c r="P576" s="7">
        <v>-121000</v>
      </c>
    </row>
    <row r="577" spans="1:16" x14ac:dyDescent="0.2">
      <c r="A577" s="3">
        <v>237081</v>
      </c>
      <c r="B577" s="6" t="s">
        <v>554</v>
      </c>
      <c r="C577" s="6" t="s">
        <v>1163</v>
      </c>
      <c r="D577" s="7">
        <v>-55416.67</v>
      </c>
      <c r="E577" s="7">
        <v>-110833.34</v>
      </c>
      <c r="F577" s="7">
        <v>-166250.01</v>
      </c>
      <c r="G577" s="7">
        <v>-221666.68</v>
      </c>
      <c r="H577" s="7">
        <v>-277083.34999999998</v>
      </c>
      <c r="I577" s="7">
        <v>-332500</v>
      </c>
      <c r="J577" s="7">
        <v>-55416.67</v>
      </c>
      <c r="K577" s="7">
        <v>-110833.34</v>
      </c>
      <c r="L577" s="7">
        <v>-166250.01</v>
      </c>
      <c r="M577" s="7">
        <v>-221666.68</v>
      </c>
      <c r="N577" s="7">
        <v>-277083.34999999998</v>
      </c>
      <c r="O577" s="7">
        <v>-332500</v>
      </c>
      <c r="P577" s="7">
        <v>-55416.67</v>
      </c>
    </row>
    <row r="578" spans="1:16" x14ac:dyDescent="0.2">
      <c r="A578" s="3">
        <v>237085</v>
      </c>
      <c r="B578" s="6" t="s">
        <v>556</v>
      </c>
      <c r="C578" s="6" t="s">
        <v>1162</v>
      </c>
      <c r="D578" s="7">
        <v>-127166.67</v>
      </c>
      <c r="E578" s="7">
        <v>-254333.34</v>
      </c>
      <c r="F578" s="7">
        <v>-381500.01</v>
      </c>
      <c r="G578" s="7">
        <v>-508666.68</v>
      </c>
      <c r="H578" s="7">
        <v>-635833.35</v>
      </c>
      <c r="I578" s="7">
        <v>-763000</v>
      </c>
      <c r="J578" s="7">
        <v>-127166.67</v>
      </c>
      <c r="K578" s="7">
        <v>-254333.34</v>
      </c>
      <c r="L578" s="7">
        <v>-381500.01</v>
      </c>
      <c r="M578" s="7">
        <v>-508666.68</v>
      </c>
      <c r="N578" s="7">
        <v>-635833.35</v>
      </c>
      <c r="O578" s="7">
        <v>-763000</v>
      </c>
      <c r="P578" s="7">
        <v>-127166.67</v>
      </c>
    </row>
    <row r="579" spans="1:16" x14ac:dyDescent="0.2">
      <c r="A579" s="3">
        <v>237086</v>
      </c>
      <c r="B579" s="6" t="s">
        <v>557</v>
      </c>
      <c r="C579" s="6" t="s">
        <v>1161</v>
      </c>
      <c r="D579" s="7">
        <v>-129000</v>
      </c>
      <c r="E579" s="7">
        <v>-258000</v>
      </c>
      <c r="F579" s="7">
        <v>-387000</v>
      </c>
      <c r="G579" s="7">
        <v>-516000</v>
      </c>
      <c r="H579" s="7">
        <v>-645000</v>
      </c>
      <c r="I579" s="7">
        <v>-774000</v>
      </c>
      <c r="J579" s="7">
        <v>-129000</v>
      </c>
      <c r="K579" s="7">
        <v>-258000</v>
      </c>
      <c r="L579" s="7">
        <v>-387000</v>
      </c>
      <c r="M579" s="7">
        <v>-516000</v>
      </c>
      <c r="N579" s="7">
        <v>-645000</v>
      </c>
      <c r="O579" s="7">
        <v>-774000</v>
      </c>
      <c r="P579" s="7">
        <v>-129000</v>
      </c>
    </row>
    <row r="580" spans="1:16" x14ac:dyDescent="0.2">
      <c r="A580" s="3">
        <v>237087</v>
      </c>
      <c r="B580" s="6" t="s">
        <v>558</v>
      </c>
      <c r="C580" s="6" t="s">
        <v>1160</v>
      </c>
      <c r="D580" s="7">
        <v>-65416.67</v>
      </c>
      <c r="E580" s="7">
        <v>-130833.34</v>
      </c>
      <c r="F580" s="7">
        <v>-196250.01</v>
      </c>
      <c r="G580" s="7">
        <v>-261666.68</v>
      </c>
      <c r="H580" s="7">
        <v>-327083.34999999998</v>
      </c>
      <c r="I580" s="7">
        <v>-392500</v>
      </c>
      <c r="J580" s="7">
        <v>-65416.67</v>
      </c>
      <c r="K580" s="7">
        <v>-130833.34</v>
      </c>
      <c r="L580" s="7">
        <v>-196250.01</v>
      </c>
      <c r="M580" s="7">
        <v>-261666.68</v>
      </c>
      <c r="N580" s="7">
        <v>-327083.34999999998</v>
      </c>
      <c r="O580" s="7">
        <v>-392230</v>
      </c>
      <c r="P580" s="7">
        <v>-64876.67</v>
      </c>
    </row>
    <row r="581" spans="1:16" x14ac:dyDescent="0.2">
      <c r="A581" s="3">
        <v>237088</v>
      </c>
      <c r="B581" s="6" t="s">
        <v>559</v>
      </c>
      <c r="C581" s="6" t="s">
        <v>1159</v>
      </c>
      <c r="D581" s="7">
        <v>-128666.67</v>
      </c>
      <c r="E581" s="7">
        <v>-257333.34</v>
      </c>
      <c r="F581" s="7">
        <v>-386000.01</v>
      </c>
      <c r="G581" s="7">
        <v>-514666.68</v>
      </c>
      <c r="H581" s="7">
        <v>-643333.35</v>
      </c>
      <c r="I581" s="7">
        <v>-772000</v>
      </c>
      <c r="J581" s="7">
        <v>-128666.67</v>
      </c>
      <c r="K581" s="7">
        <v>-257333.34</v>
      </c>
      <c r="L581" s="7">
        <v>-386000.01</v>
      </c>
      <c r="M581" s="7">
        <v>-514666.68</v>
      </c>
      <c r="N581" s="7">
        <v>-643333.35</v>
      </c>
      <c r="O581" s="7">
        <v>-772000</v>
      </c>
      <c r="P581" s="7">
        <v>-128666.67</v>
      </c>
    </row>
    <row r="582" spans="1:16" x14ac:dyDescent="0.2">
      <c r="A582" s="3">
        <v>237089</v>
      </c>
      <c r="B582" s="6" t="s">
        <v>560</v>
      </c>
      <c r="C582" s="6" t="s">
        <v>1158</v>
      </c>
      <c r="D582" s="7">
        <v>0</v>
      </c>
      <c r="E582" s="7">
        <v>0</v>
      </c>
      <c r="F582" s="7">
        <v>0</v>
      </c>
      <c r="G582" s="7">
        <v>0</v>
      </c>
      <c r="H582" s="7">
        <v>0</v>
      </c>
      <c r="I582" s="7">
        <v>0</v>
      </c>
      <c r="J582" s="7">
        <v>0</v>
      </c>
      <c r="K582" s="7">
        <v>0</v>
      </c>
      <c r="L582" s="7">
        <v>0</v>
      </c>
      <c r="M582" s="7">
        <v>0</v>
      </c>
      <c r="N582" s="7">
        <v>0</v>
      </c>
      <c r="O582" s="7">
        <v>0</v>
      </c>
      <c r="P582" s="7">
        <v>0</v>
      </c>
    </row>
    <row r="583" spans="1:16" x14ac:dyDescent="0.2">
      <c r="A583" s="3">
        <v>237091</v>
      </c>
      <c r="B583" s="6" t="s">
        <v>561</v>
      </c>
      <c r="C583" s="6" t="s">
        <v>1157</v>
      </c>
      <c r="D583" s="7">
        <v>-55541.67</v>
      </c>
      <c r="E583" s="7">
        <v>-111083.34</v>
      </c>
      <c r="F583" s="7">
        <v>-166625.01</v>
      </c>
      <c r="G583" s="7">
        <v>-222166.68</v>
      </c>
      <c r="H583" s="7">
        <v>-277708.34999999998</v>
      </c>
      <c r="I583" s="7">
        <v>-333250.02</v>
      </c>
      <c r="J583" s="7">
        <v>-0.02</v>
      </c>
      <c r="K583" s="7">
        <v>-0.02</v>
      </c>
      <c r="L583" s="7">
        <v>-0.02</v>
      </c>
      <c r="M583" s="7">
        <v>-0.02</v>
      </c>
      <c r="N583" s="7">
        <v>-0.02</v>
      </c>
      <c r="O583" s="7">
        <v>-0.02</v>
      </c>
      <c r="P583" s="7">
        <v>0</v>
      </c>
    </row>
    <row r="584" spans="1:16" x14ac:dyDescent="0.2">
      <c r="A584" s="3">
        <v>237093</v>
      </c>
      <c r="B584" s="6" t="s">
        <v>562</v>
      </c>
      <c r="C584" s="6" t="s">
        <v>1156</v>
      </c>
      <c r="D584" s="7">
        <v>-237666.67</v>
      </c>
      <c r="E584" s="7">
        <v>-475333.34</v>
      </c>
      <c r="F584" s="7">
        <v>-713000.01</v>
      </c>
      <c r="G584" s="7">
        <v>-950666.68</v>
      </c>
      <c r="H584" s="7">
        <v>-1188333.3500000001</v>
      </c>
      <c r="I584" s="7">
        <v>-1426000</v>
      </c>
      <c r="J584" s="7">
        <v>-237666.67</v>
      </c>
      <c r="K584" s="7">
        <v>-475333.34</v>
      </c>
      <c r="L584" s="7">
        <v>-713000.01</v>
      </c>
      <c r="M584" s="7">
        <v>-950666.68</v>
      </c>
      <c r="N584" s="7">
        <v>-1188333.3500000001</v>
      </c>
      <c r="O584" s="7">
        <v>-1426000</v>
      </c>
      <c r="P584" s="7">
        <v>-237666.67</v>
      </c>
    </row>
    <row r="585" spans="1:16" x14ac:dyDescent="0.2">
      <c r="A585" s="3">
        <v>237094</v>
      </c>
      <c r="B585" s="6" t="s">
        <v>563</v>
      </c>
      <c r="C585" s="6" t="s">
        <v>1155</v>
      </c>
      <c r="D585" s="7">
        <v>-145500</v>
      </c>
      <c r="E585" s="7">
        <v>-291000</v>
      </c>
      <c r="F585" s="7">
        <v>-436500</v>
      </c>
      <c r="G585" s="7">
        <v>-582000</v>
      </c>
      <c r="H585" s="7">
        <v>-727500</v>
      </c>
      <c r="I585" s="7">
        <v>-873000</v>
      </c>
      <c r="J585" s="7">
        <v>-145500</v>
      </c>
      <c r="K585" s="7">
        <v>-291000</v>
      </c>
      <c r="L585" s="7">
        <v>-436500</v>
      </c>
      <c r="M585" s="7">
        <v>-582000</v>
      </c>
      <c r="N585" s="7">
        <v>-727500</v>
      </c>
      <c r="O585" s="7">
        <v>-873000</v>
      </c>
      <c r="P585" s="7">
        <v>-145500</v>
      </c>
    </row>
    <row r="586" spans="1:16" x14ac:dyDescent="0.2">
      <c r="A586" s="3">
        <v>237095</v>
      </c>
      <c r="B586" s="6" t="s">
        <v>564</v>
      </c>
      <c r="C586" s="6" t="s">
        <v>1154</v>
      </c>
      <c r="D586" s="7">
        <v>-188666.67</v>
      </c>
      <c r="E586" s="7">
        <v>-377333.34</v>
      </c>
      <c r="F586" s="7">
        <v>-566000.01</v>
      </c>
      <c r="G586" s="7">
        <v>-754666.68</v>
      </c>
      <c r="H586" s="7">
        <v>-943333.35</v>
      </c>
      <c r="I586" s="7">
        <v>-1132000</v>
      </c>
      <c r="J586" s="7">
        <v>-188666.67</v>
      </c>
      <c r="K586" s="7">
        <v>-377333.34</v>
      </c>
      <c r="L586" s="7">
        <v>-566000.01</v>
      </c>
      <c r="M586" s="7">
        <v>-754666.68</v>
      </c>
      <c r="N586" s="7">
        <v>-943333.35</v>
      </c>
      <c r="O586" s="7">
        <v>-1132000</v>
      </c>
      <c r="P586" s="7">
        <v>-188666.67</v>
      </c>
    </row>
    <row r="587" spans="1:16" x14ac:dyDescent="0.2">
      <c r="A587" s="3">
        <v>237097</v>
      </c>
      <c r="B587" s="6" t="s">
        <v>565</v>
      </c>
      <c r="C587" s="6" t="s">
        <v>1153</v>
      </c>
      <c r="D587" s="7">
        <v>-187333.33</v>
      </c>
      <c r="E587" s="7">
        <v>-374666.66</v>
      </c>
      <c r="F587" s="7">
        <v>-561999.99</v>
      </c>
      <c r="G587" s="7">
        <v>-749333.32</v>
      </c>
      <c r="H587" s="7">
        <v>-936666.65</v>
      </c>
      <c r="I587" s="7">
        <v>-1124000</v>
      </c>
      <c r="J587" s="7">
        <v>-187333.33</v>
      </c>
      <c r="K587" s="7">
        <v>-374666.66</v>
      </c>
      <c r="L587" s="7">
        <v>-561999.99</v>
      </c>
      <c r="M587" s="7">
        <v>-749333.32</v>
      </c>
      <c r="N587" s="7">
        <v>-936666.65</v>
      </c>
      <c r="O587" s="7">
        <v>-1124000</v>
      </c>
      <c r="P587" s="7">
        <v>-187333.33</v>
      </c>
    </row>
    <row r="588" spans="1:16" x14ac:dyDescent="0.2">
      <c r="A588" s="3">
        <v>237098</v>
      </c>
      <c r="B588" s="6" t="s">
        <v>566</v>
      </c>
      <c r="C588" s="6" t="s">
        <v>1152</v>
      </c>
      <c r="D588" s="7">
        <v>0</v>
      </c>
      <c r="E588" s="7">
        <v>0</v>
      </c>
      <c r="F588" s="7">
        <v>0</v>
      </c>
      <c r="G588" s="7">
        <v>0</v>
      </c>
      <c r="H588" s="7">
        <v>0</v>
      </c>
      <c r="I588" s="7">
        <v>0</v>
      </c>
      <c r="J588" s="7">
        <v>0</v>
      </c>
      <c r="K588" s="7">
        <v>0</v>
      </c>
      <c r="L588" s="7">
        <v>0</v>
      </c>
      <c r="M588" s="7">
        <v>0</v>
      </c>
      <c r="N588" s="7">
        <v>0</v>
      </c>
      <c r="O588" s="7">
        <v>0</v>
      </c>
      <c r="P588" s="7">
        <v>0</v>
      </c>
    </row>
    <row r="589" spans="1:16" x14ac:dyDescent="0.2">
      <c r="A589" s="3">
        <v>237099</v>
      </c>
      <c r="B589" s="6" t="s">
        <v>567</v>
      </c>
      <c r="C589" s="6" t="s">
        <v>1151</v>
      </c>
      <c r="D589" s="7">
        <v>-156666.67000000001</v>
      </c>
      <c r="E589" s="7">
        <v>-313333.34000000003</v>
      </c>
      <c r="F589" s="7">
        <v>-470000.01</v>
      </c>
      <c r="G589" s="7">
        <v>-626666.68000000005</v>
      </c>
      <c r="H589" s="7">
        <v>-783333.35</v>
      </c>
      <c r="I589" s="7">
        <v>-940000</v>
      </c>
      <c r="J589" s="7">
        <v>-156666.67000000001</v>
      </c>
      <c r="K589" s="7">
        <v>-313333.34000000003</v>
      </c>
      <c r="L589" s="7">
        <v>-470000.01</v>
      </c>
      <c r="M589" s="7">
        <v>-626666.68000000005</v>
      </c>
      <c r="N589" s="7">
        <v>-783333.35</v>
      </c>
      <c r="O589" s="7">
        <v>-940000</v>
      </c>
      <c r="P589" s="7">
        <v>-156666.67000000001</v>
      </c>
    </row>
    <row r="590" spans="1:16" x14ac:dyDescent="0.2">
      <c r="A590" s="3">
        <v>237100</v>
      </c>
      <c r="B590" s="6" t="s">
        <v>568</v>
      </c>
      <c r="C590" s="6" t="s">
        <v>1150</v>
      </c>
      <c r="D590" s="7">
        <v>-43750</v>
      </c>
      <c r="E590" s="7">
        <v>-87500</v>
      </c>
      <c r="F590" s="7">
        <v>-131250</v>
      </c>
      <c r="G590" s="7">
        <v>-175000</v>
      </c>
      <c r="H590" s="7">
        <v>-218750</v>
      </c>
      <c r="I590" s="7">
        <v>-262500</v>
      </c>
      <c r="J590" s="7">
        <v>-43750</v>
      </c>
      <c r="K590" s="7">
        <v>-87500</v>
      </c>
      <c r="L590" s="7">
        <v>-131250</v>
      </c>
      <c r="M590" s="7">
        <v>-175000</v>
      </c>
      <c r="N590" s="7">
        <v>-218750</v>
      </c>
      <c r="O590" s="7">
        <v>-262500</v>
      </c>
      <c r="P590" s="7">
        <v>-43750</v>
      </c>
    </row>
    <row r="591" spans="1:16" x14ac:dyDescent="0.2">
      <c r="A591" s="3">
        <v>237101</v>
      </c>
      <c r="B591" s="6" t="s">
        <v>569</v>
      </c>
      <c r="C591" s="6" t="s">
        <v>1149</v>
      </c>
      <c r="D591" s="7">
        <v>-107291.67</v>
      </c>
      <c r="E591" s="7">
        <v>-214583.34</v>
      </c>
      <c r="F591" s="7">
        <v>-321875.01</v>
      </c>
      <c r="G591" s="7">
        <v>-429166.68</v>
      </c>
      <c r="H591" s="7">
        <v>-536458.35</v>
      </c>
      <c r="I591" s="7">
        <v>-643750</v>
      </c>
      <c r="J591" s="7">
        <v>-107291.67</v>
      </c>
      <c r="K591" s="7">
        <v>-214583.34</v>
      </c>
      <c r="L591" s="7">
        <v>-321875.01</v>
      </c>
      <c r="M591" s="7">
        <v>-429166.68</v>
      </c>
      <c r="N591" s="7">
        <v>-536458.35</v>
      </c>
      <c r="O591" s="7">
        <v>-643750</v>
      </c>
      <c r="P591" s="7">
        <v>-107291.67</v>
      </c>
    </row>
    <row r="592" spans="1:16" x14ac:dyDescent="0.2">
      <c r="A592" s="3">
        <v>237102</v>
      </c>
      <c r="B592" s="6" t="s">
        <v>570</v>
      </c>
      <c r="C592" s="6" t="s">
        <v>1148</v>
      </c>
      <c r="D592" s="7">
        <v>-1678125</v>
      </c>
      <c r="E592" s="7">
        <v>-2013750</v>
      </c>
      <c r="F592" s="7">
        <v>-335625</v>
      </c>
      <c r="G592" s="7">
        <v>-671250</v>
      </c>
      <c r="H592" s="7">
        <v>-1006875</v>
      </c>
      <c r="I592" s="7">
        <v>-1342500</v>
      </c>
      <c r="J592" s="7">
        <v>-1678125</v>
      </c>
      <c r="K592" s="7">
        <v>-2013750</v>
      </c>
      <c r="L592" s="7">
        <v>-335625</v>
      </c>
      <c r="M592" s="7">
        <v>-671250</v>
      </c>
      <c r="N592" s="7">
        <v>-1006875</v>
      </c>
      <c r="O592" s="7">
        <v>-1342500</v>
      </c>
      <c r="P592" s="7">
        <v>-1678125</v>
      </c>
    </row>
    <row r="593" spans="1:16" x14ac:dyDescent="0.2">
      <c r="A593" s="3">
        <v>237103</v>
      </c>
      <c r="B593" s="6" t="s">
        <v>571</v>
      </c>
      <c r="C593" s="6" t="s">
        <v>1147</v>
      </c>
      <c r="D593" s="7">
        <v>-910694</v>
      </c>
      <c r="E593" s="7">
        <v>-87779</v>
      </c>
      <c r="F593" s="7">
        <v>-252364</v>
      </c>
      <c r="G593" s="7">
        <v>-416945</v>
      </c>
      <c r="H593" s="7">
        <v>-581530</v>
      </c>
      <c r="I593" s="7">
        <v>-746113</v>
      </c>
      <c r="J593" s="7">
        <v>-910696</v>
      </c>
      <c r="K593" s="7">
        <v>-87779</v>
      </c>
      <c r="L593" s="7">
        <v>-252362</v>
      </c>
      <c r="M593" s="7">
        <v>-416945</v>
      </c>
      <c r="N593" s="7">
        <v>-581528</v>
      </c>
      <c r="O593" s="7">
        <v>-746111</v>
      </c>
      <c r="P593" s="7">
        <v>-910694</v>
      </c>
    </row>
    <row r="594" spans="1:16" x14ac:dyDescent="0.2">
      <c r="A594" s="3">
        <v>237104</v>
      </c>
      <c r="B594" s="6" t="s">
        <v>572</v>
      </c>
      <c r="C594" s="6" t="s">
        <v>1146</v>
      </c>
      <c r="D594" s="7">
        <v>0</v>
      </c>
      <c r="E594" s="7">
        <v>0</v>
      </c>
      <c r="F594" s="7">
        <v>0</v>
      </c>
      <c r="G594" s="7">
        <v>0</v>
      </c>
      <c r="H594" s="7">
        <v>0</v>
      </c>
      <c r="I594" s="7">
        <v>0</v>
      </c>
      <c r="J594" s="7">
        <v>0</v>
      </c>
      <c r="K594" s="7">
        <v>0</v>
      </c>
      <c r="L594" s="7">
        <v>0</v>
      </c>
      <c r="M594" s="7">
        <v>-81107.53</v>
      </c>
      <c r="N594" s="7">
        <v>-213440.53</v>
      </c>
      <c r="O594" s="7">
        <v>-345773.53</v>
      </c>
      <c r="P594" s="7">
        <v>-478106.53</v>
      </c>
    </row>
    <row r="595" spans="1:16" x14ac:dyDescent="0.2">
      <c r="A595" s="3">
        <v>254000</v>
      </c>
      <c r="B595" s="6" t="s">
        <v>573</v>
      </c>
      <c r="C595" s="6" t="s">
        <v>1145</v>
      </c>
      <c r="D595" s="7">
        <v>-15582687.949999999</v>
      </c>
      <c r="E595" s="7">
        <v>-15582687.949999999</v>
      </c>
      <c r="F595" s="7">
        <v>-17673386.109999999</v>
      </c>
      <c r="G595" s="7">
        <v>-24155368.050000001</v>
      </c>
      <c r="H595" s="7">
        <v>-27678591.210000001</v>
      </c>
      <c r="I595" s="7">
        <v>-29454149.66</v>
      </c>
      <c r="J595" s="7">
        <v>-21351070.84</v>
      </c>
      <c r="K595" s="7">
        <v>-21656138.140000001</v>
      </c>
      <c r="L595" s="7">
        <v>-22312112.879999999</v>
      </c>
      <c r="M595" s="7">
        <v>-24661080.260000002</v>
      </c>
      <c r="N595" s="7">
        <v>-25820388.149999999</v>
      </c>
      <c r="O595" s="7">
        <v>-22188576.940000001</v>
      </c>
      <c r="P595" s="7">
        <v>-22188576.940000001</v>
      </c>
    </row>
    <row r="596" spans="1:16" x14ac:dyDescent="0.2">
      <c r="A596" s="3">
        <v>254640</v>
      </c>
      <c r="B596" s="6" t="s">
        <v>574</v>
      </c>
      <c r="C596" s="6" t="s">
        <v>1144</v>
      </c>
      <c r="D596" s="7">
        <v>-383000</v>
      </c>
      <c r="E596" s="7">
        <v>0</v>
      </c>
      <c r="F596" s="7">
        <v>0</v>
      </c>
      <c r="G596" s="7">
        <v>-1780000</v>
      </c>
      <c r="H596" s="7">
        <v>-1780000</v>
      </c>
      <c r="I596" s="7">
        <v>0</v>
      </c>
      <c r="J596" s="7">
        <v>-966000</v>
      </c>
      <c r="K596" s="7">
        <v>0</v>
      </c>
      <c r="L596" s="7">
        <v>0</v>
      </c>
      <c r="M596" s="7">
        <v>0</v>
      </c>
      <c r="N596" s="7">
        <v>0</v>
      </c>
      <c r="O596" s="7">
        <v>0</v>
      </c>
      <c r="P596" s="7">
        <v>0</v>
      </c>
    </row>
    <row r="597" spans="1:16" x14ac:dyDescent="0.2">
      <c r="A597" s="3">
        <v>254645</v>
      </c>
      <c r="B597" s="6" t="s">
        <v>574</v>
      </c>
      <c r="C597" s="6" t="s">
        <v>1143</v>
      </c>
      <c r="D597" s="7">
        <v>-1298000</v>
      </c>
      <c r="E597" s="7">
        <v>0</v>
      </c>
      <c r="F597" s="7">
        <v>0</v>
      </c>
      <c r="G597" s="7">
        <v>-1667000</v>
      </c>
      <c r="H597" s="7">
        <v>-1667000</v>
      </c>
      <c r="I597" s="7">
        <v>0</v>
      </c>
      <c r="J597" s="7">
        <v>-2420000</v>
      </c>
      <c r="K597" s="7">
        <v>0</v>
      </c>
      <c r="L597" s="7">
        <v>0</v>
      </c>
      <c r="M597" s="7">
        <v>-3031000</v>
      </c>
      <c r="N597" s="7">
        <v>-3031000</v>
      </c>
      <c r="O597" s="7">
        <v>0</v>
      </c>
      <c r="P597" s="7">
        <v>-2514000</v>
      </c>
    </row>
    <row r="598" spans="1:16" x14ac:dyDescent="0.2">
      <c r="A598" s="3">
        <v>254647</v>
      </c>
      <c r="B598" s="6" t="s">
        <v>575</v>
      </c>
      <c r="C598" s="6" t="s">
        <v>1142</v>
      </c>
      <c r="D598" s="7">
        <v>-564000</v>
      </c>
      <c r="E598" s="7">
        <v>0</v>
      </c>
      <c r="F598" s="7">
        <v>0</v>
      </c>
      <c r="G598" s="7">
        <v>-1414000</v>
      </c>
      <c r="H598" s="7">
        <v>-1414000</v>
      </c>
      <c r="I598" s="7">
        <v>0</v>
      </c>
      <c r="J598" s="7">
        <v>-1047000</v>
      </c>
      <c r="K598" s="7">
        <v>0</v>
      </c>
      <c r="L598" s="7">
        <v>0</v>
      </c>
      <c r="M598" s="7">
        <v>-901000</v>
      </c>
      <c r="N598" s="7">
        <v>-901000</v>
      </c>
      <c r="O598" s="7">
        <v>0</v>
      </c>
      <c r="P598" s="7">
        <v>-1803000</v>
      </c>
    </row>
    <row r="599" spans="1:16" x14ac:dyDescent="0.2">
      <c r="A599" s="3">
        <v>262640</v>
      </c>
      <c r="B599" s="6" t="s">
        <v>576</v>
      </c>
      <c r="C599" s="6" t="s">
        <v>1141</v>
      </c>
      <c r="D599" s="7">
        <v>-36671000</v>
      </c>
      <c r="E599" s="7">
        <v>0</v>
      </c>
      <c r="F599" s="7">
        <v>0</v>
      </c>
      <c r="G599" s="7">
        <v>-23997000</v>
      </c>
      <c r="H599" s="7">
        <v>-23997000</v>
      </c>
      <c r="I599" s="7">
        <v>0</v>
      </c>
      <c r="J599" s="7">
        <v>-25150000</v>
      </c>
      <c r="K599" s="7">
        <v>0</v>
      </c>
      <c r="L599" s="7">
        <v>0</v>
      </c>
      <c r="M599" s="7">
        <v>-46289087</v>
      </c>
      <c r="N599" s="7">
        <v>-46289087</v>
      </c>
      <c r="O599" s="7">
        <v>0</v>
      </c>
      <c r="P599" s="7">
        <v>-55732000</v>
      </c>
    </row>
    <row r="600" spans="1:16" x14ac:dyDescent="0.2">
      <c r="A600" s="3">
        <v>262645</v>
      </c>
      <c r="B600" s="6" t="s">
        <v>577</v>
      </c>
      <c r="C600" s="6" t="s">
        <v>1140</v>
      </c>
      <c r="D600" s="7">
        <v>-99000</v>
      </c>
      <c r="E600" s="7">
        <v>0</v>
      </c>
      <c r="F600" s="7">
        <v>0</v>
      </c>
      <c r="G600" s="7">
        <v>-57000</v>
      </c>
      <c r="H600" s="7">
        <v>-57000</v>
      </c>
      <c r="I600" s="7">
        <v>0</v>
      </c>
      <c r="J600" s="7">
        <v>-106000</v>
      </c>
      <c r="K600" s="7">
        <v>0</v>
      </c>
      <c r="L600" s="7">
        <v>0</v>
      </c>
      <c r="M600" s="7">
        <v>-153000</v>
      </c>
      <c r="N600" s="7">
        <v>-153000</v>
      </c>
      <c r="O600" s="7">
        <v>0</v>
      </c>
      <c r="P600" s="7">
        <v>-120000</v>
      </c>
    </row>
    <row r="601" spans="1:16" x14ac:dyDescent="0.2">
      <c r="A601" s="3">
        <v>262648</v>
      </c>
      <c r="B601" s="6" t="s">
        <v>578</v>
      </c>
      <c r="C601" s="6" t="s">
        <v>1139</v>
      </c>
      <c r="D601" s="7">
        <v>-1667000</v>
      </c>
      <c r="E601" s="7">
        <v>0</v>
      </c>
      <c r="F601" s="7">
        <v>0</v>
      </c>
      <c r="G601" s="7">
        <v>-1601000</v>
      </c>
      <c r="H601" s="7">
        <v>-1601000</v>
      </c>
      <c r="I601" s="7">
        <v>0</v>
      </c>
      <c r="J601" s="7">
        <v>-730000</v>
      </c>
      <c r="K601" s="7">
        <v>0</v>
      </c>
      <c r="L601" s="7">
        <v>0</v>
      </c>
      <c r="M601" s="7">
        <v>-209000</v>
      </c>
      <c r="N601" s="7">
        <v>-209000</v>
      </c>
      <c r="O601" s="7">
        <v>0</v>
      </c>
      <c r="P601" s="7">
        <v>0</v>
      </c>
    </row>
    <row r="602" spans="1:16" x14ac:dyDescent="0.2">
      <c r="A602" s="3">
        <v>238000</v>
      </c>
      <c r="B602" s="6" t="s">
        <v>579</v>
      </c>
      <c r="C602" s="6" t="s">
        <v>1138</v>
      </c>
      <c r="D602" s="7">
        <v>0</v>
      </c>
      <c r="E602" s="7">
        <v>-11600889.720000001</v>
      </c>
      <c r="F602" s="7">
        <v>0</v>
      </c>
      <c r="G602" s="7">
        <v>0</v>
      </c>
      <c r="H602" s="7">
        <v>-11602673.220000001</v>
      </c>
      <c r="I602" s="7">
        <v>0</v>
      </c>
      <c r="J602" s="7">
        <v>0</v>
      </c>
      <c r="K602" s="7">
        <v>-11603271.35</v>
      </c>
      <c r="L602" s="7">
        <v>0</v>
      </c>
      <c r="M602" s="7">
        <v>0</v>
      </c>
      <c r="N602" s="7">
        <v>-11883339.630000001</v>
      </c>
      <c r="O602" s="7">
        <v>16942.87</v>
      </c>
      <c r="P602" s="7">
        <v>0</v>
      </c>
    </row>
    <row r="603" spans="1:16" x14ac:dyDescent="0.2">
      <c r="A603" s="3">
        <v>235000</v>
      </c>
      <c r="B603" s="6" t="s">
        <v>580</v>
      </c>
      <c r="C603" s="6" t="s">
        <v>1137</v>
      </c>
      <c r="D603" s="7">
        <v>-5558736.7999999998</v>
      </c>
      <c r="E603" s="7">
        <v>-5552096.8099999996</v>
      </c>
      <c r="F603" s="7">
        <v>-5544550.0700000003</v>
      </c>
      <c r="G603" s="7">
        <v>-5526155.2599999998</v>
      </c>
      <c r="H603" s="7">
        <v>-5521026.0700000003</v>
      </c>
      <c r="I603" s="7">
        <v>-5649694.6200000001</v>
      </c>
      <c r="J603" s="7">
        <v>-5612679.1799999997</v>
      </c>
      <c r="K603" s="7">
        <v>-5468858.1399999997</v>
      </c>
      <c r="L603" s="7">
        <v>-5526825.9800000004</v>
      </c>
      <c r="M603" s="7">
        <v>-5537419.0300000003</v>
      </c>
      <c r="N603" s="7">
        <v>-5613566.9900000002</v>
      </c>
      <c r="O603" s="7">
        <v>-5657704.6699999999</v>
      </c>
      <c r="P603" s="7">
        <v>-5730098.5700000003</v>
      </c>
    </row>
    <row r="604" spans="1:16" x14ac:dyDescent="0.2">
      <c r="A604" s="3">
        <v>235001</v>
      </c>
      <c r="B604" s="6" t="s">
        <v>581</v>
      </c>
      <c r="C604" s="6" t="s">
        <v>1136</v>
      </c>
      <c r="D604" s="7">
        <v>-13147.71</v>
      </c>
      <c r="E604" s="7">
        <v>-12884.82</v>
      </c>
      <c r="F604" s="7">
        <v>-12596.45</v>
      </c>
      <c r="G604" s="7">
        <v>-11851.37</v>
      </c>
      <c r="H604" s="7">
        <v>-11723.89</v>
      </c>
      <c r="I604" s="7">
        <v>-11619.82</v>
      </c>
      <c r="J604" s="7">
        <v>-11517.71</v>
      </c>
      <c r="K604" s="7">
        <v>-11480.74</v>
      </c>
      <c r="L604" s="7">
        <v>-11405.13</v>
      </c>
      <c r="M604" s="7">
        <v>-11647.29</v>
      </c>
      <c r="N604" s="7">
        <v>-11906.67</v>
      </c>
      <c r="O604" s="7">
        <v>-12157.82</v>
      </c>
      <c r="P604" s="7">
        <v>-12888.17</v>
      </c>
    </row>
    <row r="605" spans="1:16" x14ac:dyDescent="0.2">
      <c r="A605" s="3">
        <v>235005</v>
      </c>
      <c r="B605" s="6" t="s">
        <v>582</v>
      </c>
      <c r="C605" s="6" t="s">
        <v>1135</v>
      </c>
      <c r="D605" s="7">
        <v>-115193.89</v>
      </c>
      <c r="E605" s="7">
        <v>-106310.07</v>
      </c>
      <c r="F605" s="7">
        <v>-113387.33</v>
      </c>
      <c r="G605" s="7">
        <v>-107634.42</v>
      </c>
      <c r="H605" s="7">
        <v>-93010.65</v>
      </c>
      <c r="I605" s="7">
        <v>-96070.92</v>
      </c>
      <c r="J605" s="7">
        <v>-25563.45</v>
      </c>
      <c r="K605" s="7">
        <v>-31400.080000000002</v>
      </c>
      <c r="L605" s="7">
        <v>-26585.58</v>
      </c>
      <c r="M605" s="7">
        <v>-35810.629999999997</v>
      </c>
      <c r="N605" s="7">
        <v>-41499.440000000002</v>
      </c>
      <c r="O605" s="7">
        <v>-173948.18</v>
      </c>
      <c r="P605" s="7">
        <v>-168353.55</v>
      </c>
    </row>
    <row r="606" spans="1:16" x14ac:dyDescent="0.2">
      <c r="A606" s="3">
        <v>252040</v>
      </c>
      <c r="B606" s="6" t="s">
        <v>583</v>
      </c>
      <c r="C606" s="6" t="s">
        <v>1134</v>
      </c>
      <c r="D606" s="7">
        <v>0</v>
      </c>
      <c r="E606" s="7">
        <v>0</v>
      </c>
      <c r="F606" s="7">
        <v>0</v>
      </c>
      <c r="G606" s="7">
        <v>0</v>
      </c>
      <c r="H606" s="7">
        <v>0</v>
      </c>
      <c r="I606" s="7">
        <v>0</v>
      </c>
      <c r="J606" s="7">
        <v>0</v>
      </c>
      <c r="K606" s="7">
        <v>0</v>
      </c>
      <c r="L606" s="7">
        <v>0</v>
      </c>
      <c r="M606" s="7">
        <v>0</v>
      </c>
      <c r="N606" s="7">
        <v>0</v>
      </c>
      <c r="O606" s="7">
        <v>0</v>
      </c>
      <c r="P606" s="7">
        <v>0</v>
      </c>
    </row>
    <row r="607" spans="1:16" x14ac:dyDescent="0.2">
      <c r="A607" s="3">
        <v>241101</v>
      </c>
      <c r="B607" s="6" t="s">
        <v>446</v>
      </c>
      <c r="C607" s="6" t="s">
        <v>1133</v>
      </c>
      <c r="D607" s="7">
        <v>-986973.2</v>
      </c>
      <c r="E607" s="7">
        <v>-1624836.43</v>
      </c>
      <c r="F607" s="7">
        <v>-1145081.72</v>
      </c>
      <c r="G607" s="7">
        <v>-1644184.04</v>
      </c>
      <c r="H607" s="7">
        <v>-2018440.08</v>
      </c>
      <c r="I607" s="7">
        <v>-672930.23</v>
      </c>
      <c r="J607" s="7">
        <v>-820888.86</v>
      </c>
      <c r="K607" s="7">
        <v>-965502.9</v>
      </c>
      <c r="L607" s="7">
        <v>-272352</v>
      </c>
      <c r="M607" s="7">
        <v>-400934.75</v>
      </c>
      <c r="N607" s="7">
        <v>-566630.16</v>
      </c>
      <c r="O607" s="7">
        <v>-483425.7</v>
      </c>
      <c r="P607" s="7">
        <v>-1011344.16</v>
      </c>
    </row>
    <row r="608" spans="1:16" x14ac:dyDescent="0.2">
      <c r="A608" s="3">
        <v>241102</v>
      </c>
      <c r="B608" s="6" t="s">
        <v>447</v>
      </c>
      <c r="C608" s="6" t="s">
        <v>1132</v>
      </c>
      <c r="D608" s="7">
        <v>-38408.870000000003</v>
      </c>
      <c r="E608" s="7">
        <v>-44498.879999999997</v>
      </c>
      <c r="F608" s="7">
        <v>-36135.08</v>
      </c>
      <c r="G608" s="7">
        <v>-34235.879999999997</v>
      </c>
      <c r="H608" s="7">
        <v>-26883.67</v>
      </c>
      <c r="I608" s="7">
        <v>-21201.94</v>
      </c>
      <c r="J608" s="7">
        <v>-10027.629999999999</v>
      </c>
      <c r="K608" s="7">
        <v>-9885.2000000000007</v>
      </c>
      <c r="L608" s="7">
        <v>-8946.86</v>
      </c>
      <c r="M608" s="7">
        <v>-9401.91</v>
      </c>
      <c r="N608" s="7">
        <v>-11789.83</v>
      </c>
      <c r="O608" s="7">
        <v>-22593.97</v>
      </c>
      <c r="P608" s="7">
        <v>-40162.78</v>
      </c>
    </row>
    <row r="609" spans="1:16" x14ac:dyDescent="0.2">
      <c r="A609" s="3">
        <v>241103</v>
      </c>
      <c r="B609" s="6" t="s">
        <v>448</v>
      </c>
      <c r="C609" s="6" t="s">
        <v>1131</v>
      </c>
      <c r="D609" s="7">
        <v>-5405</v>
      </c>
      <c r="E609" s="7">
        <v>-6405.42</v>
      </c>
      <c r="F609" s="7">
        <v>-1821.25</v>
      </c>
      <c r="G609" s="7">
        <v>-2710.36</v>
      </c>
      <c r="H609" s="7">
        <v>-3324.39</v>
      </c>
      <c r="I609" s="7">
        <v>-3767.74</v>
      </c>
      <c r="J609" s="7">
        <v>-4014.61</v>
      </c>
      <c r="K609" s="7">
        <v>-4196.1000000000004</v>
      </c>
      <c r="L609" s="7">
        <v>-4352.29</v>
      </c>
      <c r="M609" s="7">
        <v>-4497.6499999999996</v>
      </c>
      <c r="N609" s="7">
        <v>-4671.4399999999996</v>
      </c>
      <c r="O609" s="7">
        <v>-5054.51</v>
      </c>
      <c r="P609" s="7">
        <v>-5892.31</v>
      </c>
    </row>
    <row r="610" spans="1:16" x14ac:dyDescent="0.2">
      <c r="A610" s="3">
        <v>241104</v>
      </c>
      <c r="B610" s="6" t="s">
        <v>449</v>
      </c>
      <c r="C610" s="6" t="s">
        <v>1130</v>
      </c>
      <c r="D610" s="7">
        <v>-38035.300000000003</v>
      </c>
      <c r="E610" s="7">
        <v>-43976.68</v>
      </c>
      <c r="F610" s="7">
        <v>-35222.85</v>
      </c>
      <c r="G610" s="7">
        <v>-33696.46</v>
      </c>
      <c r="H610" s="7">
        <v>-26449.73</v>
      </c>
      <c r="I610" s="7">
        <v>-24262.75</v>
      </c>
      <c r="J610" s="7">
        <v>-10465.299999999999</v>
      </c>
      <c r="K610" s="7">
        <v>-10549.9</v>
      </c>
      <c r="L610" s="7">
        <v>-9096.52</v>
      </c>
      <c r="M610" s="7">
        <v>-9108.99</v>
      </c>
      <c r="N610" s="7">
        <v>-12409.53</v>
      </c>
      <c r="O610" s="7">
        <v>-23929.9</v>
      </c>
      <c r="P610" s="7">
        <v>-31640.37</v>
      </c>
    </row>
    <row r="611" spans="1:16" x14ac:dyDescent="0.2">
      <c r="A611" s="3">
        <v>241105</v>
      </c>
      <c r="B611" s="6" t="s">
        <v>450</v>
      </c>
      <c r="C611" s="6" t="s">
        <v>1129</v>
      </c>
      <c r="D611" s="7">
        <v>-49593.97</v>
      </c>
      <c r="E611" s="7">
        <v>-59057.34</v>
      </c>
      <c r="F611" s="7">
        <v>-16564.099999999999</v>
      </c>
      <c r="G611" s="7">
        <v>-23057.23</v>
      </c>
      <c r="H611" s="7">
        <v>-27483.55</v>
      </c>
      <c r="I611" s="7">
        <v>-30886.9</v>
      </c>
      <c r="J611" s="7">
        <v>-32504.91</v>
      </c>
      <c r="K611" s="7">
        <v>-34222.519999999997</v>
      </c>
      <c r="L611" s="7">
        <v>-35775.82</v>
      </c>
      <c r="M611" s="7">
        <v>-37362.71</v>
      </c>
      <c r="N611" s="7">
        <v>-39460.93</v>
      </c>
      <c r="O611" s="7">
        <v>-43890.68</v>
      </c>
      <c r="P611" s="7">
        <v>-51776.52</v>
      </c>
    </row>
    <row r="612" spans="1:16" x14ac:dyDescent="0.2">
      <c r="A612" s="3">
        <v>241107</v>
      </c>
      <c r="B612" s="6" t="s">
        <v>452</v>
      </c>
      <c r="C612" s="6" t="s">
        <v>1128</v>
      </c>
      <c r="D612" s="7">
        <v>-2605.75</v>
      </c>
      <c r="E612" s="7">
        <v>-4358.2299999999996</v>
      </c>
      <c r="F612" s="7">
        <v>-3175.04</v>
      </c>
      <c r="G612" s="7">
        <v>-4824.18</v>
      </c>
      <c r="H612" s="7">
        <v>-5983.05</v>
      </c>
      <c r="I612" s="7">
        <v>-2036.99</v>
      </c>
      <c r="J612" s="7">
        <v>-2504.77</v>
      </c>
      <c r="K612" s="7">
        <v>-2903.3</v>
      </c>
      <c r="L612" s="7">
        <v>-760.91</v>
      </c>
      <c r="M612" s="7">
        <v>-1098.8900000000001</v>
      </c>
      <c r="N612" s="7">
        <v>-1500.65</v>
      </c>
      <c r="O612" s="7">
        <v>-1102.0899999999999</v>
      </c>
      <c r="P612" s="7">
        <v>-2551.81</v>
      </c>
    </row>
    <row r="613" spans="1:16" x14ac:dyDescent="0.2">
      <c r="A613" s="3">
        <v>241108</v>
      </c>
      <c r="B613" s="6" t="s">
        <v>453</v>
      </c>
      <c r="C613" s="6" t="s">
        <v>1127</v>
      </c>
      <c r="D613" s="7">
        <v>-23327.06</v>
      </c>
      <c r="E613" s="7">
        <v>-21722.37</v>
      </c>
      <c r="F613" s="7">
        <v>-19467.89</v>
      </c>
      <c r="G613" s="7">
        <v>-18302.259999999998</v>
      </c>
      <c r="H613" s="7">
        <v>-15939.92</v>
      </c>
      <c r="I613" s="7">
        <v>-14378.96</v>
      </c>
      <c r="J613" s="7">
        <v>-7560.29</v>
      </c>
      <c r="K613" s="7">
        <v>-9831.06</v>
      </c>
      <c r="L613" s="7">
        <v>-8985.4699999999993</v>
      </c>
      <c r="M613" s="7">
        <v>-8981.1299999999992</v>
      </c>
      <c r="N613" s="7">
        <v>-11826.31</v>
      </c>
      <c r="O613" s="7">
        <v>-16392.75</v>
      </c>
      <c r="P613" s="7">
        <v>-22221.919999999998</v>
      </c>
    </row>
    <row r="614" spans="1:16" x14ac:dyDescent="0.2">
      <c r="A614" s="3">
        <v>241109</v>
      </c>
      <c r="B614" s="6" t="s">
        <v>454</v>
      </c>
      <c r="C614" s="6" t="s">
        <v>1126</v>
      </c>
      <c r="D614" s="7">
        <v>-46740.1</v>
      </c>
      <c r="E614" s="7">
        <v>-65581.81</v>
      </c>
      <c r="F614" s="7">
        <v>-35658.17</v>
      </c>
      <c r="G614" s="7">
        <v>-50081.94</v>
      </c>
      <c r="H614" s="7">
        <v>-61294.09</v>
      </c>
      <c r="I614" s="7">
        <v>-69133.789999999994</v>
      </c>
      <c r="J614" s="7">
        <v>-72514.92</v>
      </c>
      <c r="K614" s="7">
        <v>-76410.679999999993</v>
      </c>
      <c r="L614" s="7">
        <v>-79704.2</v>
      </c>
      <c r="M614" s="7">
        <v>-11268.34</v>
      </c>
      <c r="N614" s="7">
        <v>-16968.400000000001</v>
      </c>
      <c r="O614" s="7">
        <v>-29964.19</v>
      </c>
      <c r="P614" s="7">
        <v>-49708.92</v>
      </c>
    </row>
    <row r="615" spans="1:16" x14ac:dyDescent="0.2">
      <c r="A615" s="3">
        <v>241110</v>
      </c>
      <c r="B615" s="6" t="s">
        <v>584</v>
      </c>
      <c r="C615" s="6" t="s">
        <v>1125</v>
      </c>
      <c r="D615" s="7">
        <v>-17023.48</v>
      </c>
      <c r="E615" s="7">
        <v>-19862.71</v>
      </c>
      <c r="F615" s="7">
        <v>-5134.05</v>
      </c>
      <c r="G615" s="7">
        <v>-7428.2</v>
      </c>
      <c r="H615" s="7">
        <v>-9227.1299999999992</v>
      </c>
      <c r="I615" s="7">
        <v>-3274.08</v>
      </c>
      <c r="J615" s="7">
        <v>-4036.6</v>
      </c>
      <c r="K615" s="7">
        <v>-4675.21</v>
      </c>
      <c r="L615" s="7">
        <v>-1173.48</v>
      </c>
      <c r="M615" s="7">
        <v>-1748.41</v>
      </c>
      <c r="N615" s="7">
        <v>-579.77</v>
      </c>
      <c r="O615" s="7">
        <v>-1775.58</v>
      </c>
      <c r="P615" s="7">
        <v>-4028.86</v>
      </c>
    </row>
    <row r="616" spans="1:16" x14ac:dyDescent="0.2">
      <c r="A616" s="3">
        <v>241111</v>
      </c>
      <c r="B616" s="6" t="s">
        <v>456</v>
      </c>
      <c r="C616" s="6" t="s">
        <v>1124</v>
      </c>
      <c r="D616" s="7">
        <v>-218896.77</v>
      </c>
      <c r="E616" s="7">
        <v>-364941.49</v>
      </c>
      <c r="F616" s="7">
        <v>-260850.93</v>
      </c>
      <c r="G616" s="7">
        <v>-380953.77</v>
      </c>
      <c r="H616" s="7">
        <v>-475400.01</v>
      </c>
      <c r="I616" s="7">
        <v>-167092.29</v>
      </c>
      <c r="J616" s="7">
        <v>-206845.38</v>
      </c>
      <c r="K616" s="7">
        <v>-243768.14</v>
      </c>
      <c r="L616" s="7">
        <v>-71328.33</v>
      </c>
      <c r="M616" s="7">
        <v>-103474.76</v>
      </c>
      <c r="N616" s="7">
        <v>-141418.04999999999</v>
      </c>
      <c r="O616" s="7">
        <v>-104841.25</v>
      </c>
      <c r="P616" s="7">
        <v>-222961.69</v>
      </c>
    </row>
    <row r="617" spans="1:16" x14ac:dyDescent="0.2">
      <c r="A617" s="3">
        <v>241112</v>
      </c>
      <c r="B617" s="6" t="s">
        <v>585</v>
      </c>
      <c r="C617" s="6" t="s">
        <v>1123</v>
      </c>
      <c r="D617" s="7">
        <v>-14057.08</v>
      </c>
      <c r="E617" s="7">
        <v>-9314.14</v>
      </c>
      <c r="F617" s="7">
        <v>-16457.55</v>
      </c>
      <c r="G617" s="7">
        <v>-23833.81</v>
      </c>
      <c r="H617" s="7">
        <v>-6095.86</v>
      </c>
      <c r="I617" s="7">
        <v>-10871.83</v>
      </c>
      <c r="J617" s="7">
        <v>-13645.5</v>
      </c>
      <c r="K617" s="7">
        <v>-2374.08</v>
      </c>
      <c r="L617" s="7">
        <v>-4386.01</v>
      </c>
      <c r="M617" s="7">
        <v>-7179.57</v>
      </c>
      <c r="N617" s="7">
        <v>-2249.1799999999998</v>
      </c>
      <c r="O617" s="7">
        <v>-6850.77</v>
      </c>
      <c r="P617" s="7">
        <v>-14590.6</v>
      </c>
    </row>
    <row r="618" spans="1:16" x14ac:dyDescent="0.2">
      <c r="A618" s="3">
        <v>241113</v>
      </c>
      <c r="B618" s="6" t="s">
        <v>458</v>
      </c>
      <c r="C618" s="6" t="s">
        <v>1122</v>
      </c>
      <c r="D618" s="7">
        <v>-37196.080000000002</v>
      </c>
      <c r="E618" s="7">
        <v>-60134.81</v>
      </c>
      <c r="F618" s="7">
        <v>-41138.21</v>
      </c>
      <c r="G618" s="7">
        <v>-56157.29</v>
      </c>
      <c r="H618" s="7">
        <v>-69327.8</v>
      </c>
      <c r="I618" s="7">
        <v>-22508.07</v>
      </c>
      <c r="J618" s="7">
        <v>-26890.9</v>
      </c>
      <c r="K618" s="7">
        <v>-31772.62</v>
      </c>
      <c r="L618" s="7">
        <v>-9337.43</v>
      </c>
      <c r="M618" s="7">
        <v>-14085.57</v>
      </c>
      <c r="N618" s="7">
        <v>-20112.23</v>
      </c>
      <c r="O618" s="7">
        <v>-17230.73</v>
      </c>
      <c r="P618" s="7">
        <v>-35172.79</v>
      </c>
    </row>
    <row r="619" spans="1:16" x14ac:dyDescent="0.2">
      <c r="A619" s="3">
        <v>241114</v>
      </c>
      <c r="B619" s="6" t="s">
        <v>459</v>
      </c>
      <c r="C619" s="6" t="s">
        <v>1121</v>
      </c>
      <c r="D619" s="7">
        <v>-75608.800000000003</v>
      </c>
      <c r="E619" s="7">
        <v>-104506.58</v>
      </c>
      <c r="F619" s="7">
        <v>-130560.76</v>
      </c>
      <c r="G619" s="7">
        <v>-77691.360000000001</v>
      </c>
      <c r="H619" s="7">
        <v>-94298.64</v>
      </c>
      <c r="I619" s="7">
        <v>-107007.57</v>
      </c>
      <c r="J619" s="7">
        <v>-112846.53</v>
      </c>
      <c r="K619" s="7">
        <v>-118732.8</v>
      </c>
      <c r="L619" s="7">
        <v>-124095.51</v>
      </c>
      <c r="M619" s="7">
        <v>-17331.650000000001</v>
      </c>
      <c r="N619" s="7">
        <v>-27143.119999999999</v>
      </c>
      <c r="O619" s="7">
        <v>-49179.25</v>
      </c>
      <c r="P619" s="7">
        <v>-79081.56</v>
      </c>
    </row>
    <row r="620" spans="1:16" x14ac:dyDescent="0.2">
      <c r="A620" s="3">
        <v>241115</v>
      </c>
      <c r="B620" s="6" t="s">
        <v>460</v>
      </c>
      <c r="C620" s="6" t="s">
        <v>1120</v>
      </c>
      <c r="D620" s="7">
        <v>-23087.35</v>
      </c>
      <c r="E620" s="7">
        <v>-16474.59</v>
      </c>
      <c r="F620" s="7">
        <v>-30652.17</v>
      </c>
      <c r="G620" s="7">
        <v>-44719.54</v>
      </c>
      <c r="H620" s="7">
        <v>-10865.5</v>
      </c>
      <c r="I620" s="7">
        <v>-19355.759999999998</v>
      </c>
      <c r="J620" s="7">
        <v>-24081.05</v>
      </c>
      <c r="K620" s="7">
        <v>-4236.33</v>
      </c>
      <c r="L620" s="7">
        <v>-7494.33</v>
      </c>
      <c r="M620" s="7">
        <v>-11236.7</v>
      </c>
      <c r="N620" s="7">
        <v>-3808.25</v>
      </c>
      <c r="O620" s="7">
        <v>-10540.74</v>
      </c>
      <c r="P620" s="7">
        <v>-22564.06</v>
      </c>
    </row>
    <row r="621" spans="1:16" x14ac:dyDescent="0.2">
      <c r="A621" s="3">
        <v>241118</v>
      </c>
      <c r="B621" s="6" t="s">
        <v>462</v>
      </c>
      <c r="C621" s="6" t="s">
        <v>1119</v>
      </c>
      <c r="D621" s="7">
        <v>-66874.679999999993</v>
      </c>
      <c r="E621" s="7">
        <v>-77005.84</v>
      </c>
      <c r="F621" s="7">
        <v>-20462.75</v>
      </c>
      <c r="G621" s="7">
        <v>-30039.37</v>
      </c>
      <c r="H621" s="7">
        <v>-37847.78</v>
      </c>
      <c r="I621" s="7">
        <v>-44020.9</v>
      </c>
      <c r="J621" s="7">
        <v>-48697.07</v>
      </c>
      <c r="K621" s="7">
        <v>-50526.11</v>
      </c>
      <c r="L621" s="7">
        <v>-52688.97</v>
      </c>
      <c r="M621" s="7">
        <v>-54697.53</v>
      </c>
      <c r="N621" s="7">
        <v>-56853.08</v>
      </c>
      <c r="O621" s="7">
        <v>-60564.69</v>
      </c>
      <c r="P621" s="7">
        <v>-69012.490000000005</v>
      </c>
    </row>
    <row r="622" spans="1:16" x14ac:dyDescent="0.2">
      <c r="A622" s="3">
        <v>241119</v>
      </c>
      <c r="B622" s="6" t="s">
        <v>463</v>
      </c>
      <c r="C622" s="6" t="s">
        <v>1118</v>
      </c>
      <c r="D622" s="7">
        <v>-7669.4</v>
      </c>
      <c r="E622" s="7">
        <v>-4717.9799999999996</v>
      </c>
      <c r="F622" s="7">
        <v>-8716.5</v>
      </c>
      <c r="G622" s="7">
        <v>-12372.5</v>
      </c>
      <c r="H622" s="7">
        <v>-2889.86</v>
      </c>
      <c r="I622" s="7">
        <v>-5196.8500000000004</v>
      </c>
      <c r="J622" s="7">
        <v>-6401.54</v>
      </c>
      <c r="K622" s="7">
        <v>-1156.44</v>
      </c>
      <c r="L622" s="7">
        <v>-2206.79</v>
      </c>
      <c r="M622" s="7">
        <v>-3320.3</v>
      </c>
      <c r="N622" s="7">
        <v>-1517.12</v>
      </c>
      <c r="O622" s="7">
        <v>-4059.9</v>
      </c>
      <c r="P622" s="7">
        <v>-8143.16</v>
      </c>
    </row>
    <row r="623" spans="1:16" x14ac:dyDescent="0.2">
      <c r="A623" s="3">
        <v>241120</v>
      </c>
      <c r="B623" s="6" t="s">
        <v>464</v>
      </c>
      <c r="C623" s="6" t="s">
        <v>1117</v>
      </c>
      <c r="D623" s="7">
        <v>-28606.04</v>
      </c>
      <c r="E623" s="7">
        <v>-33685.870000000003</v>
      </c>
      <c r="F623" s="7">
        <v>-9165.19</v>
      </c>
      <c r="G623" s="7">
        <v>-13021.56</v>
      </c>
      <c r="H623" s="7">
        <v>-15866.55</v>
      </c>
      <c r="I623" s="7">
        <v>-18046.62</v>
      </c>
      <c r="J623" s="7">
        <v>-19198.330000000002</v>
      </c>
      <c r="K623" s="7">
        <v>-20241.099999999999</v>
      </c>
      <c r="L623" s="7">
        <v>-21126.17</v>
      </c>
      <c r="M623" s="7">
        <v>-22054.28</v>
      </c>
      <c r="N623" s="7">
        <v>-23229.45</v>
      </c>
      <c r="O623" s="7">
        <v>-25565.8</v>
      </c>
      <c r="P623" s="7">
        <v>-29887.37</v>
      </c>
    </row>
    <row r="624" spans="1:16" x14ac:dyDescent="0.2">
      <c r="A624" s="3">
        <v>241121</v>
      </c>
      <c r="B624" s="6" t="s">
        <v>586</v>
      </c>
      <c r="C624" s="6" t="s">
        <v>1116</v>
      </c>
      <c r="D624" s="7">
        <v>-187231.04</v>
      </c>
      <c r="E624" s="7">
        <v>-221897.68</v>
      </c>
      <c r="F624" s="7">
        <v>-61100.47</v>
      </c>
      <c r="G624" s="7">
        <v>-88762.7</v>
      </c>
      <c r="H624" s="7">
        <v>-109207.92</v>
      </c>
      <c r="I624" s="7">
        <v>-125706.13</v>
      </c>
      <c r="J624" s="7">
        <v>-133324.71</v>
      </c>
      <c r="K624" s="7">
        <v>-140944.92000000001</v>
      </c>
      <c r="L624" s="7">
        <v>-147851.60999999999</v>
      </c>
      <c r="M624" s="7">
        <v>-154554.65</v>
      </c>
      <c r="N624" s="7">
        <v>-162669.04</v>
      </c>
      <c r="O624" s="7">
        <v>-178464.3</v>
      </c>
      <c r="P624" s="7">
        <v>-208011.63</v>
      </c>
    </row>
    <row r="625" spans="1:16" x14ac:dyDescent="0.2">
      <c r="A625" s="3">
        <v>241122</v>
      </c>
      <c r="B625" s="6" t="s">
        <v>466</v>
      </c>
      <c r="C625" s="6" t="s">
        <v>1115</v>
      </c>
      <c r="D625" s="7">
        <v>0</v>
      </c>
      <c r="E625" s="7">
        <v>0</v>
      </c>
      <c r="F625" s="7">
        <v>0</v>
      </c>
      <c r="G625" s="7">
        <v>0</v>
      </c>
      <c r="H625" s="7">
        <v>0</v>
      </c>
      <c r="I625" s="7">
        <v>0</v>
      </c>
      <c r="J625" s="7">
        <v>-0.79</v>
      </c>
      <c r="K625" s="7">
        <v>-1689.18</v>
      </c>
      <c r="L625" s="7">
        <v>-10764.87</v>
      </c>
      <c r="M625" s="7">
        <v>-19076.060000000001</v>
      </c>
      <c r="N625" s="7">
        <v>-28705.86</v>
      </c>
      <c r="O625" s="7">
        <v>-29335.919999999998</v>
      </c>
      <c r="P625" s="7">
        <v>-68616.28</v>
      </c>
    </row>
    <row r="626" spans="1:16" x14ac:dyDescent="0.2">
      <c r="A626" s="3">
        <v>241123</v>
      </c>
      <c r="B626" s="6" t="s">
        <v>467</v>
      </c>
      <c r="C626" s="6" t="s">
        <v>1114</v>
      </c>
      <c r="D626" s="7">
        <v>-94972.05</v>
      </c>
      <c r="E626" s="7">
        <v>-111971.11</v>
      </c>
      <c r="F626" s="7">
        <v>-31462.28</v>
      </c>
      <c r="G626" s="7">
        <v>-42833.49</v>
      </c>
      <c r="H626" s="7">
        <v>-52266.35</v>
      </c>
      <c r="I626" s="7">
        <v>-59254.83</v>
      </c>
      <c r="J626" s="7">
        <v>-62510.04</v>
      </c>
      <c r="K626" s="7">
        <v>-65845.740000000005</v>
      </c>
      <c r="L626" s="7">
        <v>-68794.600000000006</v>
      </c>
      <c r="M626" s="7">
        <v>-71950.460000000006</v>
      </c>
      <c r="N626" s="7">
        <v>-76436.28</v>
      </c>
      <c r="O626" s="7">
        <v>-85948.65</v>
      </c>
      <c r="P626" s="7">
        <v>-101575.84</v>
      </c>
    </row>
    <row r="627" spans="1:16" x14ac:dyDescent="0.2">
      <c r="A627" s="3">
        <v>241124</v>
      </c>
      <c r="B627" s="6" t="s">
        <v>468</v>
      </c>
      <c r="C627" s="6" t="s">
        <v>1113</v>
      </c>
      <c r="D627" s="7">
        <v>-99870.69</v>
      </c>
      <c r="E627" s="7">
        <v>-118480.8</v>
      </c>
      <c r="F627" s="7">
        <v>-32537.48</v>
      </c>
      <c r="G627" s="7">
        <v>-46109.440000000002</v>
      </c>
      <c r="H627" s="7">
        <v>-56738.68</v>
      </c>
      <c r="I627" s="7">
        <v>-64528.81</v>
      </c>
      <c r="J627" s="7">
        <v>-68267.06</v>
      </c>
      <c r="K627" s="7">
        <v>-71930.38</v>
      </c>
      <c r="L627" s="7">
        <v>-75346.31</v>
      </c>
      <c r="M627" s="7">
        <v>-78787.48</v>
      </c>
      <c r="N627" s="7">
        <v>-83849.63</v>
      </c>
      <c r="O627" s="7">
        <v>-93255.66</v>
      </c>
      <c r="P627" s="7">
        <v>-109280.62</v>
      </c>
    </row>
    <row r="628" spans="1:16" x14ac:dyDescent="0.2">
      <c r="A628" s="3">
        <v>241128</v>
      </c>
      <c r="B628" s="6" t="s">
        <v>470</v>
      </c>
      <c r="C628" s="6" t="s">
        <v>1112</v>
      </c>
      <c r="D628" s="7">
        <v>-78340.83</v>
      </c>
      <c r="E628" s="7">
        <v>-90685.95</v>
      </c>
      <c r="F628" s="7">
        <v>-23170.68</v>
      </c>
      <c r="G628" s="7">
        <v>-34956.879999999997</v>
      </c>
      <c r="H628" s="7">
        <v>-43205.68</v>
      </c>
      <c r="I628" s="7">
        <v>-49935.71</v>
      </c>
      <c r="J628" s="7">
        <v>-53471.73</v>
      </c>
      <c r="K628" s="7">
        <v>-56596.92</v>
      </c>
      <c r="L628" s="7">
        <v>-59238.55</v>
      </c>
      <c r="M628" s="7">
        <v>-63002.89</v>
      </c>
      <c r="N628" s="7">
        <v>-67384.149999999994</v>
      </c>
      <c r="O628" s="7">
        <v>-73781.61</v>
      </c>
      <c r="P628" s="7">
        <v>-84332.06</v>
      </c>
    </row>
    <row r="629" spans="1:16" x14ac:dyDescent="0.2">
      <c r="A629" s="3">
        <v>241129</v>
      </c>
      <c r="B629" s="6" t="s">
        <v>471</v>
      </c>
      <c r="C629" s="6" t="s">
        <v>1111</v>
      </c>
      <c r="D629" s="7">
        <v>-9324.35</v>
      </c>
      <c r="E629" s="7">
        <v>-15729.47</v>
      </c>
      <c r="F629" s="7">
        <v>-12371.17</v>
      </c>
      <c r="G629" s="7">
        <v>-17504.02</v>
      </c>
      <c r="H629" s="7">
        <v>-21824.11</v>
      </c>
      <c r="I629" s="7">
        <v>-7610.8</v>
      </c>
      <c r="J629" s="7">
        <v>-9442.19</v>
      </c>
      <c r="K629" s="7">
        <v>-11126.87</v>
      </c>
      <c r="L629" s="7">
        <v>-2784.19</v>
      </c>
      <c r="M629" s="7">
        <v>-4645.3500000000004</v>
      </c>
      <c r="N629" s="7">
        <v>-6325.34</v>
      </c>
      <c r="O629" s="7">
        <v>-4757.3500000000004</v>
      </c>
      <c r="P629" s="7">
        <v>-10324.91</v>
      </c>
    </row>
    <row r="630" spans="1:16" x14ac:dyDescent="0.2">
      <c r="A630" s="3">
        <v>241130</v>
      </c>
      <c r="B630" s="6" t="s">
        <v>472</v>
      </c>
      <c r="C630" s="6" t="s">
        <v>1110</v>
      </c>
      <c r="D630" s="7">
        <v>-133489.60999999999</v>
      </c>
      <c r="E630" s="7">
        <v>-212129.36</v>
      </c>
      <c r="F630" s="7">
        <v>-142760.56</v>
      </c>
      <c r="G630" s="7">
        <v>-202235.27</v>
      </c>
      <c r="H630" s="7">
        <v>-246838.72</v>
      </c>
      <c r="I630" s="7">
        <v>-79282.350000000006</v>
      </c>
      <c r="J630" s="7">
        <v>-95045.06</v>
      </c>
      <c r="K630" s="7">
        <v>-129550.54</v>
      </c>
      <c r="L630" s="7">
        <v>-64049.35</v>
      </c>
      <c r="M630" s="7">
        <v>-95374.09</v>
      </c>
      <c r="N630" s="7">
        <v>-139482.15</v>
      </c>
      <c r="O630" s="7">
        <v>-129778.17</v>
      </c>
      <c r="P630" s="7">
        <v>-268984.32000000001</v>
      </c>
    </row>
    <row r="631" spans="1:16" x14ac:dyDescent="0.2">
      <c r="A631" s="3">
        <v>241133</v>
      </c>
      <c r="B631" s="6" t="s">
        <v>475</v>
      </c>
      <c r="C631" s="6" t="s">
        <v>1109</v>
      </c>
      <c r="D631" s="7">
        <v>-6801.71</v>
      </c>
      <c r="E631" s="7">
        <v>-11125.23</v>
      </c>
      <c r="F631" s="7">
        <v>-7592.34</v>
      </c>
      <c r="G631" s="7">
        <v>-10744.84</v>
      </c>
      <c r="H631" s="7">
        <v>-12880.39</v>
      </c>
      <c r="I631" s="7">
        <v>-3764.87</v>
      </c>
      <c r="J631" s="7">
        <v>-4456.8900000000003</v>
      </c>
      <c r="K631" s="7">
        <v>-5328.28</v>
      </c>
      <c r="L631" s="7">
        <v>-1673.59</v>
      </c>
      <c r="M631" s="7">
        <v>-2513.06</v>
      </c>
      <c r="N631" s="7">
        <v>-3525.64</v>
      </c>
      <c r="O631" s="7">
        <v>-3006.8</v>
      </c>
      <c r="P631" s="7">
        <v>-6414.43</v>
      </c>
    </row>
    <row r="632" spans="1:16" x14ac:dyDescent="0.2">
      <c r="A632" s="3">
        <v>241134</v>
      </c>
      <c r="B632" s="6" t="s">
        <v>476</v>
      </c>
      <c r="C632" s="6" t="s">
        <v>1108</v>
      </c>
      <c r="D632" s="7">
        <v>-152125.75</v>
      </c>
      <c r="E632" s="7">
        <v>-243470.63</v>
      </c>
      <c r="F632" s="7">
        <v>-165948.28</v>
      </c>
      <c r="G632" s="7">
        <v>-242226.82</v>
      </c>
      <c r="H632" s="7">
        <v>-301247.87</v>
      </c>
      <c r="I632" s="7">
        <v>-108729.86</v>
      </c>
      <c r="J632" s="7">
        <v>-137597.76999999999</v>
      </c>
      <c r="K632" s="7">
        <v>-165026.69</v>
      </c>
      <c r="L632" s="7">
        <v>-50274.9</v>
      </c>
      <c r="M632" s="7">
        <v>-74675.44</v>
      </c>
      <c r="N632" s="7">
        <v>-101855.86</v>
      </c>
      <c r="O632" s="7">
        <v>-76071.91</v>
      </c>
      <c r="P632" s="7">
        <v>-155591.15</v>
      </c>
    </row>
    <row r="633" spans="1:16" x14ac:dyDescent="0.2">
      <c r="A633" s="3">
        <v>241135</v>
      </c>
      <c r="B633" s="6" t="s">
        <v>477</v>
      </c>
      <c r="C633" s="6" t="s">
        <v>1107</v>
      </c>
      <c r="D633" s="7">
        <v>-52937.88</v>
      </c>
      <c r="E633" s="7">
        <v>-76706.789999999994</v>
      </c>
      <c r="F633" s="7">
        <v>-44611.67</v>
      </c>
      <c r="G633" s="7">
        <v>-63384.13</v>
      </c>
      <c r="H633" s="7">
        <v>-79190.31</v>
      </c>
      <c r="I633" s="7">
        <v>-29409.06</v>
      </c>
      <c r="J633" s="7">
        <v>-37459.440000000002</v>
      </c>
      <c r="K633" s="7">
        <v>-47091.07</v>
      </c>
      <c r="L633" s="7">
        <v>-16429.080000000002</v>
      </c>
      <c r="M633" s="7">
        <v>-28228.49</v>
      </c>
      <c r="N633" s="7">
        <v>-40059.21</v>
      </c>
      <c r="O633" s="7">
        <v>-29062.53</v>
      </c>
      <c r="P633" s="7">
        <v>-54320.49</v>
      </c>
    </row>
    <row r="634" spans="1:16" x14ac:dyDescent="0.2">
      <c r="A634" s="3">
        <v>241136</v>
      </c>
      <c r="B634" s="6" t="s">
        <v>478</v>
      </c>
      <c r="C634" s="6" t="s">
        <v>1106</v>
      </c>
      <c r="D634" s="7">
        <v>-7259.13</v>
      </c>
      <c r="E634" s="7">
        <v>-6259.55</v>
      </c>
      <c r="F634" s="7">
        <v>-11038.39</v>
      </c>
      <c r="G634" s="7">
        <v>-15371.7</v>
      </c>
      <c r="H634" s="7">
        <v>-3517.55</v>
      </c>
      <c r="I634" s="7">
        <v>-5911.07</v>
      </c>
      <c r="J634" s="7">
        <v>-6949.94</v>
      </c>
      <c r="K634" s="7">
        <v>-1293.04</v>
      </c>
      <c r="L634" s="7">
        <v>-2376.41</v>
      </c>
      <c r="M634" s="7">
        <v>-3513.46</v>
      </c>
      <c r="N634" s="7">
        <v>-1088.99</v>
      </c>
      <c r="O634" s="7">
        <v>-2958.74</v>
      </c>
      <c r="P634" s="7">
        <v>-7131.39</v>
      </c>
    </row>
    <row r="635" spans="1:16" x14ac:dyDescent="0.2">
      <c r="A635" s="3">
        <v>241137</v>
      </c>
      <c r="B635" s="6" t="s">
        <v>479</v>
      </c>
      <c r="C635" s="6" t="s">
        <v>1105</v>
      </c>
      <c r="D635" s="7">
        <v>-81.97</v>
      </c>
      <c r="E635" s="7">
        <v>-974.89</v>
      </c>
      <c r="F635" s="7">
        <v>-1582.6</v>
      </c>
      <c r="G635" s="7">
        <v>-2285.88</v>
      </c>
      <c r="H635" s="7">
        <v>-2937.43</v>
      </c>
      <c r="I635" s="7">
        <v>-1129.53</v>
      </c>
      <c r="J635" s="7">
        <v>-1415.96</v>
      </c>
      <c r="K635" s="7">
        <v>-1656.54</v>
      </c>
      <c r="L635" s="7">
        <v>-490.32</v>
      </c>
      <c r="M635" s="7">
        <v>-722.15</v>
      </c>
      <c r="N635" s="7">
        <v>-970.81</v>
      </c>
      <c r="O635" s="7">
        <v>-618.53</v>
      </c>
      <c r="P635" s="7">
        <v>-1356.85</v>
      </c>
    </row>
    <row r="636" spans="1:16" x14ac:dyDescent="0.2">
      <c r="A636" s="3">
        <v>241139</v>
      </c>
      <c r="B636" s="6" t="s">
        <v>481</v>
      </c>
      <c r="C636" s="6" t="s">
        <v>1104</v>
      </c>
      <c r="D636" s="7">
        <v>-15836.41</v>
      </c>
      <c r="E636" s="7">
        <v>-10157.82</v>
      </c>
      <c r="F636" s="7">
        <v>-18664.580000000002</v>
      </c>
      <c r="G636" s="7">
        <v>-26617.38</v>
      </c>
      <c r="H636" s="7">
        <v>-6074.67</v>
      </c>
      <c r="I636" s="7">
        <v>-11246.72</v>
      </c>
      <c r="J636" s="7">
        <v>-13908.71</v>
      </c>
      <c r="K636" s="7">
        <v>-2722.82</v>
      </c>
      <c r="L636" s="7">
        <v>-5266.52</v>
      </c>
      <c r="M636" s="7">
        <v>-7806.52</v>
      </c>
      <c r="N636" s="7">
        <v>-3000.13</v>
      </c>
      <c r="O636" s="7">
        <v>-8115.73</v>
      </c>
      <c r="P636" s="7">
        <v>-16644.189999999999</v>
      </c>
    </row>
    <row r="637" spans="1:16" x14ac:dyDescent="0.2">
      <c r="A637" s="3">
        <v>241140</v>
      </c>
      <c r="B637" s="6" t="s">
        <v>587</v>
      </c>
      <c r="C637" s="6" t="s">
        <v>1103</v>
      </c>
      <c r="D637" s="7">
        <v>-31301.32</v>
      </c>
      <c r="E637" s="7">
        <v>-37073.35</v>
      </c>
      <c r="F637" s="7">
        <v>-10072.66</v>
      </c>
      <c r="G637" s="7">
        <v>-14544.43</v>
      </c>
      <c r="H637" s="7">
        <v>-17824.64</v>
      </c>
      <c r="I637" s="7">
        <v>-20303.38</v>
      </c>
      <c r="J637" s="7">
        <v>-21748.1</v>
      </c>
      <c r="K637" s="7">
        <v>-22910.34</v>
      </c>
      <c r="L637" s="7">
        <v>-23908.68</v>
      </c>
      <c r="M637" s="7">
        <v>-24916.880000000001</v>
      </c>
      <c r="N637" s="7">
        <v>-26030.12</v>
      </c>
      <c r="O637" s="7">
        <v>-28218.26</v>
      </c>
      <c r="P637" s="7">
        <v>-32809.199999999997</v>
      </c>
    </row>
    <row r="638" spans="1:16" x14ac:dyDescent="0.2">
      <c r="A638" s="3">
        <v>241141</v>
      </c>
      <c r="B638" s="6" t="s">
        <v>483</v>
      </c>
      <c r="C638" s="6" t="s">
        <v>1102</v>
      </c>
      <c r="D638" s="7">
        <v>-113327.57</v>
      </c>
      <c r="E638" s="7">
        <v>-171259.65</v>
      </c>
      <c r="F638" s="7">
        <v>-101054.2</v>
      </c>
      <c r="G638" s="7">
        <v>-145436.37</v>
      </c>
      <c r="H638" s="7">
        <v>-178941.09</v>
      </c>
      <c r="I638" s="7">
        <v>-203121.36</v>
      </c>
      <c r="J638" s="7">
        <v>-214690.46</v>
      </c>
      <c r="K638" s="7">
        <v>-226443.44</v>
      </c>
      <c r="L638" s="7">
        <v>-21772.77</v>
      </c>
      <c r="M638" s="7">
        <v>-31980.880000000001</v>
      </c>
      <c r="N638" s="7">
        <v>-44715.51</v>
      </c>
      <c r="O638" s="7">
        <v>-72627.34</v>
      </c>
      <c r="P638" s="7">
        <v>-120017.93</v>
      </c>
    </row>
    <row r="639" spans="1:16" x14ac:dyDescent="0.2">
      <c r="A639" s="3">
        <v>241142</v>
      </c>
      <c r="B639" s="6" t="s">
        <v>484</v>
      </c>
      <c r="C639" s="6" t="s">
        <v>1101</v>
      </c>
      <c r="D639" s="7">
        <v>-9450.26</v>
      </c>
      <c r="E639" s="7">
        <v>-14664.11</v>
      </c>
      <c r="F639" s="7">
        <v>-9548.3799999999992</v>
      </c>
      <c r="G639" s="7">
        <v>-13581.53</v>
      </c>
      <c r="H639" s="7">
        <v>-16708.13</v>
      </c>
      <c r="I639" s="7">
        <v>-5775.12</v>
      </c>
      <c r="J639" s="7">
        <v>-6878.08</v>
      </c>
      <c r="K639" s="7">
        <v>-7977.87</v>
      </c>
      <c r="L639" s="7">
        <v>-2050.56</v>
      </c>
      <c r="M639" s="7">
        <v>-3139.41</v>
      </c>
      <c r="N639" s="7">
        <v>-4728.91</v>
      </c>
      <c r="O639" s="7">
        <v>-4694.8</v>
      </c>
      <c r="P639" s="7">
        <v>-9534.2999999999993</v>
      </c>
    </row>
    <row r="640" spans="1:16" x14ac:dyDescent="0.2">
      <c r="A640" s="3">
        <v>241145</v>
      </c>
      <c r="B640" s="6" t="s">
        <v>485</v>
      </c>
      <c r="C640" s="6" t="s">
        <v>1100</v>
      </c>
      <c r="D640" s="7">
        <v>-16267.1</v>
      </c>
      <c r="E640" s="7">
        <v>-26115.25</v>
      </c>
      <c r="F640" s="7">
        <v>-17279.32</v>
      </c>
      <c r="G640" s="7">
        <v>-24279.200000000001</v>
      </c>
      <c r="H640" s="7">
        <v>-29635</v>
      </c>
      <c r="I640" s="7">
        <v>-9925.11</v>
      </c>
      <c r="J640" s="7">
        <v>-11925.78</v>
      </c>
      <c r="K640" s="7">
        <v>-14687.9</v>
      </c>
      <c r="L640" s="7">
        <v>-4966.84</v>
      </c>
      <c r="M640" s="7">
        <v>-7762.25</v>
      </c>
      <c r="N640" s="7">
        <v>-11029.51</v>
      </c>
      <c r="O640" s="7">
        <v>-8298.41</v>
      </c>
      <c r="P640" s="7">
        <v>-16289.92</v>
      </c>
    </row>
    <row r="641" spans="1:16" x14ac:dyDescent="0.2">
      <c r="A641" s="3">
        <v>241146</v>
      </c>
      <c r="B641" s="6" t="s">
        <v>588</v>
      </c>
      <c r="C641" s="6" t="s">
        <v>1099</v>
      </c>
      <c r="D641" s="7">
        <v>-10134.43</v>
      </c>
      <c r="E641" s="7">
        <v>-16977.080000000002</v>
      </c>
      <c r="F641" s="7">
        <v>-11896.75</v>
      </c>
      <c r="G641" s="7">
        <v>-17287.099999999999</v>
      </c>
      <c r="H641" s="7">
        <v>-21962.16</v>
      </c>
      <c r="I641" s="7">
        <v>-8582.5499999999993</v>
      </c>
      <c r="J641" s="7">
        <v>-10105.17</v>
      </c>
      <c r="K641" s="7">
        <v>-11727.64</v>
      </c>
      <c r="L641" s="7">
        <v>-2940.27</v>
      </c>
      <c r="M641" s="7">
        <v>-4552.8599999999997</v>
      </c>
      <c r="N641" s="7">
        <v>-6325.24</v>
      </c>
      <c r="O641" s="7">
        <v>-5134.17</v>
      </c>
      <c r="P641" s="7">
        <v>-10739.39</v>
      </c>
    </row>
    <row r="642" spans="1:16" x14ac:dyDescent="0.2">
      <c r="A642" s="3">
        <v>241147</v>
      </c>
      <c r="B642" s="6" t="s">
        <v>589</v>
      </c>
      <c r="C642" s="6" t="s">
        <v>1098</v>
      </c>
      <c r="D642" s="7">
        <v>-4442.62</v>
      </c>
      <c r="E642" s="7">
        <v>-3341.02</v>
      </c>
      <c r="F642" s="7">
        <v>-5793.68</v>
      </c>
      <c r="G642" s="7">
        <v>-8447.44</v>
      </c>
      <c r="H642" s="7">
        <v>-2214.14</v>
      </c>
      <c r="I642" s="7">
        <v>-3839.88</v>
      </c>
      <c r="J642" s="7">
        <v>-4645.92</v>
      </c>
      <c r="K642" s="7">
        <v>-1879.6</v>
      </c>
      <c r="L642" s="7">
        <v>-2517.6799999999998</v>
      </c>
      <c r="M642" s="7">
        <v>-3106.94</v>
      </c>
      <c r="N642" s="7">
        <v>-673.2</v>
      </c>
      <c r="O642" s="7">
        <v>-2154.1999999999998</v>
      </c>
      <c r="P642" s="7">
        <v>-4750.78</v>
      </c>
    </row>
    <row r="643" spans="1:16" x14ac:dyDescent="0.2">
      <c r="A643" s="3">
        <v>241152</v>
      </c>
      <c r="B643" s="6" t="s">
        <v>490</v>
      </c>
      <c r="C643" s="6" t="s">
        <v>1097</v>
      </c>
      <c r="D643" s="7">
        <v>-20740.919999999998</v>
      </c>
      <c r="E643" s="7">
        <v>-24418.83</v>
      </c>
      <c r="F643" s="7">
        <v>-6383.06</v>
      </c>
      <c r="G643" s="7">
        <v>-9206.09</v>
      </c>
      <c r="H643" s="7">
        <v>-11522.29</v>
      </c>
      <c r="I643" s="7">
        <v>-13233.77</v>
      </c>
      <c r="J643" s="7">
        <v>-14068.71</v>
      </c>
      <c r="K643" s="7">
        <v>-14858.72</v>
      </c>
      <c r="L643" s="7">
        <v>-15504.33</v>
      </c>
      <c r="M643" s="7">
        <v>-16150.84</v>
      </c>
      <c r="N643" s="7">
        <v>-16911.89</v>
      </c>
      <c r="O643" s="7">
        <v>-18440.59</v>
      </c>
      <c r="P643" s="7">
        <v>-20994.639999999999</v>
      </c>
    </row>
    <row r="644" spans="1:16" x14ac:dyDescent="0.2">
      <c r="A644" s="3">
        <v>241154</v>
      </c>
      <c r="B644" s="6" t="s">
        <v>492</v>
      </c>
      <c r="C644" s="6" t="s">
        <v>1096</v>
      </c>
      <c r="D644" s="7">
        <v>-18450.32</v>
      </c>
      <c r="E644" s="7">
        <v>-21439.46</v>
      </c>
      <c r="F644" s="7">
        <v>-5441.8</v>
      </c>
      <c r="G644" s="7">
        <v>-7852.83</v>
      </c>
      <c r="H644" s="7">
        <v>-9742.26</v>
      </c>
      <c r="I644" s="7">
        <v>-11424.54</v>
      </c>
      <c r="J644" s="7">
        <v>-12311.33</v>
      </c>
      <c r="K644" s="7">
        <v>-13062.66</v>
      </c>
      <c r="L644" s="7">
        <v>-13698.07</v>
      </c>
      <c r="M644" s="7">
        <v>-14268.39</v>
      </c>
      <c r="N644" s="7">
        <v>-14930.53</v>
      </c>
      <c r="O644" s="7">
        <v>-15968.02</v>
      </c>
      <c r="P644" s="7">
        <v>-17937.79</v>
      </c>
    </row>
    <row r="645" spans="1:16" x14ac:dyDescent="0.2">
      <c r="A645" s="3">
        <v>241155</v>
      </c>
      <c r="B645" s="6" t="s">
        <v>493</v>
      </c>
      <c r="C645" s="6" t="s">
        <v>1095</v>
      </c>
      <c r="D645" s="7">
        <v>-9132.6200000000008</v>
      </c>
      <c r="E645" s="7">
        <v>-10760.33</v>
      </c>
      <c r="F645" s="7">
        <v>-2976.31</v>
      </c>
      <c r="G645" s="7">
        <v>-4232.5600000000004</v>
      </c>
      <c r="H645" s="7">
        <v>-5165.08</v>
      </c>
      <c r="I645" s="7">
        <v>-5883.15</v>
      </c>
      <c r="J645" s="7">
        <v>-6224.12</v>
      </c>
      <c r="K645" s="7">
        <v>-6545.27</v>
      </c>
      <c r="L645" s="7">
        <v>-6826.04</v>
      </c>
      <c r="M645" s="7">
        <v>-7122.55</v>
      </c>
      <c r="N645" s="7">
        <v>-7487.4</v>
      </c>
      <c r="O645" s="7">
        <v>-8258.1</v>
      </c>
      <c r="P645" s="7">
        <v>-9674.7999999999993</v>
      </c>
    </row>
    <row r="646" spans="1:16" x14ac:dyDescent="0.2">
      <c r="A646" s="3">
        <v>241156</v>
      </c>
      <c r="B646" s="6" t="s">
        <v>590</v>
      </c>
      <c r="C646" s="6" t="s">
        <v>1094</v>
      </c>
      <c r="D646" s="7">
        <v>-2627.44</v>
      </c>
      <c r="E646" s="7">
        <v>-3105.3</v>
      </c>
      <c r="F646" s="7">
        <v>-2382.7399999999998</v>
      </c>
      <c r="G646" s="7">
        <v>-2175.83</v>
      </c>
      <c r="H646" s="7">
        <v>-1964.85</v>
      </c>
      <c r="I646" s="7">
        <v>-1654</v>
      </c>
      <c r="J646" s="7">
        <v>-725.54</v>
      </c>
      <c r="K646" s="7">
        <v>-735.9</v>
      </c>
      <c r="L646" s="7">
        <v>-638.14</v>
      </c>
      <c r="M646" s="7">
        <v>-301.43</v>
      </c>
      <c r="N646" s="7">
        <v>-836.1</v>
      </c>
      <c r="O646" s="7">
        <v>-1430.38</v>
      </c>
      <c r="P646" s="7">
        <v>-2615.12</v>
      </c>
    </row>
    <row r="647" spans="1:16" x14ac:dyDescent="0.2">
      <c r="A647" s="3">
        <v>241158</v>
      </c>
      <c r="B647" s="6" t="s">
        <v>495</v>
      </c>
      <c r="C647" s="6" t="s">
        <v>1093</v>
      </c>
      <c r="D647" s="7">
        <v>-645.42999999999995</v>
      </c>
      <c r="E647" s="7">
        <v>-1112.83</v>
      </c>
      <c r="F647" s="7">
        <v>-532.01</v>
      </c>
      <c r="G647" s="7">
        <v>-976.12</v>
      </c>
      <c r="H647" s="7">
        <v>-1284.0899999999999</v>
      </c>
      <c r="I647" s="7">
        <v>-530.71</v>
      </c>
      <c r="J647" s="7">
        <v>-649.57000000000005</v>
      </c>
      <c r="K647" s="7">
        <v>-757.08</v>
      </c>
      <c r="L647" s="7">
        <v>-202.02</v>
      </c>
      <c r="M647" s="7">
        <v>-299.23</v>
      </c>
      <c r="N647" s="7">
        <v>-395.86</v>
      </c>
      <c r="O647" s="7">
        <v>-293.06</v>
      </c>
      <c r="P647" s="7">
        <v>-692.66</v>
      </c>
    </row>
    <row r="648" spans="1:16" x14ac:dyDescent="0.2">
      <c r="A648" s="3">
        <v>241160</v>
      </c>
      <c r="B648" s="6" t="s">
        <v>497</v>
      </c>
      <c r="C648" s="6" t="s">
        <v>1092</v>
      </c>
      <c r="D648" s="7">
        <v>-4457.76</v>
      </c>
      <c r="E648" s="7">
        <v>-5175.84</v>
      </c>
      <c r="F648" s="7">
        <v>-1387.13</v>
      </c>
      <c r="G648" s="7">
        <v>-1999.99</v>
      </c>
      <c r="H648" s="7">
        <v>-2439.17</v>
      </c>
      <c r="I648" s="7">
        <v>-2773.51</v>
      </c>
      <c r="J648" s="7">
        <v>-2888.18</v>
      </c>
      <c r="K648" s="7">
        <v>-3014</v>
      </c>
      <c r="L648" s="7">
        <v>-3119.63</v>
      </c>
      <c r="M648" s="7">
        <v>-3245.23</v>
      </c>
      <c r="N648" s="7">
        <v>-3465.19</v>
      </c>
      <c r="O648" s="7">
        <v>-3972.05</v>
      </c>
      <c r="P648" s="7">
        <v>-4781.26</v>
      </c>
    </row>
    <row r="649" spans="1:16" x14ac:dyDescent="0.2">
      <c r="A649" s="3">
        <v>241161</v>
      </c>
      <c r="B649" s="6" t="s">
        <v>498</v>
      </c>
      <c r="C649" s="6" t="s">
        <v>1091</v>
      </c>
      <c r="D649" s="7">
        <v>-3976.35</v>
      </c>
      <c r="E649" s="7">
        <v>-4685.3599999999997</v>
      </c>
      <c r="F649" s="7">
        <v>-1237.21</v>
      </c>
      <c r="G649" s="7">
        <v>-1795.12</v>
      </c>
      <c r="H649" s="7">
        <v>-2288.17</v>
      </c>
      <c r="I649" s="7">
        <v>-2647.02</v>
      </c>
      <c r="J649" s="7">
        <v>-2806.24</v>
      </c>
      <c r="K649" s="7">
        <v>-2952.92</v>
      </c>
      <c r="L649" s="7">
        <v>-3076.86</v>
      </c>
      <c r="M649" s="7">
        <v>-3194.55</v>
      </c>
      <c r="N649" s="7">
        <v>-3349.35</v>
      </c>
      <c r="O649" s="7">
        <v>-3666.67</v>
      </c>
      <c r="P649" s="7">
        <v>-4220.9399999999996</v>
      </c>
    </row>
    <row r="650" spans="1:16" x14ac:dyDescent="0.2">
      <c r="A650" s="3">
        <v>241162</v>
      </c>
      <c r="B650" s="6" t="s">
        <v>499</v>
      </c>
      <c r="C650" s="6" t="s">
        <v>1090</v>
      </c>
      <c r="D650" s="7">
        <v>-12992.22</v>
      </c>
      <c r="E650" s="7">
        <v>-15028.83</v>
      </c>
      <c r="F650" s="7">
        <v>-3570.28</v>
      </c>
      <c r="G650" s="7">
        <v>-5139.3599999999997</v>
      </c>
      <c r="H650" s="7">
        <v>-6422.17</v>
      </c>
      <c r="I650" s="7">
        <v>-7504.04</v>
      </c>
      <c r="J650" s="7">
        <v>-8056.06</v>
      </c>
      <c r="K650" s="7">
        <v>-8696.81</v>
      </c>
      <c r="L650" s="7">
        <v>-9261.6</v>
      </c>
      <c r="M650" s="7">
        <v>-10406.719999999999</v>
      </c>
      <c r="N650" s="7">
        <v>-11038.12</v>
      </c>
      <c r="O650" s="7">
        <v>-12025.37</v>
      </c>
      <c r="P650" s="7">
        <v>-13639.36</v>
      </c>
    </row>
    <row r="651" spans="1:16" x14ac:dyDescent="0.2">
      <c r="A651" s="3">
        <v>241165</v>
      </c>
      <c r="B651" s="6" t="s">
        <v>501</v>
      </c>
      <c r="C651" s="6" t="s">
        <v>1089</v>
      </c>
      <c r="D651" s="7">
        <v>-3203.42</v>
      </c>
      <c r="E651" s="7">
        <v>-4758.01</v>
      </c>
      <c r="F651" s="7">
        <v>-3124.58</v>
      </c>
      <c r="G651" s="7">
        <v>-4193.0200000000004</v>
      </c>
      <c r="H651" s="7">
        <v>-4984.67</v>
      </c>
      <c r="I651" s="7">
        <v>-1472.81</v>
      </c>
      <c r="J651" s="7">
        <v>-1873.75</v>
      </c>
      <c r="K651" s="7">
        <v>-2231.37</v>
      </c>
      <c r="L651" s="7">
        <v>-753.39</v>
      </c>
      <c r="M651" s="7">
        <v>-1210.07</v>
      </c>
      <c r="N651" s="7">
        <v>-2239.42</v>
      </c>
      <c r="O651" s="7">
        <v>-2445.41</v>
      </c>
      <c r="P651" s="7">
        <v>-4090.2</v>
      </c>
    </row>
    <row r="652" spans="1:16" x14ac:dyDescent="0.2">
      <c r="A652" s="3">
        <v>241166</v>
      </c>
      <c r="B652" s="6" t="s">
        <v>502</v>
      </c>
      <c r="C652" s="6" t="s">
        <v>1088</v>
      </c>
      <c r="D652" s="7">
        <v>-76310.929999999993</v>
      </c>
      <c r="E652" s="7">
        <v>-88264.94</v>
      </c>
      <c r="F652" s="7">
        <v>-21543.759999999998</v>
      </c>
      <c r="G652" s="7">
        <v>-31932.080000000002</v>
      </c>
      <c r="H652" s="7">
        <v>-39868.69</v>
      </c>
      <c r="I652" s="7">
        <v>-46551.66</v>
      </c>
      <c r="J652" s="7">
        <v>-49898.31</v>
      </c>
      <c r="K652" s="7">
        <v>-53503.46</v>
      </c>
      <c r="L652" s="7">
        <v>-56267.67</v>
      </c>
      <c r="M652" s="7">
        <v>-59086.54</v>
      </c>
      <c r="N652" s="7">
        <v>-62539.72</v>
      </c>
      <c r="O652" s="7">
        <v>-68471.759999999995</v>
      </c>
      <c r="P652" s="7">
        <v>-77966.81</v>
      </c>
    </row>
    <row r="653" spans="1:16" x14ac:dyDescent="0.2">
      <c r="A653" s="3">
        <v>241167</v>
      </c>
      <c r="B653" s="6" t="s">
        <v>503</v>
      </c>
      <c r="C653" s="6" t="s">
        <v>1087</v>
      </c>
      <c r="D653" s="7">
        <v>-4183.24</v>
      </c>
      <c r="E653" s="7">
        <v>-4798.6400000000003</v>
      </c>
      <c r="F653" s="7">
        <v>-1123.03</v>
      </c>
      <c r="G653" s="7">
        <v>-1610.59</v>
      </c>
      <c r="H653" s="7">
        <v>-2013.51</v>
      </c>
      <c r="I653" s="7">
        <v>-2378.59</v>
      </c>
      <c r="J653" s="7">
        <v>-2582.1</v>
      </c>
      <c r="K653" s="7">
        <v>-2817.67</v>
      </c>
      <c r="L653" s="7">
        <v>-3000.62</v>
      </c>
      <c r="M653" s="7">
        <v>-3194.77</v>
      </c>
      <c r="N653" s="7">
        <v>-3392.45</v>
      </c>
      <c r="O653" s="7">
        <v>-3695.19</v>
      </c>
      <c r="P653" s="7">
        <v>-4171.2700000000004</v>
      </c>
    </row>
    <row r="654" spans="1:16" x14ac:dyDescent="0.2">
      <c r="A654" s="3">
        <v>241172</v>
      </c>
      <c r="B654" s="6" t="s">
        <v>508</v>
      </c>
      <c r="C654" s="6" t="s">
        <v>1086</v>
      </c>
      <c r="D654" s="7">
        <v>-786.99</v>
      </c>
      <c r="E654" s="7">
        <v>-937.07</v>
      </c>
      <c r="F654" s="7">
        <v>-263.76</v>
      </c>
      <c r="G654" s="7">
        <v>-388.75</v>
      </c>
      <c r="H654" s="7">
        <v>-473.28</v>
      </c>
      <c r="I654" s="7">
        <v>-535.48</v>
      </c>
      <c r="J654" s="7">
        <v>-565.54</v>
      </c>
      <c r="K654" s="7">
        <v>-585.55999999999995</v>
      </c>
      <c r="L654" s="7">
        <v>-602.15</v>
      </c>
      <c r="M654" s="7">
        <v>-618.41999999999996</v>
      </c>
      <c r="N654" s="7">
        <v>-637.05999999999995</v>
      </c>
      <c r="O654" s="7">
        <v>-678.81</v>
      </c>
      <c r="P654" s="7">
        <v>-778.68</v>
      </c>
    </row>
    <row r="655" spans="1:16" x14ac:dyDescent="0.2">
      <c r="A655" s="3">
        <v>241173</v>
      </c>
      <c r="B655" s="6" t="s">
        <v>509</v>
      </c>
      <c r="C655" s="6" t="s">
        <v>1085</v>
      </c>
      <c r="D655" s="7">
        <v>-5700.75</v>
      </c>
      <c r="E655" s="7">
        <v>-6549.67</v>
      </c>
      <c r="F655" s="7">
        <v>-1629.1</v>
      </c>
      <c r="G655" s="7">
        <v>-2302.73</v>
      </c>
      <c r="H655" s="7">
        <v>-2886.5</v>
      </c>
      <c r="I655" s="7">
        <v>-3307.06</v>
      </c>
      <c r="J655" s="7">
        <v>-3462.24</v>
      </c>
      <c r="K655" s="7">
        <v>-3630.36</v>
      </c>
      <c r="L655" s="7">
        <v>-3763.45</v>
      </c>
      <c r="M655" s="7">
        <v>-3921.73</v>
      </c>
      <c r="N655" s="7">
        <v>-4188.55</v>
      </c>
      <c r="O655" s="7">
        <v>-4796.51</v>
      </c>
      <c r="P655" s="7">
        <v>-5764.71</v>
      </c>
    </row>
    <row r="656" spans="1:16" x14ac:dyDescent="0.2">
      <c r="A656" s="3">
        <v>241174</v>
      </c>
      <c r="B656" s="6" t="s">
        <v>510</v>
      </c>
      <c r="C656" s="6" t="s">
        <v>1084</v>
      </c>
      <c r="D656" s="7">
        <v>-466.44</v>
      </c>
      <c r="E656" s="7">
        <v>-546.34</v>
      </c>
      <c r="F656" s="7">
        <v>-146.46</v>
      </c>
      <c r="G656" s="7">
        <v>-211.45</v>
      </c>
      <c r="H656" s="7">
        <v>-260.49</v>
      </c>
      <c r="I656" s="7">
        <v>-300.29000000000002</v>
      </c>
      <c r="J656" s="7">
        <v>-314.98</v>
      </c>
      <c r="K656" s="7">
        <v>-330.4</v>
      </c>
      <c r="L656" s="7">
        <v>-342.59</v>
      </c>
      <c r="M656" s="7">
        <v>-356.16</v>
      </c>
      <c r="N656" s="7">
        <v>-378.05</v>
      </c>
      <c r="O656" s="7">
        <v>-431.31</v>
      </c>
      <c r="P656" s="7">
        <v>-505.43</v>
      </c>
    </row>
    <row r="657" spans="1:16" x14ac:dyDescent="0.2">
      <c r="A657" s="3">
        <v>241175</v>
      </c>
      <c r="B657" s="6" t="s">
        <v>511</v>
      </c>
      <c r="C657" s="6" t="s">
        <v>1083</v>
      </c>
      <c r="D657" s="7">
        <v>-737.39</v>
      </c>
      <c r="E657" s="7">
        <v>-873.99</v>
      </c>
      <c r="F657" s="7">
        <v>-248.19</v>
      </c>
      <c r="G657" s="7">
        <v>-349.45</v>
      </c>
      <c r="H657" s="7">
        <v>-419.05</v>
      </c>
      <c r="I657" s="7">
        <v>-474.33</v>
      </c>
      <c r="J657" s="7">
        <v>-492.19</v>
      </c>
      <c r="K657" s="7">
        <v>-507.6</v>
      </c>
      <c r="L657" s="7">
        <v>-519.88</v>
      </c>
      <c r="M657" s="7">
        <v>-533.69000000000005</v>
      </c>
      <c r="N657" s="7">
        <v>-562.47</v>
      </c>
      <c r="O657" s="7">
        <v>-624.98</v>
      </c>
      <c r="P657" s="7">
        <v>-735.56</v>
      </c>
    </row>
    <row r="658" spans="1:16" x14ac:dyDescent="0.2">
      <c r="A658" s="3">
        <v>241179</v>
      </c>
      <c r="B658" s="6" t="s">
        <v>514</v>
      </c>
      <c r="C658" s="6" t="s">
        <v>1082</v>
      </c>
      <c r="D658" s="7">
        <v>-35151.51</v>
      </c>
      <c r="E658" s="7">
        <v>-40117.06</v>
      </c>
      <c r="F658" s="7">
        <v>-8888.84</v>
      </c>
      <c r="G658" s="7">
        <v>-13253.88</v>
      </c>
      <c r="H658" s="7">
        <v>-16617.16</v>
      </c>
      <c r="I658" s="7">
        <v>-19593.689999999999</v>
      </c>
      <c r="J658" s="7">
        <v>-21327.19</v>
      </c>
      <c r="K658" s="7">
        <v>-23669.42</v>
      </c>
      <c r="L658" s="7">
        <v>-25600.01</v>
      </c>
      <c r="M658" s="7">
        <v>-27180.77</v>
      </c>
      <c r="N658" s="7">
        <v>-29538.76</v>
      </c>
      <c r="O658" s="7">
        <v>-32643.9</v>
      </c>
      <c r="P658" s="7">
        <v>-37148.06</v>
      </c>
    </row>
    <row r="659" spans="1:16" x14ac:dyDescent="0.2">
      <c r="A659" s="3">
        <v>241180</v>
      </c>
      <c r="B659" s="6" t="s">
        <v>515</v>
      </c>
      <c r="C659" s="6" t="s">
        <v>1081</v>
      </c>
      <c r="D659" s="7">
        <v>-61837.49</v>
      </c>
      <c r="E659" s="7">
        <v>-69957.56</v>
      </c>
      <c r="F659" s="7">
        <v>-15190.59</v>
      </c>
      <c r="G659" s="7">
        <v>-21635.74</v>
      </c>
      <c r="H659" s="7">
        <v>-27425.89</v>
      </c>
      <c r="I659" s="7">
        <v>-32385.77</v>
      </c>
      <c r="J659" s="7">
        <v>-34859.01</v>
      </c>
      <c r="K659" s="7">
        <v>-37792.730000000003</v>
      </c>
      <c r="L659" s="7">
        <v>-40643.46</v>
      </c>
      <c r="M659" s="7">
        <v>-43712.73</v>
      </c>
      <c r="N659" s="7">
        <v>-47179.96</v>
      </c>
      <c r="O659" s="7">
        <v>-53302.93</v>
      </c>
      <c r="P659" s="7">
        <v>-60434.81</v>
      </c>
    </row>
    <row r="660" spans="1:16" x14ac:dyDescent="0.2">
      <c r="A660" s="3">
        <v>241181</v>
      </c>
      <c r="B660" s="6" t="s">
        <v>516</v>
      </c>
      <c r="C660" s="6" t="s">
        <v>1080</v>
      </c>
      <c r="D660" s="7">
        <v>-30783.02</v>
      </c>
      <c r="E660" s="7">
        <v>-34130.620000000003</v>
      </c>
      <c r="F660" s="7">
        <v>-6425.9</v>
      </c>
      <c r="G660" s="7">
        <v>-9116.4500000000007</v>
      </c>
      <c r="H660" s="7">
        <v>-11460.33</v>
      </c>
      <c r="I660" s="7">
        <v>-13255.06</v>
      </c>
      <c r="J660" s="7">
        <v>-13883.05</v>
      </c>
      <c r="K660" s="7">
        <v>-14895.63</v>
      </c>
      <c r="L660" s="7">
        <v>-15778.2</v>
      </c>
      <c r="M660" s="7">
        <v>-16746.98</v>
      </c>
      <c r="N660" s="7">
        <v>-18167.48</v>
      </c>
      <c r="O660" s="7">
        <v>-20791.82</v>
      </c>
      <c r="P660" s="7">
        <v>-24414.880000000001</v>
      </c>
    </row>
    <row r="661" spans="1:16" x14ac:dyDescent="0.2">
      <c r="A661" s="3">
        <v>241182</v>
      </c>
      <c r="B661" s="6" t="s">
        <v>517</v>
      </c>
      <c r="C661" s="6" t="s">
        <v>1079</v>
      </c>
      <c r="D661" s="7">
        <v>-1944.17</v>
      </c>
      <c r="E661" s="7">
        <v>-3056.01</v>
      </c>
      <c r="F661" s="7">
        <v>-1971.28</v>
      </c>
      <c r="G661" s="7">
        <v>-2909.01</v>
      </c>
      <c r="H661" s="7">
        <v>-3699.48</v>
      </c>
      <c r="I661" s="7">
        <v>-1411.99</v>
      </c>
      <c r="J661" s="7">
        <v>-1710.3</v>
      </c>
      <c r="K661" s="7">
        <v>-1972.97</v>
      </c>
      <c r="L661" s="7">
        <v>-475.51</v>
      </c>
      <c r="M661" s="7">
        <v>-699.34</v>
      </c>
      <c r="N661" s="7">
        <v>-1056.42</v>
      </c>
      <c r="O661" s="7">
        <v>-963.4</v>
      </c>
      <c r="P661" s="7">
        <v>-1902.75</v>
      </c>
    </row>
    <row r="662" spans="1:16" x14ac:dyDescent="0.2">
      <c r="A662" s="3">
        <v>241183</v>
      </c>
      <c r="B662" s="6" t="s">
        <v>518</v>
      </c>
      <c r="C662" s="6" t="s">
        <v>1078</v>
      </c>
      <c r="D662" s="7">
        <v>-25632.67</v>
      </c>
      <c r="E662" s="7">
        <v>-33289.93</v>
      </c>
      <c r="F662" s="7">
        <v>-13311.27</v>
      </c>
      <c r="G662" s="7">
        <v>-19466.72</v>
      </c>
      <c r="H662" s="7">
        <v>-24724.9</v>
      </c>
      <c r="I662" s="7">
        <v>-29809.13</v>
      </c>
      <c r="J662" s="7">
        <v>-32947.86</v>
      </c>
      <c r="K662" s="7">
        <v>-36499.160000000003</v>
      </c>
      <c r="L662" s="7">
        <v>-39991.72</v>
      </c>
      <c r="M662" s="7">
        <v>-10818.93</v>
      </c>
      <c r="N662" s="7">
        <v>-14543.32</v>
      </c>
      <c r="O662" s="7">
        <v>-19288.14</v>
      </c>
      <c r="P662" s="7">
        <v>-25636.39</v>
      </c>
    </row>
    <row r="663" spans="1:16" x14ac:dyDescent="0.2">
      <c r="A663" s="3">
        <v>241184</v>
      </c>
      <c r="B663" s="6" t="s">
        <v>519</v>
      </c>
      <c r="C663" s="6" t="s">
        <v>1077</v>
      </c>
      <c r="D663" s="7">
        <v>-4181.8</v>
      </c>
      <c r="E663" s="7">
        <v>-6325.09</v>
      </c>
      <c r="F663" s="7">
        <v>-4260.7299999999996</v>
      </c>
      <c r="G663" s="7">
        <v>-6205.29</v>
      </c>
      <c r="H663" s="7">
        <v>-7900.66</v>
      </c>
      <c r="I663" s="7">
        <v>-3174.53</v>
      </c>
      <c r="J663" s="7">
        <v>-4367.5600000000004</v>
      </c>
      <c r="K663" s="7">
        <v>-5383.14</v>
      </c>
      <c r="L663" s="7">
        <v>-1997.18</v>
      </c>
      <c r="M663" s="7">
        <v>-3057.4</v>
      </c>
      <c r="N663" s="7">
        <v>-4267.58</v>
      </c>
      <c r="O663" s="7">
        <v>-2566.85</v>
      </c>
      <c r="P663" s="7">
        <v>-4654.88</v>
      </c>
    </row>
    <row r="664" spans="1:16" x14ac:dyDescent="0.2">
      <c r="A664" s="3">
        <v>241185</v>
      </c>
      <c r="B664" s="6" t="s">
        <v>520</v>
      </c>
      <c r="C664" s="6" t="s">
        <v>1076</v>
      </c>
      <c r="D664" s="7">
        <v>-67622.720000000001</v>
      </c>
      <c r="E664" s="7">
        <v>-76580.83</v>
      </c>
      <c r="F664" s="7">
        <v>-16393.900000000001</v>
      </c>
      <c r="G664" s="7">
        <v>-23711.3</v>
      </c>
      <c r="H664" s="7">
        <v>-29942.28</v>
      </c>
      <c r="I664" s="7">
        <v>-35470.75</v>
      </c>
      <c r="J664" s="7">
        <v>-38545.629999999997</v>
      </c>
      <c r="K664" s="7">
        <v>-42473.89</v>
      </c>
      <c r="L664" s="7">
        <v>-46163.22</v>
      </c>
      <c r="M664" s="7">
        <v>-50122.09</v>
      </c>
      <c r="N664" s="7">
        <v>-54105.26</v>
      </c>
      <c r="O664" s="7">
        <v>-60454.66</v>
      </c>
      <c r="P664" s="7">
        <v>-68484.149999999994</v>
      </c>
    </row>
    <row r="665" spans="1:16" x14ac:dyDescent="0.2">
      <c r="A665" s="3">
        <v>241186</v>
      </c>
      <c r="B665" s="6" t="s">
        <v>521</v>
      </c>
      <c r="C665" s="6" t="s">
        <v>1075</v>
      </c>
      <c r="D665" s="7">
        <v>-2358.9499999999998</v>
      </c>
      <c r="E665" s="7">
        <v>-2701.25</v>
      </c>
      <c r="F665" s="7">
        <v>-598.91</v>
      </c>
      <c r="G665" s="7">
        <v>-860.43</v>
      </c>
      <c r="H665" s="7">
        <v>-1080.51</v>
      </c>
      <c r="I665" s="7">
        <v>-1268.54</v>
      </c>
      <c r="J665" s="7">
        <v>-1356.38</v>
      </c>
      <c r="K665" s="7">
        <v>-1433.53</v>
      </c>
      <c r="L665" s="7">
        <v>-1499.58</v>
      </c>
      <c r="M665" s="7">
        <v>-1567.69</v>
      </c>
      <c r="N665" s="7">
        <v>-1671.4</v>
      </c>
      <c r="O665" s="7">
        <v>-1858.01</v>
      </c>
      <c r="P665" s="7">
        <v>-2148.9699999999998</v>
      </c>
    </row>
    <row r="666" spans="1:16" x14ac:dyDescent="0.2">
      <c r="A666" s="3">
        <v>241187</v>
      </c>
      <c r="B666" s="6" t="s">
        <v>522</v>
      </c>
      <c r="C666" s="6" t="s">
        <v>1074</v>
      </c>
      <c r="D666" s="7">
        <v>-53457.98</v>
      </c>
      <c r="E666" s="7">
        <v>-62797.19</v>
      </c>
      <c r="F666" s="7">
        <v>-16673.169999999998</v>
      </c>
      <c r="G666" s="7">
        <v>-23598.080000000002</v>
      </c>
      <c r="H666" s="7">
        <v>-29471.040000000001</v>
      </c>
      <c r="I666" s="7">
        <v>-34659.769999999997</v>
      </c>
      <c r="J666" s="7">
        <v>-37001.06</v>
      </c>
      <c r="K666" s="7">
        <v>-39327.300000000003</v>
      </c>
      <c r="L666" s="7">
        <v>-41355.54</v>
      </c>
      <c r="M666" s="7">
        <v>-43237.760000000002</v>
      </c>
      <c r="N666" s="7">
        <v>-45799.06</v>
      </c>
      <c r="O666" s="7">
        <v>-50914.46</v>
      </c>
      <c r="P666" s="7">
        <v>-58740.87</v>
      </c>
    </row>
    <row r="667" spans="1:16" x14ac:dyDescent="0.2">
      <c r="A667" s="3">
        <v>241189</v>
      </c>
      <c r="B667" s="6" t="s">
        <v>523</v>
      </c>
      <c r="C667" s="6" t="s">
        <v>1073</v>
      </c>
      <c r="D667" s="7">
        <v>-59949.15</v>
      </c>
      <c r="E667" s="7">
        <v>-71613.98</v>
      </c>
      <c r="F667" s="7">
        <v>-19585.759999999998</v>
      </c>
      <c r="G667" s="7">
        <v>-28253.7</v>
      </c>
      <c r="H667" s="7">
        <v>-34688.89</v>
      </c>
      <c r="I667" s="7">
        <v>-39936.19</v>
      </c>
      <c r="J667" s="7">
        <v>-42980.3</v>
      </c>
      <c r="K667" s="7">
        <v>-45592.87</v>
      </c>
      <c r="L667" s="7">
        <v>-47479.77</v>
      </c>
      <c r="M667" s="7">
        <v>-49536.83</v>
      </c>
      <c r="N667" s="7">
        <v>-51836.639999999999</v>
      </c>
      <c r="O667" s="7">
        <v>-56001.51</v>
      </c>
      <c r="P667" s="7">
        <v>-64895.18</v>
      </c>
    </row>
    <row r="668" spans="1:16" x14ac:dyDescent="0.2">
      <c r="A668" s="3">
        <v>241190</v>
      </c>
      <c r="B668" s="6" t="s">
        <v>524</v>
      </c>
      <c r="C668" s="6" t="s">
        <v>1072</v>
      </c>
      <c r="D668" s="7">
        <v>-18956.349999999999</v>
      </c>
      <c r="E668" s="7">
        <v>-22265.32</v>
      </c>
      <c r="F668" s="7">
        <v>-5944.77</v>
      </c>
      <c r="G668" s="7">
        <v>-8546.9</v>
      </c>
      <c r="H668" s="7">
        <v>-10445.18</v>
      </c>
      <c r="I668" s="7">
        <v>-11938.48</v>
      </c>
      <c r="J668" s="7">
        <v>-12637.63</v>
      </c>
      <c r="K668" s="7">
        <v>-13260.41</v>
      </c>
      <c r="L668" s="7">
        <v>-13835.89</v>
      </c>
      <c r="M668" s="7">
        <v>-14437.27</v>
      </c>
      <c r="N668" s="7">
        <v>-15340.2</v>
      </c>
      <c r="O668" s="7">
        <v>-17245.2</v>
      </c>
      <c r="P668" s="7">
        <v>-20309.810000000001</v>
      </c>
    </row>
    <row r="669" spans="1:16" x14ac:dyDescent="0.2">
      <c r="A669" s="3">
        <v>241191</v>
      </c>
      <c r="B669" s="6" t="s">
        <v>525</v>
      </c>
      <c r="C669" s="6" t="s">
        <v>1071</v>
      </c>
      <c r="D669" s="7">
        <v>-140119.76</v>
      </c>
      <c r="E669" s="7">
        <v>-164632.5</v>
      </c>
      <c r="F669" s="7">
        <v>-44423.23</v>
      </c>
      <c r="G669" s="7">
        <v>-64308.67</v>
      </c>
      <c r="H669" s="7">
        <v>-78627.75</v>
      </c>
      <c r="I669" s="7">
        <v>-88719.75</v>
      </c>
      <c r="J669" s="7">
        <v>-93305.81</v>
      </c>
      <c r="K669" s="7">
        <v>-98161.78</v>
      </c>
      <c r="L669" s="7">
        <v>-102430.35</v>
      </c>
      <c r="M669" s="7">
        <v>-107225.29</v>
      </c>
      <c r="N669" s="7">
        <v>-114424.48</v>
      </c>
      <c r="O669" s="7">
        <v>-130603.82</v>
      </c>
      <c r="P669" s="7">
        <v>-155794.01</v>
      </c>
    </row>
    <row r="670" spans="1:16" x14ac:dyDescent="0.2">
      <c r="A670" s="3">
        <v>241192</v>
      </c>
      <c r="B670" s="6" t="s">
        <v>526</v>
      </c>
      <c r="C670" s="6" t="s">
        <v>1070</v>
      </c>
      <c r="D670" s="7">
        <v>-11355.75</v>
      </c>
      <c r="E670" s="7">
        <v>-13771.26</v>
      </c>
      <c r="F670" s="7">
        <v>-4040.94</v>
      </c>
      <c r="G670" s="7">
        <v>-5885.97</v>
      </c>
      <c r="H670" s="7">
        <v>-7150.45</v>
      </c>
      <c r="I670" s="7">
        <v>-8075.48</v>
      </c>
      <c r="J670" s="7">
        <v>-8471.5</v>
      </c>
      <c r="K670" s="7">
        <v>-8782.08</v>
      </c>
      <c r="L670" s="7">
        <v>-9033.51</v>
      </c>
      <c r="M670" s="7">
        <v>-9273.75</v>
      </c>
      <c r="N670" s="7">
        <v>-9670.6</v>
      </c>
      <c r="O670" s="7">
        <v>-10706.62</v>
      </c>
      <c r="P670" s="7">
        <v>-12683.81</v>
      </c>
    </row>
    <row r="671" spans="1:16" x14ac:dyDescent="0.2">
      <c r="A671" s="3">
        <v>241194</v>
      </c>
      <c r="B671" s="6" t="s">
        <v>528</v>
      </c>
      <c r="C671" s="6" t="s">
        <v>1069</v>
      </c>
      <c r="D671" s="7">
        <v>-1625.54</v>
      </c>
      <c r="E671" s="7">
        <v>-2297.7600000000002</v>
      </c>
      <c r="F671" s="7">
        <v>-1280.29</v>
      </c>
      <c r="G671" s="7">
        <v>-1769.32</v>
      </c>
      <c r="H671" s="7">
        <v>-2130.35</v>
      </c>
      <c r="I671" s="7">
        <v>-2393.65</v>
      </c>
      <c r="J671" s="7">
        <v>-2485.31</v>
      </c>
      <c r="K671" s="7">
        <v>-2589.83</v>
      </c>
      <c r="L671" s="7">
        <v>-190.27</v>
      </c>
      <c r="M671" s="7">
        <v>-294.27</v>
      </c>
      <c r="N671" s="7">
        <v>-489.72</v>
      </c>
      <c r="O671" s="7">
        <v>-928.83</v>
      </c>
      <c r="P671" s="7">
        <v>-1663.64</v>
      </c>
    </row>
    <row r="672" spans="1:16" x14ac:dyDescent="0.2">
      <c r="A672" s="3">
        <v>241195</v>
      </c>
      <c r="B672" s="6" t="s">
        <v>529</v>
      </c>
      <c r="C672" s="6" t="s">
        <v>1068</v>
      </c>
      <c r="D672" s="7">
        <v>-117268.92</v>
      </c>
      <c r="E672" s="7">
        <v>-137696.29999999999</v>
      </c>
      <c r="F672" s="7">
        <v>-38209.26</v>
      </c>
      <c r="G672" s="7">
        <v>-56110.96</v>
      </c>
      <c r="H672" s="7">
        <v>-69096.800000000003</v>
      </c>
      <c r="I672" s="7">
        <v>-79483.38</v>
      </c>
      <c r="J672" s="7">
        <v>-86864.9</v>
      </c>
      <c r="K672" s="7">
        <v>-90103.51</v>
      </c>
      <c r="L672" s="7">
        <v>-93957.01</v>
      </c>
      <c r="M672" s="7">
        <v>-97682.5</v>
      </c>
      <c r="N672" s="7">
        <v>-101631.24</v>
      </c>
      <c r="O672" s="7">
        <v>-108575.52</v>
      </c>
      <c r="P672" s="7">
        <v>-124492.3</v>
      </c>
    </row>
    <row r="673" spans="1:16" x14ac:dyDescent="0.2">
      <c r="A673" s="3">
        <v>241196</v>
      </c>
      <c r="B673" s="6" t="s">
        <v>530</v>
      </c>
      <c r="C673" s="6" t="s">
        <v>1067</v>
      </c>
      <c r="D673" s="7">
        <v>-138.84</v>
      </c>
      <c r="E673" s="7">
        <v>-165.75</v>
      </c>
      <c r="F673" s="7">
        <v>-46.3</v>
      </c>
      <c r="G673" s="7">
        <v>-62.62</v>
      </c>
      <c r="H673" s="7">
        <v>-75.150000000000006</v>
      </c>
      <c r="I673" s="7">
        <v>-84.71</v>
      </c>
      <c r="J673" s="7">
        <v>-88.96</v>
      </c>
      <c r="K673" s="7">
        <v>-93.75</v>
      </c>
      <c r="L673" s="7">
        <v>-98.35</v>
      </c>
      <c r="M673" s="7">
        <v>-103.02</v>
      </c>
      <c r="N673" s="7">
        <v>-110.2</v>
      </c>
      <c r="O673" s="7">
        <v>-125.64</v>
      </c>
      <c r="P673" s="7">
        <v>-147.21</v>
      </c>
    </row>
    <row r="674" spans="1:16" x14ac:dyDescent="0.2">
      <c r="A674" s="3">
        <v>241198</v>
      </c>
      <c r="B674" s="6" t="s">
        <v>532</v>
      </c>
      <c r="C674" s="6" t="s">
        <v>1066</v>
      </c>
      <c r="D674" s="7">
        <v>-940.66</v>
      </c>
      <c r="E674" s="7">
        <v>-1274.8800000000001</v>
      </c>
      <c r="F674" s="7">
        <v>-910.91</v>
      </c>
      <c r="G674" s="7">
        <v>-997.61</v>
      </c>
      <c r="H674" s="7">
        <v>-850.75</v>
      </c>
      <c r="I674" s="7">
        <v>-535.15</v>
      </c>
      <c r="J674" s="7">
        <v>-190.22</v>
      </c>
      <c r="K674" s="7">
        <v>-192.49</v>
      </c>
      <c r="L674" s="7">
        <v>-180.09</v>
      </c>
      <c r="M674" s="7">
        <v>-186.8</v>
      </c>
      <c r="N674" s="7">
        <v>-214.18</v>
      </c>
      <c r="O674" s="7">
        <v>-511.47</v>
      </c>
      <c r="P674" s="7">
        <v>-910.57</v>
      </c>
    </row>
    <row r="675" spans="1:16" x14ac:dyDescent="0.2">
      <c r="A675" s="3">
        <v>241200</v>
      </c>
      <c r="B675" s="6" t="s">
        <v>534</v>
      </c>
      <c r="C675" s="6" t="s">
        <v>1065</v>
      </c>
      <c r="D675" s="7">
        <v>-8215.7999999999993</v>
      </c>
      <c r="E675" s="7">
        <v>-9780.2999999999993</v>
      </c>
      <c r="F675" s="7">
        <v>-2814.42</v>
      </c>
      <c r="G675" s="7">
        <v>-3957.64</v>
      </c>
      <c r="H675" s="7">
        <v>-4732.6099999999997</v>
      </c>
      <c r="I675" s="7">
        <v>-5356.1</v>
      </c>
      <c r="J675" s="7">
        <v>-5577.6</v>
      </c>
      <c r="K675" s="7">
        <v>-5791.55</v>
      </c>
      <c r="L675" s="7">
        <v>-5976.64</v>
      </c>
      <c r="M675" s="7">
        <v>-6172.09</v>
      </c>
      <c r="N675" s="7">
        <v>-6491.8</v>
      </c>
      <c r="O675" s="7">
        <v>-7176.31</v>
      </c>
      <c r="P675" s="7">
        <v>-8542.11</v>
      </c>
    </row>
    <row r="676" spans="1:16" x14ac:dyDescent="0.2">
      <c r="A676" s="3">
        <v>241214</v>
      </c>
      <c r="B676" s="6" t="s">
        <v>536</v>
      </c>
      <c r="C676" s="6" t="s">
        <v>1064</v>
      </c>
      <c r="D676" s="7">
        <v>-33229.050000000003</v>
      </c>
      <c r="E676" s="7">
        <v>-26075.19</v>
      </c>
      <c r="F676" s="7">
        <v>-46861.05</v>
      </c>
      <c r="G676" s="7">
        <v>-67874.009999999995</v>
      </c>
      <c r="H676" s="7">
        <v>-16678.990000000002</v>
      </c>
      <c r="I676" s="7">
        <v>-30337.99</v>
      </c>
      <c r="J676" s="7">
        <v>-37319.9</v>
      </c>
      <c r="K676" s="7">
        <v>-5876.15</v>
      </c>
      <c r="L676" s="7">
        <v>-10624.41</v>
      </c>
      <c r="M676" s="7">
        <v>-15065.25</v>
      </c>
      <c r="N676" s="7">
        <v>-5356.12</v>
      </c>
      <c r="O676" s="7">
        <v>-14364.75</v>
      </c>
      <c r="P676" s="7">
        <v>-32931.519999999997</v>
      </c>
    </row>
    <row r="677" spans="1:16" x14ac:dyDescent="0.2">
      <c r="A677" s="3">
        <v>241218</v>
      </c>
      <c r="B677" s="6" t="s">
        <v>539</v>
      </c>
      <c r="C677" s="6" t="s">
        <v>1063</v>
      </c>
      <c r="D677" s="7">
        <v>-10098.719999999999</v>
      </c>
      <c r="E677" s="7">
        <v>-11713.92</v>
      </c>
      <c r="F677" s="7">
        <v>-3014.21</v>
      </c>
      <c r="G677" s="7">
        <v>-4388.04</v>
      </c>
      <c r="H677" s="7">
        <v>-5357.92</v>
      </c>
      <c r="I677" s="7">
        <v>-6224.29</v>
      </c>
      <c r="J677" s="7">
        <v>-6741.4</v>
      </c>
      <c r="K677" s="7">
        <v>-7143.8</v>
      </c>
      <c r="L677" s="7">
        <v>-7434.16</v>
      </c>
      <c r="M677" s="7">
        <v>-7709.3</v>
      </c>
      <c r="N677" s="7">
        <v>-8026.33</v>
      </c>
      <c r="O677" s="7">
        <v>-8764.33</v>
      </c>
      <c r="P677" s="7">
        <v>-9947.43</v>
      </c>
    </row>
    <row r="678" spans="1:16" x14ac:dyDescent="0.2">
      <c r="A678" s="3">
        <v>241225</v>
      </c>
      <c r="B678" s="6" t="s">
        <v>540</v>
      </c>
      <c r="C678" s="6" t="s">
        <v>1062</v>
      </c>
      <c r="D678" s="7">
        <v>-8698.3799999999992</v>
      </c>
      <c r="E678" s="7">
        <v>-11473.07</v>
      </c>
      <c r="F678" s="7">
        <v>-5176.72</v>
      </c>
      <c r="G678" s="7">
        <v>-7808.44</v>
      </c>
      <c r="H678" s="7">
        <v>-9960.08</v>
      </c>
      <c r="I678" s="7">
        <v>-12011.91</v>
      </c>
      <c r="J678" s="7">
        <v>-12971.85</v>
      </c>
      <c r="K678" s="7">
        <v>-850.59</v>
      </c>
      <c r="L678" s="7">
        <v>-1929</v>
      </c>
      <c r="M678" s="7">
        <v>-2972.26</v>
      </c>
      <c r="N678" s="7">
        <v>-3807.52</v>
      </c>
      <c r="O678" s="7">
        <v>-6062.11</v>
      </c>
      <c r="P678" s="7">
        <v>-8814.8700000000008</v>
      </c>
    </row>
    <row r="679" spans="1:16" x14ac:dyDescent="0.2">
      <c r="A679" s="3">
        <v>241226</v>
      </c>
      <c r="B679" s="6" t="s">
        <v>541</v>
      </c>
      <c r="C679" s="6" t="s">
        <v>1061</v>
      </c>
      <c r="D679" s="7">
        <v>-15607.69</v>
      </c>
      <c r="E679" s="7">
        <v>-17569.03</v>
      </c>
      <c r="F679" s="7">
        <v>-3725.3</v>
      </c>
      <c r="G679" s="7">
        <v>-5522.51</v>
      </c>
      <c r="H679" s="7">
        <v>-7075.99</v>
      </c>
      <c r="I679" s="7">
        <v>-8525.09</v>
      </c>
      <c r="J679" s="7">
        <v>-9163.0300000000007</v>
      </c>
      <c r="K679" s="7">
        <v>-9970.36</v>
      </c>
      <c r="L679" s="7">
        <v>-10712.54</v>
      </c>
      <c r="M679" s="7">
        <v>-11521.51</v>
      </c>
      <c r="N679" s="7">
        <v>-12499.28</v>
      </c>
      <c r="O679" s="7">
        <v>-13965.51</v>
      </c>
      <c r="P679" s="7">
        <v>-16031.44</v>
      </c>
    </row>
    <row r="680" spans="1:16" x14ac:dyDescent="0.2">
      <c r="A680" s="3">
        <v>241229</v>
      </c>
      <c r="B680" s="6" t="s">
        <v>542</v>
      </c>
      <c r="C680" s="6" t="s">
        <v>1060</v>
      </c>
      <c r="D680" s="7">
        <v>-5191.3500000000004</v>
      </c>
      <c r="E680" s="7">
        <v>-5950.04</v>
      </c>
      <c r="F680" s="7">
        <v>-1327.91</v>
      </c>
      <c r="G680" s="7">
        <v>-1948.93</v>
      </c>
      <c r="H680" s="7">
        <v>-2508.94</v>
      </c>
      <c r="I680" s="7">
        <v>-3029.7</v>
      </c>
      <c r="J680" s="7">
        <v>-3273.69</v>
      </c>
      <c r="K680" s="7">
        <v>-3659.78</v>
      </c>
      <c r="L680" s="7">
        <v>-3723.59</v>
      </c>
      <c r="M680" s="7">
        <v>-4414.0600000000004</v>
      </c>
      <c r="N680" s="7">
        <v>-4747.38</v>
      </c>
      <c r="O680" s="7">
        <v>-5140.46</v>
      </c>
      <c r="P680" s="7">
        <v>-5629.79</v>
      </c>
    </row>
    <row r="681" spans="1:16" x14ac:dyDescent="0.2">
      <c r="A681" s="3">
        <v>241230</v>
      </c>
      <c r="B681" s="6" t="s">
        <v>543</v>
      </c>
      <c r="C681" s="6" t="s">
        <v>1059</v>
      </c>
      <c r="D681" s="7">
        <v>-4297.43</v>
      </c>
      <c r="E681" s="7">
        <v>-4986.3</v>
      </c>
      <c r="F681" s="7">
        <v>-1305.5</v>
      </c>
      <c r="G681" s="7">
        <v>-1985.98</v>
      </c>
      <c r="H681" s="7">
        <v>-2476.98</v>
      </c>
      <c r="I681" s="7">
        <v>-2920.79</v>
      </c>
      <c r="J681" s="7">
        <v>-3217.42</v>
      </c>
      <c r="K681" s="7">
        <v>-3519.31</v>
      </c>
      <c r="L681" s="7">
        <v>-3763.25</v>
      </c>
      <c r="M681" s="7">
        <v>-3992.69</v>
      </c>
      <c r="N681" s="7">
        <v>-4238.25</v>
      </c>
      <c r="O681" s="7">
        <v>-4759.71</v>
      </c>
      <c r="P681" s="7">
        <v>-5620.31</v>
      </c>
    </row>
    <row r="682" spans="1:16" x14ac:dyDescent="0.2">
      <c r="A682" s="3">
        <v>241232</v>
      </c>
      <c r="B682" s="6" t="s">
        <v>544</v>
      </c>
      <c r="C682" s="6" t="s">
        <v>1058</v>
      </c>
      <c r="D682" s="7">
        <v>-43975.49</v>
      </c>
      <c r="E682" s="7">
        <v>-52601.73</v>
      </c>
      <c r="F682" s="7">
        <v>-14960.46</v>
      </c>
      <c r="G682" s="7">
        <v>-21390.92</v>
      </c>
      <c r="H682" s="7">
        <v>-26141.41</v>
      </c>
      <c r="I682" s="7">
        <v>-30394.9</v>
      </c>
      <c r="J682" s="7">
        <v>-32100.47</v>
      </c>
      <c r="K682" s="7">
        <v>-33801.53</v>
      </c>
      <c r="L682" s="7">
        <v>-35281.629999999997</v>
      </c>
      <c r="M682" s="7">
        <v>-36679.32</v>
      </c>
      <c r="N682" s="7">
        <v>-38605.629999999997</v>
      </c>
      <c r="O682" s="7">
        <v>-42770.17</v>
      </c>
      <c r="P682" s="7">
        <v>-49643.58</v>
      </c>
    </row>
    <row r="683" spans="1:16" x14ac:dyDescent="0.2">
      <c r="A683" s="3">
        <v>241316</v>
      </c>
      <c r="B683" s="6" t="s">
        <v>591</v>
      </c>
      <c r="C683" s="6" t="s">
        <v>1057</v>
      </c>
      <c r="D683" s="7">
        <v>-470431.37</v>
      </c>
      <c r="E683" s="7">
        <v>-297606.03999999998</v>
      </c>
      <c r="F683" s="7">
        <v>-527823.99</v>
      </c>
      <c r="G683" s="7">
        <v>-777964.3</v>
      </c>
      <c r="H683" s="7">
        <v>-186051.35</v>
      </c>
      <c r="I683" s="7">
        <v>-325839.28000000003</v>
      </c>
      <c r="J683" s="7">
        <v>-430682.14</v>
      </c>
      <c r="K683" s="7">
        <v>-61603.15</v>
      </c>
      <c r="L683" s="7">
        <v>-126116.36</v>
      </c>
      <c r="M683" s="7">
        <v>-196510.09</v>
      </c>
      <c r="N683" s="7">
        <v>-85737</v>
      </c>
      <c r="O683" s="7">
        <v>-232800.55</v>
      </c>
      <c r="P683" s="7">
        <v>-493176.2</v>
      </c>
    </row>
    <row r="684" spans="1:16" x14ac:dyDescent="0.2">
      <c r="A684" s="3">
        <v>241326</v>
      </c>
      <c r="B684" s="6" t="s">
        <v>592</v>
      </c>
      <c r="C684" s="6" t="s">
        <v>1056</v>
      </c>
      <c r="D684" s="7">
        <v>-30510.35</v>
      </c>
      <c r="E684" s="7">
        <v>-20929.18</v>
      </c>
      <c r="F684" s="7">
        <v>-37403.08</v>
      </c>
      <c r="G684" s="7">
        <v>-52942.97</v>
      </c>
      <c r="H684" s="7">
        <v>-12154.18</v>
      </c>
      <c r="I684" s="7">
        <v>-20414.419999999998</v>
      </c>
      <c r="J684" s="7">
        <v>-26330.57</v>
      </c>
      <c r="K684" s="7">
        <v>-3855.8</v>
      </c>
      <c r="L684" s="7">
        <v>-7419.49</v>
      </c>
      <c r="M684" s="7">
        <v>-11183.85</v>
      </c>
      <c r="N684" s="7">
        <v>-4988.59</v>
      </c>
      <c r="O684" s="7">
        <v>-15046.91</v>
      </c>
      <c r="P684" s="7">
        <v>-32839.19</v>
      </c>
    </row>
    <row r="685" spans="1:16" x14ac:dyDescent="0.2">
      <c r="A685" s="3">
        <v>241327</v>
      </c>
      <c r="B685" s="6" t="s">
        <v>593</v>
      </c>
      <c r="C685" s="6" t="s">
        <v>1055</v>
      </c>
      <c r="D685" s="7">
        <v>-45136.03</v>
      </c>
      <c r="E685" s="7">
        <v>-30843.06</v>
      </c>
      <c r="F685" s="7">
        <v>-54647.11</v>
      </c>
      <c r="G685" s="7">
        <v>-79029.62</v>
      </c>
      <c r="H685" s="7">
        <v>-17865.990000000002</v>
      </c>
      <c r="I685" s="7">
        <v>-31534.43</v>
      </c>
      <c r="J685" s="7">
        <v>-39701.74</v>
      </c>
      <c r="K685" s="7">
        <v>-5982.56</v>
      </c>
      <c r="L685" s="7">
        <v>-11118.6</v>
      </c>
      <c r="M685" s="7">
        <v>-16289.68</v>
      </c>
      <c r="N685" s="7">
        <v>-7567.38</v>
      </c>
      <c r="O685" s="7">
        <v>-22572.51</v>
      </c>
      <c r="P685" s="7">
        <v>-50067.89</v>
      </c>
    </row>
    <row r="686" spans="1:16" x14ac:dyDescent="0.2">
      <c r="A686" s="3">
        <v>241343</v>
      </c>
      <c r="B686" s="6" t="s">
        <v>594</v>
      </c>
      <c r="C686" s="6" t="s">
        <v>1054</v>
      </c>
      <c r="D686" s="7">
        <v>-13042.48</v>
      </c>
      <c r="E686" s="7">
        <v>-15264.42</v>
      </c>
      <c r="F686" s="7">
        <v>-3949.86</v>
      </c>
      <c r="G686" s="7">
        <v>-5682.16</v>
      </c>
      <c r="H686" s="7">
        <v>-6985.31</v>
      </c>
      <c r="I686" s="7">
        <v>-7781.28</v>
      </c>
      <c r="J686" s="7">
        <v>-8213.67</v>
      </c>
      <c r="K686" s="7">
        <v>-8521.81</v>
      </c>
      <c r="L686" s="7">
        <v>-8802.35</v>
      </c>
      <c r="M686" s="7">
        <v>-9136.91</v>
      </c>
      <c r="N686" s="7">
        <v>-9698.23</v>
      </c>
      <c r="O686" s="7">
        <v>-11017.06</v>
      </c>
      <c r="P686" s="7">
        <v>-13036.97</v>
      </c>
    </row>
    <row r="687" spans="1:16" x14ac:dyDescent="0.2">
      <c r="A687" s="3">
        <v>241344</v>
      </c>
      <c r="B687" s="6" t="s">
        <v>595</v>
      </c>
      <c r="C687" s="6" t="s">
        <v>1053</v>
      </c>
      <c r="D687" s="7">
        <v>-36858.33</v>
      </c>
      <c r="E687" s="7">
        <v>-42909.45</v>
      </c>
      <c r="F687" s="7">
        <v>-10801.75</v>
      </c>
      <c r="G687" s="7">
        <v>-15547.49</v>
      </c>
      <c r="H687" s="7">
        <v>-19251.14</v>
      </c>
      <c r="I687" s="7">
        <v>-21653.52</v>
      </c>
      <c r="J687" s="7">
        <v>-23595.37</v>
      </c>
      <c r="K687" s="7">
        <v>-25084.82</v>
      </c>
      <c r="L687" s="7">
        <v>-26130.69</v>
      </c>
      <c r="M687" s="7">
        <v>-27418.05</v>
      </c>
      <c r="N687" s="7">
        <v>-29080.69</v>
      </c>
      <c r="O687" s="7">
        <v>-32735.09</v>
      </c>
      <c r="P687" s="7">
        <v>-38096.01</v>
      </c>
    </row>
    <row r="688" spans="1:16" x14ac:dyDescent="0.2">
      <c r="A688" s="3">
        <v>241350</v>
      </c>
      <c r="B688" s="6" t="s">
        <v>596</v>
      </c>
      <c r="C688" s="6" t="s">
        <v>1052</v>
      </c>
      <c r="D688" s="7">
        <v>-190459.72</v>
      </c>
      <c r="E688" s="7">
        <v>-220308.09</v>
      </c>
      <c r="F688" s="7">
        <v>-59027.96</v>
      </c>
      <c r="G688" s="7">
        <v>-82388.710000000006</v>
      </c>
      <c r="H688" s="7">
        <v>-101743.24</v>
      </c>
      <c r="I688" s="7">
        <v>-116519.4</v>
      </c>
      <c r="J688" s="7">
        <v>-125472.41</v>
      </c>
      <c r="K688" s="7">
        <v>-132801</v>
      </c>
      <c r="L688" s="7">
        <v>-139724.87</v>
      </c>
      <c r="M688" s="7">
        <v>-147446.65</v>
      </c>
      <c r="N688" s="7">
        <v>-158918.97</v>
      </c>
      <c r="O688" s="7">
        <v>-182914.15</v>
      </c>
      <c r="P688" s="7">
        <v>-214719.83</v>
      </c>
    </row>
    <row r="689" spans="1:16" x14ac:dyDescent="0.2">
      <c r="A689" s="3">
        <v>241351</v>
      </c>
      <c r="B689" s="6" t="s">
        <v>597</v>
      </c>
      <c r="C689" s="6" t="s">
        <v>1051</v>
      </c>
      <c r="D689" s="7">
        <v>-32843.629999999997</v>
      </c>
      <c r="E689" s="7">
        <v>-17329.490000000002</v>
      </c>
      <c r="F689" s="7">
        <v>-32604.79</v>
      </c>
      <c r="G689" s="7">
        <v>-57265.02</v>
      </c>
      <c r="H689" s="7">
        <v>-22612.45</v>
      </c>
      <c r="I689" s="7">
        <v>-42737.13</v>
      </c>
      <c r="J689" s="7">
        <v>-55999.47</v>
      </c>
      <c r="K689" s="7">
        <v>-5000.9399999999996</v>
      </c>
      <c r="L689" s="7">
        <v>-9575.7900000000009</v>
      </c>
      <c r="M689" s="7">
        <v>-14174.53</v>
      </c>
      <c r="N689" s="7">
        <v>-4034.54</v>
      </c>
      <c r="O689" s="7">
        <v>-11842.54</v>
      </c>
      <c r="P689" s="7">
        <v>-25917.119999999999</v>
      </c>
    </row>
    <row r="690" spans="1:16" x14ac:dyDescent="0.2">
      <c r="A690" s="3">
        <v>241364</v>
      </c>
      <c r="B690" s="6" t="s">
        <v>598</v>
      </c>
      <c r="C690" s="6" t="s">
        <v>1050</v>
      </c>
      <c r="D690" s="7">
        <v>-8989.4699999999993</v>
      </c>
      <c r="E690" s="7">
        <v>-10435.780000000001</v>
      </c>
      <c r="F690" s="7">
        <v>-2570.98</v>
      </c>
      <c r="G690" s="7">
        <v>-3693.73</v>
      </c>
      <c r="H690" s="7">
        <v>-4643.17</v>
      </c>
      <c r="I690" s="7">
        <v>-5292.68</v>
      </c>
      <c r="J690" s="7">
        <v>-5798.88</v>
      </c>
      <c r="K690" s="7">
        <v>-6223.44</v>
      </c>
      <c r="L690" s="7">
        <v>-6637.42</v>
      </c>
      <c r="M690" s="7">
        <v>-7002.62</v>
      </c>
      <c r="N690" s="7">
        <v>-7384.17</v>
      </c>
      <c r="O690" s="7">
        <v>-8160.17</v>
      </c>
      <c r="P690" s="7">
        <v>-9260.5499999999993</v>
      </c>
    </row>
    <row r="691" spans="1:16" x14ac:dyDescent="0.2">
      <c r="A691" s="3">
        <v>241370</v>
      </c>
      <c r="B691" s="6" t="s">
        <v>599</v>
      </c>
      <c r="C691" s="6" t="s">
        <v>1049</v>
      </c>
      <c r="D691" s="7">
        <v>0</v>
      </c>
      <c r="E691" s="7">
        <v>0</v>
      </c>
      <c r="F691" s="7">
        <v>0</v>
      </c>
      <c r="G691" s="7">
        <v>0</v>
      </c>
      <c r="H691" s="7">
        <v>0</v>
      </c>
      <c r="I691" s="7">
        <v>0</v>
      </c>
      <c r="J691" s="7">
        <v>0</v>
      </c>
      <c r="K691" s="7">
        <v>0</v>
      </c>
      <c r="L691" s="7">
        <v>0</v>
      </c>
      <c r="M691" s="7">
        <v>0</v>
      </c>
      <c r="N691" s="7">
        <v>0</v>
      </c>
      <c r="O691" s="7">
        <v>-46680.35</v>
      </c>
      <c r="P691" s="7">
        <v>-46680.35</v>
      </c>
    </row>
    <row r="692" spans="1:16" x14ac:dyDescent="0.2">
      <c r="A692" s="3">
        <v>243037</v>
      </c>
      <c r="B692" s="6" t="s">
        <v>600</v>
      </c>
      <c r="C692" s="6" t="s">
        <v>1048</v>
      </c>
      <c r="D692" s="7">
        <v>0</v>
      </c>
      <c r="E692" s="7">
        <v>0</v>
      </c>
      <c r="F692" s="7">
        <v>0</v>
      </c>
      <c r="G692" s="7">
        <v>0</v>
      </c>
      <c r="H692" s="7">
        <v>0</v>
      </c>
      <c r="I692" s="7">
        <v>0</v>
      </c>
      <c r="J692" s="7">
        <v>0</v>
      </c>
      <c r="K692" s="7">
        <v>0</v>
      </c>
      <c r="L692" s="7">
        <v>0</v>
      </c>
      <c r="M692" s="7">
        <v>0</v>
      </c>
      <c r="N692" s="7">
        <v>0</v>
      </c>
      <c r="O692" s="7">
        <v>0</v>
      </c>
      <c r="P692" s="7">
        <v>0</v>
      </c>
    </row>
    <row r="693" spans="1:16" x14ac:dyDescent="0.2">
      <c r="A693" s="3">
        <v>243041</v>
      </c>
      <c r="B693" s="6" t="s">
        <v>600</v>
      </c>
      <c r="C693" s="6" t="s">
        <v>1047</v>
      </c>
      <c r="D693" s="7">
        <v>0</v>
      </c>
      <c r="E693" s="7">
        <v>0</v>
      </c>
      <c r="F693" s="7">
        <v>0</v>
      </c>
      <c r="G693" s="7">
        <v>0</v>
      </c>
      <c r="H693" s="7">
        <v>0</v>
      </c>
      <c r="I693" s="7">
        <v>0</v>
      </c>
      <c r="J693" s="7">
        <v>0</v>
      </c>
      <c r="K693" s="7">
        <v>0</v>
      </c>
      <c r="L693" s="7">
        <v>0</v>
      </c>
      <c r="M693" s="7">
        <v>0</v>
      </c>
      <c r="N693" s="7">
        <v>0</v>
      </c>
      <c r="O693" s="7">
        <v>0</v>
      </c>
      <c r="P693" s="7">
        <v>0</v>
      </c>
    </row>
    <row r="694" spans="1:16" x14ac:dyDescent="0.2">
      <c r="A694" s="3">
        <v>243043</v>
      </c>
      <c r="B694" s="6" t="s">
        <v>600</v>
      </c>
      <c r="C694" s="6" t="s">
        <v>1046</v>
      </c>
      <c r="D694" s="7">
        <v>0</v>
      </c>
      <c r="E694" s="7">
        <v>0</v>
      </c>
      <c r="F694" s="7">
        <v>0</v>
      </c>
      <c r="G694" s="7">
        <v>0</v>
      </c>
      <c r="H694" s="7">
        <v>0</v>
      </c>
      <c r="I694" s="7">
        <v>0</v>
      </c>
      <c r="J694" s="7">
        <v>0</v>
      </c>
      <c r="K694" s="7">
        <v>0</v>
      </c>
      <c r="L694" s="7">
        <v>0</v>
      </c>
      <c r="M694" s="7">
        <v>0</v>
      </c>
      <c r="N694" s="7">
        <v>0</v>
      </c>
      <c r="O694" s="7">
        <v>0</v>
      </c>
      <c r="P694" s="7">
        <v>0</v>
      </c>
    </row>
    <row r="695" spans="1:16" x14ac:dyDescent="0.2">
      <c r="A695" s="3">
        <v>243044</v>
      </c>
      <c r="B695" s="6" t="s">
        <v>600</v>
      </c>
      <c r="C695" s="6" t="s">
        <v>1045</v>
      </c>
      <c r="D695" s="7">
        <v>0</v>
      </c>
      <c r="E695" s="7">
        <v>0</v>
      </c>
      <c r="F695" s="7">
        <v>0</v>
      </c>
      <c r="G695" s="7">
        <v>0</v>
      </c>
      <c r="H695" s="7">
        <v>0</v>
      </c>
      <c r="I695" s="7">
        <v>0</v>
      </c>
      <c r="J695" s="7">
        <v>0</v>
      </c>
      <c r="K695" s="7">
        <v>0</v>
      </c>
      <c r="L695" s="7">
        <v>0</v>
      </c>
      <c r="M695" s="7">
        <v>0</v>
      </c>
      <c r="N695" s="7">
        <v>0</v>
      </c>
      <c r="O695" s="7">
        <v>0</v>
      </c>
      <c r="P695" s="7">
        <v>0</v>
      </c>
    </row>
    <row r="696" spans="1:16" x14ac:dyDescent="0.2">
      <c r="A696" s="3">
        <v>243045</v>
      </c>
      <c r="B696" s="6" t="s">
        <v>601</v>
      </c>
      <c r="C696" s="6" t="s">
        <v>1044</v>
      </c>
      <c r="D696" s="7">
        <v>0</v>
      </c>
      <c r="E696" s="7">
        <v>0</v>
      </c>
      <c r="F696" s="7">
        <v>0</v>
      </c>
      <c r="G696" s="7">
        <v>0</v>
      </c>
      <c r="H696" s="7">
        <v>0</v>
      </c>
      <c r="I696" s="7">
        <v>0</v>
      </c>
      <c r="J696" s="7">
        <v>0</v>
      </c>
      <c r="K696" s="7">
        <v>0</v>
      </c>
      <c r="L696" s="7">
        <v>0</v>
      </c>
      <c r="M696" s="7">
        <v>0</v>
      </c>
      <c r="N696" s="7">
        <v>0</v>
      </c>
      <c r="O696" s="7">
        <v>0</v>
      </c>
      <c r="P696" s="7">
        <v>0</v>
      </c>
    </row>
    <row r="697" spans="1:16" x14ac:dyDescent="0.2">
      <c r="A697" s="3">
        <v>243046</v>
      </c>
      <c r="B697" s="6" t="s">
        <v>600</v>
      </c>
      <c r="C697" s="6" t="s">
        <v>1043</v>
      </c>
      <c r="D697" s="7">
        <v>0</v>
      </c>
      <c r="E697" s="7">
        <v>0</v>
      </c>
      <c r="F697" s="7">
        <v>0</v>
      </c>
      <c r="G697" s="7">
        <v>0</v>
      </c>
      <c r="H697" s="7">
        <v>0</v>
      </c>
      <c r="I697" s="7">
        <v>0</v>
      </c>
      <c r="J697" s="7">
        <v>0</v>
      </c>
      <c r="K697" s="7">
        <v>0</v>
      </c>
      <c r="L697" s="7">
        <v>0</v>
      </c>
      <c r="M697" s="7">
        <v>0</v>
      </c>
      <c r="N697" s="7">
        <v>0</v>
      </c>
      <c r="O697" s="7">
        <v>0</v>
      </c>
      <c r="P697" s="7">
        <v>0</v>
      </c>
    </row>
    <row r="698" spans="1:16" x14ac:dyDescent="0.2">
      <c r="A698" s="3">
        <v>243047</v>
      </c>
      <c r="B698" s="6" t="s">
        <v>602</v>
      </c>
      <c r="C698" s="6" t="s">
        <v>1042</v>
      </c>
      <c r="D698" s="7">
        <v>0</v>
      </c>
      <c r="E698" s="7">
        <v>0</v>
      </c>
      <c r="F698" s="7">
        <v>0</v>
      </c>
      <c r="G698" s="7">
        <v>0</v>
      </c>
      <c r="H698" s="7">
        <v>0</v>
      </c>
      <c r="I698" s="7">
        <v>0</v>
      </c>
      <c r="J698" s="7">
        <v>0</v>
      </c>
      <c r="K698" s="7">
        <v>0</v>
      </c>
      <c r="L698" s="7">
        <v>0</v>
      </c>
      <c r="M698" s="7">
        <v>0</v>
      </c>
      <c r="N698" s="7">
        <v>0</v>
      </c>
      <c r="O698" s="7">
        <v>0</v>
      </c>
      <c r="P698" s="7">
        <v>0</v>
      </c>
    </row>
    <row r="699" spans="1:16" x14ac:dyDescent="0.2">
      <c r="A699" s="3">
        <v>243048</v>
      </c>
      <c r="B699" s="6" t="s">
        <v>602</v>
      </c>
      <c r="C699" s="6" t="s">
        <v>1041</v>
      </c>
      <c r="D699" s="7">
        <v>0</v>
      </c>
      <c r="E699" s="7">
        <v>0</v>
      </c>
      <c r="F699" s="7">
        <v>0</v>
      </c>
      <c r="G699" s="7">
        <v>0</v>
      </c>
      <c r="H699" s="7">
        <v>0</v>
      </c>
      <c r="I699" s="7">
        <v>0</v>
      </c>
      <c r="J699" s="7">
        <v>0</v>
      </c>
      <c r="K699" s="7">
        <v>0</v>
      </c>
      <c r="L699" s="7">
        <v>0</v>
      </c>
      <c r="M699" s="7">
        <v>0</v>
      </c>
      <c r="N699" s="7">
        <v>0</v>
      </c>
      <c r="O699" s="7">
        <v>0</v>
      </c>
      <c r="P699" s="7">
        <v>0</v>
      </c>
    </row>
    <row r="700" spans="1:16" x14ac:dyDescent="0.2">
      <c r="A700" s="3">
        <v>243049</v>
      </c>
      <c r="B700" s="6" t="s">
        <v>603</v>
      </c>
      <c r="C700" s="6" t="s">
        <v>1040</v>
      </c>
      <c r="D700" s="7">
        <v>0</v>
      </c>
      <c r="E700" s="7">
        <v>0</v>
      </c>
      <c r="F700" s="7">
        <v>0</v>
      </c>
      <c r="G700" s="7">
        <v>0</v>
      </c>
      <c r="H700" s="7">
        <v>0</v>
      </c>
      <c r="I700" s="7">
        <v>0</v>
      </c>
      <c r="J700" s="7">
        <v>0</v>
      </c>
      <c r="K700" s="7">
        <v>0</v>
      </c>
      <c r="L700" s="7">
        <v>0</v>
      </c>
      <c r="M700" s="7">
        <v>0</v>
      </c>
      <c r="N700" s="7">
        <v>0</v>
      </c>
      <c r="O700" s="7">
        <v>0</v>
      </c>
      <c r="P700" s="7">
        <v>0</v>
      </c>
    </row>
    <row r="701" spans="1:16" x14ac:dyDescent="0.2">
      <c r="A701" s="3">
        <v>243050</v>
      </c>
      <c r="B701" s="6" t="s">
        <v>602</v>
      </c>
      <c r="C701" s="6" t="s">
        <v>1039</v>
      </c>
      <c r="D701" s="7">
        <v>0</v>
      </c>
      <c r="E701" s="7">
        <v>0</v>
      </c>
      <c r="F701" s="7">
        <v>0</v>
      </c>
      <c r="G701" s="7">
        <v>0</v>
      </c>
      <c r="H701" s="7">
        <v>0</v>
      </c>
      <c r="I701" s="7">
        <v>0</v>
      </c>
      <c r="J701" s="7">
        <v>0</v>
      </c>
      <c r="K701" s="7">
        <v>0</v>
      </c>
      <c r="L701" s="7">
        <v>0</v>
      </c>
      <c r="M701" s="7">
        <v>0</v>
      </c>
      <c r="N701" s="7">
        <v>0</v>
      </c>
      <c r="O701" s="7">
        <v>0</v>
      </c>
      <c r="P701" s="7">
        <v>0</v>
      </c>
    </row>
    <row r="702" spans="1:16" x14ac:dyDescent="0.2">
      <c r="A702" s="3">
        <v>243051</v>
      </c>
      <c r="B702" s="6" t="s">
        <v>602</v>
      </c>
      <c r="C702" s="6" t="s">
        <v>1038</v>
      </c>
      <c r="D702" s="7">
        <v>-9567.3700000000008</v>
      </c>
      <c r="E702" s="7">
        <v>-9567.3700000000008</v>
      </c>
      <c r="F702" s="7">
        <v>-7768.65</v>
      </c>
      <c r="G702" s="7">
        <v>-6441.6</v>
      </c>
      <c r="H702" s="7">
        <v>-5542.24</v>
      </c>
      <c r="I702" s="7">
        <v>-4642.88</v>
      </c>
      <c r="J702" s="7">
        <v>-3252.9</v>
      </c>
      <c r="K702" s="7">
        <v>-2353.54</v>
      </c>
      <c r="L702" s="7">
        <v>-1454.18</v>
      </c>
      <c r="M702" s="7">
        <v>0</v>
      </c>
      <c r="N702" s="7">
        <v>0</v>
      </c>
      <c r="O702" s="7">
        <v>0</v>
      </c>
      <c r="P702" s="7">
        <v>0</v>
      </c>
    </row>
    <row r="703" spans="1:16" x14ac:dyDescent="0.2">
      <c r="A703" s="3">
        <v>243052</v>
      </c>
      <c r="B703" s="6" t="s">
        <v>604</v>
      </c>
      <c r="C703" s="6" t="s">
        <v>1037</v>
      </c>
      <c r="D703" s="7">
        <v>-4693.88</v>
      </c>
      <c r="E703" s="7">
        <v>-4693.88</v>
      </c>
      <c r="F703" s="7">
        <v>-3897.04</v>
      </c>
      <c r="G703" s="7">
        <v>-3318.31</v>
      </c>
      <c r="H703" s="7">
        <v>-2919.89</v>
      </c>
      <c r="I703" s="7">
        <v>-2521.4699999999998</v>
      </c>
      <c r="J703" s="7">
        <v>-1915.06</v>
      </c>
      <c r="K703" s="7">
        <v>-1516.64</v>
      </c>
      <c r="L703" s="7">
        <v>-1118.22</v>
      </c>
      <c r="M703" s="7">
        <v>-483.55</v>
      </c>
      <c r="N703" s="7">
        <v>-85.13</v>
      </c>
      <c r="O703" s="7">
        <v>-85.13</v>
      </c>
      <c r="P703" s="7">
        <v>0</v>
      </c>
    </row>
    <row r="704" spans="1:16" x14ac:dyDescent="0.2">
      <c r="A704" s="3">
        <v>243053</v>
      </c>
      <c r="B704" s="6" t="s">
        <v>605</v>
      </c>
      <c r="C704" s="6" t="s">
        <v>1036</v>
      </c>
      <c r="D704" s="7">
        <v>0</v>
      </c>
      <c r="E704" s="7">
        <v>0</v>
      </c>
      <c r="F704" s="7">
        <v>0</v>
      </c>
      <c r="G704" s="7">
        <v>0</v>
      </c>
      <c r="H704" s="7">
        <v>0</v>
      </c>
      <c r="I704" s="7">
        <v>0</v>
      </c>
      <c r="J704" s="7">
        <v>0</v>
      </c>
      <c r="K704" s="7">
        <v>0</v>
      </c>
      <c r="L704" s="7">
        <v>0</v>
      </c>
      <c r="M704" s="7">
        <v>0</v>
      </c>
      <c r="N704" s="7">
        <v>0</v>
      </c>
      <c r="O704" s="7">
        <v>0</v>
      </c>
      <c r="P704" s="7">
        <v>0</v>
      </c>
    </row>
    <row r="705" spans="1:16" x14ac:dyDescent="0.2">
      <c r="A705" s="3">
        <v>243054</v>
      </c>
      <c r="B705" s="6" t="s">
        <v>606</v>
      </c>
      <c r="C705" s="6" t="s">
        <v>1035</v>
      </c>
      <c r="D705" s="7">
        <v>-10712.5</v>
      </c>
      <c r="E705" s="7">
        <v>-10712.5</v>
      </c>
      <c r="F705" s="7">
        <v>-9053.7999999999993</v>
      </c>
      <c r="G705" s="7">
        <v>-7868.13</v>
      </c>
      <c r="H705" s="7">
        <v>-7038.78</v>
      </c>
      <c r="I705" s="7">
        <v>-6209.43</v>
      </c>
      <c r="J705" s="7">
        <v>-4966.4799999999996</v>
      </c>
      <c r="K705" s="7">
        <v>-4137.13</v>
      </c>
      <c r="L705" s="7">
        <v>-3307.78</v>
      </c>
      <c r="M705" s="7">
        <v>-2006.41</v>
      </c>
      <c r="N705" s="7">
        <v>-1177.06</v>
      </c>
      <c r="O705" s="7">
        <v>-347.71</v>
      </c>
      <c r="P705" s="7">
        <v>0</v>
      </c>
    </row>
    <row r="706" spans="1:16" x14ac:dyDescent="0.2">
      <c r="A706" s="3">
        <v>243055</v>
      </c>
      <c r="B706" s="6" t="s">
        <v>607</v>
      </c>
      <c r="C706" s="6" t="s">
        <v>1034</v>
      </c>
      <c r="D706" s="7">
        <v>0</v>
      </c>
      <c r="E706" s="7">
        <v>0</v>
      </c>
      <c r="F706" s="7">
        <v>0</v>
      </c>
      <c r="G706" s="7">
        <v>0</v>
      </c>
      <c r="H706" s="7">
        <v>0</v>
      </c>
      <c r="I706" s="7">
        <v>0</v>
      </c>
      <c r="J706" s="7">
        <v>0</v>
      </c>
      <c r="K706" s="7">
        <v>0</v>
      </c>
      <c r="L706" s="7">
        <v>0</v>
      </c>
      <c r="M706" s="7">
        <v>0</v>
      </c>
      <c r="N706" s="7">
        <v>0</v>
      </c>
      <c r="O706" s="7">
        <v>0</v>
      </c>
      <c r="P706" s="7">
        <v>0</v>
      </c>
    </row>
    <row r="707" spans="1:16" x14ac:dyDescent="0.2">
      <c r="A707" s="3">
        <v>243056</v>
      </c>
      <c r="B707" s="6" t="s">
        <v>608</v>
      </c>
      <c r="C707" s="6" t="s">
        <v>1033</v>
      </c>
      <c r="D707" s="7">
        <v>-744.36</v>
      </c>
      <c r="E707" s="7">
        <v>-744.36</v>
      </c>
      <c r="F707" s="7">
        <v>-744.36</v>
      </c>
      <c r="G707" s="7">
        <v>0</v>
      </c>
      <c r="H707" s="7">
        <v>0</v>
      </c>
      <c r="I707" s="7">
        <v>0</v>
      </c>
      <c r="J707" s="7">
        <v>0</v>
      </c>
      <c r="K707" s="7">
        <v>0</v>
      </c>
      <c r="L707" s="7">
        <v>0</v>
      </c>
      <c r="M707" s="7">
        <v>0</v>
      </c>
      <c r="N707" s="7">
        <v>0</v>
      </c>
      <c r="O707" s="7">
        <v>0</v>
      </c>
      <c r="P707" s="7">
        <v>0</v>
      </c>
    </row>
    <row r="708" spans="1:16" x14ac:dyDescent="0.2">
      <c r="A708" s="3">
        <v>243057</v>
      </c>
      <c r="B708" s="6" t="s">
        <v>609</v>
      </c>
      <c r="C708" s="6" t="s">
        <v>1032</v>
      </c>
      <c r="D708" s="7">
        <v>-21917.51</v>
      </c>
      <c r="E708" s="7">
        <v>-21917.51</v>
      </c>
      <c r="F708" s="7">
        <v>-18641.79</v>
      </c>
      <c r="G708" s="7">
        <v>-18507.43</v>
      </c>
      <c r="H708" s="7">
        <v>-16869.57</v>
      </c>
      <c r="I708" s="7">
        <v>-15231.71</v>
      </c>
      <c r="J708" s="7">
        <v>-13083.74</v>
      </c>
      <c r="K708" s="7">
        <v>-11445.88</v>
      </c>
      <c r="L708" s="7">
        <v>-9808.02</v>
      </c>
      <c r="M708" s="7">
        <v>-7550.85</v>
      </c>
      <c r="N708" s="7">
        <v>-5912.99</v>
      </c>
      <c r="O708" s="7">
        <v>-4275.13</v>
      </c>
      <c r="P708" s="7">
        <v>-1906.57</v>
      </c>
    </row>
    <row r="709" spans="1:16" x14ac:dyDescent="0.2">
      <c r="A709" s="3">
        <v>243058</v>
      </c>
      <c r="B709" s="6" t="s">
        <v>610</v>
      </c>
      <c r="C709" s="6" t="s">
        <v>1031</v>
      </c>
      <c r="D709" s="7">
        <v>-15799.36</v>
      </c>
      <c r="E709" s="7">
        <v>-15799.36</v>
      </c>
      <c r="F709" s="7">
        <v>-11690.46</v>
      </c>
      <c r="G709" s="7">
        <v>-9118.09</v>
      </c>
      <c r="H709" s="7">
        <v>-7063.64</v>
      </c>
      <c r="I709" s="7">
        <v>-5009.1899999999996</v>
      </c>
      <c r="J709" s="7">
        <v>-2302.29</v>
      </c>
      <c r="K709" s="7">
        <v>-247.84</v>
      </c>
      <c r="L709" s="7">
        <v>-247.84</v>
      </c>
      <c r="M709" s="7">
        <v>0</v>
      </c>
      <c r="N709" s="7">
        <v>0</v>
      </c>
      <c r="O709" s="7">
        <v>0</v>
      </c>
      <c r="P709" s="7">
        <v>0</v>
      </c>
    </row>
    <row r="710" spans="1:16" x14ac:dyDescent="0.2">
      <c r="A710" s="3">
        <v>243059</v>
      </c>
      <c r="B710" s="6" t="s">
        <v>611</v>
      </c>
      <c r="C710" s="6" t="s">
        <v>1030</v>
      </c>
      <c r="D710" s="7">
        <v>-20302.32</v>
      </c>
      <c r="E710" s="7">
        <v>-20302.32</v>
      </c>
      <c r="F710" s="7">
        <v>-17081</v>
      </c>
      <c r="G710" s="7">
        <v>-20711.080000000002</v>
      </c>
      <c r="H710" s="7">
        <v>-19100.419999999998</v>
      </c>
      <c r="I710" s="7">
        <v>-17489.759999999998</v>
      </c>
      <c r="J710" s="7">
        <v>-21128.06</v>
      </c>
      <c r="K710" s="7">
        <v>-19517.400000000001</v>
      </c>
      <c r="L710" s="7">
        <v>-17906.740000000002</v>
      </c>
      <c r="M710" s="7">
        <v>-21553.45</v>
      </c>
      <c r="N710" s="7">
        <v>-19942.79</v>
      </c>
      <c r="O710" s="7">
        <v>-18332.13</v>
      </c>
      <c r="P710" s="7">
        <v>-18200.02</v>
      </c>
    </row>
    <row r="711" spans="1:16" x14ac:dyDescent="0.2">
      <c r="A711" s="3">
        <v>243060</v>
      </c>
      <c r="B711" s="6" t="s">
        <v>612</v>
      </c>
      <c r="C711" s="6" t="s">
        <v>1029</v>
      </c>
      <c r="D711" s="7">
        <v>-72541.22</v>
      </c>
      <c r="E711" s="7">
        <v>-72541.22</v>
      </c>
      <c r="F711" s="7">
        <v>-58331.08</v>
      </c>
      <c r="G711" s="7">
        <v>-51444.66</v>
      </c>
      <c r="H711" s="7">
        <v>-44339.59</v>
      </c>
      <c r="I711" s="7">
        <v>-37234.519999999997</v>
      </c>
      <c r="J711" s="7">
        <v>-29923.35</v>
      </c>
      <c r="K711" s="7">
        <v>-22818.28</v>
      </c>
      <c r="L711" s="7">
        <v>-15713.21</v>
      </c>
      <c r="M711" s="7">
        <v>-7968.75</v>
      </c>
      <c r="N711" s="7">
        <v>-7968.75</v>
      </c>
      <c r="O711" s="7">
        <v>-7968.75</v>
      </c>
      <c r="P711" s="7">
        <v>0</v>
      </c>
    </row>
    <row r="712" spans="1:16" x14ac:dyDescent="0.2">
      <c r="A712" s="3">
        <v>243061</v>
      </c>
      <c r="B712" s="6" t="s">
        <v>613</v>
      </c>
      <c r="C712" s="6" t="s">
        <v>1028</v>
      </c>
      <c r="D712" s="7">
        <v>-16027.23</v>
      </c>
      <c r="E712" s="7">
        <v>-16027.23</v>
      </c>
      <c r="F712" s="7">
        <v>-13191.07</v>
      </c>
      <c r="G712" s="7">
        <v>-16349.92</v>
      </c>
      <c r="H712" s="7">
        <v>-14931.84</v>
      </c>
      <c r="I712" s="7">
        <v>-13513.76</v>
      </c>
      <c r="J712" s="7">
        <v>-16679.099999999999</v>
      </c>
      <c r="K712" s="7">
        <v>-15261.02</v>
      </c>
      <c r="L712" s="7">
        <v>-13842.94</v>
      </c>
      <c r="M712" s="7">
        <v>-17014.91</v>
      </c>
      <c r="N712" s="7">
        <v>-15596.83</v>
      </c>
      <c r="O712" s="7">
        <v>-14178.75</v>
      </c>
      <c r="P712" s="7">
        <v>-17357.48</v>
      </c>
    </row>
    <row r="713" spans="1:16" x14ac:dyDescent="0.2">
      <c r="A713" s="3">
        <v>243062</v>
      </c>
      <c r="B713" s="6" t="s">
        <v>614</v>
      </c>
      <c r="C713" s="6" t="s">
        <v>1027</v>
      </c>
      <c r="D713" s="7">
        <v>-25167.96</v>
      </c>
      <c r="E713" s="7">
        <v>-25167.96</v>
      </c>
      <c r="F713" s="7">
        <v>-21208.42</v>
      </c>
      <c r="G713" s="7">
        <v>-25674.68</v>
      </c>
      <c r="H713" s="7">
        <v>-23694.91</v>
      </c>
      <c r="I713" s="7">
        <v>-21715.14</v>
      </c>
      <c r="J713" s="7">
        <v>-19446.64</v>
      </c>
      <c r="K713" s="7">
        <v>-17466.87</v>
      </c>
      <c r="L713" s="7">
        <v>-15487.1</v>
      </c>
      <c r="M713" s="7">
        <v>-13093.2</v>
      </c>
      <c r="N713" s="7">
        <v>-11113.43</v>
      </c>
      <c r="O713" s="7">
        <v>-9133.66</v>
      </c>
      <c r="P713" s="7">
        <v>-6611.87</v>
      </c>
    </row>
    <row r="714" spans="1:16" x14ac:dyDescent="0.2">
      <c r="A714" s="3">
        <v>243063</v>
      </c>
      <c r="B714" s="6" t="s">
        <v>615</v>
      </c>
      <c r="C714" s="6" t="s">
        <v>1026</v>
      </c>
      <c r="D714" s="7">
        <v>-6518.87</v>
      </c>
      <c r="E714" s="7">
        <v>-6518.87</v>
      </c>
      <c r="F714" s="7">
        <v>-5486.45</v>
      </c>
      <c r="G714" s="7">
        <v>-6650.12</v>
      </c>
      <c r="H714" s="7">
        <v>-6133.91</v>
      </c>
      <c r="I714" s="7">
        <v>-5617.7</v>
      </c>
      <c r="J714" s="7">
        <v>-5615.45</v>
      </c>
      <c r="K714" s="7">
        <v>-5099.24</v>
      </c>
      <c r="L714" s="7">
        <v>-4583.03</v>
      </c>
      <c r="M714" s="7">
        <v>-3969.81</v>
      </c>
      <c r="N714" s="7">
        <v>-3453.6</v>
      </c>
      <c r="O714" s="7">
        <v>-2937.39</v>
      </c>
      <c r="P714" s="7">
        <v>-2291.0500000000002</v>
      </c>
    </row>
    <row r="715" spans="1:16" x14ac:dyDescent="0.2">
      <c r="A715" s="3">
        <v>243064</v>
      </c>
      <c r="B715" s="6" t="s">
        <v>616</v>
      </c>
      <c r="C715" s="6" t="s">
        <v>1025</v>
      </c>
      <c r="D715" s="7">
        <v>-32511.72</v>
      </c>
      <c r="E715" s="7">
        <v>-32511.72</v>
      </c>
      <c r="F715" s="7">
        <v>-27328.400000000001</v>
      </c>
      <c r="G715" s="7">
        <v>-33166.300000000003</v>
      </c>
      <c r="H715" s="7">
        <v>-30574.639999999999</v>
      </c>
      <c r="I715" s="7">
        <v>-27982.98</v>
      </c>
      <c r="J715" s="7">
        <v>-30910.37</v>
      </c>
      <c r="K715" s="7">
        <v>-28318.71</v>
      </c>
      <c r="L715" s="7">
        <v>-25727.05</v>
      </c>
      <c r="M715" s="7">
        <v>-22703.07</v>
      </c>
      <c r="N715" s="7">
        <v>-20111.41</v>
      </c>
      <c r="O715" s="7">
        <v>-17519.75</v>
      </c>
      <c r="P715" s="7">
        <v>-14330.52</v>
      </c>
    </row>
    <row r="716" spans="1:16" x14ac:dyDescent="0.2">
      <c r="A716" s="3">
        <v>243065</v>
      </c>
      <c r="B716" s="6" t="s">
        <v>617</v>
      </c>
      <c r="C716" s="6" t="s">
        <v>1024</v>
      </c>
      <c r="D716" s="7">
        <v>3890.2</v>
      </c>
      <c r="E716" s="7">
        <v>3890.2</v>
      </c>
      <c r="F716" s="7">
        <v>3890.2</v>
      </c>
      <c r="G716" s="7">
        <v>2329.15</v>
      </c>
      <c r="H716" s="7">
        <v>2329.15</v>
      </c>
      <c r="I716" s="7">
        <v>2329.15</v>
      </c>
      <c r="J716" s="7">
        <v>765.93</v>
      </c>
      <c r="K716" s="7">
        <v>765.93</v>
      </c>
      <c r="L716" s="7">
        <v>765.93</v>
      </c>
      <c r="M716" s="7">
        <v>173.07</v>
      </c>
      <c r="N716" s="7">
        <v>173.07</v>
      </c>
      <c r="O716" s="7">
        <v>173.07</v>
      </c>
      <c r="P716" s="7">
        <v>88.69</v>
      </c>
    </row>
    <row r="717" spans="1:16" x14ac:dyDescent="0.2">
      <c r="A717" s="3">
        <v>243066</v>
      </c>
      <c r="B717" s="6" t="s">
        <v>618</v>
      </c>
      <c r="C717" s="6" t="s">
        <v>1023</v>
      </c>
      <c r="D717" s="7">
        <v>27095.38</v>
      </c>
      <c r="E717" s="7">
        <v>27095.38</v>
      </c>
      <c r="F717" s="7">
        <v>27095.38</v>
      </c>
      <c r="G717" s="7">
        <v>22935.18</v>
      </c>
      <c r="H717" s="7">
        <v>22935.18</v>
      </c>
      <c r="I717" s="7">
        <v>22935.18</v>
      </c>
      <c r="J717" s="7">
        <v>18769.64</v>
      </c>
      <c r="K717" s="7">
        <v>18769.64</v>
      </c>
      <c r="L717" s="7">
        <v>18769.64</v>
      </c>
      <c r="M717" s="7">
        <v>14598.67</v>
      </c>
      <c r="N717" s="7">
        <v>14598.67</v>
      </c>
      <c r="O717" s="7">
        <v>14598.67</v>
      </c>
      <c r="P717" s="7">
        <v>10422.14</v>
      </c>
    </row>
    <row r="718" spans="1:16" x14ac:dyDescent="0.2">
      <c r="A718" s="3">
        <v>243067</v>
      </c>
      <c r="B718" s="6" t="s">
        <v>619</v>
      </c>
      <c r="C718" s="6" t="s">
        <v>1022</v>
      </c>
      <c r="D718" s="7">
        <v>6172.01</v>
      </c>
      <c r="E718" s="7">
        <v>6172.01</v>
      </c>
      <c r="F718" s="7">
        <v>6172.01</v>
      </c>
      <c r="G718" s="7">
        <v>4560.59</v>
      </c>
      <c r="H718" s="7">
        <v>4560.59</v>
      </c>
      <c r="I718" s="7">
        <v>4560.59</v>
      </c>
      <c r="J718" s="7">
        <v>2946.99</v>
      </c>
      <c r="K718" s="7">
        <v>2946.99</v>
      </c>
      <c r="L718" s="7">
        <v>2946.99</v>
      </c>
      <c r="M718" s="7">
        <v>1331.18</v>
      </c>
      <c r="N718" s="7">
        <v>1331.18</v>
      </c>
      <c r="O718" s="7">
        <v>1331.18</v>
      </c>
      <c r="P718" s="7">
        <v>214.3</v>
      </c>
    </row>
    <row r="719" spans="1:16" x14ac:dyDescent="0.2">
      <c r="A719" s="3">
        <v>243068</v>
      </c>
      <c r="B719" s="6" t="s">
        <v>620</v>
      </c>
      <c r="C719" s="6" t="s">
        <v>1021</v>
      </c>
      <c r="D719" s="7">
        <v>15988.36</v>
      </c>
      <c r="E719" s="7">
        <v>15988.36</v>
      </c>
      <c r="F719" s="7">
        <v>15988.36</v>
      </c>
      <c r="G719" s="7">
        <v>13953.57</v>
      </c>
      <c r="H719" s="7">
        <v>13953.57</v>
      </c>
      <c r="I719" s="7">
        <v>13953.57</v>
      </c>
      <c r="J719" s="7">
        <v>11916.24</v>
      </c>
      <c r="K719" s="7">
        <v>11916.24</v>
      </c>
      <c r="L719" s="7">
        <v>11916.24</v>
      </c>
      <c r="M719" s="7">
        <v>9876.31</v>
      </c>
      <c r="N719" s="7">
        <v>9876.31</v>
      </c>
      <c r="O719" s="7">
        <v>9876.31</v>
      </c>
      <c r="P719" s="7">
        <v>7833.73</v>
      </c>
    </row>
    <row r="720" spans="1:16" x14ac:dyDescent="0.2">
      <c r="A720" s="3">
        <v>243069</v>
      </c>
      <c r="B720" s="6" t="s">
        <v>621</v>
      </c>
      <c r="C720" s="6" t="s">
        <v>1020</v>
      </c>
      <c r="D720" s="7">
        <v>34686.449999999997</v>
      </c>
      <c r="E720" s="7">
        <v>34686.449999999997</v>
      </c>
      <c r="F720" s="7">
        <v>34686.449999999997</v>
      </c>
      <c r="G720" s="7">
        <v>30620.27</v>
      </c>
      <c r="H720" s="7">
        <v>30620.27</v>
      </c>
      <c r="I720" s="7">
        <v>30620.27</v>
      </c>
      <c r="J720" s="7">
        <v>26549.07</v>
      </c>
      <c r="K720" s="7">
        <v>26549.07</v>
      </c>
      <c r="L720" s="7">
        <v>26549.07</v>
      </c>
      <c r="M720" s="7">
        <v>22472.75</v>
      </c>
      <c r="N720" s="7">
        <v>22472.75</v>
      </c>
      <c r="O720" s="7">
        <v>22472.75</v>
      </c>
      <c r="P720" s="7">
        <v>18391.2</v>
      </c>
    </row>
    <row r="721" spans="1:16" x14ac:dyDescent="0.2">
      <c r="A721" s="3">
        <v>243070</v>
      </c>
      <c r="B721" s="6" t="s">
        <v>622</v>
      </c>
      <c r="C721" s="6" t="s">
        <v>1019</v>
      </c>
      <c r="D721" s="7">
        <v>17809.07</v>
      </c>
      <c r="E721" s="7">
        <v>17809.07</v>
      </c>
      <c r="F721" s="7">
        <v>17809.07</v>
      </c>
      <c r="G721" s="7">
        <v>13851.55</v>
      </c>
      <c r="H721" s="7">
        <v>13851.55</v>
      </c>
      <c r="I721" s="7">
        <v>13851.55</v>
      </c>
      <c r="J721" s="7">
        <v>9888.77</v>
      </c>
      <c r="K721" s="7">
        <v>9888.77</v>
      </c>
      <c r="L721" s="7">
        <v>9888.77</v>
      </c>
      <c r="M721" s="7">
        <v>5920.61</v>
      </c>
      <c r="N721" s="7">
        <v>5920.61</v>
      </c>
      <c r="O721" s="7">
        <v>5920.61</v>
      </c>
      <c r="P721" s="7">
        <v>1946.97</v>
      </c>
    </row>
    <row r="722" spans="1:16" x14ac:dyDescent="0.2">
      <c r="A722" s="3">
        <v>243071</v>
      </c>
      <c r="B722" s="6" t="s">
        <v>623</v>
      </c>
      <c r="C722" s="6" t="s">
        <v>1018</v>
      </c>
      <c r="D722" s="7">
        <v>13822.96</v>
      </c>
      <c r="E722" s="7">
        <v>13822.96</v>
      </c>
      <c r="F722" s="7">
        <v>13822.96</v>
      </c>
      <c r="G722" s="7">
        <v>10751.23</v>
      </c>
      <c r="H722" s="7">
        <v>10751.23</v>
      </c>
      <c r="I722" s="7">
        <v>10751.23</v>
      </c>
      <c r="J722" s="7">
        <v>7675.42</v>
      </c>
      <c r="K722" s="7">
        <v>7675.42</v>
      </c>
      <c r="L722" s="7">
        <v>7675.42</v>
      </c>
      <c r="M722" s="7">
        <v>4595.43</v>
      </c>
      <c r="N722" s="7">
        <v>4595.43</v>
      </c>
      <c r="O722" s="7">
        <v>4595.43</v>
      </c>
      <c r="P722" s="7">
        <v>1511.19</v>
      </c>
    </row>
    <row r="723" spans="1:16" x14ac:dyDescent="0.2">
      <c r="A723" s="3">
        <v>243072</v>
      </c>
      <c r="B723" s="6" t="s">
        <v>624</v>
      </c>
      <c r="C723" s="6" t="s">
        <v>1017</v>
      </c>
      <c r="D723" s="7">
        <v>5375.25</v>
      </c>
      <c r="E723" s="7">
        <v>5375.25</v>
      </c>
      <c r="F723" s="7">
        <v>5375.25</v>
      </c>
      <c r="G723" s="7">
        <v>4831.08</v>
      </c>
      <c r="H723" s="7">
        <v>4831.08</v>
      </c>
      <c r="I723" s="7">
        <v>4831.08</v>
      </c>
      <c r="J723" s="7">
        <v>4286.25</v>
      </c>
      <c r="K723" s="7">
        <v>4286.25</v>
      </c>
      <c r="L723" s="7">
        <v>4286.25</v>
      </c>
      <c r="M723" s="7">
        <v>3740.75</v>
      </c>
      <c r="N723" s="7">
        <v>3740.75</v>
      </c>
      <c r="O723" s="7">
        <v>3740.75</v>
      </c>
      <c r="P723" s="7">
        <v>3194.57</v>
      </c>
    </row>
    <row r="724" spans="1:16" x14ac:dyDescent="0.2">
      <c r="A724" s="3">
        <v>243073</v>
      </c>
      <c r="B724" s="6" t="s">
        <v>625</v>
      </c>
      <c r="C724" s="6" t="s">
        <v>1016</v>
      </c>
      <c r="D724" s="7">
        <v>142606.76999999999</v>
      </c>
      <c r="E724" s="7">
        <v>142606.76999999999</v>
      </c>
      <c r="F724" s="7">
        <v>142606.76999999999</v>
      </c>
      <c r="G724" s="7">
        <v>120711.03999999999</v>
      </c>
      <c r="H724" s="7">
        <v>120711.03999999999</v>
      </c>
      <c r="I724" s="7">
        <v>120711.03999999999</v>
      </c>
      <c r="J724" s="7">
        <v>98787.24</v>
      </c>
      <c r="K724" s="7">
        <v>98787.24</v>
      </c>
      <c r="L724" s="7">
        <v>98787.24</v>
      </c>
      <c r="M724" s="7">
        <v>76834.820000000007</v>
      </c>
      <c r="N724" s="7">
        <v>76834.820000000007</v>
      </c>
      <c r="O724" s="7">
        <v>76834.820000000007</v>
      </c>
      <c r="P724" s="7">
        <v>54853.18</v>
      </c>
    </row>
    <row r="725" spans="1:16" x14ac:dyDescent="0.2">
      <c r="A725" s="3">
        <v>243075</v>
      </c>
      <c r="B725" s="6" t="s">
        <v>626</v>
      </c>
      <c r="C725" s="6" t="s">
        <v>1015</v>
      </c>
      <c r="D725" s="7">
        <v>9897.83</v>
      </c>
      <c r="E725" s="7">
        <v>9897.83</v>
      </c>
      <c r="F725" s="7">
        <v>9897.83</v>
      </c>
      <c r="G725" s="7">
        <v>8452.67</v>
      </c>
      <c r="H725" s="7">
        <v>8452.67</v>
      </c>
      <c r="I725" s="7">
        <v>8452.67</v>
      </c>
      <c r="J725" s="7">
        <v>7005.67</v>
      </c>
      <c r="K725" s="7">
        <v>7005.67</v>
      </c>
      <c r="L725" s="7">
        <v>7005.67</v>
      </c>
      <c r="M725" s="7">
        <v>5556.78</v>
      </c>
      <c r="N725" s="7">
        <v>5556.78</v>
      </c>
      <c r="O725" s="7">
        <v>5556.78</v>
      </c>
      <c r="P725" s="7">
        <v>4105.9799999999996</v>
      </c>
    </row>
    <row r="726" spans="1:16" x14ac:dyDescent="0.2">
      <c r="A726" s="3">
        <v>243077</v>
      </c>
      <c r="B726" s="6" t="s">
        <v>627</v>
      </c>
      <c r="C726" s="6" t="s">
        <v>1014</v>
      </c>
      <c r="D726" s="7">
        <v>17492.11</v>
      </c>
      <c r="E726" s="7">
        <v>17492.11</v>
      </c>
      <c r="F726" s="7">
        <v>17492.11</v>
      </c>
      <c r="G726" s="7">
        <v>15057.58</v>
      </c>
      <c r="H726" s="7">
        <v>15057.58</v>
      </c>
      <c r="I726" s="7">
        <v>15057.58</v>
      </c>
      <c r="J726" s="7">
        <v>12619.96</v>
      </c>
      <c r="K726" s="7">
        <v>12619.96</v>
      </c>
      <c r="L726" s="7">
        <v>12619.96</v>
      </c>
      <c r="M726" s="7">
        <v>10179.209999999999</v>
      </c>
      <c r="N726" s="7">
        <v>10179.209999999999</v>
      </c>
      <c r="O726" s="7">
        <v>10179.209999999999</v>
      </c>
      <c r="P726" s="7">
        <v>7735.24</v>
      </c>
    </row>
    <row r="727" spans="1:16" x14ac:dyDescent="0.2">
      <c r="A727" s="3">
        <v>243078</v>
      </c>
      <c r="B727" s="6" t="s">
        <v>628</v>
      </c>
      <c r="C727" s="6" t="s">
        <v>1013</v>
      </c>
      <c r="D727" s="7">
        <v>217434.81</v>
      </c>
      <c r="E727" s="7">
        <v>217434.81</v>
      </c>
      <c r="F727" s="7">
        <v>217434.81</v>
      </c>
      <c r="G727" s="7">
        <v>188525.18</v>
      </c>
      <c r="H727" s="7">
        <v>188525.18</v>
      </c>
      <c r="I727" s="7">
        <v>188525.18</v>
      </c>
      <c r="J727" s="7">
        <v>159579.18</v>
      </c>
      <c r="K727" s="7">
        <v>159579.18</v>
      </c>
      <c r="L727" s="7">
        <v>159579.18</v>
      </c>
      <c r="M727" s="7">
        <v>130596.07</v>
      </c>
      <c r="N727" s="7">
        <v>130596.07</v>
      </c>
      <c r="O727" s="7">
        <v>130596.07</v>
      </c>
      <c r="P727" s="7">
        <v>101575.11</v>
      </c>
    </row>
    <row r="728" spans="1:16" x14ac:dyDescent="0.2">
      <c r="A728" s="3">
        <v>243079</v>
      </c>
      <c r="B728" s="6" t="s">
        <v>629</v>
      </c>
      <c r="C728" s="6" t="s">
        <v>1012</v>
      </c>
      <c r="D728" s="7">
        <v>14170.07</v>
      </c>
      <c r="E728" s="7">
        <v>14170.07</v>
      </c>
      <c r="F728" s="7">
        <v>14170.07</v>
      </c>
      <c r="G728" s="7">
        <v>12821.12</v>
      </c>
      <c r="H728" s="7">
        <v>12821.12</v>
      </c>
      <c r="I728" s="7">
        <v>12821.12</v>
      </c>
      <c r="J728" s="7">
        <v>11606.1</v>
      </c>
      <c r="K728" s="7">
        <v>11606.1</v>
      </c>
      <c r="L728" s="7">
        <v>11606.1</v>
      </c>
      <c r="M728" s="7">
        <v>10389.629999999999</v>
      </c>
      <c r="N728" s="7">
        <v>10389.629999999999</v>
      </c>
      <c r="O728" s="7">
        <v>10389.629999999999</v>
      </c>
      <c r="P728" s="7">
        <v>9171.69</v>
      </c>
    </row>
    <row r="729" spans="1:16" x14ac:dyDescent="0.2">
      <c r="A729" s="3">
        <v>243080</v>
      </c>
      <c r="B729" s="6" t="s">
        <v>630</v>
      </c>
      <c r="C729" s="6" t="s">
        <v>1011</v>
      </c>
      <c r="D729" s="7">
        <v>0</v>
      </c>
      <c r="E729" s="7">
        <v>0</v>
      </c>
      <c r="F729" s="7">
        <v>0</v>
      </c>
      <c r="G729" s="7">
        <v>6633.83</v>
      </c>
      <c r="H729" s="7">
        <v>6633.83</v>
      </c>
      <c r="I729" s="7">
        <v>6633.83</v>
      </c>
      <c r="J729" s="7">
        <v>6042.95</v>
      </c>
      <c r="K729" s="7">
        <v>6042.95</v>
      </c>
      <c r="L729" s="7">
        <v>6042.95</v>
      </c>
      <c r="M729" s="7">
        <v>5451.37</v>
      </c>
      <c r="N729" s="7">
        <v>5451.37</v>
      </c>
      <c r="O729" s="7">
        <v>5451.37</v>
      </c>
      <c r="P729" s="7">
        <v>4859.08</v>
      </c>
    </row>
    <row r="730" spans="1:16" x14ac:dyDescent="0.2">
      <c r="A730" s="3">
        <v>243081</v>
      </c>
      <c r="B730" s="6" t="s">
        <v>631</v>
      </c>
      <c r="C730" s="6" t="s">
        <v>1010</v>
      </c>
      <c r="D730" s="7">
        <v>0</v>
      </c>
      <c r="E730" s="7">
        <v>0</v>
      </c>
      <c r="F730" s="7">
        <v>0</v>
      </c>
      <c r="G730" s="7">
        <v>23113.14</v>
      </c>
      <c r="H730" s="7">
        <v>23113.14</v>
      </c>
      <c r="I730" s="7">
        <v>23113.14</v>
      </c>
      <c r="J730" s="7">
        <v>7627.19</v>
      </c>
      <c r="K730" s="7">
        <v>7627.19</v>
      </c>
      <c r="L730" s="7">
        <v>7627.19</v>
      </c>
      <c r="M730" s="7">
        <v>6392.46</v>
      </c>
      <c r="N730" s="7">
        <v>6392.46</v>
      </c>
      <c r="O730" s="7">
        <v>6392.46</v>
      </c>
      <c r="P730" s="7">
        <v>5156.13</v>
      </c>
    </row>
    <row r="731" spans="1:16" x14ac:dyDescent="0.2">
      <c r="A731" s="3">
        <v>243082</v>
      </c>
      <c r="B731" s="6" t="s">
        <v>632</v>
      </c>
      <c r="C731" s="6" t="s">
        <v>1009</v>
      </c>
      <c r="D731" s="7">
        <v>0</v>
      </c>
      <c r="E731" s="7">
        <v>0</v>
      </c>
      <c r="F731" s="7">
        <v>0</v>
      </c>
      <c r="G731" s="7">
        <v>0</v>
      </c>
      <c r="H731" s="7">
        <v>0</v>
      </c>
      <c r="I731" s="7">
        <v>0</v>
      </c>
      <c r="J731" s="7">
        <v>0</v>
      </c>
      <c r="K731" s="7">
        <v>0</v>
      </c>
      <c r="L731" s="7">
        <v>0</v>
      </c>
      <c r="M731" s="7">
        <v>8406.39</v>
      </c>
      <c r="N731" s="7">
        <v>8406.39</v>
      </c>
      <c r="O731" s="7">
        <v>8406.39</v>
      </c>
      <c r="P731" s="7">
        <v>7380.46</v>
      </c>
    </row>
    <row r="732" spans="1:16" x14ac:dyDescent="0.2">
      <c r="A732" s="3">
        <v>243083</v>
      </c>
      <c r="B732" s="6" t="s">
        <v>633</v>
      </c>
      <c r="C732" s="6" t="s">
        <v>1008</v>
      </c>
      <c r="D732" s="7">
        <v>0</v>
      </c>
      <c r="E732" s="7">
        <v>0</v>
      </c>
      <c r="F732" s="7">
        <v>0</v>
      </c>
      <c r="G732" s="7">
        <v>0</v>
      </c>
      <c r="H732" s="7">
        <v>0</v>
      </c>
      <c r="I732" s="7">
        <v>0</v>
      </c>
      <c r="J732" s="7">
        <v>0</v>
      </c>
      <c r="K732" s="7">
        <v>0</v>
      </c>
      <c r="L732" s="7">
        <v>0</v>
      </c>
      <c r="M732" s="7">
        <v>188266.93</v>
      </c>
      <c r="N732" s="7">
        <v>188266.93</v>
      </c>
      <c r="O732" s="7">
        <v>188266.93</v>
      </c>
      <c r="P732" s="7">
        <v>167536.38</v>
      </c>
    </row>
    <row r="733" spans="1:16" x14ac:dyDescent="0.2">
      <c r="A733" s="3">
        <v>243084</v>
      </c>
      <c r="B733" s="6" t="s">
        <v>1007</v>
      </c>
      <c r="C733" s="6" t="s">
        <v>1006</v>
      </c>
      <c r="D733" s="7">
        <v>0</v>
      </c>
      <c r="E733" s="7">
        <v>0</v>
      </c>
      <c r="F733" s="7">
        <v>0</v>
      </c>
      <c r="G733" s="7">
        <v>0</v>
      </c>
      <c r="H733" s="7">
        <v>0</v>
      </c>
      <c r="I733" s="7">
        <v>0</v>
      </c>
      <c r="J733" s="7">
        <v>0</v>
      </c>
      <c r="K733" s="7">
        <v>0</v>
      </c>
      <c r="L733" s="7">
        <v>0</v>
      </c>
      <c r="M733" s="7">
        <v>0</v>
      </c>
      <c r="N733" s="7">
        <v>0</v>
      </c>
      <c r="O733" s="7">
        <v>0</v>
      </c>
      <c r="P733" s="7">
        <v>31028.66</v>
      </c>
    </row>
    <row r="734" spans="1:16" x14ac:dyDescent="0.2">
      <c r="A734" s="3">
        <v>243085</v>
      </c>
      <c r="B734" s="6" t="s">
        <v>1005</v>
      </c>
      <c r="C734" s="6" t="s">
        <v>1004</v>
      </c>
      <c r="D734" s="7">
        <v>0</v>
      </c>
      <c r="E734" s="7">
        <v>0</v>
      </c>
      <c r="F734" s="7">
        <v>0</v>
      </c>
      <c r="G734" s="7">
        <v>0</v>
      </c>
      <c r="H734" s="7">
        <v>0</v>
      </c>
      <c r="I734" s="7">
        <v>0</v>
      </c>
      <c r="J734" s="7">
        <v>0</v>
      </c>
      <c r="K734" s="7">
        <v>0</v>
      </c>
      <c r="L734" s="7">
        <v>0</v>
      </c>
      <c r="M734" s="7">
        <v>0</v>
      </c>
      <c r="N734" s="7">
        <v>0</v>
      </c>
      <c r="O734" s="7">
        <v>0</v>
      </c>
      <c r="P734" s="7">
        <v>49588.31</v>
      </c>
    </row>
    <row r="735" spans="1:16" x14ac:dyDescent="0.2">
      <c r="A735" s="3">
        <v>243086</v>
      </c>
      <c r="B735" s="6" t="s">
        <v>1003</v>
      </c>
      <c r="C735" s="6" t="s">
        <v>1002</v>
      </c>
      <c r="D735" s="7">
        <v>0</v>
      </c>
      <c r="E735" s="7">
        <v>0</v>
      </c>
      <c r="F735" s="7">
        <v>0</v>
      </c>
      <c r="G735" s="7">
        <v>0</v>
      </c>
      <c r="H735" s="7">
        <v>0</v>
      </c>
      <c r="I735" s="7">
        <v>0</v>
      </c>
      <c r="J735" s="7">
        <v>0</v>
      </c>
      <c r="K735" s="7">
        <v>0</v>
      </c>
      <c r="L735" s="7">
        <v>0</v>
      </c>
      <c r="M735" s="7">
        <v>0</v>
      </c>
      <c r="N735" s="7">
        <v>0</v>
      </c>
      <c r="O735" s="7">
        <v>0</v>
      </c>
      <c r="P735" s="7">
        <v>6729.69</v>
      </c>
    </row>
    <row r="736" spans="1:16" x14ac:dyDescent="0.2">
      <c r="A736" s="3">
        <v>243087</v>
      </c>
      <c r="B736" s="6" t="s">
        <v>1001</v>
      </c>
      <c r="C736" s="6" t="s">
        <v>1000</v>
      </c>
      <c r="D736" s="7">
        <v>0</v>
      </c>
      <c r="E736" s="7">
        <v>0</v>
      </c>
      <c r="F736" s="7">
        <v>0</v>
      </c>
      <c r="G736" s="7">
        <v>0</v>
      </c>
      <c r="H736" s="7">
        <v>0</v>
      </c>
      <c r="I736" s="7">
        <v>0</v>
      </c>
      <c r="J736" s="7">
        <v>0</v>
      </c>
      <c r="K736" s="7">
        <v>0</v>
      </c>
      <c r="L736" s="7">
        <v>0</v>
      </c>
      <c r="M736" s="7">
        <v>0</v>
      </c>
      <c r="N736" s="7">
        <v>0</v>
      </c>
      <c r="O736" s="7">
        <v>0</v>
      </c>
      <c r="P736" s="7">
        <v>36470.85</v>
      </c>
    </row>
    <row r="737" spans="1:16" x14ac:dyDescent="0.2">
      <c r="A737" s="3">
        <v>228100</v>
      </c>
      <c r="B737" s="6" t="s">
        <v>634</v>
      </c>
      <c r="C737" s="6" t="s">
        <v>999</v>
      </c>
      <c r="D737" s="7">
        <v>-1640542</v>
      </c>
      <c r="E737" s="7">
        <v>-1640542</v>
      </c>
      <c r="F737" s="7">
        <v>-1640542</v>
      </c>
      <c r="G737" s="7">
        <v>-1640542</v>
      </c>
      <c r="H737" s="7">
        <v>-1640542</v>
      </c>
      <c r="I737" s="7">
        <v>-1640542</v>
      </c>
      <c r="J737" s="7">
        <v>-1640542</v>
      </c>
      <c r="K737" s="7">
        <v>-1640542</v>
      </c>
      <c r="L737" s="7">
        <v>-1640542</v>
      </c>
      <c r="M737" s="7">
        <v>-1640542</v>
      </c>
      <c r="N737" s="7">
        <v>-1640542</v>
      </c>
      <c r="O737" s="7">
        <v>-1640542</v>
      </c>
      <c r="P737" s="7">
        <v>-1640542</v>
      </c>
    </row>
    <row r="738" spans="1:16" x14ac:dyDescent="0.2">
      <c r="A738" s="3">
        <v>228106</v>
      </c>
      <c r="B738" s="6" t="s">
        <v>635</v>
      </c>
      <c r="C738" s="6" t="s">
        <v>998</v>
      </c>
      <c r="D738" s="7">
        <v>-2109150</v>
      </c>
      <c r="E738" s="7">
        <v>-2109150</v>
      </c>
      <c r="F738" s="7">
        <v>-2109150</v>
      </c>
      <c r="G738" s="7">
        <v>-2109150</v>
      </c>
      <c r="H738" s="7">
        <v>-2109150</v>
      </c>
      <c r="I738" s="7">
        <v>-2109150</v>
      </c>
      <c r="J738" s="7">
        <v>-2109150</v>
      </c>
      <c r="K738" s="7">
        <v>-2109150</v>
      </c>
      <c r="L738" s="7">
        <v>-2109150</v>
      </c>
      <c r="M738" s="7">
        <v>-2109150</v>
      </c>
      <c r="N738" s="7">
        <v>-2109150</v>
      </c>
      <c r="O738" s="7">
        <v>-2109150</v>
      </c>
      <c r="P738" s="7">
        <v>-2109150</v>
      </c>
    </row>
    <row r="739" spans="1:16" x14ac:dyDescent="0.2">
      <c r="A739" s="3">
        <v>229100</v>
      </c>
      <c r="B739" s="6" t="s">
        <v>636</v>
      </c>
      <c r="C739" s="6" t="s">
        <v>997</v>
      </c>
      <c r="D739" s="7">
        <v>0</v>
      </c>
      <c r="E739" s="7">
        <v>0</v>
      </c>
      <c r="F739" s="7">
        <v>0</v>
      </c>
      <c r="G739" s="7">
        <v>0</v>
      </c>
      <c r="H739" s="7">
        <v>0</v>
      </c>
      <c r="I739" s="7">
        <v>0</v>
      </c>
      <c r="J739" s="7">
        <v>0</v>
      </c>
      <c r="K739" s="7">
        <v>0</v>
      </c>
      <c r="L739" s="7">
        <v>0</v>
      </c>
      <c r="M739" s="7">
        <v>0</v>
      </c>
      <c r="N739" s="7">
        <v>0</v>
      </c>
      <c r="O739" s="7">
        <v>0</v>
      </c>
      <c r="P739" s="7">
        <v>0</v>
      </c>
    </row>
    <row r="740" spans="1:16" x14ac:dyDescent="0.2">
      <c r="A740" s="3">
        <v>232132</v>
      </c>
      <c r="B740" s="6" t="s">
        <v>637</v>
      </c>
      <c r="C740" s="6" t="s">
        <v>996</v>
      </c>
      <c r="D740" s="7">
        <v>0</v>
      </c>
      <c r="E740" s="7">
        <v>0</v>
      </c>
      <c r="F740" s="7">
        <v>0</v>
      </c>
      <c r="G740" s="7">
        <v>0</v>
      </c>
      <c r="H740" s="7">
        <v>0</v>
      </c>
      <c r="I740" s="7">
        <v>0</v>
      </c>
      <c r="J740" s="7">
        <v>-5725864.3499999996</v>
      </c>
      <c r="K740" s="7">
        <v>-5725864.3499999996</v>
      </c>
      <c r="L740" s="7">
        <v>-5958199.6600000001</v>
      </c>
      <c r="M740" s="7">
        <v>-4386399.67</v>
      </c>
      <c r="N740" s="7">
        <v>-2594186.7000000002</v>
      </c>
      <c r="O740" s="7">
        <v>0.01</v>
      </c>
      <c r="P740" s="7">
        <v>0.01</v>
      </c>
    </row>
    <row r="741" spans="1:16" x14ac:dyDescent="0.2">
      <c r="A741" s="3">
        <v>232199</v>
      </c>
      <c r="B741" s="6" t="s">
        <v>638</v>
      </c>
      <c r="C741" s="6" t="s">
        <v>995</v>
      </c>
      <c r="D741" s="7">
        <v>0</v>
      </c>
      <c r="E741" s="7">
        <v>0</v>
      </c>
      <c r="F741" s="7">
        <v>0</v>
      </c>
      <c r="G741" s="7">
        <v>0</v>
      </c>
      <c r="H741" s="7">
        <v>0</v>
      </c>
      <c r="I741" s="7">
        <v>-17.12</v>
      </c>
      <c r="J741" s="7">
        <v>-104.64</v>
      </c>
      <c r="K741" s="7">
        <v>-104.64</v>
      </c>
      <c r="L741" s="7">
        <v>-104.64</v>
      </c>
      <c r="M741" s="7">
        <v>-104.64</v>
      </c>
      <c r="N741" s="7">
        <v>-104.64</v>
      </c>
      <c r="O741" s="7">
        <v>-437.61</v>
      </c>
      <c r="P741" s="7">
        <v>-437.61</v>
      </c>
    </row>
    <row r="742" spans="1:16" x14ac:dyDescent="0.2">
      <c r="A742" s="3">
        <v>232209</v>
      </c>
      <c r="B742" s="6" t="s">
        <v>638</v>
      </c>
      <c r="C742" s="6" t="s">
        <v>994</v>
      </c>
      <c r="D742" s="7">
        <v>0</v>
      </c>
      <c r="E742" s="7">
        <v>0</v>
      </c>
      <c r="F742" s="7">
        <v>0</v>
      </c>
      <c r="G742" s="7">
        <v>0</v>
      </c>
      <c r="H742" s="7">
        <v>0</v>
      </c>
      <c r="I742" s="7">
        <v>0</v>
      </c>
      <c r="J742" s="7">
        <v>0</v>
      </c>
      <c r="K742" s="7">
        <v>0</v>
      </c>
      <c r="L742" s="7">
        <v>0</v>
      </c>
      <c r="M742" s="7">
        <v>0</v>
      </c>
      <c r="N742" s="7">
        <v>0</v>
      </c>
      <c r="O742" s="7">
        <v>0</v>
      </c>
      <c r="P742" s="7">
        <v>0</v>
      </c>
    </row>
    <row r="743" spans="1:16" x14ac:dyDescent="0.2">
      <c r="A743" s="3">
        <v>237999</v>
      </c>
      <c r="B743" s="6" t="s">
        <v>639</v>
      </c>
      <c r="C743" s="6" t="s">
        <v>993</v>
      </c>
      <c r="D743" s="7">
        <v>0</v>
      </c>
      <c r="E743" s="7">
        <v>0</v>
      </c>
      <c r="F743" s="7">
        <v>0</v>
      </c>
      <c r="G743" s="7">
        <v>0</v>
      </c>
      <c r="H743" s="7">
        <v>0</v>
      </c>
      <c r="I743" s="7">
        <v>0</v>
      </c>
      <c r="J743" s="7">
        <v>0</v>
      </c>
      <c r="K743" s="7">
        <v>0</v>
      </c>
      <c r="L743" s="7">
        <v>0</v>
      </c>
      <c r="M743" s="7">
        <v>0</v>
      </c>
      <c r="N743" s="7">
        <v>0</v>
      </c>
      <c r="O743" s="7">
        <v>0</v>
      </c>
      <c r="P743" s="7">
        <v>0</v>
      </c>
    </row>
    <row r="744" spans="1:16" x14ac:dyDescent="0.2">
      <c r="A744" s="3">
        <v>242000</v>
      </c>
      <c r="B744" s="6" t="s">
        <v>640</v>
      </c>
      <c r="C744" s="6" t="s">
        <v>992</v>
      </c>
      <c r="D744" s="7">
        <v>-14396158</v>
      </c>
      <c r="E744" s="7">
        <v>-14396158</v>
      </c>
      <c r="F744" s="7">
        <v>0</v>
      </c>
      <c r="G744" s="7">
        <v>-16671436</v>
      </c>
      <c r="H744" s="7">
        <v>-16671436</v>
      </c>
      <c r="I744" s="7">
        <v>-16671436</v>
      </c>
      <c r="J744" s="7">
        <v>-13594117</v>
      </c>
      <c r="K744" s="7">
        <v>-13594117</v>
      </c>
      <c r="L744" s="7">
        <v>-13594117</v>
      </c>
      <c r="M744" s="7">
        <v>-13288806</v>
      </c>
      <c r="N744" s="7">
        <v>-13288806</v>
      </c>
      <c r="O744" s="7">
        <v>-13288806</v>
      </c>
      <c r="P744" s="7">
        <v>-13288806</v>
      </c>
    </row>
    <row r="745" spans="1:16" x14ac:dyDescent="0.2">
      <c r="A745" s="3">
        <v>242003</v>
      </c>
      <c r="B745" s="6" t="s">
        <v>641</v>
      </c>
      <c r="C745" s="6" t="s">
        <v>991</v>
      </c>
      <c r="D745" s="7">
        <v>0</v>
      </c>
      <c r="E745" s="7">
        <v>0</v>
      </c>
      <c r="F745" s="7">
        <v>0</v>
      </c>
      <c r="G745" s="7">
        <v>0</v>
      </c>
      <c r="H745" s="7">
        <v>0</v>
      </c>
      <c r="I745" s="7">
        <v>0</v>
      </c>
      <c r="J745" s="7">
        <v>0</v>
      </c>
      <c r="K745" s="7">
        <v>61868.800000000003</v>
      </c>
      <c r="L745" s="7">
        <v>74882.44</v>
      </c>
      <c r="M745" s="7">
        <v>74807.740000000005</v>
      </c>
      <c r="N745" s="7">
        <v>74834.92</v>
      </c>
      <c r="O745" s="7">
        <v>0</v>
      </c>
      <c r="P745" s="7">
        <v>0</v>
      </c>
    </row>
    <row r="746" spans="1:16" x14ac:dyDescent="0.2">
      <c r="A746" s="3">
        <v>242008</v>
      </c>
      <c r="B746" s="6" t="s">
        <v>642</v>
      </c>
      <c r="C746" s="6" t="s">
        <v>990</v>
      </c>
      <c r="D746" s="7">
        <v>-386997.98</v>
      </c>
      <c r="E746" s="7">
        <v>-386997.98</v>
      </c>
      <c r="F746" s="7">
        <v>-386997.98</v>
      </c>
      <c r="G746" s="7">
        <v>-383979.6</v>
      </c>
      <c r="H746" s="7">
        <v>-380961.22</v>
      </c>
      <c r="I746" s="7">
        <v>-377660.1</v>
      </c>
      <c r="J746" s="7">
        <v>-374641.72</v>
      </c>
      <c r="K746" s="7">
        <v>-371623.34</v>
      </c>
      <c r="L746" s="7">
        <v>-368604.48</v>
      </c>
      <c r="M746" s="7">
        <v>-365586.1</v>
      </c>
      <c r="N746" s="7">
        <v>-362567.72</v>
      </c>
      <c r="O746" s="7">
        <v>-359549.34</v>
      </c>
      <c r="P746" s="7">
        <v>-356460.16</v>
      </c>
    </row>
    <row r="747" spans="1:16" x14ac:dyDescent="0.2">
      <c r="A747" s="3">
        <v>242010</v>
      </c>
      <c r="B747" s="6" t="s">
        <v>643</v>
      </c>
      <c r="C747" s="6" t="s">
        <v>989</v>
      </c>
      <c r="D747" s="7">
        <v>-192424.7</v>
      </c>
      <c r="E747" s="7">
        <v>-192424.7</v>
      </c>
      <c r="F747" s="7">
        <v>-192424.7</v>
      </c>
      <c r="G747" s="7">
        <v>-514122.07</v>
      </c>
      <c r="H747" s="7">
        <v>-343833.22</v>
      </c>
      <c r="I747" s="7">
        <v>-315421.96000000002</v>
      </c>
      <c r="J747" s="7">
        <v>-401905.59</v>
      </c>
      <c r="K747" s="7">
        <v>-444581</v>
      </c>
      <c r="L747" s="7">
        <v>-391916.94</v>
      </c>
      <c r="M747" s="7">
        <v>-339252.88</v>
      </c>
      <c r="N747" s="7">
        <v>-438820.61</v>
      </c>
      <c r="O747" s="7">
        <v>-470083.12</v>
      </c>
      <c r="P747" s="7">
        <v>-560638.21</v>
      </c>
    </row>
    <row r="748" spans="1:16" x14ac:dyDescent="0.2">
      <c r="A748" s="3">
        <v>242011</v>
      </c>
      <c r="B748" s="6" t="s">
        <v>644</v>
      </c>
      <c r="C748" s="6" t="s">
        <v>988</v>
      </c>
      <c r="D748" s="7">
        <v>-305274.59000000003</v>
      </c>
      <c r="E748" s="7">
        <v>-305274.59000000003</v>
      </c>
      <c r="F748" s="7">
        <v>-305274.59000000003</v>
      </c>
      <c r="G748" s="7">
        <v>-300621.12</v>
      </c>
      <c r="H748" s="7">
        <v>-298299.26</v>
      </c>
      <c r="I748" s="7">
        <v>-295977.40000000002</v>
      </c>
      <c r="J748" s="7">
        <v>-293655.53999999998</v>
      </c>
      <c r="K748" s="7">
        <v>-288676.03000000003</v>
      </c>
      <c r="L748" s="7">
        <v>-286354.17</v>
      </c>
      <c r="M748" s="7">
        <v>-284032.31</v>
      </c>
      <c r="N748" s="7">
        <v>-281507.78000000003</v>
      </c>
      <c r="O748" s="7">
        <v>-279077</v>
      </c>
      <c r="P748" s="7">
        <v>-276646.21999999997</v>
      </c>
    </row>
    <row r="749" spans="1:16" x14ac:dyDescent="0.2">
      <c r="A749" s="3">
        <v>242017</v>
      </c>
      <c r="B749" s="6" t="s">
        <v>645</v>
      </c>
      <c r="C749" s="6" t="s">
        <v>987</v>
      </c>
      <c r="D749" s="7">
        <v>-27.96</v>
      </c>
      <c r="E749" s="7">
        <v>-27.96</v>
      </c>
      <c r="F749" s="7">
        <v>-27.96</v>
      </c>
      <c r="G749" s="7">
        <v>-27.96</v>
      </c>
      <c r="H749" s="7">
        <v>-27.96</v>
      </c>
      <c r="I749" s="7">
        <v>-27.96</v>
      </c>
      <c r="J749" s="7">
        <v>-27.96</v>
      </c>
      <c r="K749" s="7">
        <v>-27.96</v>
      </c>
      <c r="L749" s="7">
        <v>-27.96</v>
      </c>
      <c r="M749" s="7">
        <v>-27.96</v>
      </c>
      <c r="N749" s="7">
        <v>-5706.78</v>
      </c>
      <c r="O749" s="7">
        <v>-25.46</v>
      </c>
      <c r="P749" s="7">
        <v>-25.46</v>
      </c>
    </row>
    <row r="750" spans="1:16" x14ac:dyDescent="0.2">
      <c r="A750" s="3">
        <v>242018</v>
      </c>
      <c r="B750" s="6" t="s">
        <v>646</v>
      </c>
      <c r="C750" s="6" t="s">
        <v>986</v>
      </c>
      <c r="D750" s="7">
        <v>100846.46</v>
      </c>
      <c r="E750" s="7">
        <v>100846.46</v>
      </c>
      <c r="F750" s="7">
        <v>100846.46</v>
      </c>
      <c r="G750" s="7">
        <v>0</v>
      </c>
      <c r="H750" s="7">
        <v>0</v>
      </c>
      <c r="I750" s="7">
        <v>0</v>
      </c>
      <c r="J750" s="7">
        <v>0</v>
      </c>
      <c r="K750" s="7">
        <v>0</v>
      </c>
      <c r="L750" s="7">
        <v>0</v>
      </c>
      <c r="M750" s="7">
        <v>0</v>
      </c>
      <c r="N750" s="7">
        <v>0</v>
      </c>
      <c r="O750" s="7">
        <v>0</v>
      </c>
      <c r="P750" s="7">
        <v>0</v>
      </c>
    </row>
    <row r="751" spans="1:16" x14ac:dyDescent="0.2">
      <c r="A751" s="3">
        <v>242057</v>
      </c>
      <c r="B751" s="6" t="s">
        <v>647</v>
      </c>
      <c r="C751" s="6" t="s">
        <v>985</v>
      </c>
      <c r="D751" s="7">
        <v>-40645.230000000003</v>
      </c>
      <c r="E751" s="7">
        <v>71107.64</v>
      </c>
      <c r="F751" s="7">
        <v>-43677.53</v>
      </c>
      <c r="G751" s="7">
        <v>-39734.19</v>
      </c>
      <c r="H751" s="7">
        <v>-18933.91</v>
      </c>
      <c r="I751" s="7">
        <v>-30026.17</v>
      </c>
      <c r="J751" s="7">
        <v>-41118.43</v>
      </c>
      <c r="K751" s="7">
        <v>-11956.15</v>
      </c>
      <c r="L751" s="7">
        <v>-22956.15</v>
      </c>
      <c r="M751" s="7">
        <v>-33956.15</v>
      </c>
      <c r="N751" s="7">
        <v>-12000</v>
      </c>
      <c r="O751" s="7">
        <v>-24000</v>
      </c>
      <c r="P751" s="7">
        <v>-36000</v>
      </c>
    </row>
    <row r="752" spans="1:16" x14ac:dyDescent="0.2">
      <c r="A752" s="3">
        <v>242064</v>
      </c>
      <c r="B752" s="6" t="s">
        <v>648</v>
      </c>
      <c r="C752" s="6" t="s">
        <v>984</v>
      </c>
      <c r="D752" s="7">
        <v>-20114.09</v>
      </c>
      <c r="E752" s="7">
        <v>-45234.09</v>
      </c>
      <c r="F752" s="7">
        <v>-22964.09</v>
      </c>
      <c r="G752" s="7">
        <v>-17714.09</v>
      </c>
      <c r="H752" s="7">
        <v>-8886.66</v>
      </c>
      <c r="I752" s="7">
        <v>-2926.66</v>
      </c>
      <c r="J752" s="7">
        <v>-7183.86</v>
      </c>
      <c r="K752" s="7">
        <v>-29652.66</v>
      </c>
      <c r="L752" s="7">
        <v>-32045.06</v>
      </c>
      <c r="M752" s="7">
        <v>-31695.06</v>
      </c>
      <c r="N752" s="7">
        <v>-18227.060000000001</v>
      </c>
      <c r="O752" s="7">
        <v>-18714.45</v>
      </c>
      <c r="P752" s="7">
        <v>-26434.45</v>
      </c>
    </row>
    <row r="753" spans="1:16" x14ac:dyDescent="0.2">
      <c r="A753" s="3">
        <v>242066</v>
      </c>
      <c r="B753" s="6" t="s">
        <v>649</v>
      </c>
      <c r="C753" s="6" t="s">
        <v>983</v>
      </c>
      <c r="D753" s="7">
        <v>20831.37</v>
      </c>
      <c r="E753" s="7">
        <v>-89418.63</v>
      </c>
      <c r="F753" s="7">
        <v>-102618.63</v>
      </c>
      <c r="G753" s="7">
        <v>-126640.79</v>
      </c>
      <c r="H753" s="7">
        <v>-85087.96</v>
      </c>
      <c r="I753" s="7">
        <v>-124667.95</v>
      </c>
      <c r="J753" s="7">
        <v>-122367.95</v>
      </c>
      <c r="K753" s="7">
        <v>-122367.95</v>
      </c>
      <c r="L753" s="7">
        <v>-122367.95</v>
      </c>
      <c r="M753" s="7">
        <v>-55812.95</v>
      </c>
      <c r="N753" s="7">
        <v>-55812.95</v>
      </c>
      <c r="O753" s="7">
        <v>-577.54</v>
      </c>
      <c r="P753" s="7">
        <v>-577.54</v>
      </c>
    </row>
    <row r="754" spans="1:16" x14ac:dyDescent="0.2">
      <c r="A754" s="3">
        <v>242067</v>
      </c>
      <c r="B754" s="6" t="s">
        <v>650</v>
      </c>
      <c r="C754" s="6" t="s">
        <v>982</v>
      </c>
      <c r="D754" s="7">
        <v>24.63</v>
      </c>
      <c r="E754" s="7">
        <v>24.63</v>
      </c>
      <c r="F754" s="7">
        <v>24.63</v>
      </c>
      <c r="G754" s="7">
        <v>24.63</v>
      </c>
      <c r="H754" s="7">
        <v>24.63</v>
      </c>
      <c r="I754" s="7">
        <v>24.63</v>
      </c>
      <c r="J754" s="7">
        <v>24.63</v>
      </c>
      <c r="K754" s="7">
        <v>24.63</v>
      </c>
      <c r="L754" s="7">
        <v>24.63</v>
      </c>
      <c r="M754" s="7">
        <v>24.63</v>
      </c>
      <c r="N754" s="7">
        <v>24.63</v>
      </c>
      <c r="O754" s="7">
        <v>24.63</v>
      </c>
      <c r="P754" s="7">
        <v>24.63</v>
      </c>
    </row>
    <row r="755" spans="1:16" x14ac:dyDescent="0.2">
      <c r="A755" s="3">
        <v>242072</v>
      </c>
      <c r="B755" s="6" t="s">
        <v>651</v>
      </c>
      <c r="C755" s="6" t="s">
        <v>981</v>
      </c>
      <c r="D755" s="7">
        <v>318.55</v>
      </c>
      <c r="E755" s="7">
        <v>3518.55</v>
      </c>
      <c r="F755" s="7">
        <v>10168.549999999999</v>
      </c>
      <c r="G755" s="7">
        <v>12568.55</v>
      </c>
      <c r="H755" s="7">
        <v>13018.55</v>
      </c>
      <c r="I755" s="7">
        <v>10018.549999999999</v>
      </c>
      <c r="J755" s="7">
        <v>11968.55</v>
      </c>
      <c r="K755" s="7">
        <v>11118.55</v>
      </c>
      <c r="L755" s="7">
        <v>12068.55</v>
      </c>
      <c r="M755" s="7">
        <v>15318.55</v>
      </c>
      <c r="N755" s="7">
        <v>7268.55</v>
      </c>
      <c r="O755" s="7">
        <v>-3034.45</v>
      </c>
      <c r="P755" s="7">
        <v>-18784.45</v>
      </c>
    </row>
    <row r="756" spans="1:16" x14ac:dyDescent="0.2">
      <c r="A756" s="3">
        <v>242073</v>
      </c>
      <c r="B756" s="6" t="s">
        <v>652</v>
      </c>
      <c r="C756" s="6" t="s">
        <v>980</v>
      </c>
      <c r="D756" s="7">
        <v>0</v>
      </c>
      <c r="E756" s="7">
        <v>0</v>
      </c>
      <c r="F756" s="7">
        <v>0</v>
      </c>
      <c r="G756" s="7">
        <v>0</v>
      </c>
      <c r="H756" s="7">
        <v>0</v>
      </c>
      <c r="I756" s="7">
        <v>-1738</v>
      </c>
      <c r="J756" s="7">
        <v>-1529.01</v>
      </c>
      <c r="K756" s="7">
        <v>70.989999999999995</v>
      </c>
      <c r="L756" s="7">
        <v>-3329.01</v>
      </c>
      <c r="M756" s="7">
        <v>-1229.01</v>
      </c>
      <c r="N756" s="7">
        <v>-2829.01</v>
      </c>
      <c r="O756" s="7">
        <v>-1529.01</v>
      </c>
      <c r="P756" s="7">
        <v>-2529.0100000000002</v>
      </c>
    </row>
    <row r="757" spans="1:16" x14ac:dyDescent="0.2">
      <c r="A757" s="3">
        <v>242074</v>
      </c>
      <c r="B757" s="6" t="s">
        <v>653</v>
      </c>
      <c r="C757" s="6" t="s">
        <v>979</v>
      </c>
      <c r="D757" s="7">
        <v>0</v>
      </c>
      <c r="E757" s="7">
        <v>0</v>
      </c>
      <c r="F757" s="7">
        <v>0</v>
      </c>
      <c r="G757" s="7">
        <v>0</v>
      </c>
      <c r="H757" s="7">
        <v>0</v>
      </c>
      <c r="I757" s="7">
        <v>-7200</v>
      </c>
      <c r="J757" s="7">
        <v>-12200</v>
      </c>
      <c r="K757" s="7">
        <v>-32200</v>
      </c>
      <c r="L757" s="7">
        <v>-42200</v>
      </c>
      <c r="M757" s="7">
        <v>-10000</v>
      </c>
      <c r="N757" s="7">
        <v>-10000</v>
      </c>
      <c r="O757" s="7">
        <v>0</v>
      </c>
      <c r="P757" s="7">
        <v>0</v>
      </c>
    </row>
    <row r="758" spans="1:16" x14ac:dyDescent="0.2">
      <c r="A758" s="3">
        <v>242075</v>
      </c>
      <c r="B758" s="6" t="s">
        <v>654</v>
      </c>
      <c r="C758" s="6" t="s">
        <v>978</v>
      </c>
      <c r="D758" s="7">
        <v>-4140</v>
      </c>
      <c r="E758" s="7">
        <v>-4140</v>
      </c>
      <c r="F758" s="7">
        <v>-4140</v>
      </c>
      <c r="G758" s="7">
        <v>-4140</v>
      </c>
      <c r="H758" s="7">
        <v>-5865</v>
      </c>
      <c r="I758" s="7">
        <v>-11960</v>
      </c>
      <c r="J758" s="7">
        <v>-11960</v>
      </c>
      <c r="K758" s="7">
        <v>-230</v>
      </c>
      <c r="L758" s="7">
        <v>-230</v>
      </c>
      <c r="M758" s="7">
        <v>-1610</v>
      </c>
      <c r="N758" s="7">
        <v>-3565</v>
      </c>
      <c r="O758" s="7">
        <v>-3565</v>
      </c>
      <c r="P758" s="7">
        <v>-3565</v>
      </c>
    </row>
    <row r="759" spans="1:16" x14ac:dyDescent="0.2">
      <c r="A759" s="3">
        <v>242091</v>
      </c>
      <c r="B759" s="6" t="s">
        <v>655</v>
      </c>
      <c r="C759" s="6" t="s">
        <v>977</v>
      </c>
      <c r="D759" s="7">
        <v>-218578.3</v>
      </c>
      <c r="E759" s="7">
        <v>-218578.3</v>
      </c>
      <c r="F759" s="7">
        <v>-218578.3</v>
      </c>
      <c r="G759" s="7">
        <v>-218578.3</v>
      </c>
      <c r="H759" s="7">
        <v>-218578.3</v>
      </c>
      <c r="I759" s="7">
        <v>-218578.3</v>
      </c>
      <c r="J759" s="7">
        <v>-218578.3</v>
      </c>
      <c r="K759" s="7">
        <v>-218578.3</v>
      </c>
      <c r="L759" s="7">
        <v>-218578.3</v>
      </c>
      <c r="M759" s="7">
        <v>-218578.3</v>
      </c>
      <c r="N759" s="7">
        <v>-218578.3</v>
      </c>
      <c r="O759" s="7">
        <v>-218578.3</v>
      </c>
      <c r="P759" s="7">
        <v>-218578.3</v>
      </c>
    </row>
    <row r="760" spans="1:16" x14ac:dyDescent="0.2">
      <c r="A760" s="3">
        <v>242100</v>
      </c>
      <c r="B760" s="6" t="s">
        <v>656</v>
      </c>
      <c r="C760" s="6" t="s">
        <v>976</v>
      </c>
      <c r="D760" s="7">
        <v>-820368.07</v>
      </c>
      <c r="E760" s="7">
        <v>-1014398.38</v>
      </c>
      <c r="F760" s="7">
        <v>-1134534.1200000001</v>
      </c>
      <c r="G760" s="7">
        <v>-1103670.3</v>
      </c>
      <c r="H760" s="7">
        <v>-1083303.81</v>
      </c>
      <c r="I760" s="7">
        <v>-1092700.58</v>
      </c>
      <c r="J760" s="7">
        <v>-813104.79</v>
      </c>
      <c r="K760" s="7">
        <v>-630283.06999999995</v>
      </c>
      <c r="L760" s="7">
        <v>-526960.47</v>
      </c>
      <c r="M760" s="7">
        <v>-452725.48</v>
      </c>
      <c r="N760" s="7">
        <v>-394054.99</v>
      </c>
      <c r="O760" s="7">
        <v>-488765.98</v>
      </c>
      <c r="P760" s="7">
        <v>-795133.48</v>
      </c>
    </row>
    <row r="761" spans="1:16" x14ac:dyDescent="0.2">
      <c r="A761" s="3">
        <v>242101</v>
      </c>
      <c r="B761" s="6" t="s">
        <v>657</v>
      </c>
      <c r="C761" s="6" t="s">
        <v>975</v>
      </c>
      <c r="D761" s="7">
        <v>0</v>
      </c>
      <c r="E761" s="7">
        <v>0</v>
      </c>
      <c r="F761" s="7">
        <v>0</v>
      </c>
      <c r="G761" s="7">
        <v>0</v>
      </c>
      <c r="H761" s="7">
        <v>0</v>
      </c>
      <c r="I761" s="7">
        <v>0</v>
      </c>
      <c r="J761" s="7">
        <v>0</v>
      </c>
      <c r="K761" s="7">
        <v>0</v>
      </c>
      <c r="L761" s="7">
        <v>0</v>
      </c>
      <c r="M761" s="7">
        <v>0</v>
      </c>
      <c r="N761" s="7">
        <v>0</v>
      </c>
      <c r="O761" s="7">
        <v>0</v>
      </c>
      <c r="P761" s="7">
        <v>0</v>
      </c>
    </row>
    <row r="762" spans="1:16" x14ac:dyDescent="0.2">
      <c r="A762" s="3">
        <v>242102</v>
      </c>
      <c r="B762" s="6" t="s">
        <v>658</v>
      </c>
      <c r="C762" s="6" t="s">
        <v>974</v>
      </c>
      <c r="D762" s="7">
        <v>-3022001.2</v>
      </c>
      <c r="E762" s="7">
        <v>-3017135.42</v>
      </c>
      <c r="F762" s="7">
        <v>-2410559.2799999998</v>
      </c>
      <c r="G762" s="7">
        <v>-2337904.1</v>
      </c>
      <c r="H762" s="7">
        <v>-1775980.97</v>
      </c>
      <c r="I762" s="7">
        <v>-1394712.59</v>
      </c>
      <c r="J762" s="7">
        <v>-670695.72</v>
      </c>
      <c r="K762" s="7">
        <v>-621649.05000000005</v>
      </c>
      <c r="L762" s="7">
        <v>-540750.81000000006</v>
      </c>
      <c r="M762" s="7">
        <v>-544914.55000000005</v>
      </c>
      <c r="N762" s="7">
        <v>-718999.16</v>
      </c>
      <c r="O762" s="7">
        <v>-1538962.54</v>
      </c>
      <c r="P762" s="7">
        <v>-2643705.5299999998</v>
      </c>
    </row>
    <row r="763" spans="1:16" x14ac:dyDescent="0.2">
      <c r="A763" s="3">
        <v>242104</v>
      </c>
      <c r="B763" s="6" t="s">
        <v>659</v>
      </c>
      <c r="C763" s="6" t="s">
        <v>973</v>
      </c>
      <c r="D763" s="7">
        <v>-1578414.76</v>
      </c>
      <c r="E763" s="7">
        <v>-1840708.15</v>
      </c>
      <c r="F763" s="7">
        <v>-2045721.25</v>
      </c>
      <c r="G763" s="7">
        <v>-2211622.7799999998</v>
      </c>
      <c r="H763" s="7">
        <v>-2225747.89</v>
      </c>
      <c r="I763" s="7">
        <v>-2268365.9</v>
      </c>
      <c r="J763" s="7">
        <v>-2118303.34</v>
      </c>
      <c r="K763" s="7">
        <v>-2099799.79</v>
      </c>
      <c r="L763" s="7">
        <v>-2016364.04</v>
      </c>
      <c r="M763" s="7">
        <v>-1913041.45</v>
      </c>
      <c r="N763" s="7">
        <v>-1907267.04</v>
      </c>
      <c r="O763" s="7">
        <v>-1729415.09</v>
      </c>
      <c r="P763" s="7">
        <v>-1923251.58</v>
      </c>
    </row>
    <row r="764" spans="1:16" x14ac:dyDescent="0.2">
      <c r="A764" s="3">
        <v>242105</v>
      </c>
      <c r="B764" s="6" t="s">
        <v>660</v>
      </c>
      <c r="C764" s="6" t="s">
        <v>972</v>
      </c>
      <c r="D764" s="7">
        <v>-104178.87</v>
      </c>
      <c r="E764" s="7">
        <v>-147128.26999999999</v>
      </c>
      <c r="F764" s="7">
        <v>-279263.88</v>
      </c>
      <c r="G764" s="7">
        <v>-219823.94</v>
      </c>
      <c r="H764" s="7">
        <v>-188796.78</v>
      </c>
      <c r="I764" s="7">
        <v>-168895.33</v>
      </c>
      <c r="J764" s="7">
        <v>-155452.71</v>
      </c>
      <c r="K764" s="7">
        <v>-143181.51999999999</v>
      </c>
      <c r="L764" s="7">
        <v>-131776.37</v>
      </c>
      <c r="M764" s="7">
        <v>-126481.88</v>
      </c>
      <c r="N764" s="7">
        <v>-130144.56</v>
      </c>
      <c r="O764" s="7">
        <v>-154371.6</v>
      </c>
      <c r="P764" s="7">
        <v>-213810.31</v>
      </c>
    </row>
    <row r="765" spans="1:16" x14ac:dyDescent="0.2">
      <c r="A765" s="3">
        <v>242107</v>
      </c>
      <c r="B765" s="6" t="s">
        <v>661</v>
      </c>
      <c r="C765" s="6" t="s">
        <v>971</v>
      </c>
      <c r="D765" s="7">
        <v>-77839.41</v>
      </c>
      <c r="E765" s="7">
        <v>-36154</v>
      </c>
      <c r="F765" s="7">
        <v>6550.5</v>
      </c>
      <c r="G765" s="7">
        <v>16821.5</v>
      </c>
      <c r="H765" s="7">
        <v>-1130</v>
      </c>
      <c r="I765" s="7">
        <v>-16858</v>
      </c>
      <c r="J765" s="7">
        <v>0</v>
      </c>
      <c r="K765" s="7">
        <v>-7703</v>
      </c>
      <c r="L765" s="7">
        <v>-3620</v>
      </c>
      <c r="M765" s="7">
        <v>0</v>
      </c>
      <c r="N765" s="7">
        <v>-1083.8599999999999</v>
      </c>
      <c r="O765" s="7">
        <v>90</v>
      </c>
      <c r="P765" s="7">
        <v>0</v>
      </c>
    </row>
    <row r="766" spans="1:16" x14ac:dyDescent="0.2">
      <c r="A766" s="3">
        <v>242108</v>
      </c>
      <c r="B766" s="6" t="s">
        <v>662</v>
      </c>
      <c r="C766" s="6" t="s">
        <v>970</v>
      </c>
      <c r="D766" s="7">
        <v>-159</v>
      </c>
      <c r="E766" s="7">
        <v>0</v>
      </c>
      <c r="F766" s="7">
        <v>0</v>
      </c>
      <c r="G766" s="7">
        <v>0</v>
      </c>
      <c r="H766" s="7">
        <v>0</v>
      </c>
      <c r="I766" s="7">
        <v>-3016</v>
      </c>
      <c r="J766" s="7">
        <v>0</v>
      </c>
      <c r="K766" s="7">
        <v>0</v>
      </c>
      <c r="L766" s="7">
        <v>0</v>
      </c>
      <c r="M766" s="7">
        <v>0</v>
      </c>
      <c r="N766" s="7">
        <v>0</v>
      </c>
      <c r="O766" s="7">
        <v>0</v>
      </c>
      <c r="P766" s="7">
        <v>0</v>
      </c>
    </row>
    <row r="767" spans="1:16" x14ac:dyDescent="0.2">
      <c r="A767" s="3">
        <v>242109</v>
      </c>
      <c r="B767" s="6" t="s">
        <v>663</v>
      </c>
      <c r="C767" s="6" t="s">
        <v>969</v>
      </c>
      <c r="D767" s="7">
        <v>0</v>
      </c>
      <c r="E767" s="7">
        <v>0</v>
      </c>
      <c r="F767" s="7">
        <v>0</v>
      </c>
      <c r="G767" s="7">
        <v>0</v>
      </c>
      <c r="H767" s="7">
        <v>0</v>
      </c>
      <c r="I767" s="7">
        <v>0</v>
      </c>
      <c r="J767" s="7">
        <v>0</v>
      </c>
      <c r="K767" s="7">
        <v>0</v>
      </c>
      <c r="L767" s="7">
        <v>0</v>
      </c>
      <c r="M767" s="7">
        <v>0</v>
      </c>
      <c r="N767" s="7">
        <v>0</v>
      </c>
      <c r="O767" s="7">
        <v>0</v>
      </c>
      <c r="P767" s="7">
        <v>0</v>
      </c>
    </row>
    <row r="768" spans="1:16" x14ac:dyDescent="0.2">
      <c r="A768" s="3">
        <v>242140</v>
      </c>
      <c r="B768" s="6" t="s">
        <v>664</v>
      </c>
      <c r="C768" s="6" t="s">
        <v>968</v>
      </c>
      <c r="D768" s="7">
        <v>-339636.69</v>
      </c>
      <c r="E768" s="7">
        <v>-263599.48</v>
      </c>
      <c r="F768" s="7">
        <v>-281296.40999999997</v>
      </c>
      <c r="G768" s="7">
        <v>-162400.13</v>
      </c>
      <c r="H768" s="7">
        <v>-163246.73000000001</v>
      </c>
      <c r="I768" s="7">
        <v>-165781.09</v>
      </c>
      <c r="J768" s="7">
        <v>-164760.9</v>
      </c>
      <c r="K768" s="7">
        <v>-169525.45</v>
      </c>
      <c r="L768" s="7">
        <v>-185755.3</v>
      </c>
      <c r="M768" s="7">
        <v>-206857.69</v>
      </c>
      <c r="N768" s="7">
        <v>-256213.09</v>
      </c>
      <c r="O768" s="7">
        <v>-300002.76</v>
      </c>
      <c r="P768" s="7">
        <v>-211330.29</v>
      </c>
    </row>
    <row r="769" spans="1:16" x14ac:dyDescent="0.2">
      <c r="A769" s="3">
        <v>242145</v>
      </c>
      <c r="B769" s="6" t="s">
        <v>665</v>
      </c>
      <c r="C769" s="6" t="s">
        <v>967</v>
      </c>
      <c r="D769" s="7">
        <v>0</v>
      </c>
      <c r="E769" s="7">
        <v>0</v>
      </c>
      <c r="F769" s="7">
        <v>0</v>
      </c>
      <c r="G769" s="7">
        <v>0</v>
      </c>
      <c r="H769" s="7">
        <v>0</v>
      </c>
      <c r="I769" s="7">
        <v>0</v>
      </c>
      <c r="J769" s="7">
        <v>0</v>
      </c>
      <c r="K769" s="7">
        <v>0</v>
      </c>
      <c r="L769" s="7">
        <v>0</v>
      </c>
      <c r="M769" s="7">
        <v>11559.72</v>
      </c>
      <c r="N769" s="7">
        <v>-4500</v>
      </c>
      <c r="O769" s="7">
        <v>-2956</v>
      </c>
      <c r="P769" s="7">
        <v>3707.79</v>
      </c>
    </row>
    <row r="770" spans="1:16" x14ac:dyDescent="0.2">
      <c r="A770" s="3">
        <v>242910</v>
      </c>
      <c r="B770" s="6" t="s">
        <v>666</v>
      </c>
      <c r="C770" s="6" t="s">
        <v>966</v>
      </c>
      <c r="D770" s="7">
        <v>0</v>
      </c>
      <c r="E770" s="7">
        <v>0</v>
      </c>
      <c r="F770" s="7">
        <v>0</v>
      </c>
      <c r="G770" s="7">
        <v>0</v>
      </c>
      <c r="H770" s="7">
        <v>0</v>
      </c>
      <c r="I770" s="7">
        <v>0</v>
      </c>
      <c r="J770" s="7">
        <v>0</v>
      </c>
      <c r="K770" s="7">
        <v>0</v>
      </c>
      <c r="L770" s="7">
        <v>0</v>
      </c>
      <c r="M770" s="7">
        <v>0</v>
      </c>
      <c r="N770" s="7">
        <v>0</v>
      </c>
      <c r="O770" s="7">
        <v>0</v>
      </c>
      <c r="P770" s="7">
        <v>0</v>
      </c>
    </row>
    <row r="771" spans="1:16" x14ac:dyDescent="0.2">
      <c r="A771" s="3">
        <v>242916</v>
      </c>
      <c r="B771" s="6" t="s">
        <v>667</v>
      </c>
      <c r="C771" s="6" t="s">
        <v>965</v>
      </c>
      <c r="D771" s="7">
        <v>0</v>
      </c>
      <c r="E771" s="7">
        <v>0</v>
      </c>
      <c r="F771" s="7">
        <v>0</v>
      </c>
      <c r="G771" s="7">
        <v>0</v>
      </c>
      <c r="H771" s="7">
        <v>0</v>
      </c>
      <c r="I771" s="7">
        <v>0</v>
      </c>
      <c r="J771" s="7">
        <v>0</v>
      </c>
      <c r="K771" s="7">
        <v>0</v>
      </c>
      <c r="L771" s="7">
        <v>0</v>
      </c>
      <c r="M771" s="7">
        <v>0</v>
      </c>
      <c r="N771" s="7">
        <v>0</v>
      </c>
      <c r="O771" s="7">
        <v>0</v>
      </c>
      <c r="P771" s="7">
        <v>0</v>
      </c>
    </row>
    <row r="772" spans="1:16" x14ac:dyDescent="0.2">
      <c r="A772" s="3">
        <v>242920</v>
      </c>
      <c r="B772" s="6" t="s">
        <v>668</v>
      </c>
      <c r="C772" s="6" t="s">
        <v>964</v>
      </c>
      <c r="D772" s="7">
        <v>0</v>
      </c>
      <c r="E772" s="7">
        <v>0</v>
      </c>
      <c r="F772" s="7">
        <v>0</v>
      </c>
      <c r="G772" s="7">
        <v>0</v>
      </c>
      <c r="H772" s="7">
        <v>0</v>
      </c>
      <c r="I772" s="7">
        <v>0</v>
      </c>
      <c r="J772" s="7">
        <v>0</v>
      </c>
      <c r="K772" s="7">
        <v>0</v>
      </c>
      <c r="L772" s="7">
        <v>0</v>
      </c>
      <c r="M772" s="7">
        <v>0</v>
      </c>
      <c r="N772" s="7">
        <v>0</v>
      </c>
      <c r="O772" s="7">
        <v>0</v>
      </c>
      <c r="P772" s="7">
        <v>0</v>
      </c>
    </row>
    <row r="773" spans="1:16" x14ac:dyDescent="0.2">
      <c r="A773" s="3">
        <v>242926</v>
      </c>
      <c r="B773" s="6" t="s">
        <v>669</v>
      </c>
      <c r="C773" s="6" t="s">
        <v>963</v>
      </c>
      <c r="D773" s="7">
        <v>0</v>
      </c>
      <c r="E773" s="7">
        <v>0</v>
      </c>
      <c r="F773" s="7">
        <v>0</v>
      </c>
      <c r="G773" s="7">
        <v>0</v>
      </c>
      <c r="H773" s="7">
        <v>0</v>
      </c>
      <c r="I773" s="7">
        <v>0</v>
      </c>
      <c r="J773" s="7">
        <v>0</v>
      </c>
      <c r="K773" s="7">
        <v>0</v>
      </c>
      <c r="L773" s="7">
        <v>0</v>
      </c>
      <c r="M773" s="7">
        <v>0</v>
      </c>
      <c r="N773" s="7">
        <v>0</v>
      </c>
      <c r="O773" s="7">
        <v>0</v>
      </c>
      <c r="P773" s="7">
        <v>0</v>
      </c>
    </row>
    <row r="774" spans="1:16" x14ac:dyDescent="0.2">
      <c r="A774" s="3">
        <v>242980</v>
      </c>
      <c r="B774" s="6" t="s">
        <v>670</v>
      </c>
      <c r="C774" s="6" t="s">
        <v>962</v>
      </c>
      <c r="D774" s="7">
        <v>0</v>
      </c>
      <c r="E774" s="7">
        <v>0</v>
      </c>
      <c r="F774" s="7">
        <v>0</v>
      </c>
      <c r="G774" s="7">
        <v>0</v>
      </c>
      <c r="H774" s="7">
        <v>0</v>
      </c>
      <c r="I774" s="7">
        <v>0</v>
      </c>
      <c r="J774" s="7">
        <v>0</v>
      </c>
      <c r="K774" s="7">
        <v>0</v>
      </c>
      <c r="L774" s="7">
        <v>0</v>
      </c>
      <c r="M774" s="7">
        <v>0</v>
      </c>
      <c r="N774" s="7">
        <v>0</v>
      </c>
      <c r="O774" s="7">
        <v>0</v>
      </c>
      <c r="P774" s="7">
        <v>0</v>
      </c>
    </row>
    <row r="775" spans="1:16" x14ac:dyDescent="0.2">
      <c r="A775" s="3">
        <v>242990</v>
      </c>
      <c r="B775" s="6" t="s">
        <v>671</v>
      </c>
      <c r="C775" s="6" t="s">
        <v>961</v>
      </c>
      <c r="D775" s="7">
        <v>0</v>
      </c>
      <c r="E775" s="7">
        <v>0</v>
      </c>
      <c r="F775" s="7">
        <v>0</v>
      </c>
      <c r="G775" s="7">
        <v>0</v>
      </c>
      <c r="H775" s="7">
        <v>0</v>
      </c>
      <c r="I775" s="7">
        <v>0</v>
      </c>
      <c r="J775" s="7">
        <v>0</v>
      </c>
      <c r="K775" s="7">
        <v>0</v>
      </c>
      <c r="L775" s="7">
        <v>0</v>
      </c>
      <c r="M775" s="7">
        <v>0</v>
      </c>
      <c r="N775" s="7">
        <v>0</v>
      </c>
      <c r="O775" s="7">
        <v>0</v>
      </c>
      <c r="P775" s="7">
        <v>0</v>
      </c>
    </row>
    <row r="776" spans="1:16" x14ac:dyDescent="0.2">
      <c r="A776" s="3">
        <v>242999</v>
      </c>
      <c r="B776" s="6" t="s">
        <v>672</v>
      </c>
      <c r="C776" s="6" t="s">
        <v>960</v>
      </c>
      <c r="D776" s="7">
        <v>5342.41</v>
      </c>
      <c r="E776" s="7">
        <v>4572.2299999999996</v>
      </c>
      <c r="F776" s="7">
        <v>4487.25</v>
      </c>
      <c r="G776" s="7">
        <v>133055.97</v>
      </c>
      <c r="H776" s="7">
        <v>133055.97</v>
      </c>
      <c r="I776" s="7">
        <v>133055.97</v>
      </c>
      <c r="J776" s="7">
        <v>133055.97</v>
      </c>
      <c r="K776" s="7">
        <v>133055.97</v>
      </c>
      <c r="L776" s="7">
        <v>133574.72</v>
      </c>
      <c r="M776" s="7">
        <v>133574.72</v>
      </c>
      <c r="N776" s="7">
        <v>134093.47</v>
      </c>
      <c r="O776" s="7">
        <v>234094.75</v>
      </c>
      <c r="P776" s="7">
        <v>233891.06</v>
      </c>
    </row>
    <row r="777" spans="1:16" x14ac:dyDescent="0.2">
      <c r="A777" s="3">
        <v>243000</v>
      </c>
      <c r="B777" s="6" t="s">
        <v>673</v>
      </c>
      <c r="C777" s="6" t="s">
        <v>959</v>
      </c>
      <c r="D777" s="7">
        <v>0</v>
      </c>
      <c r="E777" s="7">
        <v>0</v>
      </c>
      <c r="F777" s="7">
        <v>0</v>
      </c>
      <c r="G777" s="7">
        <v>0</v>
      </c>
      <c r="H777" s="7">
        <v>0</v>
      </c>
      <c r="I777" s="7">
        <v>0</v>
      </c>
      <c r="J777" s="7">
        <v>0</v>
      </c>
      <c r="K777" s="7">
        <v>0</v>
      </c>
      <c r="L777" s="7">
        <v>0</v>
      </c>
      <c r="M777" s="7">
        <v>0</v>
      </c>
      <c r="N777" s="7">
        <v>0</v>
      </c>
      <c r="O777" s="7">
        <v>0</v>
      </c>
      <c r="P777" s="7">
        <v>0</v>
      </c>
    </row>
    <row r="778" spans="1:16" x14ac:dyDescent="0.2">
      <c r="A778" s="3">
        <v>255084</v>
      </c>
      <c r="B778" s="6" t="s">
        <v>674</v>
      </c>
      <c r="C778" s="6" t="s">
        <v>958</v>
      </c>
      <c r="D778" s="7">
        <v>-1430184</v>
      </c>
      <c r="E778" s="7">
        <v>-1299931</v>
      </c>
      <c r="F778" s="7">
        <v>-1198821</v>
      </c>
      <c r="G778" s="7">
        <v>-1140742</v>
      </c>
      <c r="H778" s="7">
        <v>-1106570</v>
      </c>
      <c r="I778" s="7">
        <v>-1100594</v>
      </c>
      <c r="J778" s="7">
        <v>-1119500</v>
      </c>
      <c r="K778" s="7">
        <v>-1146688</v>
      </c>
      <c r="L778" s="7">
        <v>-1170967</v>
      </c>
      <c r="M778" s="7">
        <v>-1189978</v>
      </c>
      <c r="N778" s="7">
        <v>-1179929</v>
      </c>
      <c r="O778" s="7">
        <v>-1107799</v>
      </c>
      <c r="P778" s="7">
        <v>-1107799</v>
      </c>
    </row>
    <row r="779" spans="1:16" x14ac:dyDescent="0.2">
      <c r="A779" s="3">
        <v>283011</v>
      </c>
      <c r="B779" s="6" t="s">
        <v>675</v>
      </c>
      <c r="C779" s="6" t="s">
        <v>957</v>
      </c>
      <c r="D779" s="7">
        <v>0</v>
      </c>
      <c r="E779" s="7">
        <v>0</v>
      </c>
      <c r="F779" s="7">
        <v>0</v>
      </c>
      <c r="G779" s="7">
        <v>0</v>
      </c>
      <c r="H779" s="7">
        <v>753599</v>
      </c>
      <c r="I779" s="7">
        <v>937265</v>
      </c>
      <c r="J779" s="7">
        <v>0</v>
      </c>
      <c r="K779" s="7">
        <v>0</v>
      </c>
      <c r="L779" s="7">
        <v>0</v>
      </c>
      <c r="M779" s="7">
        <v>0</v>
      </c>
      <c r="N779" s="7">
        <v>0</v>
      </c>
      <c r="O779" s="7">
        <v>0</v>
      </c>
      <c r="P779" s="7">
        <v>0</v>
      </c>
    </row>
    <row r="780" spans="1:16" x14ac:dyDescent="0.2">
      <c r="A780" s="3">
        <v>283013</v>
      </c>
      <c r="B780" s="6" t="s">
        <v>676</v>
      </c>
      <c r="C780" s="6" t="s">
        <v>956</v>
      </c>
      <c r="D780" s="7">
        <v>-1486738.16</v>
      </c>
      <c r="E780" s="7">
        <v>-1486738.16</v>
      </c>
      <c r="F780" s="7">
        <v>-1486738.16</v>
      </c>
      <c r="G780" s="7">
        <v>-1631738.16</v>
      </c>
      <c r="H780" s="7">
        <v>-1631738.16</v>
      </c>
      <c r="I780" s="7">
        <v>-1631738.16</v>
      </c>
      <c r="J780" s="7">
        <v>-1631738.16</v>
      </c>
      <c r="K780" s="7">
        <v>-1631738.16</v>
      </c>
      <c r="L780" s="7">
        <v>-1631738.16</v>
      </c>
      <c r="M780" s="7">
        <v>-1631738.16</v>
      </c>
      <c r="N780" s="7">
        <v>-1631738.16</v>
      </c>
      <c r="O780" s="7">
        <v>-1631738.16</v>
      </c>
      <c r="P780" s="7">
        <v>-1631738.16</v>
      </c>
    </row>
    <row r="781" spans="1:16" x14ac:dyDescent="0.2">
      <c r="A781" s="3">
        <v>283014</v>
      </c>
      <c r="B781" s="6" t="s">
        <v>677</v>
      </c>
      <c r="C781" s="6" t="s">
        <v>955</v>
      </c>
      <c r="D781" s="7">
        <v>-2314587</v>
      </c>
      <c r="E781" s="7">
        <v>-2314587</v>
      </c>
      <c r="F781" s="7">
        <v>-2314587</v>
      </c>
      <c r="G781" s="7">
        <v>-2314587</v>
      </c>
      <c r="H781" s="7">
        <v>-2314587</v>
      </c>
      <c r="I781" s="7">
        <v>-2314587</v>
      </c>
      <c r="J781" s="7">
        <v>-2314587</v>
      </c>
      <c r="K781" s="7">
        <v>-2314587</v>
      </c>
      <c r="L781" s="7">
        <v>-2314587</v>
      </c>
      <c r="M781" s="7">
        <v>-2314587</v>
      </c>
      <c r="N781" s="7">
        <v>-2314587</v>
      </c>
      <c r="O781" s="7">
        <v>-2314587</v>
      </c>
      <c r="P781" s="7">
        <v>-2314587</v>
      </c>
    </row>
    <row r="782" spans="1:16" x14ac:dyDescent="0.2">
      <c r="A782" s="3">
        <v>283015</v>
      </c>
      <c r="B782" s="6" t="s">
        <v>678</v>
      </c>
      <c r="C782" s="6" t="s">
        <v>954</v>
      </c>
      <c r="D782" s="7">
        <v>-6502027.1399999997</v>
      </c>
      <c r="E782" s="7">
        <v>-6502027.1399999997</v>
      </c>
      <c r="F782" s="7">
        <v>-6502027.1399999997</v>
      </c>
      <c r="G782" s="7">
        <v>-6277527.1399999997</v>
      </c>
      <c r="H782" s="7">
        <v>-6277527.1399999997</v>
      </c>
      <c r="I782" s="7">
        <v>-6277527.1399999997</v>
      </c>
      <c r="J782" s="7">
        <v>-6277527.1399999997</v>
      </c>
      <c r="K782" s="7">
        <v>-6277527.1399999997</v>
      </c>
      <c r="L782" s="7">
        <v>-6277527.1399999997</v>
      </c>
      <c r="M782" s="7">
        <v>-6277527.1399999997</v>
      </c>
      <c r="N782" s="7">
        <v>-6277527.1399999997</v>
      </c>
      <c r="O782" s="7">
        <v>-6277527.1399999997</v>
      </c>
      <c r="P782" s="7">
        <v>-6277527.1399999997</v>
      </c>
    </row>
    <row r="783" spans="1:16" x14ac:dyDescent="0.2">
      <c r="A783" s="3">
        <v>283016</v>
      </c>
      <c r="B783" s="6" t="s">
        <v>678</v>
      </c>
      <c r="C783" s="6" t="s">
        <v>953</v>
      </c>
      <c r="D783" s="7">
        <v>-58518244.240000002</v>
      </c>
      <c r="E783" s="7">
        <v>-58518244.240000002</v>
      </c>
      <c r="F783" s="7">
        <v>-58518244.240000002</v>
      </c>
      <c r="G783" s="7">
        <v>-56497744.240000002</v>
      </c>
      <c r="H783" s="7">
        <v>-56497744.240000002</v>
      </c>
      <c r="I783" s="7">
        <v>-56497744.240000002</v>
      </c>
      <c r="J783" s="7">
        <v>-56497744.240000002</v>
      </c>
      <c r="K783" s="7">
        <v>-56497744.240000002</v>
      </c>
      <c r="L783" s="7">
        <v>-56497744.240000002</v>
      </c>
      <c r="M783" s="7">
        <v>-56497744.240000002</v>
      </c>
      <c r="N783" s="7">
        <v>-56497744.240000002</v>
      </c>
      <c r="O783" s="7">
        <v>-56497744.240000002</v>
      </c>
      <c r="P783" s="7">
        <v>-56497744.240000002</v>
      </c>
    </row>
    <row r="784" spans="1:16" x14ac:dyDescent="0.2">
      <c r="A784" s="3">
        <v>283021</v>
      </c>
      <c r="B784" s="6" t="s">
        <v>679</v>
      </c>
      <c r="C784" s="6" t="s">
        <v>952</v>
      </c>
      <c r="D784" s="7">
        <v>1149235.45</v>
      </c>
      <c r="E784" s="7">
        <v>1149235.45</v>
      </c>
      <c r="F784" s="7">
        <v>1149235.45</v>
      </c>
      <c r="G784" s="7">
        <v>-321671.55</v>
      </c>
      <c r="H784" s="7">
        <v>-495330.55</v>
      </c>
      <c r="I784" s="7">
        <v>-525697.55000000005</v>
      </c>
      <c r="J784" s="7">
        <v>-429617.55</v>
      </c>
      <c r="K784" s="7">
        <v>-291453.55</v>
      </c>
      <c r="L784" s="7">
        <v>-168068.55</v>
      </c>
      <c r="M784" s="7">
        <v>448056.45</v>
      </c>
      <c r="N784" s="7">
        <v>397001.45</v>
      </c>
      <c r="O784" s="7">
        <v>1789530.45</v>
      </c>
      <c r="P784" s="7">
        <v>1789530.45</v>
      </c>
    </row>
    <row r="785" spans="1:16" x14ac:dyDescent="0.2">
      <c r="A785" s="3">
        <v>283022</v>
      </c>
      <c r="B785" s="6" t="s">
        <v>679</v>
      </c>
      <c r="C785" s="6" t="s">
        <v>951</v>
      </c>
      <c r="D785" s="7">
        <v>253151.87</v>
      </c>
      <c r="E785" s="7">
        <v>253151.87</v>
      </c>
      <c r="F785" s="7">
        <v>253151.87</v>
      </c>
      <c r="G785" s="7">
        <v>-56371.13</v>
      </c>
      <c r="H785" s="7">
        <v>-92914.13</v>
      </c>
      <c r="I785" s="7">
        <v>-99304.13</v>
      </c>
      <c r="J785" s="7">
        <v>-79086.13</v>
      </c>
      <c r="K785" s="7">
        <v>-50012.13</v>
      </c>
      <c r="L785" s="7">
        <v>-24048.13</v>
      </c>
      <c r="M785" s="7">
        <v>100314.87</v>
      </c>
      <c r="N785" s="7">
        <v>89527.87</v>
      </c>
      <c r="O785" s="7">
        <v>12099.87</v>
      </c>
      <c r="P785" s="7">
        <v>12099.87</v>
      </c>
    </row>
    <row r="786" spans="1:16" x14ac:dyDescent="0.2">
      <c r="A786" s="3">
        <v>283031</v>
      </c>
      <c r="B786" s="6" t="s">
        <v>680</v>
      </c>
      <c r="C786" s="6" t="s">
        <v>950</v>
      </c>
      <c r="D786" s="7">
        <v>285247</v>
      </c>
      <c r="E786" s="7">
        <v>285607</v>
      </c>
      <c r="F786" s="7">
        <v>286348</v>
      </c>
      <c r="G786" s="7">
        <v>286899</v>
      </c>
      <c r="H786" s="7">
        <v>506164</v>
      </c>
      <c r="I786" s="7">
        <v>208919.33</v>
      </c>
      <c r="J786" s="7">
        <v>273887.33</v>
      </c>
      <c r="K786" s="7">
        <v>580608.32999999996</v>
      </c>
      <c r="L786" s="7">
        <v>595645.32999999996</v>
      </c>
      <c r="M786" s="7">
        <v>854830.33</v>
      </c>
      <c r="N786" s="7">
        <v>846665.33</v>
      </c>
      <c r="O786" s="7">
        <v>902044.33</v>
      </c>
      <c r="P786" s="7">
        <v>902044.33</v>
      </c>
    </row>
    <row r="787" spans="1:16" x14ac:dyDescent="0.2">
      <c r="A787" s="3">
        <v>283032</v>
      </c>
      <c r="B787" s="6" t="s">
        <v>680</v>
      </c>
      <c r="C787" s="6" t="s">
        <v>949</v>
      </c>
      <c r="D787" s="7">
        <v>5587.96</v>
      </c>
      <c r="E787" s="7">
        <v>5663.96</v>
      </c>
      <c r="F787" s="7">
        <v>5819.96</v>
      </c>
      <c r="G787" s="7">
        <v>5935.96</v>
      </c>
      <c r="H787" s="7">
        <v>52075.96</v>
      </c>
      <c r="I787" s="7">
        <v>-8627.5499999999993</v>
      </c>
      <c r="J787" s="7">
        <v>5043.45</v>
      </c>
      <c r="K787" s="7">
        <v>67741.45</v>
      </c>
      <c r="L787" s="7">
        <v>70905.45</v>
      </c>
      <c r="M787" s="7">
        <v>132973.45000000001</v>
      </c>
      <c r="N787" s="7">
        <v>131247.45000000001</v>
      </c>
      <c r="O787" s="7">
        <v>142948.45000000001</v>
      </c>
      <c r="P787" s="7">
        <v>142948.45000000001</v>
      </c>
    </row>
    <row r="788" spans="1:16" x14ac:dyDescent="0.2">
      <c r="A788" s="3">
        <v>283061</v>
      </c>
      <c r="B788" s="6" t="s">
        <v>681</v>
      </c>
      <c r="C788" s="6" t="s">
        <v>948</v>
      </c>
      <c r="D788" s="7">
        <v>-206570386</v>
      </c>
      <c r="E788" s="7">
        <v>-213660680</v>
      </c>
      <c r="F788" s="7">
        <v>-228128111</v>
      </c>
      <c r="G788" s="7">
        <v>-233539778</v>
      </c>
      <c r="H788" s="7">
        <v>-232035001</v>
      </c>
      <c r="I788" s="7">
        <v>-232664388</v>
      </c>
      <c r="J788" s="7">
        <v>-229026187</v>
      </c>
      <c r="K788" s="7">
        <v>-224431755</v>
      </c>
      <c r="L788" s="7">
        <v>-222744109</v>
      </c>
      <c r="M788" s="7">
        <v>-222873577</v>
      </c>
      <c r="N788" s="7">
        <v>-224819732</v>
      </c>
      <c r="O788" s="7">
        <v>-229824366</v>
      </c>
      <c r="P788" s="7">
        <v>-229824366</v>
      </c>
    </row>
    <row r="789" spans="1:16" x14ac:dyDescent="0.2">
      <c r="A789" s="3">
        <v>283062</v>
      </c>
      <c r="B789" s="6" t="s">
        <v>681</v>
      </c>
      <c r="C789" s="6" t="s">
        <v>947</v>
      </c>
      <c r="D789" s="7">
        <v>-39960573.700000003</v>
      </c>
      <c r="E789" s="7">
        <v>-41452584.700000003</v>
      </c>
      <c r="F789" s="7">
        <v>-41429971.700000003</v>
      </c>
      <c r="G789" s="7">
        <v>-41798836.700000003</v>
      </c>
      <c r="H789" s="7">
        <v>-45798554.700000003</v>
      </c>
      <c r="I789" s="7">
        <v>-45451536.700000003</v>
      </c>
      <c r="J789" s="7">
        <v>-44769208.700000003</v>
      </c>
      <c r="K789" s="7">
        <v>-44424911.700000003</v>
      </c>
      <c r="L789" s="7">
        <v>-44016308.700000003</v>
      </c>
      <c r="M789" s="7">
        <v>-44840271.700000003</v>
      </c>
      <c r="N789" s="7">
        <v>-45037621.700000003</v>
      </c>
      <c r="O789" s="7">
        <v>-46201093.700000003</v>
      </c>
      <c r="P789" s="7">
        <v>-46201093.700000003</v>
      </c>
    </row>
    <row r="790" spans="1:16" x14ac:dyDescent="0.2">
      <c r="A790" s="3">
        <v>283071</v>
      </c>
      <c r="B790" s="6" t="s">
        <v>682</v>
      </c>
      <c r="C790" s="6" t="s">
        <v>946</v>
      </c>
      <c r="D790" s="7">
        <v>-18723280.289999999</v>
      </c>
      <c r="E790" s="7">
        <v>-19883523.289999999</v>
      </c>
      <c r="F790" s="7">
        <v>-17719584.289999999</v>
      </c>
      <c r="G790" s="7">
        <v>-13174677.289999999</v>
      </c>
      <c r="H790" s="7">
        <v>-17865886.289999999</v>
      </c>
      <c r="I790" s="7">
        <v>-18410651.289999999</v>
      </c>
      <c r="J790" s="7">
        <v>-19236629.289999999</v>
      </c>
      <c r="K790" s="7">
        <v>-22081425.289999999</v>
      </c>
      <c r="L790" s="7">
        <v>-21871429.289999999</v>
      </c>
      <c r="M790" s="7">
        <v>-23325518.289999999</v>
      </c>
      <c r="N790" s="7">
        <v>-23313706.289999999</v>
      </c>
      <c r="O790" s="7">
        <v>-26124994.289999999</v>
      </c>
      <c r="P790" s="7">
        <v>-26124994.289999999</v>
      </c>
    </row>
    <row r="791" spans="1:16" x14ac:dyDescent="0.2">
      <c r="A791" s="3">
        <v>283072</v>
      </c>
      <c r="B791" s="6" t="s">
        <v>682</v>
      </c>
      <c r="C791" s="6" t="s">
        <v>945</v>
      </c>
      <c r="D791" s="7">
        <v>-4435430.12</v>
      </c>
      <c r="E791" s="7">
        <v>-4679580.12</v>
      </c>
      <c r="F791" s="7">
        <v>-4224222.12</v>
      </c>
      <c r="G791" s="7">
        <v>-4247478.12</v>
      </c>
      <c r="H791" s="7">
        <v>-3778003.12</v>
      </c>
      <c r="I791" s="7">
        <v>-4372712.12</v>
      </c>
      <c r="J791" s="7">
        <v>-4524749.12</v>
      </c>
      <c r="K791" s="7">
        <v>-4499638.12</v>
      </c>
      <c r="L791" s="7">
        <v>-4509534.12</v>
      </c>
      <c r="M791" s="7">
        <v>-4876775.12</v>
      </c>
      <c r="N791" s="7">
        <v>-5042721.12</v>
      </c>
      <c r="O791" s="7">
        <v>-5159626.12</v>
      </c>
      <c r="P791" s="7">
        <v>-5159626.12</v>
      </c>
    </row>
    <row r="792" spans="1:16" x14ac:dyDescent="0.2">
      <c r="A792" s="3">
        <v>283081</v>
      </c>
      <c r="B792" s="6" t="s">
        <v>683</v>
      </c>
      <c r="C792" s="6" t="s">
        <v>944</v>
      </c>
      <c r="D792" s="7">
        <v>-7588295</v>
      </c>
      <c r="E792" s="7">
        <v>-7646737</v>
      </c>
      <c r="F792" s="7">
        <v>-7706443</v>
      </c>
      <c r="G792" s="7">
        <v>-7765517</v>
      </c>
      <c r="H792" s="7">
        <v>-9194134</v>
      </c>
      <c r="I792" s="7">
        <v>-9185711.3300000001</v>
      </c>
      <c r="J792" s="7">
        <v>-9458390.3300000001</v>
      </c>
      <c r="K792" s="7">
        <v>-9765103.3300000001</v>
      </c>
      <c r="L792" s="7">
        <v>-10059545.33</v>
      </c>
      <c r="M792" s="7">
        <v>-10371512.33</v>
      </c>
      <c r="N792" s="7">
        <v>-9401533.3300000001</v>
      </c>
      <c r="O792" s="7">
        <v>-9740858.3300000001</v>
      </c>
      <c r="P792" s="7">
        <v>-9740858.3300000001</v>
      </c>
    </row>
    <row r="793" spans="1:16" x14ac:dyDescent="0.2">
      <c r="A793" s="3">
        <v>283082</v>
      </c>
      <c r="B793" s="6" t="s">
        <v>683</v>
      </c>
      <c r="C793" s="6" t="s">
        <v>943</v>
      </c>
      <c r="D793" s="7">
        <v>-1642643</v>
      </c>
      <c r="E793" s="7">
        <v>-1654941</v>
      </c>
      <c r="F793" s="7">
        <v>-1667505</v>
      </c>
      <c r="G793" s="7">
        <v>-1679936</v>
      </c>
      <c r="H793" s="7">
        <v>-1980560</v>
      </c>
      <c r="I793" s="7">
        <v>-1980632.49</v>
      </c>
      <c r="J793" s="7">
        <v>-2038011.49</v>
      </c>
      <c r="K793" s="7">
        <v>-2108695.4900000002</v>
      </c>
      <c r="L793" s="7">
        <v>-2170654.4900000002</v>
      </c>
      <c r="M793" s="7">
        <v>-2237948.4900000002</v>
      </c>
      <c r="N793" s="7">
        <v>-2083622.49</v>
      </c>
      <c r="O793" s="7">
        <v>-2155317.4900000002</v>
      </c>
      <c r="P793" s="7">
        <v>-2155317.4900000002</v>
      </c>
    </row>
    <row r="794" spans="1:16" x14ac:dyDescent="0.2">
      <c r="A794" s="3">
        <v>283093</v>
      </c>
      <c r="B794" s="6" t="s">
        <v>684</v>
      </c>
      <c r="C794" s="6" t="s">
        <v>942</v>
      </c>
      <c r="D794" s="7">
        <v>-4235590.9000000004</v>
      </c>
      <c r="E794" s="7">
        <v>-4235590.9000000004</v>
      </c>
      <c r="F794" s="7">
        <v>-4235590.9000000004</v>
      </c>
      <c r="G794" s="7">
        <v>-4235590.9000000004</v>
      </c>
      <c r="H794" s="7">
        <v>-4328083.9000000004</v>
      </c>
      <c r="I794" s="7">
        <v>-1890832.9</v>
      </c>
      <c r="J794" s="7">
        <v>-1918311.9</v>
      </c>
      <c r="K794" s="7">
        <v>-1919532.9</v>
      </c>
      <c r="L794" s="7">
        <v>-1919532.9</v>
      </c>
      <c r="M794" s="7">
        <v>-1806479.9</v>
      </c>
      <c r="N794" s="7">
        <v>-1806479.9</v>
      </c>
      <c r="O794" s="7">
        <v>-1806479.9</v>
      </c>
      <c r="P794" s="7">
        <v>-1806479.9</v>
      </c>
    </row>
    <row r="795" spans="1:16" x14ac:dyDescent="0.2">
      <c r="A795" s="3">
        <v>283094</v>
      </c>
      <c r="B795" s="6" t="s">
        <v>685</v>
      </c>
      <c r="C795" s="6" t="s">
        <v>941</v>
      </c>
      <c r="D795" s="7">
        <v>-1036740.68</v>
      </c>
      <c r="E795" s="7">
        <v>-1036740.68</v>
      </c>
      <c r="F795" s="7">
        <v>-1036740.68</v>
      </c>
      <c r="G795" s="7">
        <v>-1036740.68</v>
      </c>
      <c r="H795" s="7">
        <v>-1058476.68</v>
      </c>
      <c r="I795" s="7">
        <v>-485714.68</v>
      </c>
      <c r="J795" s="7">
        <v>-492172.68</v>
      </c>
      <c r="K795" s="7">
        <v>-492459.68</v>
      </c>
      <c r="L795" s="7">
        <v>-492459.68</v>
      </c>
      <c r="M795" s="7">
        <v>-464752.68</v>
      </c>
      <c r="N795" s="7">
        <v>-464752.68</v>
      </c>
      <c r="O795" s="7">
        <v>-464752.68</v>
      </c>
      <c r="P795" s="7">
        <v>-464752.68</v>
      </c>
    </row>
    <row r="796" spans="1:16" x14ac:dyDescent="0.2">
      <c r="A796" s="3">
        <v>283096</v>
      </c>
      <c r="B796" s="6" t="s">
        <v>686</v>
      </c>
      <c r="C796" s="6" t="s">
        <v>940</v>
      </c>
      <c r="D796" s="7">
        <v>45563235.859999999</v>
      </c>
      <c r="E796" s="7">
        <v>45239410.859999999</v>
      </c>
      <c r="F796" s="7">
        <v>44915585.859999999</v>
      </c>
      <c r="G796" s="7">
        <v>44591760.859999999</v>
      </c>
      <c r="H796" s="7">
        <v>44267935.859999999</v>
      </c>
      <c r="I796" s="7">
        <v>43944110.859999999</v>
      </c>
      <c r="J796" s="7">
        <v>43620285.859999999</v>
      </c>
      <c r="K796" s="7">
        <v>43296460.859999999</v>
      </c>
      <c r="L796" s="7">
        <v>42972635.859999999</v>
      </c>
      <c r="M796" s="7">
        <v>42648810.859999999</v>
      </c>
      <c r="N796" s="7">
        <v>42324985.859999999</v>
      </c>
      <c r="O796" s="7">
        <v>42001160.859999999</v>
      </c>
      <c r="P796" s="7">
        <v>41677335.859999999</v>
      </c>
    </row>
    <row r="797" spans="1:16" x14ac:dyDescent="0.2">
      <c r="A797" s="3">
        <v>283097</v>
      </c>
      <c r="B797" s="6" t="s">
        <v>687</v>
      </c>
      <c r="C797" s="6" t="s">
        <v>939</v>
      </c>
      <c r="D797" s="7">
        <v>10000996.75</v>
      </c>
      <c r="E797" s="7">
        <v>9929958.75</v>
      </c>
      <c r="F797" s="7">
        <v>9858920.75</v>
      </c>
      <c r="G797" s="7">
        <v>9787882.75</v>
      </c>
      <c r="H797" s="7">
        <v>9716844.75</v>
      </c>
      <c r="I797" s="7">
        <v>9645806.75</v>
      </c>
      <c r="J797" s="7">
        <v>9574768.75</v>
      </c>
      <c r="K797" s="7">
        <v>9503730.75</v>
      </c>
      <c r="L797" s="7">
        <v>9432692.75</v>
      </c>
      <c r="M797" s="7">
        <v>9361654.75</v>
      </c>
      <c r="N797" s="7">
        <v>9290616.75</v>
      </c>
      <c r="O797" s="7">
        <v>9219578.75</v>
      </c>
      <c r="P797" s="7">
        <v>9148540.75</v>
      </c>
    </row>
    <row r="798" spans="1:16" x14ac:dyDescent="0.2">
      <c r="A798" s="3">
        <v>283300</v>
      </c>
      <c r="B798" s="6" t="s">
        <v>688</v>
      </c>
      <c r="C798" s="6" t="s">
        <v>938</v>
      </c>
      <c r="D798" s="7">
        <v>-4</v>
      </c>
      <c r="E798" s="7">
        <v>-4</v>
      </c>
      <c r="F798" s="7">
        <v>-4</v>
      </c>
      <c r="G798" s="7">
        <v>-4</v>
      </c>
      <c r="H798" s="7">
        <v>6663</v>
      </c>
      <c r="I798" s="7">
        <v>8330</v>
      </c>
      <c r="J798" s="7">
        <v>9997</v>
      </c>
      <c r="K798" s="7">
        <v>11664</v>
      </c>
      <c r="L798" s="7">
        <v>13331</v>
      </c>
      <c r="M798" s="7">
        <v>14998</v>
      </c>
      <c r="N798" s="7">
        <v>16665</v>
      </c>
      <c r="O798" s="7">
        <v>18332</v>
      </c>
      <c r="P798" s="7">
        <v>18332</v>
      </c>
    </row>
    <row r="799" spans="1:16" x14ac:dyDescent="0.2">
      <c r="A799" s="3">
        <v>283304</v>
      </c>
      <c r="B799" s="6" t="s">
        <v>689</v>
      </c>
      <c r="C799" s="6" t="s">
        <v>937</v>
      </c>
      <c r="D799" s="7">
        <v>-39700633.450000003</v>
      </c>
      <c r="E799" s="7">
        <v>-39425638.450000003</v>
      </c>
      <c r="F799" s="7">
        <v>-39150643.450000003</v>
      </c>
      <c r="G799" s="7">
        <v>-38875648.450000003</v>
      </c>
      <c r="H799" s="7">
        <v>-38600653.450000003</v>
      </c>
      <c r="I799" s="7">
        <v>-38325658.450000003</v>
      </c>
      <c r="J799" s="7">
        <v>-38050663.450000003</v>
      </c>
      <c r="K799" s="7">
        <v>-37775668.450000003</v>
      </c>
      <c r="L799" s="7">
        <v>-37500673.450000003</v>
      </c>
      <c r="M799" s="7">
        <v>-37225678.450000003</v>
      </c>
      <c r="N799" s="7">
        <v>-36950683.450000003</v>
      </c>
      <c r="O799" s="7">
        <v>-36675688.450000003</v>
      </c>
      <c r="P799" s="7">
        <v>-36400693.450000003</v>
      </c>
    </row>
    <row r="800" spans="1:16" x14ac:dyDescent="0.2">
      <c r="A800" s="3">
        <v>283305</v>
      </c>
      <c r="B800" s="6" t="s">
        <v>690</v>
      </c>
      <c r="C800" s="6" t="s">
        <v>936</v>
      </c>
      <c r="D800" s="7">
        <v>-8709295.7200000007</v>
      </c>
      <c r="E800" s="7">
        <v>-8648968.7200000007</v>
      </c>
      <c r="F800" s="7">
        <v>-8588641.7200000007</v>
      </c>
      <c r="G800" s="7">
        <v>-8528314.7200000007</v>
      </c>
      <c r="H800" s="7">
        <v>-8467987.7200000007</v>
      </c>
      <c r="I800" s="7">
        <v>-8407660.7200000007</v>
      </c>
      <c r="J800" s="7">
        <v>-8347333.7199999997</v>
      </c>
      <c r="K800" s="7">
        <v>-8287006.7199999997</v>
      </c>
      <c r="L800" s="7">
        <v>-8226679.7199999997</v>
      </c>
      <c r="M800" s="7">
        <v>-8166352.7199999997</v>
      </c>
      <c r="N800" s="7">
        <v>-8106025.7199999997</v>
      </c>
      <c r="O800" s="7">
        <v>-8045698.7199999997</v>
      </c>
      <c r="P800" s="7">
        <v>-7985371.7199999997</v>
      </c>
    </row>
    <row r="801" spans="1:16" x14ac:dyDescent="0.2">
      <c r="A801" s="3">
        <v>283306</v>
      </c>
      <c r="B801" s="6" t="s">
        <v>691</v>
      </c>
      <c r="C801" s="6" t="s">
        <v>935</v>
      </c>
      <c r="D801" s="7">
        <v>-2306665.89</v>
      </c>
      <c r="E801" s="7">
        <v>-2284026.89</v>
      </c>
      <c r="F801" s="7">
        <v>-2261387.89</v>
      </c>
      <c r="G801" s="7">
        <v>-2238748.89</v>
      </c>
      <c r="H801" s="7">
        <v>-2216109.89</v>
      </c>
      <c r="I801" s="7">
        <v>-2193470.89</v>
      </c>
      <c r="J801" s="7">
        <v>-2170831.89</v>
      </c>
      <c r="K801" s="7">
        <v>-2148192.89</v>
      </c>
      <c r="L801" s="7">
        <v>-2125553.89</v>
      </c>
      <c r="M801" s="7">
        <v>-2102914.89</v>
      </c>
      <c r="N801" s="7">
        <v>-2080275.89</v>
      </c>
      <c r="O801" s="7">
        <v>-2057636.89</v>
      </c>
      <c r="P801" s="7">
        <v>-2034997.89</v>
      </c>
    </row>
    <row r="802" spans="1:16" x14ac:dyDescent="0.2">
      <c r="A802" s="3">
        <v>283307</v>
      </c>
      <c r="B802" s="6" t="s">
        <v>692</v>
      </c>
      <c r="C802" s="6" t="s">
        <v>934</v>
      </c>
      <c r="D802" s="7">
        <v>-506023.04</v>
      </c>
      <c r="E802" s="7">
        <v>-501057.04</v>
      </c>
      <c r="F802" s="7">
        <v>-496091.04</v>
      </c>
      <c r="G802" s="7">
        <v>-491125.04</v>
      </c>
      <c r="H802" s="7">
        <v>-486159.04</v>
      </c>
      <c r="I802" s="7">
        <v>-481193.04</v>
      </c>
      <c r="J802" s="7">
        <v>-476227.04</v>
      </c>
      <c r="K802" s="7">
        <v>-471261.04</v>
      </c>
      <c r="L802" s="7">
        <v>-466295.03999999998</v>
      </c>
      <c r="M802" s="7">
        <v>-461329.04</v>
      </c>
      <c r="N802" s="7">
        <v>-456363.04</v>
      </c>
      <c r="O802" s="7">
        <v>-451397.04</v>
      </c>
      <c r="P802" s="7">
        <v>-446431.04</v>
      </c>
    </row>
    <row r="803" spans="1:16" x14ac:dyDescent="0.2">
      <c r="A803" s="3">
        <v>283400</v>
      </c>
      <c r="B803" s="6" t="s">
        <v>693</v>
      </c>
      <c r="C803" s="6" t="s">
        <v>933</v>
      </c>
      <c r="D803" s="7">
        <v>0</v>
      </c>
      <c r="E803" s="7">
        <v>0</v>
      </c>
      <c r="F803" s="7">
        <v>0</v>
      </c>
      <c r="G803" s="7">
        <v>0</v>
      </c>
      <c r="H803" s="7">
        <v>-2493</v>
      </c>
      <c r="I803" s="7">
        <v>-2493</v>
      </c>
      <c r="J803" s="7">
        <v>-2493</v>
      </c>
      <c r="K803" s="7">
        <v>-2493</v>
      </c>
      <c r="L803" s="7">
        <v>-2493</v>
      </c>
      <c r="M803" s="7">
        <v>-2493</v>
      </c>
      <c r="N803" s="7">
        <v>-2493</v>
      </c>
      <c r="O803" s="7">
        <v>-2493</v>
      </c>
      <c r="P803" s="7">
        <v>-2493</v>
      </c>
    </row>
    <row r="804" spans="1:16" x14ac:dyDescent="0.2">
      <c r="A804" s="3">
        <v>283402</v>
      </c>
      <c r="B804" s="6" t="s">
        <v>694</v>
      </c>
      <c r="C804" s="6" t="s">
        <v>932</v>
      </c>
      <c r="D804" s="7">
        <v>0</v>
      </c>
      <c r="E804" s="7">
        <v>0</v>
      </c>
      <c r="F804" s="7">
        <v>0</v>
      </c>
      <c r="G804" s="7">
        <v>0</v>
      </c>
      <c r="H804" s="7">
        <v>2493</v>
      </c>
      <c r="I804" s="7">
        <v>2493</v>
      </c>
      <c r="J804" s="7">
        <v>2493</v>
      </c>
      <c r="K804" s="7">
        <v>2493</v>
      </c>
      <c r="L804" s="7">
        <v>2493</v>
      </c>
      <c r="M804" s="7">
        <v>2493</v>
      </c>
      <c r="N804" s="7">
        <v>2493</v>
      </c>
      <c r="O804" s="7">
        <v>2493</v>
      </c>
      <c r="P804" s="7">
        <v>2493</v>
      </c>
    </row>
    <row r="805" spans="1:16" x14ac:dyDescent="0.2">
      <c r="A805" s="3">
        <v>283500</v>
      </c>
      <c r="B805" s="6" t="s">
        <v>695</v>
      </c>
      <c r="C805" s="6" t="s">
        <v>931</v>
      </c>
      <c r="D805" s="7">
        <v>0</v>
      </c>
      <c r="E805" s="7">
        <v>0</v>
      </c>
      <c r="F805" s="7">
        <v>0</v>
      </c>
      <c r="G805" s="7">
        <v>0</v>
      </c>
      <c r="H805" s="7">
        <v>0</v>
      </c>
      <c r="I805" s="7">
        <v>0</v>
      </c>
      <c r="J805" s="7">
        <v>0</v>
      </c>
      <c r="K805" s="7">
        <v>0</v>
      </c>
      <c r="L805" s="7">
        <v>0</v>
      </c>
      <c r="M805" s="7">
        <v>0</v>
      </c>
      <c r="N805" s="7">
        <v>0</v>
      </c>
      <c r="O805" s="7">
        <v>0</v>
      </c>
      <c r="P805" s="7">
        <v>0</v>
      </c>
    </row>
    <row r="806" spans="1:16" x14ac:dyDescent="0.2">
      <c r="A806" s="3">
        <v>283502</v>
      </c>
      <c r="B806" s="6" t="s">
        <v>696</v>
      </c>
      <c r="C806" s="6" t="s">
        <v>930</v>
      </c>
      <c r="D806" s="7">
        <v>0</v>
      </c>
      <c r="E806" s="7">
        <v>0</v>
      </c>
      <c r="F806" s="7">
        <v>0</v>
      </c>
      <c r="G806" s="7">
        <v>0</v>
      </c>
      <c r="H806" s="7">
        <v>0</v>
      </c>
      <c r="I806" s="7">
        <v>0</v>
      </c>
      <c r="J806" s="7">
        <v>0</v>
      </c>
      <c r="K806" s="7">
        <v>0</v>
      </c>
      <c r="L806" s="7">
        <v>0</v>
      </c>
      <c r="M806" s="7">
        <v>0</v>
      </c>
      <c r="N806" s="7">
        <v>0</v>
      </c>
      <c r="O806" s="7">
        <v>0</v>
      </c>
      <c r="P806" s="7">
        <v>0</v>
      </c>
    </row>
    <row r="807" spans="1:16" x14ac:dyDescent="0.2">
      <c r="A807" s="3">
        <v>283601</v>
      </c>
      <c r="B807" s="6" t="s">
        <v>697</v>
      </c>
      <c r="C807" s="6" t="s">
        <v>929</v>
      </c>
      <c r="D807" s="7">
        <v>0</v>
      </c>
      <c r="E807" s="7">
        <v>0</v>
      </c>
      <c r="F807" s="7">
        <v>0</v>
      </c>
      <c r="G807" s="7">
        <v>0</v>
      </c>
      <c r="H807" s="7">
        <v>0</v>
      </c>
      <c r="I807" s="7">
        <v>0</v>
      </c>
      <c r="J807" s="7">
        <v>0</v>
      </c>
      <c r="K807" s="7">
        <v>0</v>
      </c>
      <c r="L807" s="7">
        <v>0</v>
      </c>
      <c r="M807" s="7">
        <v>0</v>
      </c>
      <c r="N807" s="7">
        <v>-1</v>
      </c>
      <c r="O807" s="7">
        <v>-1</v>
      </c>
      <c r="P807" s="7">
        <v>-1</v>
      </c>
    </row>
    <row r="808" spans="1:16" x14ac:dyDescent="0.2">
      <c r="A808" s="3">
        <v>283602</v>
      </c>
      <c r="B808" s="6" t="s">
        <v>698</v>
      </c>
      <c r="C808" s="6" t="s">
        <v>928</v>
      </c>
      <c r="D808" s="7">
        <v>0</v>
      </c>
      <c r="E808" s="7">
        <v>0</v>
      </c>
      <c r="F808" s="7">
        <v>0</v>
      </c>
      <c r="G808" s="7">
        <v>0</v>
      </c>
      <c r="H808" s="7">
        <v>0</v>
      </c>
      <c r="I808" s="7">
        <v>0</v>
      </c>
      <c r="J808" s="7">
        <v>0</v>
      </c>
      <c r="K808" s="7">
        <v>0</v>
      </c>
      <c r="L808" s="7">
        <v>0</v>
      </c>
      <c r="M808" s="7">
        <v>1</v>
      </c>
      <c r="N808" s="7">
        <v>1</v>
      </c>
      <c r="O808" s="7">
        <v>0</v>
      </c>
      <c r="P808" s="7">
        <v>0</v>
      </c>
    </row>
    <row r="809" spans="1:16" x14ac:dyDescent="0.2">
      <c r="A809" s="3">
        <v>254001</v>
      </c>
      <c r="B809" s="6" t="s">
        <v>573</v>
      </c>
      <c r="C809" s="6" t="s">
        <v>927</v>
      </c>
      <c r="D809" s="7">
        <v>-2297409.64</v>
      </c>
      <c r="E809" s="7">
        <v>-2297409.64</v>
      </c>
      <c r="F809" s="7">
        <v>-6395774.29</v>
      </c>
      <c r="G809" s="7">
        <v>-3931740.54</v>
      </c>
      <c r="H809" s="7">
        <v>-5679185.2800000003</v>
      </c>
      <c r="I809" s="7">
        <v>-6294931.8700000001</v>
      </c>
      <c r="J809" s="7">
        <v>-3023288.15</v>
      </c>
      <c r="K809" s="7">
        <v>-2981086.56</v>
      </c>
      <c r="L809" s="7">
        <v>-2967216.15</v>
      </c>
      <c r="M809" s="7">
        <v>-1250408.6499999999</v>
      </c>
      <c r="N809" s="7">
        <v>-1277385.71</v>
      </c>
      <c r="O809" s="7">
        <v>-317350.95</v>
      </c>
      <c r="P809" s="7">
        <v>-317350.95</v>
      </c>
    </row>
    <row r="810" spans="1:16" x14ac:dyDescent="0.2">
      <c r="A810" s="3">
        <v>108100</v>
      </c>
      <c r="B810" s="6" t="s">
        <v>699</v>
      </c>
      <c r="C810" s="6" t="s">
        <v>926</v>
      </c>
      <c r="D810" s="7">
        <v>-251984564.93000001</v>
      </c>
      <c r="E810" s="7">
        <v>-253015418.93000001</v>
      </c>
      <c r="F810" s="7">
        <v>-254363290.25</v>
      </c>
      <c r="G810" s="7">
        <v>-255420210.65000001</v>
      </c>
      <c r="H810" s="7">
        <v>-256738208.02000001</v>
      </c>
      <c r="I810" s="7">
        <v>-257844936.86000001</v>
      </c>
      <c r="J810" s="7">
        <v>-258851446.27000001</v>
      </c>
      <c r="K810" s="7">
        <v>-260064599.30000001</v>
      </c>
      <c r="L810" s="7">
        <v>-261419551.71000001</v>
      </c>
      <c r="M810" s="7">
        <v>-262621293.28999999</v>
      </c>
      <c r="N810" s="7">
        <v>-263830551.15000001</v>
      </c>
      <c r="O810" s="7">
        <v>-265069838.49000001</v>
      </c>
      <c r="P810" s="7">
        <v>-266516277.05000001</v>
      </c>
    </row>
    <row r="811" spans="1:16" x14ac:dyDescent="0.2">
      <c r="A811" s="3">
        <v>108101</v>
      </c>
      <c r="B811" s="6" t="s">
        <v>699</v>
      </c>
      <c r="C811" s="6" t="s">
        <v>925</v>
      </c>
      <c r="D811" s="7">
        <v>251984673.94</v>
      </c>
      <c r="E811" s="7">
        <v>251984673.94</v>
      </c>
      <c r="F811" s="7">
        <v>251984673.94</v>
      </c>
      <c r="G811" s="7">
        <v>0</v>
      </c>
      <c r="H811" s="7">
        <v>0</v>
      </c>
      <c r="I811" s="7">
        <v>0</v>
      </c>
      <c r="J811" s="7">
        <v>0</v>
      </c>
      <c r="K811" s="7">
        <v>0</v>
      </c>
      <c r="L811" s="7">
        <v>0</v>
      </c>
      <c r="M811" s="7">
        <v>0</v>
      </c>
      <c r="N811" s="7">
        <v>0</v>
      </c>
      <c r="O811" s="7">
        <v>0</v>
      </c>
      <c r="P811" s="7">
        <v>0</v>
      </c>
    </row>
    <row r="812" spans="1:16" x14ac:dyDescent="0.2">
      <c r="A812" s="3">
        <v>108666</v>
      </c>
      <c r="B812" s="6" t="s">
        <v>700</v>
      </c>
      <c r="C812" s="6" t="s">
        <v>924</v>
      </c>
      <c r="D812" s="7">
        <v>0</v>
      </c>
      <c r="E812" s="7">
        <v>0</v>
      </c>
      <c r="F812" s="7">
        <v>0</v>
      </c>
      <c r="G812" s="7">
        <v>0</v>
      </c>
      <c r="H812" s="7">
        <v>0</v>
      </c>
      <c r="I812" s="7">
        <v>-13905.87</v>
      </c>
      <c r="J812" s="7">
        <v>45222.75</v>
      </c>
      <c r="K812" s="7">
        <v>104351.35</v>
      </c>
      <c r="L812" s="7">
        <v>163479.96</v>
      </c>
      <c r="M812" s="7">
        <v>284188.86</v>
      </c>
      <c r="N812" s="7">
        <v>344891.55</v>
      </c>
      <c r="O812" s="7">
        <v>63154.36</v>
      </c>
      <c r="P812" s="7">
        <v>63154.36</v>
      </c>
    </row>
    <row r="813" spans="1:16" x14ac:dyDescent="0.2">
      <c r="A813" s="3">
        <v>122100</v>
      </c>
      <c r="B813" s="6" t="s">
        <v>701</v>
      </c>
      <c r="C813" s="6" t="s">
        <v>923</v>
      </c>
      <c r="D813" s="7">
        <v>-756410.96</v>
      </c>
      <c r="E813" s="7">
        <v>-765237.5</v>
      </c>
      <c r="F813" s="7">
        <v>-774064.07</v>
      </c>
      <c r="G813" s="7">
        <v>-782890.59</v>
      </c>
      <c r="H813" s="7">
        <v>-791717.06</v>
      </c>
      <c r="I813" s="7">
        <v>-778338.26</v>
      </c>
      <c r="J813" s="7">
        <v>-786968.76</v>
      </c>
      <c r="K813" s="7">
        <v>-795599.11</v>
      </c>
      <c r="L813" s="7">
        <v>-804229.58</v>
      </c>
      <c r="M813" s="7">
        <v>-812860.06</v>
      </c>
      <c r="N813" s="7">
        <v>-821651.74</v>
      </c>
      <c r="O813" s="7">
        <v>-830604.68</v>
      </c>
      <c r="P813" s="7">
        <v>-838936.69</v>
      </c>
    </row>
    <row r="814" spans="1:16" x14ac:dyDescent="0.2">
      <c r="A814" s="3">
        <v>122101</v>
      </c>
      <c r="B814" s="6" t="s">
        <v>702</v>
      </c>
      <c r="C814" s="6" t="s">
        <v>922</v>
      </c>
      <c r="D814" s="7">
        <v>756410.82</v>
      </c>
      <c r="E814" s="7">
        <v>756410.82</v>
      </c>
      <c r="F814" s="7">
        <v>756410.82</v>
      </c>
      <c r="G814" s="7">
        <v>0</v>
      </c>
      <c r="H814" s="7">
        <v>0</v>
      </c>
      <c r="I814" s="7">
        <v>0</v>
      </c>
      <c r="J814" s="7">
        <v>0</v>
      </c>
      <c r="K814" s="7">
        <v>0</v>
      </c>
      <c r="L814" s="7">
        <v>0</v>
      </c>
      <c r="M814" s="7">
        <v>0</v>
      </c>
      <c r="N814" s="7">
        <v>0</v>
      </c>
      <c r="O814" s="7">
        <v>0</v>
      </c>
      <c r="P814" s="7">
        <v>0</v>
      </c>
    </row>
    <row r="815" spans="1:16" x14ac:dyDescent="0.2">
      <c r="A815" s="3">
        <v>230001</v>
      </c>
      <c r="B815" s="6" t="s">
        <v>703</v>
      </c>
      <c r="C815" s="6" t="s">
        <v>921</v>
      </c>
      <c r="D815" s="7">
        <v>-252741084.75999999</v>
      </c>
      <c r="E815" s="7">
        <v>-252741084.75999999</v>
      </c>
      <c r="F815" s="7">
        <v>-252741084.75999999</v>
      </c>
      <c r="G815" s="7">
        <v>0</v>
      </c>
      <c r="H815" s="7">
        <v>0</v>
      </c>
      <c r="I815" s="7">
        <v>0</v>
      </c>
      <c r="J815" s="7">
        <v>0</v>
      </c>
      <c r="K815" s="7">
        <v>0</v>
      </c>
      <c r="L815" s="7">
        <v>0</v>
      </c>
      <c r="M815" s="7">
        <v>0</v>
      </c>
      <c r="N815" s="7">
        <v>0</v>
      </c>
      <c r="O815" s="7">
        <v>0</v>
      </c>
      <c r="P815" s="7">
        <v>0</v>
      </c>
    </row>
    <row r="816" spans="1:16" x14ac:dyDescent="0.2">
      <c r="A816" s="3">
        <v>254630</v>
      </c>
      <c r="B816" s="6" t="s">
        <v>704</v>
      </c>
      <c r="C816" s="6" t="s">
        <v>920</v>
      </c>
      <c r="D816" s="7">
        <v>-628000</v>
      </c>
      <c r="E816" s="7">
        <v>0</v>
      </c>
      <c r="F816" s="7">
        <v>0</v>
      </c>
      <c r="G816" s="7">
        <v>-545000</v>
      </c>
      <c r="H816" s="7">
        <v>-545000</v>
      </c>
      <c r="I816" s="7">
        <v>0</v>
      </c>
      <c r="J816" s="7">
        <v>-150000</v>
      </c>
      <c r="K816" s="7">
        <v>0</v>
      </c>
      <c r="L816" s="7">
        <v>0</v>
      </c>
      <c r="M816" s="7">
        <v>0</v>
      </c>
      <c r="N816" s="7">
        <v>0</v>
      </c>
      <c r="O816" s="7">
        <v>0</v>
      </c>
      <c r="P816" s="7">
        <v>0</v>
      </c>
    </row>
    <row r="817" spans="1:16" x14ac:dyDescent="0.2">
      <c r="A817" s="3">
        <v>254635</v>
      </c>
      <c r="B817" s="6" t="s">
        <v>704</v>
      </c>
      <c r="C817" s="6" t="s">
        <v>919</v>
      </c>
      <c r="D817" s="7">
        <v>0</v>
      </c>
      <c r="E817" s="7">
        <v>0</v>
      </c>
      <c r="F817" s="7">
        <v>0</v>
      </c>
      <c r="G817" s="7">
        <v>-1015000</v>
      </c>
      <c r="H817" s="7">
        <v>-1015000</v>
      </c>
      <c r="I817" s="7">
        <v>0</v>
      </c>
      <c r="J817" s="7">
        <v>-892000</v>
      </c>
      <c r="K817" s="7">
        <v>0</v>
      </c>
      <c r="L817" s="7">
        <v>0</v>
      </c>
      <c r="M817" s="7">
        <v>-227000</v>
      </c>
      <c r="N817" s="7">
        <v>-227000</v>
      </c>
      <c r="O817" s="7">
        <v>0</v>
      </c>
      <c r="P817" s="7">
        <v>0</v>
      </c>
    </row>
    <row r="818" spans="1:16" x14ac:dyDescent="0.2">
      <c r="A818" s="3">
        <v>252011</v>
      </c>
      <c r="B818" s="6" t="s">
        <v>705</v>
      </c>
      <c r="C818" s="6" t="s">
        <v>918</v>
      </c>
      <c r="D818" s="7">
        <v>-354571.83</v>
      </c>
      <c r="E818" s="7">
        <v>-357015.83</v>
      </c>
      <c r="F818" s="7">
        <v>-344152.83</v>
      </c>
      <c r="G818" s="7">
        <v>-340495.83</v>
      </c>
      <c r="H818" s="7">
        <v>-330302.03999999998</v>
      </c>
      <c r="I818" s="7">
        <v>-324016.03999999998</v>
      </c>
      <c r="J818" s="7">
        <v>-297887.03999999998</v>
      </c>
      <c r="K818" s="7">
        <v>-297330</v>
      </c>
      <c r="L818" s="7">
        <v>-299426</v>
      </c>
      <c r="M818" s="7">
        <v>-305626</v>
      </c>
      <c r="N818" s="7">
        <v>-295404</v>
      </c>
      <c r="O818" s="7">
        <v>-305107</v>
      </c>
      <c r="P818" s="7">
        <v>-298062</v>
      </c>
    </row>
    <row r="819" spans="1:16" x14ac:dyDescent="0.2">
      <c r="A819" s="3">
        <v>252012</v>
      </c>
      <c r="B819" s="6" t="s">
        <v>705</v>
      </c>
      <c r="C819" s="6" t="s">
        <v>917</v>
      </c>
      <c r="D819" s="7">
        <v>-26044.91</v>
      </c>
      <c r="E819" s="7">
        <v>-26044.91</v>
      </c>
      <c r="F819" s="7">
        <v>-24749.91</v>
      </c>
      <c r="G819" s="7">
        <v>-25573.91</v>
      </c>
      <c r="H819" s="7">
        <v>-22493.57</v>
      </c>
      <c r="I819" s="7">
        <v>-24435.57</v>
      </c>
      <c r="J819" s="7">
        <v>-24070</v>
      </c>
      <c r="K819" s="7">
        <v>-24070</v>
      </c>
      <c r="L819" s="7">
        <v>-24938</v>
      </c>
      <c r="M819" s="7">
        <v>-24938</v>
      </c>
      <c r="N819" s="7">
        <v>-17600</v>
      </c>
      <c r="O819" s="7">
        <v>-17600</v>
      </c>
      <c r="P819" s="7">
        <v>-14440</v>
      </c>
    </row>
    <row r="820" spans="1:16" x14ac:dyDescent="0.2">
      <c r="A820" s="3">
        <v>252013</v>
      </c>
      <c r="B820" s="6" t="s">
        <v>706</v>
      </c>
      <c r="C820" s="6" t="s">
        <v>916</v>
      </c>
      <c r="D820" s="7">
        <v>-1000396.8</v>
      </c>
      <c r="E820" s="7">
        <v>-1008612.8</v>
      </c>
      <c r="F820" s="7">
        <v>-1027557.8</v>
      </c>
      <c r="G820" s="7">
        <v>-1050668.8</v>
      </c>
      <c r="H820" s="7">
        <v>-1055927.8</v>
      </c>
      <c r="I820" s="7">
        <v>-1084716.8</v>
      </c>
      <c r="J820" s="7">
        <v>-1073493.29</v>
      </c>
      <c r="K820" s="7">
        <v>-1095146.8999999999</v>
      </c>
      <c r="L820" s="7">
        <v>-1139251.5</v>
      </c>
      <c r="M820" s="7">
        <v>-1202112.5</v>
      </c>
      <c r="N820" s="7">
        <v>-1268998.5</v>
      </c>
      <c r="O820" s="7">
        <v>-1352276.5</v>
      </c>
      <c r="P820" s="7">
        <v>-1363566.5</v>
      </c>
    </row>
    <row r="821" spans="1:16" x14ac:dyDescent="0.2">
      <c r="A821" s="3">
        <v>252014</v>
      </c>
      <c r="B821" s="6" t="s">
        <v>706</v>
      </c>
      <c r="C821" s="6" t="s">
        <v>915</v>
      </c>
      <c r="D821" s="7">
        <v>-94370.85</v>
      </c>
      <c r="E821" s="7">
        <v>-95206.85</v>
      </c>
      <c r="F821" s="7">
        <v>-97194.85</v>
      </c>
      <c r="G821" s="7">
        <v>-99798.85</v>
      </c>
      <c r="H821" s="7">
        <v>-92434</v>
      </c>
      <c r="I821" s="7">
        <v>-94719</v>
      </c>
      <c r="J821" s="7">
        <v>-82183</v>
      </c>
      <c r="K821" s="7">
        <v>-80250</v>
      </c>
      <c r="L821" s="7">
        <v>-101195</v>
      </c>
      <c r="M821" s="7">
        <v>-97476</v>
      </c>
      <c r="N821" s="7">
        <v>-100415</v>
      </c>
      <c r="O821" s="7">
        <v>-103530</v>
      </c>
      <c r="P821" s="7">
        <v>-99463</v>
      </c>
    </row>
    <row r="822" spans="1:16" x14ac:dyDescent="0.2">
      <c r="A822" s="3">
        <v>252021</v>
      </c>
      <c r="B822" s="6" t="s">
        <v>707</v>
      </c>
      <c r="C822" s="6" t="s">
        <v>914</v>
      </c>
      <c r="D822" s="7">
        <v>-19901.46</v>
      </c>
      <c r="E822" s="7">
        <v>-19901.46</v>
      </c>
      <c r="F822" s="7">
        <v>-16637.46</v>
      </c>
      <c r="G822" s="7">
        <v>-15309.46</v>
      </c>
      <c r="H822" s="7">
        <v>-15309.46</v>
      </c>
      <c r="I822" s="7">
        <v>-17997.46</v>
      </c>
      <c r="J822" s="7">
        <v>-18129</v>
      </c>
      <c r="K822" s="7">
        <v>-19787</v>
      </c>
      <c r="L822" s="7">
        <v>-18289</v>
      </c>
      <c r="M822" s="7">
        <v>-18289</v>
      </c>
      <c r="N822" s="7">
        <v>-18289</v>
      </c>
      <c r="O822" s="7">
        <v>-18289</v>
      </c>
      <c r="P822" s="7">
        <v>-16144</v>
      </c>
    </row>
    <row r="823" spans="1:16" x14ac:dyDescent="0.2">
      <c r="A823" s="3">
        <v>252022</v>
      </c>
      <c r="B823" s="6" t="s">
        <v>707</v>
      </c>
      <c r="C823" s="6" t="s">
        <v>913</v>
      </c>
      <c r="D823" s="7">
        <v>-848</v>
      </c>
      <c r="E823" s="7">
        <v>-848</v>
      </c>
      <c r="F823" s="7">
        <v>-848</v>
      </c>
      <c r="G823" s="7">
        <v>-848</v>
      </c>
      <c r="H823" s="7">
        <v>-848</v>
      </c>
      <c r="I823" s="7">
        <v>-848</v>
      </c>
      <c r="J823" s="7">
        <v>-848</v>
      </c>
      <c r="K823" s="7">
        <v>-848</v>
      </c>
      <c r="L823" s="7">
        <v>-848</v>
      </c>
      <c r="M823" s="7">
        <v>-848</v>
      </c>
      <c r="N823" s="7">
        <v>-848</v>
      </c>
      <c r="O823" s="7">
        <v>-848</v>
      </c>
      <c r="P823" s="7">
        <v>-848</v>
      </c>
    </row>
    <row r="824" spans="1:16" x14ac:dyDescent="0.2">
      <c r="A824" s="3">
        <v>252023</v>
      </c>
      <c r="B824" s="6" t="s">
        <v>708</v>
      </c>
      <c r="C824" s="6" t="s">
        <v>912</v>
      </c>
      <c r="D824" s="7">
        <v>-35467.199999999997</v>
      </c>
      <c r="E824" s="7">
        <v>-35997.199999999997</v>
      </c>
      <c r="F824" s="7">
        <v>-36697.199999999997</v>
      </c>
      <c r="G824" s="7">
        <v>-40846.199999999997</v>
      </c>
      <c r="H824" s="7">
        <v>-34186.199999999997</v>
      </c>
      <c r="I824" s="7">
        <v>-34438.6</v>
      </c>
      <c r="J824" s="7">
        <v>-24214</v>
      </c>
      <c r="K824" s="7">
        <v>-24564</v>
      </c>
      <c r="L824" s="7">
        <v>-24867</v>
      </c>
      <c r="M824" s="7">
        <v>-25864</v>
      </c>
      <c r="N824" s="7">
        <v>-25864</v>
      </c>
      <c r="O824" s="7">
        <v>-30947</v>
      </c>
      <c r="P824" s="7">
        <v>-31449</v>
      </c>
    </row>
    <row r="825" spans="1:16" x14ac:dyDescent="0.2">
      <c r="A825" s="3">
        <v>252024</v>
      </c>
      <c r="B825" s="6" t="s">
        <v>709</v>
      </c>
      <c r="C825" s="6" t="s">
        <v>911</v>
      </c>
      <c r="D825" s="7">
        <v>-6890</v>
      </c>
      <c r="E825" s="7">
        <v>-6890</v>
      </c>
      <c r="F825" s="7">
        <v>-6890</v>
      </c>
      <c r="G825" s="7">
        <v>-7193</v>
      </c>
      <c r="H825" s="7">
        <v>-7193</v>
      </c>
      <c r="I825" s="7">
        <v>-2292</v>
      </c>
      <c r="J825" s="7">
        <v>-303</v>
      </c>
      <c r="K825" s="7">
        <v>-303</v>
      </c>
      <c r="L825" s="7">
        <v>-303</v>
      </c>
      <c r="M825" s="7">
        <v>-303</v>
      </c>
      <c r="N825" s="7">
        <v>-303</v>
      </c>
      <c r="O825" s="7">
        <v>-303</v>
      </c>
      <c r="P825" s="7">
        <v>-303</v>
      </c>
    </row>
    <row r="826" spans="1:16" x14ac:dyDescent="0.2">
      <c r="A826" s="3">
        <v>252031</v>
      </c>
      <c r="B826" s="6" t="s">
        <v>710</v>
      </c>
      <c r="C826" s="6" t="s">
        <v>910</v>
      </c>
      <c r="D826" s="7">
        <v>-270852.58</v>
      </c>
      <c r="E826" s="7">
        <v>-268155.58</v>
      </c>
      <c r="F826" s="7">
        <v>-269273.58</v>
      </c>
      <c r="G826" s="7">
        <v>-243671</v>
      </c>
      <c r="H826" s="7">
        <v>-134000</v>
      </c>
      <c r="I826" s="7">
        <v>-113077</v>
      </c>
      <c r="J826" s="7">
        <v>-106475</v>
      </c>
      <c r="K826" s="7">
        <v>-106761</v>
      </c>
      <c r="L826" s="7">
        <v>-104169</v>
      </c>
      <c r="M826" s="7">
        <v>-104170</v>
      </c>
      <c r="N826" s="7">
        <v>-107473</v>
      </c>
      <c r="O826" s="7">
        <v>-108517</v>
      </c>
      <c r="P826" s="7">
        <v>-95847</v>
      </c>
    </row>
    <row r="827" spans="1:16" x14ac:dyDescent="0.2">
      <c r="A827" s="3">
        <v>252032</v>
      </c>
      <c r="B827" s="6" t="s">
        <v>710</v>
      </c>
      <c r="C827" s="6" t="s">
        <v>909</v>
      </c>
      <c r="D827" s="7">
        <v>-24088</v>
      </c>
      <c r="E827" s="7">
        <v>-20869</v>
      </c>
      <c r="F827" s="7">
        <v>-20869</v>
      </c>
      <c r="G827" s="7">
        <v>-18450</v>
      </c>
      <c r="H827" s="7">
        <v>-18450</v>
      </c>
      <c r="I827" s="7">
        <v>-18450</v>
      </c>
      <c r="J827" s="7">
        <v>-16791</v>
      </c>
      <c r="K827" s="7">
        <v>-22230</v>
      </c>
      <c r="L827" s="7">
        <v>-22230</v>
      </c>
      <c r="M827" s="7">
        <v>-22230</v>
      </c>
      <c r="N827" s="7">
        <v>-22230</v>
      </c>
      <c r="O827" s="7">
        <v>-22230</v>
      </c>
      <c r="P827" s="7">
        <v>-19130</v>
      </c>
    </row>
    <row r="828" spans="1:16" x14ac:dyDescent="0.2">
      <c r="A828" s="3">
        <v>252033</v>
      </c>
      <c r="B828" s="6" t="s">
        <v>711</v>
      </c>
      <c r="C828" s="6" t="s">
        <v>908</v>
      </c>
      <c r="D828" s="7">
        <v>-313929.28000000003</v>
      </c>
      <c r="E828" s="7">
        <v>-312222.28000000003</v>
      </c>
      <c r="F828" s="7">
        <v>-309696.28000000003</v>
      </c>
      <c r="G828" s="7">
        <v>-320797.28000000003</v>
      </c>
      <c r="H828" s="7">
        <v>-315259.28000000003</v>
      </c>
      <c r="I828" s="7">
        <v>-291708.28000000003</v>
      </c>
      <c r="J828" s="7">
        <v>-387429</v>
      </c>
      <c r="K828" s="7">
        <v>-387429</v>
      </c>
      <c r="L828" s="7">
        <v>-400357</v>
      </c>
      <c r="M828" s="7">
        <v>-403007</v>
      </c>
      <c r="N828" s="7">
        <v>-416105</v>
      </c>
      <c r="O828" s="7">
        <v>-442219</v>
      </c>
      <c r="P828" s="7">
        <v>-408579</v>
      </c>
    </row>
    <row r="829" spans="1:16" x14ac:dyDescent="0.2">
      <c r="A829" s="3">
        <v>252034</v>
      </c>
      <c r="B829" s="6" t="s">
        <v>711</v>
      </c>
      <c r="C829" s="6" t="s">
        <v>907</v>
      </c>
      <c r="D829" s="7">
        <v>-16913</v>
      </c>
      <c r="E829" s="7">
        <v>-16913</v>
      </c>
      <c r="F829" s="7">
        <v>-16913</v>
      </c>
      <c r="G829" s="7">
        <v>-13227</v>
      </c>
      <c r="H829" s="7">
        <v>-8151</v>
      </c>
      <c r="I829" s="7">
        <v>-8151</v>
      </c>
      <c r="J829" s="7">
        <v>-8584</v>
      </c>
      <c r="K829" s="7">
        <v>-8584</v>
      </c>
      <c r="L829" s="7">
        <v>-8584</v>
      </c>
      <c r="M829" s="7">
        <v>-8584</v>
      </c>
      <c r="N829" s="7">
        <v>-8584</v>
      </c>
      <c r="O829" s="7">
        <v>-8584</v>
      </c>
      <c r="P829" s="7">
        <v>-7281</v>
      </c>
    </row>
    <row r="830" spans="1:16" x14ac:dyDescent="0.2">
      <c r="A830" s="3">
        <v>252043</v>
      </c>
      <c r="B830" s="6" t="s">
        <v>712</v>
      </c>
      <c r="C830" s="6" t="s">
        <v>906</v>
      </c>
      <c r="D830" s="7">
        <v>0</v>
      </c>
      <c r="E830" s="7">
        <v>0</v>
      </c>
      <c r="F830" s="7">
        <v>0</v>
      </c>
      <c r="G830" s="7">
        <v>-4593</v>
      </c>
      <c r="H830" s="7">
        <v>-4593</v>
      </c>
      <c r="I830" s="7">
        <v>-4593</v>
      </c>
      <c r="J830" s="7">
        <v>-4593</v>
      </c>
      <c r="K830" s="7">
        <v>-91731</v>
      </c>
      <c r="L830" s="7">
        <v>-93722</v>
      </c>
      <c r="M830" s="7">
        <v>-93722</v>
      </c>
      <c r="N830" s="7">
        <v>-93722</v>
      </c>
      <c r="O830" s="7">
        <v>-93722</v>
      </c>
      <c r="P830" s="7">
        <v>-251966</v>
      </c>
    </row>
    <row r="831" spans="1:16" x14ac:dyDescent="0.2">
      <c r="A831" s="3">
        <v>262630</v>
      </c>
      <c r="B831" s="6" t="s">
        <v>713</v>
      </c>
      <c r="C831" s="6" t="s">
        <v>905</v>
      </c>
      <c r="D831" s="7">
        <v>-16922000</v>
      </c>
      <c r="E831" s="7">
        <v>0</v>
      </c>
      <c r="F831" s="7">
        <v>0</v>
      </c>
      <c r="G831" s="7">
        <v>-11859000</v>
      </c>
      <c r="H831" s="7">
        <v>-11859000</v>
      </c>
      <c r="I831" s="7">
        <v>0</v>
      </c>
      <c r="J831" s="7">
        <v>-8142000</v>
      </c>
      <c r="K831" s="7">
        <v>0</v>
      </c>
      <c r="L831" s="7">
        <v>0</v>
      </c>
      <c r="M831" s="7">
        <v>-6005000</v>
      </c>
      <c r="N831" s="7">
        <v>-6005000</v>
      </c>
      <c r="O831" s="7">
        <v>0</v>
      </c>
      <c r="P831" s="7">
        <v>-7935000</v>
      </c>
    </row>
    <row r="832" spans="1:16" x14ac:dyDescent="0.2">
      <c r="A832" s="3">
        <v>262635</v>
      </c>
      <c r="B832" s="6" t="s">
        <v>714</v>
      </c>
      <c r="C832" s="6" t="s">
        <v>904</v>
      </c>
      <c r="D832" s="7">
        <v>-100000</v>
      </c>
      <c r="E832" s="7">
        <v>0</v>
      </c>
      <c r="F832" s="7">
        <v>0</v>
      </c>
      <c r="G832" s="7">
        <v>-123000</v>
      </c>
      <c r="H832" s="7">
        <v>-123000</v>
      </c>
      <c r="I832" s="7">
        <v>0</v>
      </c>
      <c r="J832" s="7">
        <v>-101000</v>
      </c>
      <c r="K832" s="7">
        <v>0</v>
      </c>
      <c r="L832" s="7">
        <v>0</v>
      </c>
      <c r="M832" s="7">
        <v>-80000</v>
      </c>
      <c r="N832" s="7">
        <v>-80000</v>
      </c>
      <c r="O832" s="7">
        <v>0</v>
      </c>
      <c r="P832" s="7">
        <v>-66000</v>
      </c>
    </row>
    <row r="833" spans="1:16" x14ac:dyDescent="0.2">
      <c r="A833" s="3">
        <v>262637</v>
      </c>
      <c r="B833" s="6" t="s">
        <v>715</v>
      </c>
      <c r="C833" s="6" t="s">
        <v>903</v>
      </c>
      <c r="D833" s="7">
        <v>0</v>
      </c>
      <c r="E833" s="7">
        <v>0</v>
      </c>
      <c r="F833" s="7">
        <v>0</v>
      </c>
      <c r="G833" s="7">
        <v>-1932000</v>
      </c>
      <c r="H833" s="7">
        <v>-1932000</v>
      </c>
      <c r="I833" s="7">
        <v>0</v>
      </c>
      <c r="J833" s="7">
        <v>-959000</v>
      </c>
      <c r="K833" s="7">
        <v>0</v>
      </c>
      <c r="L833" s="7">
        <v>0</v>
      </c>
      <c r="M833" s="7">
        <v>-1344000</v>
      </c>
      <c r="N833" s="7">
        <v>-1344000</v>
      </c>
      <c r="O833" s="7">
        <v>0</v>
      </c>
      <c r="P833" s="7">
        <v>-1464000</v>
      </c>
    </row>
    <row r="834" spans="1:16" x14ac:dyDescent="0.2">
      <c r="A834" s="3">
        <v>228300</v>
      </c>
      <c r="B834" s="6" t="s">
        <v>716</v>
      </c>
      <c r="C834" s="6" t="s">
        <v>902</v>
      </c>
      <c r="D834" s="7">
        <v>-21512248</v>
      </c>
      <c r="E834" s="7">
        <v>-21374079.489999998</v>
      </c>
      <c r="F834" s="7">
        <v>-21376138.030000001</v>
      </c>
      <c r="G834" s="7">
        <v>-21378196.57</v>
      </c>
      <c r="H834" s="7">
        <v>-21380255.109999999</v>
      </c>
      <c r="I834" s="7">
        <v>-21382313.649999999</v>
      </c>
      <c r="J834" s="7">
        <v>-21524599.239999998</v>
      </c>
      <c r="K834" s="7">
        <v>-21529815.780000001</v>
      </c>
      <c r="L834" s="7">
        <v>-21397963.27</v>
      </c>
      <c r="M834" s="7">
        <v>-21403179.809999999</v>
      </c>
      <c r="N834" s="7">
        <v>-21545465.399999999</v>
      </c>
      <c r="O834" s="7">
        <v>-21550681.940000001</v>
      </c>
      <c r="P834" s="7">
        <v>-21555898.48</v>
      </c>
    </row>
    <row r="835" spans="1:16" x14ac:dyDescent="0.2">
      <c r="A835" s="3">
        <v>228302</v>
      </c>
      <c r="B835" s="6" t="s">
        <v>717</v>
      </c>
      <c r="C835" s="6" t="s">
        <v>901</v>
      </c>
      <c r="D835" s="7">
        <v>-1725123</v>
      </c>
      <c r="E835" s="7">
        <v>-1753237.5</v>
      </c>
      <c r="F835" s="7">
        <v>-1781352</v>
      </c>
      <c r="G835" s="7">
        <v>-1809466.5</v>
      </c>
      <c r="H835" s="7">
        <v>-1837581</v>
      </c>
      <c r="I835" s="7">
        <v>-1865695.5</v>
      </c>
      <c r="J835" s="7">
        <v>-1893810</v>
      </c>
      <c r="K835" s="7">
        <v>-1921924.5</v>
      </c>
      <c r="L835" s="7">
        <v>-1950039</v>
      </c>
      <c r="M835" s="7">
        <v>-1978153.5</v>
      </c>
      <c r="N835" s="7">
        <v>-2006268</v>
      </c>
      <c r="O835" s="7">
        <v>-2034382.5</v>
      </c>
      <c r="P835" s="7">
        <v>-2062497</v>
      </c>
    </row>
    <row r="836" spans="1:16" x14ac:dyDescent="0.2">
      <c r="A836" s="3">
        <v>228304</v>
      </c>
      <c r="B836" s="6" t="s">
        <v>718</v>
      </c>
      <c r="C836" s="6" t="s">
        <v>900</v>
      </c>
      <c r="D836" s="7">
        <v>-95446254</v>
      </c>
      <c r="E836" s="7">
        <v>-94287638.579999998</v>
      </c>
      <c r="F836" s="7">
        <v>-92774023.159999996</v>
      </c>
      <c r="G836" s="7">
        <v>-83260407.739999995</v>
      </c>
      <c r="H836" s="7">
        <v>-80946792.319999993</v>
      </c>
      <c r="I836" s="7">
        <v>-81433176.900000006</v>
      </c>
      <c r="J836" s="7">
        <v>-81919561.480000004</v>
      </c>
      <c r="K836" s="7">
        <v>-79605946.060000002</v>
      </c>
      <c r="L836" s="7">
        <v>-80092330.640000001</v>
      </c>
      <c r="M836" s="7">
        <v>-80578715.219999999</v>
      </c>
      <c r="N836" s="7">
        <v>-80065099.799999997</v>
      </c>
      <c r="O836" s="7">
        <v>-80551484.379999995</v>
      </c>
      <c r="P836" s="7">
        <v>-81344173.959999993</v>
      </c>
    </row>
    <row r="837" spans="1:16" x14ac:dyDescent="0.2">
      <c r="A837" s="3">
        <v>228306</v>
      </c>
      <c r="B837" s="6" t="s">
        <v>719</v>
      </c>
      <c r="C837" s="6" t="s">
        <v>899</v>
      </c>
      <c r="D837" s="7">
        <v>-25566580</v>
      </c>
      <c r="E837" s="7">
        <v>-25545381.109999999</v>
      </c>
      <c r="F837" s="7">
        <v>-25656509.219999999</v>
      </c>
      <c r="G837" s="7">
        <v>-25605376.489999998</v>
      </c>
      <c r="H837" s="7">
        <v>-25606387.289999999</v>
      </c>
      <c r="I837" s="7">
        <v>-25662495.039999999</v>
      </c>
      <c r="J837" s="7">
        <v>-25647302.469999999</v>
      </c>
      <c r="K837" s="7">
        <v>-25645341.620000001</v>
      </c>
      <c r="L837" s="7">
        <v>-25654630.690000001</v>
      </c>
      <c r="M837" s="7">
        <v>-25708617.969999999</v>
      </c>
      <c r="N837" s="7">
        <v>-25716087.02</v>
      </c>
      <c r="O837" s="7">
        <v>-25771535.539999999</v>
      </c>
      <c r="P837" s="7">
        <v>-25715170.120000001</v>
      </c>
    </row>
    <row r="838" spans="1:16" x14ac:dyDescent="0.2">
      <c r="A838" s="3">
        <v>186140</v>
      </c>
      <c r="B838" s="6" t="s">
        <v>720</v>
      </c>
      <c r="C838" s="6" t="s">
        <v>898</v>
      </c>
      <c r="D838" s="7">
        <v>3301341.48</v>
      </c>
      <c r="E838" s="7">
        <v>3301341.48</v>
      </c>
      <c r="F838" s="7">
        <v>3301341.48</v>
      </c>
      <c r="G838" s="7">
        <v>3301341.48</v>
      </c>
      <c r="H838" s="7">
        <v>3301341.48</v>
      </c>
      <c r="I838" s="7">
        <v>3301341.48</v>
      </c>
      <c r="J838" s="7">
        <v>3301341.48</v>
      </c>
      <c r="K838" s="7">
        <v>3301341.48</v>
      </c>
      <c r="L838" s="7">
        <v>3301341.48</v>
      </c>
      <c r="M838" s="7">
        <v>3301341.48</v>
      </c>
      <c r="N838" s="7">
        <v>3301341.48</v>
      </c>
      <c r="O838" s="7">
        <v>3301341.48</v>
      </c>
      <c r="P838" s="7">
        <v>3301341.48</v>
      </c>
    </row>
    <row r="839" spans="1:16" x14ac:dyDescent="0.2">
      <c r="A839" s="3">
        <v>186143</v>
      </c>
      <c r="B839" s="6" t="s">
        <v>721</v>
      </c>
      <c r="C839" s="6" t="s">
        <v>897</v>
      </c>
      <c r="D839" s="7">
        <v>263163.86</v>
      </c>
      <c r="E839" s="7">
        <v>263163.86</v>
      </c>
      <c r="F839" s="7">
        <v>263163.86</v>
      </c>
      <c r="G839" s="7">
        <v>263163.86</v>
      </c>
      <c r="H839" s="7">
        <v>263163.86</v>
      </c>
      <c r="I839" s="7">
        <v>263163.86</v>
      </c>
      <c r="J839" s="7">
        <v>263163.86</v>
      </c>
      <c r="K839" s="7">
        <v>263163.86</v>
      </c>
      <c r="L839" s="7">
        <v>263163.86</v>
      </c>
      <c r="M839" s="7">
        <v>263163.86</v>
      </c>
      <c r="N839" s="7">
        <v>263163.86</v>
      </c>
      <c r="O839" s="7">
        <v>263163.86</v>
      </c>
      <c r="P839" s="7">
        <v>263163.86</v>
      </c>
    </row>
    <row r="840" spans="1:16" x14ac:dyDescent="0.2">
      <c r="A840" s="3">
        <v>186144</v>
      </c>
      <c r="B840" s="6" t="s">
        <v>722</v>
      </c>
      <c r="C840" s="6" t="s">
        <v>896</v>
      </c>
      <c r="D840" s="7">
        <v>1297179.48</v>
      </c>
      <c r="E840" s="7">
        <v>1297179.48</v>
      </c>
      <c r="F840" s="7">
        <v>1297179.48</v>
      </c>
      <c r="G840" s="7">
        <v>1297179.48</v>
      </c>
      <c r="H840" s="7">
        <v>1297179.48</v>
      </c>
      <c r="I840" s="7">
        <v>1297179.48</v>
      </c>
      <c r="J840" s="7">
        <v>1297179.48</v>
      </c>
      <c r="K840" s="7">
        <v>1297179.48</v>
      </c>
      <c r="L840" s="7">
        <v>1297179.48</v>
      </c>
      <c r="M840" s="7">
        <v>1297179.48</v>
      </c>
      <c r="N840" s="7">
        <v>1297179.48</v>
      </c>
      <c r="O840" s="7">
        <v>1297179.48</v>
      </c>
      <c r="P840" s="7">
        <v>1297179.48</v>
      </c>
    </row>
    <row r="841" spans="1:16" x14ac:dyDescent="0.2">
      <c r="A841" s="3">
        <v>227049</v>
      </c>
      <c r="B841" s="6" t="s">
        <v>723</v>
      </c>
      <c r="C841" s="6" t="s">
        <v>895</v>
      </c>
      <c r="D841" s="7">
        <v>0</v>
      </c>
      <c r="E841" s="7">
        <v>0</v>
      </c>
      <c r="F841" s="7">
        <v>0</v>
      </c>
      <c r="G841" s="7">
        <v>0</v>
      </c>
      <c r="H841" s="7">
        <v>0</v>
      </c>
      <c r="I841" s="7">
        <v>0</v>
      </c>
      <c r="J841" s="7">
        <v>0</v>
      </c>
      <c r="K841" s="7">
        <v>0</v>
      </c>
      <c r="L841" s="7">
        <v>0</v>
      </c>
      <c r="M841" s="7">
        <v>0</v>
      </c>
      <c r="N841" s="7">
        <v>0</v>
      </c>
      <c r="O841" s="7">
        <v>0</v>
      </c>
      <c r="P841" s="7">
        <v>0</v>
      </c>
    </row>
    <row r="842" spans="1:16" x14ac:dyDescent="0.2">
      <c r="A842" s="3">
        <v>227050</v>
      </c>
      <c r="B842" s="6" t="s">
        <v>724</v>
      </c>
      <c r="C842" s="6" t="s">
        <v>894</v>
      </c>
      <c r="D842" s="7">
        <v>0</v>
      </c>
      <c r="E842" s="7">
        <v>0</v>
      </c>
      <c r="F842" s="7">
        <v>0</v>
      </c>
      <c r="G842" s="7">
        <v>0</v>
      </c>
      <c r="H842" s="7">
        <v>0</v>
      </c>
      <c r="I842" s="7">
        <v>0</v>
      </c>
      <c r="J842" s="7">
        <v>0</v>
      </c>
      <c r="K842" s="7">
        <v>0</v>
      </c>
      <c r="L842" s="7">
        <v>0</v>
      </c>
      <c r="M842" s="7">
        <v>0</v>
      </c>
      <c r="N842" s="7">
        <v>0</v>
      </c>
      <c r="O842" s="7">
        <v>0</v>
      </c>
      <c r="P842" s="7">
        <v>0</v>
      </c>
    </row>
    <row r="843" spans="1:16" x14ac:dyDescent="0.2">
      <c r="A843" s="3">
        <v>227051</v>
      </c>
      <c r="B843" s="6" t="s">
        <v>724</v>
      </c>
      <c r="C843" s="6" t="s">
        <v>893</v>
      </c>
      <c r="D843" s="7">
        <v>0</v>
      </c>
      <c r="E843" s="7">
        <v>0</v>
      </c>
      <c r="F843" s="7">
        <v>0</v>
      </c>
      <c r="G843" s="7">
        <v>0</v>
      </c>
      <c r="H843" s="7">
        <v>0</v>
      </c>
      <c r="I843" s="7">
        <v>0</v>
      </c>
      <c r="J843" s="7">
        <v>0</v>
      </c>
      <c r="K843" s="7">
        <v>0</v>
      </c>
      <c r="L843" s="7">
        <v>0</v>
      </c>
      <c r="M843" s="7">
        <v>0</v>
      </c>
      <c r="N843" s="7">
        <v>0</v>
      </c>
      <c r="O843" s="7">
        <v>0</v>
      </c>
      <c r="P843" s="7">
        <v>0</v>
      </c>
    </row>
    <row r="844" spans="1:16" x14ac:dyDescent="0.2">
      <c r="A844" s="3">
        <v>227052</v>
      </c>
      <c r="B844" s="6" t="s">
        <v>725</v>
      </c>
      <c r="C844" s="6" t="s">
        <v>892</v>
      </c>
      <c r="D844" s="7">
        <v>0</v>
      </c>
      <c r="E844" s="7">
        <v>0</v>
      </c>
      <c r="F844" s="7">
        <v>0</v>
      </c>
      <c r="G844" s="7">
        <v>0</v>
      </c>
      <c r="H844" s="7">
        <v>0</v>
      </c>
      <c r="I844" s="7">
        <v>0</v>
      </c>
      <c r="J844" s="7">
        <v>0</v>
      </c>
      <c r="K844" s="7">
        <v>0</v>
      </c>
      <c r="L844" s="7">
        <v>0</v>
      </c>
      <c r="M844" s="7">
        <v>0</v>
      </c>
      <c r="N844" s="7">
        <v>0</v>
      </c>
      <c r="O844" s="7">
        <v>0</v>
      </c>
      <c r="P844" s="7">
        <v>0</v>
      </c>
    </row>
    <row r="845" spans="1:16" x14ac:dyDescent="0.2">
      <c r="A845" s="3">
        <v>227053</v>
      </c>
      <c r="B845" s="6" t="s">
        <v>726</v>
      </c>
      <c r="C845" s="6" t="s">
        <v>891</v>
      </c>
      <c r="D845" s="7">
        <v>0</v>
      </c>
      <c r="E845" s="7">
        <v>0</v>
      </c>
      <c r="F845" s="7">
        <v>0</v>
      </c>
      <c r="G845" s="7">
        <v>0</v>
      </c>
      <c r="H845" s="7">
        <v>0</v>
      </c>
      <c r="I845" s="7">
        <v>0</v>
      </c>
      <c r="J845" s="7">
        <v>0</v>
      </c>
      <c r="K845" s="7">
        <v>0</v>
      </c>
      <c r="L845" s="7">
        <v>0</v>
      </c>
      <c r="M845" s="7">
        <v>0</v>
      </c>
      <c r="N845" s="7">
        <v>0</v>
      </c>
      <c r="O845" s="7">
        <v>0</v>
      </c>
      <c r="P845" s="7">
        <v>0</v>
      </c>
    </row>
    <row r="846" spans="1:16" x14ac:dyDescent="0.2">
      <c r="A846" s="3">
        <v>227054</v>
      </c>
      <c r="B846" s="6" t="s">
        <v>727</v>
      </c>
      <c r="C846" s="6" t="s">
        <v>890</v>
      </c>
      <c r="D846" s="7">
        <v>0</v>
      </c>
      <c r="E846" s="7">
        <v>0</v>
      </c>
      <c r="F846" s="7">
        <v>0</v>
      </c>
      <c r="G846" s="7">
        <v>0</v>
      </c>
      <c r="H846" s="7">
        <v>0</v>
      </c>
      <c r="I846" s="7">
        <v>0</v>
      </c>
      <c r="J846" s="7">
        <v>0</v>
      </c>
      <c r="K846" s="7">
        <v>0</v>
      </c>
      <c r="L846" s="7">
        <v>0</v>
      </c>
      <c r="M846" s="7">
        <v>0</v>
      </c>
      <c r="N846" s="7">
        <v>0</v>
      </c>
      <c r="O846" s="7">
        <v>0</v>
      </c>
      <c r="P846" s="7">
        <v>0</v>
      </c>
    </row>
    <row r="847" spans="1:16" x14ac:dyDescent="0.2">
      <c r="A847" s="3">
        <v>227055</v>
      </c>
      <c r="B847" s="6" t="s">
        <v>728</v>
      </c>
      <c r="C847" s="6" t="s">
        <v>889</v>
      </c>
      <c r="D847" s="7">
        <v>0</v>
      </c>
      <c r="E847" s="7">
        <v>0</v>
      </c>
      <c r="F847" s="7">
        <v>0</v>
      </c>
      <c r="G847" s="7">
        <v>0</v>
      </c>
      <c r="H847" s="7">
        <v>0</v>
      </c>
      <c r="I847" s="7">
        <v>0</v>
      </c>
      <c r="J847" s="7">
        <v>0</v>
      </c>
      <c r="K847" s="7">
        <v>0</v>
      </c>
      <c r="L847" s="7">
        <v>0</v>
      </c>
      <c r="M847" s="7">
        <v>0</v>
      </c>
      <c r="N847" s="7">
        <v>0</v>
      </c>
      <c r="O847" s="7">
        <v>0</v>
      </c>
      <c r="P847" s="7">
        <v>0</v>
      </c>
    </row>
    <row r="848" spans="1:16" x14ac:dyDescent="0.2">
      <c r="A848" s="3">
        <v>227056</v>
      </c>
      <c r="B848" s="6" t="s">
        <v>729</v>
      </c>
      <c r="C848" s="6" t="s">
        <v>888</v>
      </c>
      <c r="D848" s="7">
        <v>0</v>
      </c>
      <c r="E848" s="7">
        <v>0</v>
      </c>
      <c r="F848" s="7">
        <v>0</v>
      </c>
      <c r="G848" s="7">
        <v>0</v>
      </c>
      <c r="H848" s="7">
        <v>0</v>
      </c>
      <c r="I848" s="7">
        <v>0</v>
      </c>
      <c r="J848" s="7">
        <v>0</v>
      </c>
      <c r="K848" s="7">
        <v>0</v>
      </c>
      <c r="L848" s="7">
        <v>0</v>
      </c>
      <c r="M848" s="7">
        <v>0</v>
      </c>
      <c r="N848" s="7">
        <v>0</v>
      </c>
      <c r="O848" s="7">
        <v>0</v>
      </c>
      <c r="P848" s="7">
        <v>0</v>
      </c>
    </row>
    <row r="849" spans="1:16" x14ac:dyDescent="0.2">
      <c r="A849" s="3">
        <v>227057</v>
      </c>
      <c r="B849" s="6" t="s">
        <v>730</v>
      </c>
      <c r="C849" s="6" t="s">
        <v>887</v>
      </c>
      <c r="D849" s="7">
        <v>-1906.57</v>
      </c>
      <c r="E849" s="7">
        <v>-1906.57</v>
      </c>
      <c r="F849" s="7">
        <v>-1906.57</v>
      </c>
      <c r="G849" s="7">
        <v>0</v>
      </c>
      <c r="H849" s="7">
        <v>0</v>
      </c>
      <c r="I849" s="7">
        <v>0</v>
      </c>
      <c r="J849" s="7">
        <v>0</v>
      </c>
      <c r="K849" s="7">
        <v>0</v>
      </c>
      <c r="L849" s="7">
        <v>0</v>
      </c>
      <c r="M849" s="7">
        <v>0</v>
      </c>
      <c r="N849" s="7">
        <v>0</v>
      </c>
      <c r="O849" s="7">
        <v>0</v>
      </c>
      <c r="P849" s="7">
        <v>0</v>
      </c>
    </row>
    <row r="850" spans="1:16" x14ac:dyDescent="0.2">
      <c r="A850" s="3">
        <v>227058</v>
      </c>
      <c r="B850" s="6" t="s">
        <v>731</v>
      </c>
      <c r="C850" s="6" t="s">
        <v>886</v>
      </c>
      <c r="D850" s="7">
        <v>0</v>
      </c>
      <c r="E850" s="7">
        <v>0</v>
      </c>
      <c r="F850" s="7">
        <v>0</v>
      </c>
      <c r="G850" s="7">
        <v>0</v>
      </c>
      <c r="H850" s="7">
        <v>0</v>
      </c>
      <c r="I850" s="7">
        <v>0</v>
      </c>
      <c r="J850" s="7">
        <v>0</v>
      </c>
      <c r="K850" s="7">
        <v>0</v>
      </c>
      <c r="L850" s="7">
        <v>0</v>
      </c>
      <c r="M850" s="7">
        <v>0</v>
      </c>
      <c r="N850" s="7">
        <v>0</v>
      </c>
      <c r="O850" s="7">
        <v>0</v>
      </c>
      <c r="P850" s="7">
        <v>0</v>
      </c>
    </row>
    <row r="851" spans="1:16" x14ac:dyDescent="0.2">
      <c r="A851" s="3">
        <v>227059</v>
      </c>
      <c r="B851" s="6" t="s">
        <v>732</v>
      </c>
      <c r="C851" s="6" t="s">
        <v>885</v>
      </c>
      <c r="D851" s="7">
        <v>-18200.02</v>
      </c>
      <c r="E851" s="7">
        <v>-18200.02</v>
      </c>
      <c r="F851" s="7">
        <v>-18200.02</v>
      </c>
      <c r="G851" s="7">
        <v>-12866.42</v>
      </c>
      <c r="H851" s="7">
        <v>-12866.42</v>
      </c>
      <c r="I851" s="7">
        <v>-12866.42</v>
      </c>
      <c r="J851" s="7">
        <v>-7425.43</v>
      </c>
      <c r="K851" s="7">
        <v>-7425.43</v>
      </c>
      <c r="L851" s="7">
        <v>-7425.43</v>
      </c>
      <c r="M851" s="7">
        <v>-1874.9</v>
      </c>
      <c r="N851" s="7">
        <v>-1874.9</v>
      </c>
      <c r="O851" s="7">
        <v>-1874.9</v>
      </c>
      <c r="P851" s="7">
        <v>0</v>
      </c>
    </row>
    <row r="852" spans="1:16" x14ac:dyDescent="0.2">
      <c r="A852" s="3">
        <v>227060</v>
      </c>
      <c r="B852" s="6" t="s">
        <v>733</v>
      </c>
      <c r="C852" s="6" t="s">
        <v>884</v>
      </c>
      <c r="D852" s="7">
        <v>0</v>
      </c>
      <c r="E852" s="7">
        <v>0</v>
      </c>
      <c r="F852" s="7">
        <v>0</v>
      </c>
      <c r="G852" s="7">
        <v>0</v>
      </c>
      <c r="H852" s="7">
        <v>0</v>
      </c>
      <c r="I852" s="7">
        <v>0</v>
      </c>
      <c r="J852" s="7">
        <v>0</v>
      </c>
      <c r="K852" s="7">
        <v>0</v>
      </c>
      <c r="L852" s="7">
        <v>0</v>
      </c>
      <c r="M852" s="7">
        <v>0</v>
      </c>
      <c r="N852" s="7">
        <v>0</v>
      </c>
      <c r="O852" s="7">
        <v>0</v>
      </c>
      <c r="P852" s="7">
        <v>0</v>
      </c>
    </row>
    <row r="853" spans="1:16" x14ac:dyDescent="0.2">
      <c r="A853" s="3">
        <v>227061</v>
      </c>
      <c r="B853" s="6" t="s">
        <v>734</v>
      </c>
      <c r="C853" s="6" t="s">
        <v>883</v>
      </c>
      <c r="D853" s="7">
        <v>-17357.48</v>
      </c>
      <c r="E853" s="7">
        <v>-17357.48</v>
      </c>
      <c r="F853" s="7">
        <v>-17357.48</v>
      </c>
      <c r="G853" s="7">
        <v>-13146.98</v>
      </c>
      <c r="H853" s="7">
        <v>-13146.98</v>
      </c>
      <c r="I853" s="7">
        <v>-13146.98</v>
      </c>
      <c r="J853" s="7">
        <v>-8851.7199999999993</v>
      </c>
      <c r="K853" s="7">
        <v>-8851.7199999999993</v>
      </c>
      <c r="L853" s="7">
        <v>-8851.7199999999993</v>
      </c>
      <c r="M853" s="7">
        <v>-4469.97</v>
      </c>
      <c r="N853" s="7">
        <v>-4469.97</v>
      </c>
      <c r="O853" s="7">
        <v>-4469.97</v>
      </c>
      <c r="P853" s="7">
        <v>0</v>
      </c>
    </row>
    <row r="854" spans="1:16" x14ac:dyDescent="0.2">
      <c r="A854" s="3">
        <v>227062</v>
      </c>
      <c r="B854" s="6" t="s">
        <v>735</v>
      </c>
      <c r="C854" s="6" t="s">
        <v>882</v>
      </c>
      <c r="D854" s="7">
        <v>-6611.85</v>
      </c>
      <c r="E854" s="7">
        <v>-6611.85</v>
      </c>
      <c r="F854" s="7">
        <v>-6611.85</v>
      </c>
      <c r="G854" s="7">
        <v>0</v>
      </c>
      <c r="H854" s="7">
        <v>0</v>
      </c>
      <c r="I854" s="7">
        <v>0</v>
      </c>
      <c r="J854" s="7">
        <v>0</v>
      </c>
      <c r="K854" s="7">
        <v>0</v>
      </c>
      <c r="L854" s="7">
        <v>0</v>
      </c>
      <c r="M854" s="7">
        <v>0</v>
      </c>
      <c r="N854" s="7">
        <v>0</v>
      </c>
      <c r="O854" s="7">
        <v>0</v>
      </c>
      <c r="P854" s="7">
        <v>0</v>
      </c>
    </row>
    <row r="855" spans="1:16" x14ac:dyDescent="0.2">
      <c r="A855" s="3">
        <v>227063</v>
      </c>
      <c r="B855" s="6" t="s">
        <v>736</v>
      </c>
      <c r="C855" s="6" t="s">
        <v>881</v>
      </c>
      <c r="D855" s="7">
        <v>-2291.0500000000002</v>
      </c>
      <c r="E855" s="7">
        <v>-2291.0500000000002</v>
      </c>
      <c r="F855" s="7">
        <v>-2291.0500000000002</v>
      </c>
      <c r="G855" s="7">
        <v>-578.48</v>
      </c>
      <c r="H855" s="7">
        <v>-578.48</v>
      </c>
      <c r="I855" s="7">
        <v>-578.48</v>
      </c>
      <c r="J855" s="7">
        <v>0</v>
      </c>
      <c r="K855" s="7">
        <v>0</v>
      </c>
      <c r="L855" s="7">
        <v>0</v>
      </c>
      <c r="M855" s="7">
        <v>0</v>
      </c>
      <c r="N855" s="7">
        <v>0</v>
      </c>
      <c r="O855" s="7">
        <v>0</v>
      </c>
      <c r="P855" s="7">
        <v>0</v>
      </c>
    </row>
    <row r="856" spans="1:16" x14ac:dyDescent="0.2">
      <c r="A856" s="3">
        <v>227064</v>
      </c>
      <c r="B856" s="6" t="s">
        <v>737</v>
      </c>
      <c r="C856" s="6" t="s">
        <v>880</v>
      </c>
      <c r="D856" s="7">
        <v>-14330.52</v>
      </c>
      <c r="E856" s="7">
        <v>-14330.52</v>
      </c>
      <c r="F856" s="7">
        <v>-14330.52</v>
      </c>
      <c r="G856" s="7">
        <v>-5789.4</v>
      </c>
      <c r="H856" s="7">
        <v>-5789.4</v>
      </c>
      <c r="I856" s="7">
        <v>-5789.4</v>
      </c>
      <c r="J856" s="7">
        <v>0</v>
      </c>
      <c r="K856" s="7">
        <v>0</v>
      </c>
      <c r="L856" s="7">
        <v>0</v>
      </c>
      <c r="M856" s="7">
        <v>0</v>
      </c>
      <c r="N856" s="7">
        <v>0</v>
      </c>
      <c r="O856" s="7">
        <v>0</v>
      </c>
      <c r="P856" s="7">
        <v>0</v>
      </c>
    </row>
    <row r="857" spans="1:16" x14ac:dyDescent="0.2">
      <c r="A857" s="3">
        <v>227065</v>
      </c>
      <c r="B857" s="6" t="s">
        <v>738</v>
      </c>
      <c r="C857" s="6" t="s">
        <v>879</v>
      </c>
      <c r="D857" s="7">
        <v>-3303.93</v>
      </c>
      <c r="E857" s="7">
        <v>-3303.93</v>
      </c>
      <c r="F857" s="7">
        <v>-3303.93</v>
      </c>
      <c r="G857" s="7">
        <v>-1906.76</v>
      </c>
      <c r="H857" s="7">
        <v>-1906.76</v>
      </c>
      <c r="I857" s="7">
        <v>-1906.76</v>
      </c>
      <c r="J857" s="7">
        <v>-481.45</v>
      </c>
      <c r="K857" s="7">
        <v>-481.45</v>
      </c>
      <c r="L857" s="7">
        <v>-481.45</v>
      </c>
      <c r="M857" s="7">
        <v>0</v>
      </c>
      <c r="N857" s="7">
        <v>0</v>
      </c>
      <c r="O857" s="7">
        <v>0</v>
      </c>
      <c r="P857" s="7">
        <v>0</v>
      </c>
    </row>
    <row r="858" spans="1:16" x14ac:dyDescent="0.2">
      <c r="A858" s="3">
        <v>227066</v>
      </c>
      <c r="B858" s="6" t="s">
        <v>739</v>
      </c>
      <c r="C858" s="6" t="s">
        <v>878</v>
      </c>
      <c r="D858" s="7">
        <v>-23099.69</v>
      </c>
      <c r="E858" s="7">
        <v>-23099.69</v>
      </c>
      <c r="F858" s="7">
        <v>-23099.69</v>
      </c>
      <c r="G858" s="7">
        <v>-19643.43</v>
      </c>
      <c r="H858" s="7">
        <v>-19643.43</v>
      </c>
      <c r="I858" s="7">
        <v>-19643.43</v>
      </c>
      <c r="J858" s="7">
        <v>-16117.57</v>
      </c>
      <c r="K858" s="7">
        <v>-16117.57</v>
      </c>
      <c r="L858" s="7">
        <v>-16117.57</v>
      </c>
      <c r="M858" s="7">
        <v>-12520.73</v>
      </c>
      <c r="N858" s="7">
        <v>-12520.73</v>
      </c>
      <c r="O858" s="7">
        <v>-12520.73</v>
      </c>
      <c r="P858" s="7">
        <v>-8851.4699999999993</v>
      </c>
    </row>
    <row r="859" spans="1:16" x14ac:dyDescent="0.2">
      <c r="A859" s="3">
        <v>227067</v>
      </c>
      <c r="B859" s="6" t="s">
        <v>740</v>
      </c>
      <c r="C859" s="6" t="s">
        <v>877</v>
      </c>
      <c r="D859" s="7">
        <v>-5298.9</v>
      </c>
      <c r="E859" s="7">
        <v>-5298.9</v>
      </c>
      <c r="F859" s="7">
        <v>-5298.9</v>
      </c>
      <c r="G859" s="7">
        <v>-3891.94</v>
      </c>
      <c r="H859" s="7">
        <v>-3891.94</v>
      </c>
      <c r="I859" s="7">
        <v>-3891.94</v>
      </c>
      <c r="J859" s="7">
        <v>-2456.65</v>
      </c>
      <c r="K859" s="7">
        <v>-2456.65</v>
      </c>
      <c r="L859" s="7">
        <v>-2456.65</v>
      </c>
      <c r="M859" s="7">
        <v>-992.46</v>
      </c>
      <c r="N859" s="7">
        <v>-992.46</v>
      </c>
      <c r="O859" s="7">
        <v>-992.46</v>
      </c>
      <c r="P859" s="7">
        <v>0</v>
      </c>
    </row>
    <row r="860" spans="1:16" x14ac:dyDescent="0.2">
      <c r="A860" s="3">
        <v>227068</v>
      </c>
      <c r="B860" s="6" t="s">
        <v>741</v>
      </c>
      <c r="C860" s="6" t="s">
        <v>876</v>
      </c>
      <c r="D860" s="7">
        <v>-13523.03</v>
      </c>
      <c r="E860" s="7">
        <v>-13523.03</v>
      </c>
      <c r="F860" s="7">
        <v>-13523.03</v>
      </c>
      <c r="G860" s="7">
        <v>-11874.13</v>
      </c>
      <c r="H860" s="7">
        <v>-11874.13</v>
      </c>
      <c r="I860" s="7">
        <v>-11874.13</v>
      </c>
      <c r="J860" s="7">
        <v>-10192.030000000001</v>
      </c>
      <c r="K860" s="7">
        <v>-10192.030000000001</v>
      </c>
      <c r="L860" s="7">
        <v>-10192.030000000001</v>
      </c>
      <c r="M860" s="7">
        <v>-8476.06</v>
      </c>
      <c r="N860" s="7">
        <v>-8476.06</v>
      </c>
      <c r="O860" s="7">
        <v>-8476.06</v>
      </c>
      <c r="P860" s="7">
        <v>-6725.54</v>
      </c>
    </row>
    <row r="861" spans="1:16" x14ac:dyDescent="0.2">
      <c r="A861" s="3">
        <v>227069</v>
      </c>
      <c r="B861" s="6" t="s">
        <v>742</v>
      </c>
      <c r="C861" s="6" t="s">
        <v>875</v>
      </c>
      <c r="D861" s="7">
        <v>-29207.9</v>
      </c>
      <c r="E861" s="7">
        <v>-29207.9</v>
      </c>
      <c r="F861" s="7">
        <v>-29207.9</v>
      </c>
      <c r="G861" s="7">
        <v>-25953.68</v>
      </c>
      <c r="H861" s="7">
        <v>-25953.68</v>
      </c>
      <c r="I861" s="7">
        <v>-25953.68</v>
      </c>
      <c r="J861" s="7">
        <v>-22633.94</v>
      </c>
      <c r="K861" s="7">
        <v>-22633.94</v>
      </c>
      <c r="L861" s="7">
        <v>-22633.94</v>
      </c>
      <c r="M861" s="7">
        <v>-19247.36</v>
      </c>
      <c r="N861" s="7">
        <v>-19247.36</v>
      </c>
      <c r="O861" s="7">
        <v>-19247.36</v>
      </c>
      <c r="P861" s="7">
        <v>-15792.6</v>
      </c>
    </row>
    <row r="862" spans="1:16" x14ac:dyDescent="0.2">
      <c r="A862" s="3">
        <v>227070</v>
      </c>
      <c r="B862" s="6" t="s">
        <v>743</v>
      </c>
      <c r="C862" s="6" t="s">
        <v>874</v>
      </c>
      <c r="D862" s="7">
        <v>-15292.73</v>
      </c>
      <c r="E862" s="7">
        <v>-15292.73</v>
      </c>
      <c r="F862" s="7">
        <v>-15292.73</v>
      </c>
      <c r="G862" s="7">
        <v>-11879.96</v>
      </c>
      <c r="H862" s="7">
        <v>-11879.96</v>
      </c>
      <c r="I862" s="7">
        <v>-11879.96</v>
      </c>
      <c r="J862" s="7">
        <v>-8398.48</v>
      </c>
      <c r="K862" s="7">
        <v>-8398.48</v>
      </c>
      <c r="L862" s="7">
        <v>-8398.48</v>
      </c>
      <c r="M862" s="7">
        <v>-4846.91</v>
      </c>
      <c r="N862" s="7">
        <v>-4846.91</v>
      </c>
      <c r="O862" s="7">
        <v>-4846.91</v>
      </c>
      <c r="P862" s="7">
        <v>-1223.83</v>
      </c>
    </row>
    <row r="863" spans="1:16" x14ac:dyDescent="0.2">
      <c r="A863" s="3">
        <v>227071</v>
      </c>
      <c r="B863" s="6" t="s">
        <v>744</v>
      </c>
      <c r="C863" s="6" t="s">
        <v>873</v>
      </c>
      <c r="D863" s="7">
        <v>-11869.83</v>
      </c>
      <c r="E863" s="7">
        <v>-11869.83</v>
      </c>
      <c r="F863" s="7">
        <v>-11869.83</v>
      </c>
      <c r="G863" s="7">
        <v>-9220.93</v>
      </c>
      <c r="H863" s="7">
        <v>-9220.93</v>
      </c>
      <c r="I863" s="7">
        <v>-9220.93</v>
      </c>
      <c r="J863" s="7">
        <v>-6518.69</v>
      </c>
      <c r="K863" s="7">
        <v>-6518.69</v>
      </c>
      <c r="L863" s="7">
        <v>-6518.69</v>
      </c>
      <c r="M863" s="7">
        <v>-3762.05</v>
      </c>
      <c r="N863" s="7">
        <v>-3762.05</v>
      </c>
      <c r="O863" s="7">
        <v>-3762.05</v>
      </c>
      <c r="P863" s="7">
        <v>-949.91</v>
      </c>
    </row>
    <row r="864" spans="1:16" x14ac:dyDescent="0.2">
      <c r="A864" s="3">
        <v>227072</v>
      </c>
      <c r="B864" s="6" t="s">
        <v>745</v>
      </c>
      <c r="C864" s="6" t="s">
        <v>872</v>
      </c>
      <c r="D864" s="7">
        <v>-4483.42</v>
      </c>
      <c r="E864" s="7">
        <v>-4483.42</v>
      </c>
      <c r="F864" s="7">
        <v>-4483.42</v>
      </c>
      <c r="G864" s="7">
        <v>-4058.65</v>
      </c>
      <c r="H864" s="7">
        <v>-4058.65</v>
      </c>
      <c r="I864" s="7">
        <v>-4058.65</v>
      </c>
      <c r="J864" s="7">
        <v>-3625.33</v>
      </c>
      <c r="K864" s="7">
        <v>-3625.33</v>
      </c>
      <c r="L864" s="7">
        <v>-3625.33</v>
      </c>
      <c r="M864" s="7">
        <v>-3183.28</v>
      </c>
      <c r="N864" s="7">
        <v>-3183.28</v>
      </c>
      <c r="O864" s="7">
        <v>-3183.28</v>
      </c>
      <c r="P864" s="7">
        <v>-2732.34</v>
      </c>
    </row>
    <row r="865" spans="1:16" x14ac:dyDescent="0.2">
      <c r="A865" s="3">
        <v>227073</v>
      </c>
      <c r="B865" s="6" t="s">
        <v>746</v>
      </c>
      <c r="C865" s="6" t="s">
        <v>871</v>
      </c>
      <c r="D865" s="7">
        <v>-121576.88</v>
      </c>
      <c r="E865" s="7">
        <v>-121576.88</v>
      </c>
      <c r="F865" s="7">
        <v>-121576.88</v>
      </c>
      <c r="G865" s="7">
        <v>-103386.08</v>
      </c>
      <c r="H865" s="7">
        <v>-103386.08</v>
      </c>
      <c r="I865" s="7">
        <v>-103386.08</v>
      </c>
      <c r="J865" s="7">
        <v>-84829.02</v>
      </c>
      <c r="K865" s="7">
        <v>-84829.02</v>
      </c>
      <c r="L865" s="7">
        <v>-84829.02</v>
      </c>
      <c r="M865" s="7">
        <v>-65898.350000000006</v>
      </c>
      <c r="N865" s="7">
        <v>-65898.350000000006</v>
      </c>
      <c r="O865" s="7">
        <v>-65898.350000000006</v>
      </c>
      <c r="P865" s="7">
        <v>-46586.53</v>
      </c>
    </row>
    <row r="866" spans="1:16" x14ac:dyDescent="0.2">
      <c r="A866" s="3">
        <v>227075</v>
      </c>
      <c r="B866" s="6" t="s">
        <v>747</v>
      </c>
      <c r="C866" s="6" t="s">
        <v>870</v>
      </c>
      <c r="D866" s="7">
        <v>-8422.7999999999993</v>
      </c>
      <c r="E866" s="7">
        <v>-8422.7999999999993</v>
      </c>
      <c r="F866" s="7">
        <v>-8422.7999999999993</v>
      </c>
      <c r="G866" s="7">
        <v>-7229.62</v>
      </c>
      <c r="H866" s="7">
        <v>-7229.62</v>
      </c>
      <c r="I866" s="7">
        <v>-7229.62</v>
      </c>
      <c r="J866" s="7">
        <v>-6012.41</v>
      </c>
      <c r="K866" s="7">
        <v>-6012.41</v>
      </c>
      <c r="L866" s="7">
        <v>-6012.41</v>
      </c>
      <c r="M866" s="7">
        <v>-4770.7</v>
      </c>
      <c r="N866" s="7">
        <v>-4770.7</v>
      </c>
      <c r="O866" s="7">
        <v>-4770.7</v>
      </c>
      <c r="P866" s="7">
        <v>-3503.99</v>
      </c>
    </row>
    <row r="867" spans="1:16" x14ac:dyDescent="0.2">
      <c r="A867" s="3">
        <v>227077</v>
      </c>
      <c r="B867" s="6" t="s">
        <v>748</v>
      </c>
      <c r="C867" s="6" t="s">
        <v>869</v>
      </c>
      <c r="D867" s="7">
        <v>-14856.48</v>
      </c>
      <c r="E867" s="7">
        <v>-14856.48</v>
      </c>
      <c r="F867" s="7">
        <v>-14856.48</v>
      </c>
      <c r="G867" s="7">
        <v>-12858.91</v>
      </c>
      <c r="H867" s="7">
        <v>-12858.91</v>
      </c>
      <c r="I867" s="7">
        <v>-12858.91</v>
      </c>
      <c r="J867" s="7">
        <v>-10821.13</v>
      </c>
      <c r="K867" s="7">
        <v>-10821.13</v>
      </c>
      <c r="L867" s="7">
        <v>-10821.13</v>
      </c>
      <c r="M867" s="7">
        <v>-8742.31</v>
      </c>
      <c r="N867" s="7">
        <v>-8742.31</v>
      </c>
      <c r="O867" s="7">
        <v>-8742.31</v>
      </c>
      <c r="P867" s="7">
        <v>-6621.64</v>
      </c>
    </row>
    <row r="868" spans="1:16" x14ac:dyDescent="0.2">
      <c r="A868" s="3">
        <v>227078</v>
      </c>
      <c r="B868" s="6" t="s">
        <v>749</v>
      </c>
      <c r="C868" s="6" t="s">
        <v>868</v>
      </c>
      <c r="D868" s="7">
        <v>-184297.32</v>
      </c>
      <c r="E868" s="7">
        <v>-184297.32</v>
      </c>
      <c r="F868" s="7">
        <v>-184297.32</v>
      </c>
      <c r="G868" s="7">
        <v>-160723.82</v>
      </c>
      <c r="H868" s="7">
        <v>-160723.82</v>
      </c>
      <c r="I868" s="7">
        <v>-160723.82</v>
      </c>
      <c r="J868" s="7">
        <v>-136675.69</v>
      </c>
      <c r="K868" s="7">
        <v>-136675.69</v>
      </c>
      <c r="L868" s="7">
        <v>-136675.69</v>
      </c>
      <c r="M868" s="7">
        <v>-112143.39</v>
      </c>
      <c r="N868" s="7">
        <v>-112143.39</v>
      </c>
      <c r="O868" s="7">
        <v>-112143.39</v>
      </c>
      <c r="P868" s="7">
        <v>-87117.17</v>
      </c>
    </row>
    <row r="869" spans="1:16" x14ac:dyDescent="0.2">
      <c r="A869" s="3">
        <v>227079</v>
      </c>
      <c r="B869" s="6" t="s">
        <v>750</v>
      </c>
      <c r="C869" s="6" t="s">
        <v>867</v>
      </c>
      <c r="D869" s="7">
        <v>-11558.33</v>
      </c>
      <c r="E869" s="7">
        <v>-11558.33</v>
      </c>
      <c r="F869" s="7">
        <v>-11558.33</v>
      </c>
      <c r="G869" s="7">
        <v>-10640.78</v>
      </c>
      <c r="H869" s="7">
        <v>-10640.78</v>
      </c>
      <c r="I869" s="7">
        <v>-10640.78</v>
      </c>
      <c r="J869" s="7">
        <v>-9704.14</v>
      </c>
      <c r="K869" s="7">
        <v>-9704.14</v>
      </c>
      <c r="L869" s="7">
        <v>-9704.14</v>
      </c>
      <c r="M869" s="7">
        <v>-8748.64</v>
      </c>
      <c r="N869" s="7">
        <v>-8748.64</v>
      </c>
      <c r="O869" s="7">
        <v>-8748.64</v>
      </c>
      <c r="P869" s="7">
        <v>-7773.91</v>
      </c>
    </row>
    <row r="870" spans="1:16" x14ac:dyDescent="0.2">
      <c r="A870" s="3">
        <v>227080</v>
      </c>
      <c r="B870" s="6" t="s">
        <v>751</v>
      </c>
      <c r="C870" s="6" t="s">
        <v>866</v>
      </c>
      <c r="D870" s="7">
        <v>0</v>
      </c>
      <c r="E870" s="7">
        <v>0</v>
      </c>
      <c r="F870" s="7">
        <v>0</v>
      </c>
      <c r="G870" s="7">
        <v>-5477.72</v>
      </c>
      <c r="H870" s="7">
        <v>-5477.72</v>
      </c>
      <c r="I870" s="7">
        <v>-5477.72</v>
      </c>
      <c r="J870" s="7">
        <v>-5027.88</v>
      </c>
      <c r="K870" s="7">
        <v>-5027.88</v>
      </c>
      <c r="L870" s="7">
        <v>-5027.88</v>
      </c>
      <c r="M870" s="7">
        <v>-4568.9799999999996</v>
      </c>
      <c r="N870" s="7">
        <v>-4568.9799999999996</v>
      </c>
      <c r="O870" s="7">
        <v>-4568.9799999999996</v>
      </c>
      <c r="P870" s="7">
        <v>-4100.84</v>
      </c>
    </row>
    <row r="871" spans="1:16" x14ac:dyDescent="0.2">
      <c r="A871" s="3">
        <v>227081</v>
      </c>
      <c r="B871" s="6" t="s">
        <v>752</v>
      </c>
      <c r="C871" s="6" t="s">
        <v>865</v>
      </c>
      <c r="D871" s="7">
        <v>0</v>
      </c>
      <c r="E871" s="7">
        <v>0</v>
      </c>
      <c r="F871" s="7">
        <v>0</v>
      </c>
      <c r="G871" s="7">
        <v>-7525.33</v>
      </c>
      <c r="H871" s="7">
        <v>-7525.33</v>
      </c>
      <c r="I871" s="7">
        <v>-7525.33</v>
      </c>
      <c r="J871" s="7">
        <v>-6513.49</v>
      </c>
      <c r="K871" s="7">
        <v>-6513.49</v>
      </c>
      <c r="L871" s="7">
        <v>-6513.49</v>
      </c>
      <c r="M871" s="7">
        <v>-5481.28</v>
      </c>
      <c r="N871" s="7">
        <v>-5481.28</v>
      </c>
      <c r="O871" s="7">
        <v>-5481.28</v>
      </c>
      <c r="P871" s="7">
        <v>-4428.29</v>
      </c>
    </row>
    <row r="872" spans="1:16" x14ac:dyDescent="0.2">
      <c r="A872" s="3">
        <v>227082</v>
      </c>
      <c r="B872" s="6" t="s">
        <v>753</v>
      </c>
      <c r="C872" s="6" t="s">
        <v>864</v>
      </c>
      <c r="D872" s="7">
        <v>0</v>
      </c>
      <c r="E872" s="7">
        <v>0</v>
      </c>
      <c r="F872" s="7">
        <v>0</v>
      </c>
      <c r="G872" s="7">
        <v>0</v>
      </c>
      <c r="H872" s="7">
        <v>0</v>
      </c>
      <c r="I872" s="7">
        <v>0</v>
      </c>
      <c r="J872" s="7">
        <v>0</v>
      </c>
      <c r="K872" s="7">
        <v>0</v>
      </c>
      <c r="L872" s="7">
        <v>0</v>
      </c>
      <c r="M872" s="7">
        <v>-7094.61</v>
      </c>
      <c r="N872" s="7">
        <v>-7094.61</v>
      </c>
      <c r="O872" s="7">
        <v>-7094.61</v>
      </c>
      <c r="P872" s="7">
        <v>-6268.41</v>
      </c>
    </row>
    <row r="873" spans="1:16" x14ac:dyDescent="0.2">
      <c r="A873" s="3">
        <v>227083</v>
      </c>
      <c r="B873" s="6" t="s">
        <v>754</v>
      </c>
      <c r="C873" s="6" t="s">
        <v>863</v>
      </c>
      <c r="D873" s="7">
        <v>0</v>
      </c>
      <c r="E873" s="7">
        <v>0</v>
      </c>
      <c r="F873" s="7">
        <v>0</v>
      </c>
      <c r="G873" s="7">
        <v>0</v>
      </c>
      <c r="H873" s="7">
        <v>0</v>
      </c>
      <c r="I873" s="7">
        <v>0</v>
      </c>
      <c r="J873" s="7">
        <v>0</v>
      </c>
      <c r="K873" s="7">
        <v>0</v>
      </c>
      <c r="L873" s="7">
        <v>0</v>
      </c>
      <c r="M873" s="7">
        <v>-159808.72</v>
      </c>
      <c r="N873" s="7">
        <v>-159808.72</v>
      </c>
      <c r="O873" s="7">
        <v>-159808.72</v>
      </c>
      <c r="P873" s="7">
        <v>-142003.51</v>
      </c>
    </row>
    <row r="874" spans="1:16" x14ac:dyDescent="0.2">
      <c r="A874" s="3">
        <v>227084</v>
      </c>
      <c r="B874" s="6" t="s">
        <v>862</v>
      </c>
      <c r="C874" s="6" t="s">
        <v>861</v>
      </c>
      <c r="D874" s="7">
        <v>0</v>
      </c>
      <c r="E874" s="7">
        <v>0</v>
      </c>
      <c r="F874" s="7">
        <v>0</v>
      </c>
      <c r="G874" s="7">
        <v>0</v>
      </c>
      <c r="H874" s="7">
        <v>0</v>
      </c>
      <c r="I874" s="7">
        <v>0</v>
      </c>
      <c r="J874" s="7">
        <v>0</v>
      </c>
      <c r="K874" s="7">
        <v>0</v>
      </c>
      <c r="L874" s="7">
        <v>0</v>
      </c>
      <c r="M874" s="7">
        <v>0</v>
      </c>
      <c r="N874" s="7">
        <v>0</v>
      </c>
      <c r="O874" s="7">
        <v>0</v>
      </c>
      <c r="P874" s="7">
        <v>-26353.42</v>
      </c>
    </row>
    <row r="875" spans="1:16" x14ac:dyDescent="0.2">
      <c r="A875" s="3">
        <v>227085</v>
      </c>
      <c r="B875" s="6" t="s">
        <v>860</v>
      </c>
      <c r="C875" s="6" t="s">
        <v>859</v>
      </c>
      <c r="D875" s="7">
        <v>0</v>
      </c>
      <c r="E875" s="7">
        <v>0</v>
      </c>
      <c r="F875" s="7">
        <v>0</v>
      </c>
      <c r="G875" s="7">
        <v>0</v>
      </c>
      <c r="H875" s="7">
        <v>0</v>
      </c>
      <c r="I875" s="7">
        <v>0</v>
      </c>
      <c r="J875" s="7">
        <v>0</v>
      </c>
      <c r="K875" s="7">
        <v>0</v>
      </c>
      <c r="L875" s="7">
        <v>0</v>
      </c>
      <c r="M875" s="7">
        <v>0</v>
      </c>
      <c r="N875" s="7">
        <v>0</v>
      </c>
      <c r="O875" s="7">
        <v>0</v>
      </c>
      <c r="P875" s="7">
        <v>-40946.300000000003</v>
      </c>
    </row>
    <row r="876" spans="1:16" x14ac:dyDescent="0.2">
      <c r="A876" s="3">
        <v>227086</v>
      </c>
      <c r="B876" s="6" t="s">
        <v>858</v>
      </c>
      <c r="C876" s="6" t="s">
        <v>857</v>
      </c>
      <c r="D876" s="7">
        <v>0</v>
      </c>
      <c r="E876" s="7">
        <v>0</v>
      </c>
      <c r="F876" s="7">
        <v>0</v>
      </c>
      <c r="G876" s="7">
        <v>0</v>
      </c>
      <c r="H876" s="7">
        <v>0</v>
      </c>
      <c r="I876" s="7">
        <v>0</v>
      </c>
      <c r="J876" s="7">
        <v>0</v>
      </c>
      <c r="K876" s="7">
        <v>0</v>
      </c>
      <c r="L876" s="7">
        <v>0</v>
      </c>
      <c r="M876" s="7">
        <v>0</v>
      </c>
      <c r="N876" s="7">
        <v>0</v>
      </c>
      <c r="O876" s="7">
        <v>0</v>
      </c>
      <c r="P876" s="7">
        <v>-5556.87</v>
      </c>
    </row>
    <row r="877" spans="1:16" x14ac:dyDescent="0.2">
      <c r="A877" s="3">
        <v>227087</v>
      </c>
      <c r="B877" s="6" t="s">
        <v>856</v>
      </c>
      <c r="C877" s="6" t="s">
        <v>855</v>
      </c>
      <c r="D877" s="7">
        <v>0</v>
      </c>
      <c r="E877" s="7">
        <v>0</v>
      </c>
      <c r="F877" s="7">
        <v>0</v>
      </c>
      <c r="G877" s="7">
        <v>0</v>
      </c>
      <c r="H877" s="7">
        <v>0</v>
      </c>
      <c r="I877" s="7">
        <v>0</v>
      </c>
      <c r="J877" s="7">
        <v>0</v>
      </c>
      <c r="K877" s="7">
        <v>0</v>
      </c>
      <c r="L877" s="7">
        <v>0</v>
      </c>
      <c r="M877" s="7">
        <v>0</v>
      </c>
      <c r="N877" s="7">
        <v>0</v>
      </c>
      <c r="O877" s="7">
        <v>0</v>
      </c>
      <c r="P877" s="7">
        <v>-30037.22</v>
      </c>
    </row>
    <row r="878" spans="1:16" x14ac:dyDescent="0.2">
      <c r="A878" s="3">
        <v>228400</v>
      </c>
      <c r="B878" s="6" t="s">
        <v>755</v>
      </c>
      <c r="C878" s="6" t="s">
        <v>854</v>
      </c>
      <c r="D878" s="7">
        <v>-8600071.4299999997</v>
      </c>
      <c r="E878" s="7">
        <v>-7572125.8300000001</v>
      </c>
      <c r="F878" s="7">
        <v>-7624601.9500000002</v>
      </c>
      <c r="G878" s="7">
        <v>-7442377.2300000004</v>
      </c>
      <c r="H878" s="7">
        <v>-7495540.1500000004</v>
      </c>
      <c r="I878" s="7">
        <v>-7518125.6100000003</v>
      </c>
      <c r="J878" s="7">
        <v>-7573566.5300000003</v>
      </c>
      <c r="K878" s="7">
        <v>-7628024.8300000001</v>
      </c>
      <c r="L878" s="7">
        <v>-7651459.7400000002</v>
      </c>
      <c r="M878" s="7">
        <v>-7693285.8200000003</v>
      </c>
      <c r="N878" s="7">
        <v>-7752070.8300000001</v>
      </c>
      <c r="O878" s="7">
        <v>-7795608.9800000004</v>
      </c>
      <c r="P878" s="7">
        <v>-7816768.5899999999</v>
      </c>
    </row>
    <row r="879" spans="1:16" x14ac:dyDescent="0.2">
      <c r="A879" s="3">
        <v>228402</v>
      </c>
      <c r="B879" s="6" t="s">
        <v>756</v>
      </c>
      <c r="C879" s="6" t="s">
        <v>853</v>
      </c>
      <c r="D879" s="7">
        <v>-3679120.68</v>
      </c>
      <c r="E879" s="7">
        <v>-3638031.44</v>
      </c>
      <c r="F879" s="7">
        <v>-3674957.44</v>
      </c>
      <c r="G879" s="7">
        <v>-3602991.82</v>
      </c>
      <c r="H879" s="7">
        <v>-3715589.82</v>
      </c>
      <c r="I879" s="7">
        <v>-3683230.85</v>
      </c>
      <c r="J879" s="7">
        <v>-3797026.85</v>
      </c>
      <c r="K879" s="7">
        <v>-3837241.85</v>
      </c>
      <c r="L879" s="7">
        <v>-3674338.68</v>
      </c>
      <c r="M879" s="7">
        <v>-3787496.68</v>
      </c>
      <c r="N879" s="7">
        <v>-3901352.68</v>
      </c>
      <c r="O879" s="7">
        <v>-3845113.81</v>
      </c>
      <c r="P879" s="7">
        <v>-3845113.81</v>
      </c>
    </row>
    <row r="880" spans="1:16" x14ac:dyDescent="0.2">
      <c r="A880" s="3">
        <v>253000</v>
      </c>
      <c r="B880" s="6" t="s">
        <v>757</v>
      </c>
      <c r="C880" s="6" t="s">
        <v>852</v>
      </c>
      <c r="D880" s="7">
        <v>14396158</v>
      </c>
      <c r="E880" s="7">
        <v>14396158</v>
      </c>
      <c r="F880" s="7">
        <v>0</v>
      </c>
      <c r="G880" s="7">
        <v>16671436</v>
      </c>
      <c r="H880" s="7">
        <v>16671436</v>
      </c>
      <c r="I880" s="7">
        <v>16671436</v>
      </c>
      <c r="J880" s="7">
        <v>13594117</v>
      </c>
      <c r="K880" s="7">
        <v>13594117</v>
      </c>
      <c r="L880" s="7">
        <v>13594117</v>
      </c>
      <c r="M880" s="7">
        <v>13288806</v>
      </c>
      <c r="N880" s="7">
        <v>13288806</v>
      </c>
      <c r="O880" s="7">
        <v>13288806</v>
      </c>
      <c r="P880" s="7">
        <v>13288806</v>
      </c>
    </row>
    <row r="881" spans="1:16" x14ac:dyDescent="0.2">
      <c r="A881" s="3">
        <v>256017</v>
      </c>
      <c r="B881" s="6" t="s">
        <v>758</v>
      </c>
      <c r="C881" s="6" t="s">
        <v>851</v>
      </c>
      <c r="D881" s="7">
        <v>0</v>
      </c>
      <c r="E881" s="7">
        <v>0</v>
      </c>
      <c r="F881" s="7">
        <v>0</v>
      </c>
      <c r="G881" s="7">
        <v>0</v>
      </c>
      <c r="H881" s="7">
        <v>0</v>
      </c>
      <c r="I881" s="7">
        <v>0</v>
      </c>
      <c r="J881" s="7">
        <v>0</v>
      </c>
      <c r="K881" s="7">
        <v>0</v>
      </c>
      <c r="L881" s="7">
        <v>0</v>
      </c>
      <c r="M881" s="7">
        <v>0</v>
      </c>
      <c r="N881" s="7">
        <v>0</v>
      </c>
      <c r="O881" s="7">
        <v>0</v>
      </c>
      <c r="P881" s="7">
        <v>0</v>
      </c>
    </row>
    <row r="882" spans="1:16" x14ac:dyDescent="0.2">
      <c r="A882" s="3">
        <v>261001</v>
      </c>
      <c r="B882" s="6" t="s">
        <v>759</v>
      </c>
      <c r="C882" s="6" t="s">
        <v>850</v>
      </c>
      <c r="D882" s="7">
        <v>-95000.320000000007</v>
      </c>
      <c r="E882" s="7">
        <v>-94228.84</v>
      </c>
      <c r="F882" s="7">
        <v>-94228.84</v>
      </c>
      <c r="G882" s="7">
        <v>-49999.75</v>
      </c>
      <c r="H882" s="7">
        <v>-52668.34</v>
      </c>
      <c r="I882" s="7">
        <v>-53457.75</v>
      </c>
      <c r="J882" s="7">
        <v>-50000.160000000003</v>
      </c>
      <c r="K882" s="7">
        <v>-52418.77</v>
      </c>
      <c r="L882" s="7">
        <v>-63127.32</v>
      </c>
      <c r="M882" s="7">
        <v>-45000.73</v>
      </c>
      <c r="N882" s="7">
        <v>-14418.14</v>
      </c>
      <c r="O882" s="7">
        <v>-23707.55</v>
      </c>
      <c r="P882" s="7">
        <v>-5000.32</v>
      </c>
    </row>
    <row r="883" spans="1:16" x14ac:dyDescent="0.2">
      <c r="A883" s="3">
        <v>262001</v>
      </c>
      <c r="B883" s="6" t="s">
        <v>760</v>
      </c>
      <c r="C883" s="6" t="s">
        <v>849</v>
      </c>
      <c r="D883" s="7">
        <v>-20000.25</v>
      </c>
      <c r="E883" s="7">
        <v>-50871.82</v>
      </c>
      <c r="F883" s="7">
        <v>-81547.820000000007</v>
      </c>
      <c r="G883" s="7">
        <v>-43999.91</v>
      </c>
      <c r="H883" s="7">
        <v>-61960.5</v>
      </c>
      <c r="I883" s="7">
        <v>-79831.09</v>
      </c>
      <c r="J883" s="7">
        <v>-48999.68</v>
      </c>
      <c r="K883" s="7">
        <v>-66960.27</v>
      </c>
      <c r="L883" s="7">
        <v>-83642.899999999994</v>
      </c>
      <c r="M883" s="7">
        <v>-29999.52</v>
      </c>
      <c r="N883" s="7">
        <v>-47550.01</v>
      </c>
      <c r="O883" s="7">
        <v>-63647.57</v>
      </c>
      <c r="P883" s="7">
        <v>-30000.16</v>
      </c>
    </row>
    <row r="884" spans="1:16" x14ac:dyDescent="0.2">
      <c r="A884" s="3">
        <v>262002</v>
      </c>
      <c r="B884" s="6" t="s">
        <v>761</v>
      </c>
      <c r="C884" s="6" t="s">
        <v>848</v>
      </c>
      <c r="D884" s="7">
        <v>-84999.48</v>
      </c>
      <c r="E884" s="7">
        <v>-75173.899999999994</v>
      </c>
      <c r="F884" s="7">
        <v>-56789.81</v>
      </c>
      <c r="G884" s="7">
        <v>-66069.94</v>
      </c>
      <c r="H884" s="7">
        <v>-52177.760000000002</v>
      </c>
      <c r="I884" s="7">
        <v>-29475.67</v>
      </c>
      <c r="J884" s="7">
        <v>-80000.149999999994</v>
      </c>
      <c r="K884" s="7">
        <v>-35688.660000000003</v>
      </c>
      <c r="L884" s="7">
        <v>-24587.99</v>
      </c>
      <c r="M884" s="7">
        <v>-70000.009999999995</v>
      </c>
      <c r="N884" s="7">
        <v>-19352.8</v>
      </c>
      <c r="O884" s="7">
        <v>-11031.97</v>
      </c>
      <c r="P884" s="7">
        <v>-59999.16</v>
      </c>
    </row>
    <row r="885" spans="1:16" x14ac:dyDescent="0.2">
      <c r="A885" s="3">
        <v>262003</v>
      </c>
      <c r="B885" s="6" t="s">
        <v>762</v>
      </c>
      <c r="C885" s="6" t="s">
        <v>847</v>
      </c>
      <c r="D885" s="7">
        <v>-75000.479999999996</v>
      </c>
      <c r="E885" s="7">
        <v>-75000.479999999996</v>
      </c>
      <c r="F885" s="7">
        <v>-75000.479999999996</v>
      </c>
      <c r="G885" s="7">
        <v>-95000.48</v>
      </c>
      <c r="H885" s="7">
        <v>-95000.48</v>
      </c>
      <c r="I885" s="7">
        <v>-95000.48</v>
      </c>
      <c r="J885" s="7">
        <v>-95000.48</v>
      </c>
      <c r="K885" s="7">
        <v>-95000.48</v>
      </c>
      <c r="L885" s="7">
        <v>-95000.48</v>
      </c>
      <c r="M885" s="7">
        <v>-40000.480000000003</v>
      </c>
      <c r="N885" s="7">
        <v>-40000.480000000003</v>
      </c>
      <c r="O885" s="7">
        <v>-40000.480000000003</v>
      </c>
      <c r="P885" s="7">
        <v>-40000.480000000003</v>
      </c>
    </row>
    <row r="886" spans="1:16" x14ac:dyDescent="0.2">
      <c r="A886" s="3">
        <v>262004</v>
      </c>
      <c r="B886" s="6" t="s">
        <v>763</v>
      </c>
      <c r="C886" s="6" t="s">
        <v>846</v>
      </c>
      <c r="D886" s="7">
        <v>239.85</v>
      </c>
      <c r="E886" s="7">
        <v>242.35</v>
      </c>
      <c r="F886" s="7">
        <v>242.35</v>
      </c>
      <c r="G886" s="7">
        <v>242.35</v>
      </c>
      <c r="H886" s="7">
        <v>242.35</v>
      </c>
      <c r="I886" s="7">
        <v>242.35</v>
      </c>
      <c r="J886" s="7">
        <v>242.35</v>
      </c>
      <c r="K886" s="7">
        <v>242.35</v>
      </c>
      <c r="L886" s="7">
        <v>242.35</v>
      </c>
      <c r="M886" s="7">
        <v>1656.55</v>
      </c>
      <c r="N886" s="7">
        <v>1656.55</v>
      </c>
      <c r="O886" s="7">
        <v>1656.55</v>
      </c>
      <c r="P886" s="7">
        <v>1656.55</v>
      </c>
    </row>
    <row r="887" spans="1:16" x14ac:dyDescent="0.2">
      <c r="A887" s="3">
        <v>262140</v>
      </c>
      <c r="B887" s="6" t="s">
        <v>764</v>
      </c>
      <c r="C887" s="6" t="s">
        <v>845</v>
      </c>
      <c r="D887" s="7">
        <v>-72847177.890000001</v>
      </c>
      <c r="E887" s="7">
        <v>-72847177.890000001</v>
      </c>
      <c r="F887" s="7">
        <v>-72847177.890000001</v>
      </c>
      <c r="G887" s="7">
        <v>-73670177.890000001</v>
      </c>
      <c r="H887" s="7">
        <v>-73670177.890000001</v>
      </c>
      <c r="I887" s="7">
        <v>-73670177.890000001</v>
      </c>
      <c r="J887" s="7">
        <v>-74506177.890000001</v>
      </c>
      <c r="K887" s="7">
        <v>-74506177.890000001</v>
      </c>
      <c r="L887" s="7">
        <v>-74506177.890000001</v>
      </c>
      <c r="M887" s="7">
        <v>-74946177.890000001</v>
      </c>
      <c r="N887" s="7">
        <v>-74946177.890000001</v>
      </c>
      <c r="O887" s="7">
        <v>-74946177.890000001</v>
      </c>
      <c r="P887" s="7">
        <v>-74946177.890000001</v>
      </c>
    </row>
    <row r="888" spans="1:16" x14ac:dyDescent="0.2">
      <c r="A888" s="3">
        <v>262141</v>
      </c>
      <c r="B888" s="6" t="s">
        <v>765</v>
      </c>
      <c r="C888" s="6" t="s">
        <v>844</v>
      </c>
      <c r="D888" s="7">
        <v>0</v>
      </c>
      <c r="E888" s="7">
        <v>0</v>
      </c>
      <c r="F888" s="7">
        <v>0</v>
      </c>
      <c r="G888" s="7">
        <v>0</v>
      </c>
      <c r="H888" s="7">
        <v>0</v>
      </c>
      <c r="I888" s="7">
        <v>0</v>
      </c>
      <c r="J888" s="7">
        <v>0</v>
      </c>
      <c r="K888" s="7">
        <v>0</v>
      </c>
      <c r="L888" s="7">
        <v>0</v>
      </c>
      <c r="M888" s="7">
        <v>0</v>
      </c>
      <c r="N888" s="7">
        <v>0</v>
      </c>
      <c r="O888" s="7">
        <v>0</v>
      </c>
      <c r="P888" s="7">
        <v>0</v>
      </c>
    </row>
    <row r="889" spans="1:16" x14ac:dyDescent="0.2">
      <c r="A889" s="3">
        <v>262143</v>
      </c>
      <c r="B889" s="6" t="s">
        <v>766</v>
      </c>
      <c r="C889" s="6" t="s">
        <v>843</v>
      </c>
      <c r="D889" s="7">
        <v>-2907752.85</v>
      </c>
      <c r="E889" s="7">
        <v>-2907752.85</v>
      </c>
      <c r="F889" s="7">
        <v>-2907752.85</v>
      </c>
      <c r="G889" s="7">
        <v>-3107752.85</v>
      </c>
      <c r="H889" s="7">
        <v>-3107752.85</v>
      </c>
      <c r="I889" s="7">
        <v>-3107752.85</v>
      </c>
      <c r="J889" s="7">
        <v>-3107752.85</v>
      </c>
      <c r="K889" s="7">
        <v>-3107752.85</v>
      </c>
      <c r="L889" s="7">
        <v>-3107752.85</v>
      </c>
      <c r="M889" s="7">
        <v>-3107752.85</v>
      </c>
      <c r="N889" s="7">
        <v>-3107752.85</v>
      </c>
      <c r="O889" s="7">
        <v>-3107752.85</v>
      </c>
      <c r="P889" s="7">
        <v>-3107752.85</v>
      </c>
    </row>
    <row r="890" spans="1:16" x14ac:dyDescent="0.2">
      <c r="A890" s="3">
        <v>262144</v>
      </c>
      <c r="B890" s="6" t="s">
        <v>767</v>
      </c>
      <c r="C890" s="6" t="s">
        <v>842</v>
      </c>
      <c r="D890" s="7">
        <v>-16745169.609999999</v>
      </c>
      <c r="E890" s="7">
        <v>-16745169.609999999</v>
      </c>
      <c r="F890" s="7">
        <v>-16745169.609999999</v>
      </c>
      <c r="G890" s="7">
        <v>-16910169.609999999</v>
      </c>
      <c r="H890" s="7">
        <v>-16910169.609999999</v>
      </c>
      <c r="I890" s="7">
        <v>-16910169.609999999</v>
      </c>
      <c r="J890" s="7">
        <v>-16910169.609999999</v>
      </c>
      <c r="K890" s="7">
        <v>-16910169.609999999</v>
      </c>
      <c r="L890" s="7">
        <v>-16910169.609999999</v>
      </c>
      <c r="M890" s="7">
        <v>-16910169.609999999</v>
      </c>
      <c r="N890" s="7">
        <v>-16910169.609999999</v>
      </c>
      <c r="O890" s="7">
        <v>-16910169.609999999</v>
      </c>
      <c r="P890" s="7">
        <v>-16910169.609999999</v>
      </c>
    </row>
    <row r="891" spans="1:16" x14ac:dyDescent="0.2">
      <c r="A891" s="3">
        <v>262145</v>
      </c>
      <c r="B891" s="6" t="s">
        <v>768</v>
      </c>
      <c r="C891" s="6" t="s">
        <v>841</v>
      </c>
      <c r="D891" s="7">
        <v>-200000</v>
      </c>
      <c r="E891" s="7">
        <v>-200000</v>
      </c>
      <c r="F891" s="7">
        <v>-200000</v>
      </c>
      <c r="G891" s="7">
        <v>-200000</v>
      </c>
      <c r="H891" s="7">
        <v>-200000</v>
      </c>
      <c r="I891" s="7">
        <v>-200000</v>
      </c>
      <c r="J891" s="7">
        <v>-200000</v>
      </c>
      <c r="K891" s="7">
        <v>-200000</v>
      </c>
      <c r="L891" s="7">
        <v>-200000</v>
      </c>
      <c r="M891" s="7">
        <v>-200000</v>
      </c>
      <c r="N891" s="7">
        <v>-200000</v>
      </c>
      <c r="O891" s="7">
        <v>-200000</v>
      </c>
      <c r="P891" s="7">
        <v>-200000</v>
      </c>
    </row>
    <row r="892" spans="1:16" x14ac:dyDescent="0.2">
      <c r="A892" s="3">
        <v>262146</v>
      </c>
      <c r="B892" s="6" t="s">
        <v>769</v>
      </c>
      <c r="C892" s="6" t="s">
        <v>840</v>
      </c>
      <c r="D892" s="7">
        <v>-9888016.9199999999</v>
      </c>
      <c r="E892" s="7">
        <v>-9888016.9199999999</v>
      </c>
      <c r="F892" s="7">
        <v>-9888016.9199999999</v>
      </c>
      <c r="G892" s="7">
        <v>-9888016.9199999999</v>
      </c>
      <c r="H892" s="7">
        <v>-9888016.9199999999</v>
      </c>
      <c r="I892" s="7">
        <v>-9888016.9199999999</v>
      </c>
      <c r="J892" s="7">
        <v>-9888016.9199999999</v>
      </c>
      <c r="K892" s="7">
        <v>-9888016.9199999999</v>
      </c>
      <c r="L892" s="7">
        <v>-9888016.9199999999</v>
      </c>
      <c r="M892" s="7">
        <v>-9888016.9199999999</v>
      </c>
      <c r="N892" s="7">
        <v>-9888016.9199999999</v>
      </c>
      <c r="O892" s="7">
        <v>-9888016.9199999999</v>
      </c>
      <c r="P892" s="7">
        <v>-9888016.9199999999</v>
      </c>
    </row>
    <row r="893" spans="1:16" x14ac:dyDescent="0.2">
      <c r="A893" s="3">
        <v>262147</v>
      </c>
      <c r="B893" s="6" t="s">
        <v>770</v>
      </c>
      <c r="C893" s="6" t="s">
        <v>839</v>
      </c>
      <c r="D893" s="7">
        <v>-549815.49</v>
      </c>
      <c r="E893" s="7">
        <v>-549815.49</v>
      </c>
      <c r="F893" s="7">
        <v>-549815.49</v>
      </c>
      <c r="G893" s="7">
        <v>-549815.49</v>
      </c>
      <c r="H893" s="7">
        <v>-549815.49</v>
      </c>
      <c r="I893" s="7">
        <v>-549815.49</v>
      </c>
      <c r="J893" s="7">
        <v>-601815.49</v>
      </c>
      <c r="K893" s="7">
        <v>-601815.49</v>
      </c>
      <c r="L893" s="7">
        <v>-601815.49</v>
      </c>
      <c r="M893" s="7">
        <v>-613645.49</v>
      </c>
      <c r="N893" s="7">
        <v>-613645.49</v>
      </c>
      <c r="O893" s="7">
        <v>-613645.49</v>
      </c>
      <c r="P893" s="7">
        <v>-613645.49</v>
      </c>
    </row>
    <row r="894" spans="1:16" x14ac:dyDescent="0.2">
      <c r="A894" s="3">
        <v>262148</v>
      </c>
      <c r="B894" s="6" t="s">
        <v>771</v>
      </c>
      <c r="C894" s="6" t="s">
        <v>838</v>
      </c>
      <c r="D894" s="7">
        <v>-1937539.04</v>
      </c>
      <c r="E894" s="7">
        <v>-1937539.04</v>
      </c>
      <c r="F894" s="7">
        <v>-1937539.04</v>
      </c>
      <c r="G894" s="7">
        <v>-1937539.04</v>
      </c>
      <c r="H894" s="7">
        <v>-1937539.04</v>
      </c>
      <c r="I894" s="7">
        <v>-1937539.04</v>
      </c>
      <c r="J894" s="7">
        <v>-1937539.04</v>
      </c>
      <c r="K894" s="7">
        <v>-1937539.04</v>
      </c>
      <c r="L894" s="7">
        <v>-1937539.04</v>
      </c>
      <c r="M894" s="7">
        <v>-2012539.04</v>
      </c>
      <c r="N894" s="7">
        <v>-2012539.04</v>
      </c>
      <c r="O894" s="7">
        <v>-2012539.04</v>
      </c>
      <c r="P894" s="7">
        <v>-2012539.04</v>
      </c>
    </row>
    <row r="895" spans="1:16" x14ac:dyDescent="0.2">
      <c r="A895" s="3">
        <v>262149</v>
      </c>
      <c r="B895" s="6" t="s">
        <v>772</v>
      </c>
      <c r="C895" s="6" t="s">
        <v>837</v>
      </c>
      <c r="D895" s="7">
        <v>-138482.01999999999</v>
      </c>
      <c r="E895" s="7">
        <v>-138482.01999999999</v>
      </c>
      <c r="F895" s="7">
        <v>-138482.01999999999</v>
      </c>
      <c r="G895" s="7">
        <v>0</v>
      </c>
      <c r="H895" s="7">
        <v>0</v>
      </c>
      <c r="I895" s="7">
        <v>0</v>
      </c>
      <c r="J895" s="7">
        <v>-15000</v>
      </c>
      <c r="K895" s="7">
        <v>-15000</v>
      </c>
      <c r="L895" s="7">
        <v>-15000</v>
      </c>
      <c r="M895" s="7">
        <v>-15000</v>
      </c>
      <c r="N895" s="7">
        <v>-15000</v>
      </c>
      <c r="O895" s="7">
        <v>-15000</v>
      </c>
      <c r="P895" s="7">
        <v>-15000</v>
      </c>
    </row>
    <row r="896" spans="1:16" x14ac:dyDescent="0.2">
      <c r="A896" s="3">
        <v>262150</v>
      </c>
      <c r="B896" s="6" t="s">
        <v>773</v>
      </c>
      <c r="C896" s="6" t="s">
        <v>836</v>
      </c>
      <c r="D896" s="7">
        <v>22559804.09</v>
      </c>
      <c r="E896" s="7">
        <v>22559804.09</v>
      </c>
      <c r="F896" s="7">
        <v>22559804.09</v>
      </c>
      <c r="G896" s="7">
        <v>23852684.859999999</v>
      </c>
      <c r="H896" s="7">
        <v>23852684.859999999</v>
      </c>
      <c r="I896" s="7">
        <v>23852684.859999999</v>
      </c>
      <c r="J896" s="7">
        <v>24948287.399999999</v>
      </c>
      <c r="K896" s="7">
        <v>24948287.399999999</v>
      </c>
      <c r="L896" s="7">
        <v>24948287.399999999</v>
      </c>
      <c r="M896" s="7">
        <v>26505764.010000002</v>
      </c>
      <c r="N896" s="7">
        <v>26505764.010000002</v>
      </c>
      <c r="O896" s="7">
        <v>26505764.010000002</v>
      </c>
      <c r="P896" s="7">
        <v>26505764.010000002</v>
      </c>
    </row>
    <row r="897" spans="1:16" x14ac:dyDescent="0.2">
      <c r="A897" s="3">
        <v>262151</v>
      </c>
      <c r="B897" s="6" t="s">
        <v>774</v>
      </c>
      <c r="C897" s="6" t="s">
        <v>835</v>
      </c>
      <c r="D897" s="7">
        <v>1986346.63</v>
      </c>
      <c r="E897" s="7">
        <v>1986346.63</v>
      </c>
      <c r="F897" s="7">
        <v>1986346.63</v>
      </c>
      <c r="G897" s="7">
        <v>2086440.26</v>
      </c>
      <c r="H897" s="7">
        <v>2086440.26</v>
      </c>
      <c r="I897" s="7">
        <v>2086440.26</v>
      </c>
      <c r="J897" s="7">
        <v>2200854.14</v>
      </c>
      <c r="K897" s="7">
        <v>2200854.14</v>
      </c>
      <c r="L897" s="7">
        <v>2200854.14</v>
      </c>
      <c r="M897" s="7">
        <v>2273119.2000000002</v>
      </c>
      <c r="N897" s="7">
        <v>2273119.2000000002</v>
      </c>
      <c r="O897" s="7">
        <v>2273119.2000000002</v>
      </c>
      <c r="P897" s="7">
        <v>2273119.2000000002</v>
      </c>
    </row>
    <row r="898" spans="1:16" x14ac:dyDescent="0.2">
      <c r="A898" s="3">
        <v>262152</v>
      </c>
      <c r="B898" s="6" t="s">
        <v>775</v>
      </c>
      <c r="C898" s="6" t="s">
        <v>834</v>
      </c>
      <c r="D898" s="7">
        <v>8949898.4299999997</v>
      </c>
      <c r="E898" s="7">
        <v>8949898.4299999997</v>
      </c>
      <c r="F898" s="7">
        <v>8949898.4299999997</v>
      </c>
      <c r="G898" s="7">
        <v>9152425.2400000002</v>
      </c>
      <c r="H898" s="7">
        <v>9152425.2400000002</v>
      </c>
      <c r="I898" s="7">
        <v>9152425.2400000002</v>
      </c>
      <c r="J898" s="7">
        <v>9612737.5800000001</v>
      </c>
      <c r="K898" s="7">
        <v>9612737.5800000001</v>
      </c>
      <c r="L898" s="7">
        <v>9612737.5800000001</v>
      </c>
      <c r="M898" s="7">
        <v>9903251.1699999999</v>
      </c>
      <c r="N898" s="7">
        <v>9903251.1699999999</v>
      </c>
      <c r="O898" s="7">
        <v>9903251.1699999999</v>
      </c>
      <c r="P898" s="7">
        <v>9903251.1699999999</v>
      </c>
    </row>
    <row r="899" spans="1:16" x14ac:dyDescent="0.2">
      <c r="A899" s="3">
        <v>262153</v>
      </c>
      <c r="B899" s="6" t="s">
        <v>776</v>
      </c>
      <c r="C899" s="6" t="s">
        <v>833</v>
      </c>
      <c r="D899" s="7">
        <v>9594478.2899999991</v>
      </c>
      <c r="E899" s="7">
        <v>9594478.2899999991</v>
      </c>
      <c r="F899" s="7">
        <v>9594478.2899999991</v>
      </c>
      <c r="G899" s="7">
        <v>9597974.4800000004</v>
      </c>
      <c r="H899" s="7">
        <v>9597974.4800000004</v>
      </c>
      <c r="I899" s="7">
        <v>9597974.4800000004</v>
      </c>
      <c r="J899" s="7">
        <v>9597974.4800000004</v>
      </c>
      <c r="K899" s="7">
        <v>9597974.4800000004</v>
      </c>
      <c r="L899" s="7">
        <v>9597974.4800000004</v>
      </c>
      <c r="M899" s="7">
        <v>9597974.4800000004</v>
      </c>
      <c r="N899" s="7">
        <v>9597974.4800000004</v>
      </c>
      <c r="O899" s="7">
        <v>9597974.4800000004</v>
      </c>
      <c r="P899" s="7">
        <v>9597974.4800000004</v>
      </c>
    </row>
    <row r="900" spans="1:16" x14ac:dyDescent="0.2">
      <c r="A900" s="3">
        <v>262154</v>
      </c>
      <c r="B900" s="6" t="s">
        <v>777</v>
      </c>
      <c r="C900" s="6" t="s">
        <v>832</v>
      </c>
      <c r="D900" s="7">
        <v>68493.19</v>
      </c>
      <c r="E900" s="7">
        <v>68493.19</v>
      </c>
      <c r="F900" s="7">
        <v>68493.19</v>
      </c>
      <c r="G900" s="7">
        <v>68493.19</v>
      </c>
      <c r="H900" s="7">
        <v>68493.19</v>
      </c>
      <c r="I900" s="7">
        <v>68493.19</v>
      </c>
      <c r="J900" s="7">
        <v>68493.19</v>
      </c>
      <c r="K900" s="7">
        <v>68493.19</v>
      </c>
      <c r="L900" s="7">
        <v>68493.19</v>
      </c>
      <c r="M900" s="7">
        <v>68493.19</v>
      </c>
      <c r="N900" s="7">
        <v>68493.19</v>
      </c>
      <c r="O900" s="7">
        <v>68493.19</v>
      </c>
      <c r="P900" s="7">
        <v>68493.19</v>
      </c>
    </row>
    <row r="901" spans="1:16" x14ac:dyDescent="0.2">
      <c r="A901" s="3">
        <v>262155</v>
      </c>
      <c r="B901" s="6" t="s">
        <v>778</v>
      </c>
      <c r="C901" s="6" t="s">
        <v>831</v>
      </c>
      <c r="D901" s="7">
        <v>839715.45</v>
      </c>
      <c r="E901" s="7">
        <v>839715.45</v>
      </c>
      <c r="F901" s="7">
        <v>839715.45</v>
      </c>
      <c r="G901" s="7">
        <v>990506.19</v>
      </c>
      <c r="H901" s="7">
        <v>990506.19</v>
      </c>
      <c r="I901" s="7">
        <v>990506.19</v>
      </c>
      <c r="J901" s="7">
        <v>1114082.08</v>
      </c>
      <c r="K901" s="7">
        <v>1114082.08</v>
      </c>
      <c r="L901" s="7">
        <v>1114082.08</v>
      </c>
      <c r="M901" s="7">
        <v>1246597.71</v>
      </c>
      <c r="N901" s="7">
        <v>1246597.71</v>
      </c>
      <c r="O901" s="7">
        <v>1246597.71</v>
      </c>
      <c r="P901" s="7">
        <v>1246597.71</v>
      </c>
    </row>
    <row r="902" spans="1:16" x14ac:dyDescent="0.2">
      <c r="A902" s="3">
        <v>262156</v>
      </c>
      <c r="B902" s="6" t="s">
        <v>779</v>
      </c>
      <c r="C902" s="6" t="s">
        <v>830</v>
      </c>
      <c r="D902" s="7">
        <v>14982.33</v>
      </c>
      <c r="E902" s="7">
        <v>14982.33</v>
      </c>
      <c r="F902" s="7">
        <v>14982.33</v>
      </c>
      <c r="G902" s="7">
        <v>14982.33</v>
      </c>
      <c r="H902" s="7">
        <v>14982.33</v>
      </c>
      <c r="I902" s="7">
        <v>14982.33</v>
      </c>
      <c r="J902" s="7">
        <v>14982.33</v>
      </c>
      <c r="K902" s="7">
        <v>14982.33</v>
      </c>
      <c r="L902" s="7">
        <v>14982.33</v>
      </c>
      <c r="M902" s="7">
        <v>14982.33</v>
      </c>
      <c r="N902" s="7">
        <v>14982.33</v>
      </c>
      <c r="O902" s="7">
        <v>14982.33</v>
      </c>
      <c r="P902" s="7">
        <v>14982.33</v>
      </c>
    </row>
    <row r="903" spans="1:16" x14ac:dyDescent="0.2">
      <c r="A903" s="3">
        <v>262157</v>
      </c>
      <c r="B903" s="6" t="s">
        <v>780</v>
      </c>
      <c r="C903" s="6" t="s">
        <v>829</v>
      </c>
      <c r="D903" s="7">
        <v>34869.699999999997</v>
      </c>
      <c r="E903" s="7">
        <v>34869.699999999997</v>
      </c>
      <c r="F903" s="7">
        <v>34869.699999999997</v>
      </c>
      <c r="G903" s="7">
        <v>44041.07</v>
      </c>
      <c r="H903" s="7">
        <v>44041.07</v>
      </c>
      <c r="I903" s="7">
        <v>44041.07</v>
      </c>
      <c r="J903" s="7">
        <v>53645.26</v>
      </c>
      <c r="K903" s="7">
        <v>53645.26</v>
      </c>
      <c r="L903" s="7">
        <v>53645.26</v>
      </c>
      <c r="M903" s="7">
        <v>78507.75</v>
      </c>
      <c r="N903" s="7">
        <v>78507.75</v>
      </c>
      <c r="O903" s="7">
        <v>78507.75</v>
      </c>
      <c r="P903" s="7">
        <v>78507.75</v>
      </c>
    </row>
    <row r="904" spans="1:16" x14ac:dyDescent="0.2">
      <c r="A904" s="3">
        <v>262159</v>
      </c>
      <c r="B904" s="6" t="s">
        <v>781</v>
      </c>
      <c r="C904" s="6" t="s">
        <v>828</v>
      </c>
      <c r="D904" s="7">
        <v>147802.67000000001</v>
      </c>
      <c r="E904" s="7">
        <v>147802.67000000001</v>
      </c>
      <c r="F904" s="7">
        <v>147802.67000000001</v>
      </c>
      <c r="G904" s="7">
        <v>0</v>
      </c>
      <c r="H904" s="7">
        <v>0</v>
      </c>
      <c r="I904" s="7">
        <v>0</v>
      </c>
      <c r="J904" s="7">
        <v>0</v>
      </c>
      <c r="K904" s="7">
        <v>0</v>
      </c>
      <c r="L904" s="7">
        <v>0</v>
      </c>
      <c r="M904" s="7">
        <v>4958.3100000000004</v>
      </c>
      <c r="N904" s="7">
        <v>4958.3100000000004</v>
      </c>
      <c r="O904" s="7">
        <v>4958.3100000000004</v>
      </c>
      <c r="P904" s="7">
        <v>4958.3100000000004</v>
      </c>
    </row>
    <row r="905" spans="1:16" x14ac:dyDescent="0.2">
      <c r="A905" s="3">
        <v>262161</v>
      </c>
      <c r="B905" s="6" t="s">
        <v>782</v>
      </c>
      <c r="C905" s="6" t="s">
        <v>827</v>
      </c>
      <c r="D905" s="7">
        <v>0</v>
      </c>
      <c r="E905" s="7">
        <v>0</v>
      </c>
      <c r="F905" s="7">
        <v>0</v>
      </c>
      <c r="G905" s="7">
        <v>0</v>
      </c>
      <c r="H905" s="7">
        <v>0</v>
      </c>
      <c r="I905" s="7">
        <v>0</v>
      </c>
      <c r="J905" s="7">
        <v>0</v>
      </c>
      <c r="K905" s="7">
        <v>0</v>
      </c>
      <c r="L905" s="7">
        <v>0</v>
      </c>
      <c r="M905" s="7">
        <v>0</v>
      </c>
      <c r="N905" s="7">
        <v>0</v>
      </c>
      <c r="O905" s="7">
        <v>0</v>
      </c>
      <c r="P905" s="7">
        <v>0</v>
      </c>
    </row>
    <row r="906" spans="1:16" x14ac:dyDescent="0.2">
      <c r="A906" s="3">
        <v>263002</v>
      </c>
      <c r="B906" s="6" t="s">
        <v>783</v>
      </c>
      <c r="C906" s="6" t="s">
        <v>826</v>
      </c>
      <c r="D906" s="7">
        <v>-3023333.29</v>
      </c>
      <c r="E906" s="7">
        <v>-3171086.97</v>
      </c>
      <c r="F906" s="7">
        <v>-3377266.42</v>
      </c>
      <c r="G906" s="7">
        <v>-3443912.05</v>
      </c>
      <c r="H906" s="7">
        <v>-3545160.85</v>
      </c>
      <c r="I906" s="7">
        <v>-3573394.87</v>
      </c>
      <c r="J906" s="7">
        <v>-3637477.78</v>
      </c>
      <c r="K906" s="7">
        <v>-3495727.03</v>
      </c>
      <c r="L906" s="7">
        <v>-3475031.96</v>
      </c>
      <c r="M906" s="7">
        <v>-3391118.25</v>
      </c>
      <c r="N906" s="7">
        <v>-3506940.72</v>
      </c>
      <c r="O906" s="7">
        <v>-3392798.22</v>
      </c>
      <c r="P906" s="7">
        <v>-3083598.52</v>
      </c>
    </row>
    <row r="907" spans="1:16" x14ac:dyDescent="0.2">
      <c r="A907" s="3">
        <v>263012</v>
      </c>
      <c r="B907" s="6" t="s">
        <v>783</v>
      </c>
      <c r="C907" s="6" t="s">
        <v>825</v>
      </c>
      <c r="D907" s="7">
        <v>0</v>
      </c>
      <c r="E907" s="7">
        <v>0</v>
      </c>
      <c r="F907" s="7">
        <v>0</v>
      </c>
      <c r="G907" s="7">
        <v>0</v>
      </c>
      <c r="H907" s="7">
        <v>0</v>
      </c>
      <c r="I907" s="7">
        <v>0</v>
      </c>
      <c r="J907" s="7">
        <v>0</v>
      </c>
      <c r="K907" s="7">
        <v>0</v>
      </c>
      <c r="L907" s="7">
        <v>0</v>
      </c>
      <c r="M907" s="7">
        <v>0</v>
      </c>
      <c r="N907" s="7">
        <v>0</v>
      </c>
      <c r="O907" s="7">
        <v>0</v>
      </c>
      <c r="P907" s="7">
        <v>0</v>
      </c>
    </row>
    <row r="908" spans="1:16" x14ac:dyDescent="0.2">
      <c r="D908" s="1">
        <f t="shared" ref="D908:P908" si="3">SUM(D326:D907)</f>
        <v>-2529409619.4200015</v>
      </c>
      <c r="E908" s="1">
        <f t="shared" si="3"/>
        <v>-2482070183.8499994</v>
      </c>
      <c r="F908" s="1">
        <f t="shared" si="3"/>
        <v>-2477776265.5600009</v>
      </c>
      <c r="G908" s="1">
        <f t="shared" si="3"/>
        <v>-2505916859.1099987</v>
      </c>
      <c r="H908" s="1">
        <f t="shared" si="3"/>
        <v>-2500924493.1600008</v>
      </c>
      <c r="I908" s="1">
        <f t="shared" si="3"/>
        <v>-2430422377.2000008</v>
      </c>
      <c r="J908" s="1">
        <f t="shared" si="3"/>
        <v>-2456936135.6299996</v>
      </c>
      <c r="K908" s="1">
        <f t="shared" si="3"/>
        <v>-2423038917.4699993</v>
      </c>
      <c r="L908" s="1">
        <f t="shared" si="3"/>
        <v>-2430854120.7399979</v>
      </c>
      <c r="M908" s="1">
        <f t="shared" si="3"/>
        <v>-2526941398.9200006</v>
      </c>
      <c r="N908" s="1">
        <f t="shared" si="3"/>
        <v>-2546145162.0299983</v>
      </c>
      <c r="O908" s="1">
        <f t="shared" si="3"/>
        <v>-2522734889.099999</v>
      </c>
      <c r="P908" s="1">
        <f t="shared" si="3"/>
        <v>-2566984011.0199986</v>
      </c>
    </row>
    <row r="909" spans="1:16" x14ac:dyDescent="0.2">
      <c r="D909" s="1">
        <f t="shared" ref="D909:P909" si="4">+D908+D324</f>
        <v>0</v>
      </c>
      <c r="E909" s="1">
        <f t="shared" si="4"/>
        <v>0</v>
      </c>
      <c r="F909" s="1">
        <f t="shared" si="4"/>
        <v>0</v>
      </c>
      <c r="G909" s="1">
        <f t="shared" si="4"/>
        <v>0</v>
      </c>
      <c r="H909" s="1">
        <f t="shared" si="4"/>
        <v>0</v>
      </c>
      <c r="I909" s="1">
        <f t="shared" si="4"/>
        <v>0</v>
      </c>
      <c r="J909" s="1">
        <f t="shared" si="4"/>
        <v>0</v>
      </c>
      <c r="K909" s="1">
        <f t="shared" si="4"/>
        <v>0</v>
      </c>
      <c r="L909" s="1">
        <f t="shared" si="4"/>
        <v>0</v>
      </c>
      <c r="M909" s="1">
        <f t="shared" si="4"/>
        <v>0</v>
      </c>
      <c r="N909" s="1">
        <f t="shared" si="4"/>
        <v>0</v>
      </c>
      <c r="O909" s="1">
        <f t="shared" si="4"/>
        <v>0</v>
      </c>
      <c r="P909" s="1">
        <f t="shared" si="4"/>
        <v>0</v>
      </c>
    </row>
  </sheetData>
  <pageMargins left="0.75" right="0.75" top="1" bottom="1" header="0.5" footer="0.5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01"/>
  <sheetViews>
    <sheetView topLeftCell="A307" workbookViewId="0">
      <selection activeCell="D4" sqref="D4"/>
    </sheetView>
  </sheetViews>
  <sheetFormatPr defaultColWidth="9.140625" defaultRowHeight="12.75" x14ac:dyDescent="0.2"/>
  <cols>
    <col min="1" max="1" width="9.140625" style="1"/>
    <col min="2" max="2" width="31.28515625" style="1" bestFit="1" customWidth="1"/>
    <col min="3" max="15" width="14.5703125" style="1" bestFit="1" customWidth="1"/>
    <col min="16" max="16" width="13.5703125" style="1" bestFit="1" customWidth="1"/>
    <col min="17" max="16384" width="9.140625" style="1"/>
  </cols>
  <sheetData>
    <row r="1" spans="1:16" x14ac:dyDescent="0.2">
      <c r="B1" s="4" t="s">
        <v>0</v>
      </c>
      <c r="C1" s="61">
        <v>0.89542587617322422</v>
      </c>
    </row>
    <row r="2" spans="1:16" x14ac:dyDescent="0.2">
      <c r="C2" s="1">
        <f>+C8+C10</f>
        <v>2233795102.79</v>
      </c>
      <c r="D2" s="1">
        <f t="shared" ref="D2:O2" si="0">+D8+D10</f>
        <v>2242870106.9400001</v>
      </c>
      <c r="E2" s="1">
        <f t="shared" si="0"/>
        <v>2247182720.02</v>
      </c>
      <c r="F2" s="1">
        <f t="shared" si="0"/>
        <v>2249927277.71</v>
      </c>
      <c r="G2" s="1">
        <f t="shared" si="0"/>
        <v>2253314308.1799998</v>
      </c>
      <c r="H2" s="1">
        <f t="shared" si="0"/>
        <v>2257538019.5500002</v>
      </c>
      <c r="I2" s="1">
        <f t="shared" si="0"/>
        <v>2267211631.9400001</v>
      </c>
      <c r="J2" s="1">
        <f t="shared" si="0"/>
        <v>2272033801.1700001</v>
      </c>
      <c r="K2" s="1">
        <f t="shared" si="0"/>
        <v>2276585292.4699998</v>
      </c>
      <c r="L2" s="1">
        <f t="shared" si="0"/>
        <v>2282591871.1399999</v>
      </c>
      <c r="M2" s="1">
        <f t="shared" si="0"/>
        <v>2287819400.9899998</v>
      </c>
      <c r="N2" s="1">
        <f t="shared" si="0"/>
        <v>2295963034.3800001</v>
      </c>
      <c r="O2" s="1">
        <f t="shared" si="0"/>
        <v>2301566607.6300001</v>
      </c>
    </row>
    <row r="3" spans="1:16" x14ac:dyDescent="0.2">
      <c r="B3" s="5" t="s">
        <v>1</v>
      </c>
      <c r="C3" s="1">
        <f>+$C$1*C2</f>
        <v>2000197937.1071932</v>
      </c>
      <c r="D3" s="1">
        <f t="shared" ref="D3:O3" si="1">+$C$1*D2</f>
        <v>2008323930.6494827</v>
      </c>
      <c r="E3" s="1">
        <f t="shared" si="1"/>
        <v>2012185555.9952376</v>
      </c>
      <c r="F3" s="1">
        <f t="shared" si="1"/>
        <v>2014643103.9695139</v>
      </c>
      <c r="G3" s="1">
        <f t="shared" si="1"/>
        <v>2017675938.695739</v>
      </c>
      <c r="H3" s="1">
        <f t="shared" si="1"/>
        <v>2021457959.1499243</v>
      </c>
      <c r="I3" s="1">
        <f t="shared" si="1"/>
        <v>2030119962</v>
      </c>
      <c r="J3" s="1">
        <f t="shared" si="1"/>
        <v>2034437857.1078284</v>
      </c>
      <c r="K3" s="1">
        <f t="shared" si="1"/>
        <v>2038513380.1930256</v>
      </c>
      <c r="L3" s="1">
        <f t="shared" si="1"/>
        <v>2043891826.1614137</v>
      </c>
      <c r="M3" s="1">
        <f t="shared" si="1"/>
        <v>2048572691.6575716</v>
      </c>
      <c r="N3" s="1">
        <f t="shared" si="1"/>
        <v>2055864711.7210462</v>
      </c>
      <c r="O3" s="1">
        <f t="shared" si="1"/>
        <v>2060882296.2081282</v>
      </c>
      <c r="P3" s="1">
        <f>ROUND((((O3+C3)/2)+SUM(D3:N3))/12,0)</f>
        <v>2029685586</v>
      </c>
    </row>
    <row r="4" spans="1:16" x14ac:dyDescent="0.2">
      <c r="B4" s="5" t="s">
        <v>2</v>
      </c>
    </row>
    <row r="6" spans="1:16" x14ac:dyDescent="0.2">
      <c r="B6" s="2"/>
      <c r="C6" s="6" t="s">
        <v>3</v>
      </c>
      <c r="D6" s="6" t="s">
        <v>3</v>
      </c>
      <c r="E6" s="6" t="s">
        <v>3</v>
      </c>
      <c r="F6" s="6" t="s">
        <v>3</v>
      </c>
      <c r="G6" s="6" t="s">
        <v>3</v>
      </c>
      <c r="H6" s="6" t="s">
        <v>3</v>
      </c>
      <c r="I6" s="6" t="s">
        <v>3</v>
      </c>
      <c r="J6" s="6" t="s">
        <v>3</v>
      </c>
      <c r="K6" s="6" t="s">
        <v>3</v>
      </c>
      <c r="L6" s="6" t="s">
        <v>3</v>
      </c>
      <c r="M6" s="6" t="s">
        <v>3</v>
      </c>
      <c r="N6" s="6" t="s">
        <v>3</v>
      </c>
      <c r="O6" s="6" t="s">
        <v>3</v>
      </c>
    </row>
    <row r="7" spans="1:16" x14ac:dyDescent="0.2">
      <c r="B7" s="6" t="s">
        <v>16</v>
      </c>
      <c r="C7" s="6" t="s">
        <v>4</v>
      </c>
      <c r="D7" s="6" t="s">
        <v>5</v>
      </c>
      <c r="E7" s="6" t="s">
        <v>6</v>
      </c>
      <c r="F7" s="6" t="s">
        <v>7</v>
      </c>
      <c r="G7" s="6" t="s">
        <v>8</v>
      </c>
      <c r="H7" s="6" t="s">
        <v>9</v>
      </c>
      <c r="I7" s="6" t="s">
        <v>10</v>
      </c>
      <c r="J7" s="6" t="s">
        <v>11</v>
      </c>
      <c r="K7" s="6" t="s">
        <v>12</v>
      </c>
      <c r="L7" s="6" t="s">
        <v>13</v>
      </c>
      <c r="M7" s="6" t="s">
        <v>14</v>
      </c>
      <c r="N7" s="6" t="s">
        <v>15</v>
      </c>
      <c r="O7" s="6" t="s">
        <v>824</v>
      </c>
    </row>
    <row r="8" spans="1:16" x14ac:dyDescent="0.2">
      <c r="A8" s="3">
        <v>101000</v>
      </c>
      <c r="B8" s="6" t="s">
        <v>17</v>
      </c>
      <c r="C8" s="7">
        <v>2033988905.79</v>
      </c>
      <c r="D8" s="7">
        <v>2034770470.0999999</v>
      </c>
      <c r="E8" s="7">
        <v>2035483780</v>
      </c>
      <c r="F8" s="7">
        <v>2036953558.5899999</v>
      </c>
      <c r="G8" s="7">
        <v>2040656838.2</v>
      </c>
      <c r="H8" s="7">
        <v>2043043923.6500001</v>
      </c>
      <c r="I8" s="7">
        <v>2043410459.1900001</v>
      </c>
      <c r="J8" s="7">
        <v>2044541699.21</v>
      </c>
      <c r="K8" s="7">
        <v>2045569787.3499999</v>
      </c>
      <c r="L8" s="7">
        <v>2046535483.27</v>
      </c>
      <c r="M8" s="7">
        <v>2047432704.3399999</v>
      </c>
      <c r="N8" s="7">
        <v>2048001580</v>
      </c>
      <c r="O8" s="7">
        <v>2048777447.4400001</v>
      </c>
    </row>
    <row r="9" spans="1:16" x14ac:dyDescent="0.2">
      <c r="A9" s="3">
        <v>105000</v>
      </c>
      <c r="B9" s="6" t="s">
        <v>18</v>
      </c>
      <c r="C9" s="7">
        <v>127920.77</v>
      </c>
      <c r="D9" s="7">
        <v>127920.77</v>
      </c>
      <c r="E9" s="7">
        <v>127920.77</v>
      </c>
      <c r="F9" s="7">
        <v>127920.77</v>
      </c>
      <c r="G9" s="7">
        <v>127920.77</v>
      </c>
      <c r="H9" s="7">
        <v>127920.77</v>
      </c>
      <c r="I9" s="7">
        <v>127920.77</v>
      </c>
      <c r="J9" s="7">
        <v>127920.77</v>
      </c>
      <c r="K9" s="7">
        <v>127920.77</v>
      </c>
      <c r="L9" s="7">
        <v>127920.77</v>
      </c>
      <c r="M9" s="7">
        <v>127920.77</v>
      </c>
      <c r="N9" s="7">
        <v>265632.77</v>
      </c>
      <c r="O9" s="7">
        <v>265632.77</v>
      </c>
    </row>
    <row r="10" spans="1:16" x14ac:dyDescent="0.2">
      <c r="A10" s="3">
        <v>106000</v>
      </c>
      <c r="B10" s="6" t="s">
        <v>19</v>
      </c>
      <c r="C10" s="7">
        <v>199806197</v>
      </c>
      <c r="D10" s="7">
        <v>208099636.84</v>
      </c>
      <c r="E10" s="7">
        <v>211698940.02000001</v>
      </c>
      <c r="F10" s="7">
        <v>212973719.12</v>
      </c>
      <c r="G10" s="7">
        <v>212657469.97999999</v>
      </c>
      <c r="H10" s="7">
        <v>214494095.90000001</v>
      </c>
      <c r="I10" s="7">
        <v>223801172.75</v>
      </c>
      <c r="J10" s="7">
        <v>227492101.96000001</v>
      </c>
      <c r="K10" s="7">
        <v>231015505.12</v>
      </c>
      <c r="L10" s="7">
        <v>236056387.87</v>
      </c>
      <c r="M10" s="7">
        <v>240386696.65000001</v>
      </c>
      <c r="N10" s="7">
        <v>247961454.38</v>
      </c>
      <c r="O10" s="7">
        <v>252789160.19</v>
      </c>
    </row>
    <row r="11" spans="1:16" x14ac:dyDescent="0.2">
      <c r="A11" s="3">
        <v>107000</v>
      </c>
      <c r="B11" s="6" t="s">
        <v>20</v>
      </c>
      <c r="C11" s="7">
        <v>0</v>
      </c>
      <c r="D11" s="7">
        <v>0</v>
      </c>
      <c r="E11" s="7">
        <v>0</v>
      </c>
      <c r="F11" s="7">
        <v>0</v>
      </c>
      <c r="G11" s="7">
        <v>0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v>0</v>
      </c>
      <c r="O11" s="7">
        <v>0</v>
      </c>
    </row>
    <row r="12" spans="1:16" x14ac:dyDescent="0.2">
      <c r="A12" s="3">
        <v>107707</v>
      </c>
      <c r="B12" s="6" t="s">
        <v>21</v>
      </c>
      <c r="C12" s="7">
        <v>29324342.710000001</v>
      </c>
      <c r="D12" s="7">
        <v>24826708.899999999</v>
      </c>
      <c r="E12" s="7">
        <v>25748097.23</v>
      </c>
      <c r="F12" s="7">
        <v>28464153.190000001</v>
      </c>
      <c r="G12" s="7">
        <v>31071411.780000001</v>
      </c>
      <c r="H12" s="7">
        <v>34276030.640000001</v>
      </c>
      <c r="I12" s="7">
        <v>32813639.940000001</v>
      </c>
      <c r="J12" s="7">
        <v>34740469.710000001</v>
      </c>
      <c r="K12" s="7">
        <v>36440001.159999996</v>
      </c>
      <c r="L12" s="7">
        <v>36459442.229999997</v>
      </c>
      <c r="M12" s="7">
        <v>39156253.520000003</v>
      </c>
      <c r="N12" s="7">
        <v>35087515.049999997</v>
      </c>
      <c r="O12" s="7">
        <v>40585260.229999997</v>
      </c>
    </row>
    <row r="13" spans="1:16" x14ac:dyDescent="0.2">
      <c r="A13" s="3">
        <v>117001</v>
      </c>
      <c r="B13" s="6" t="s">
        <v>22</v>
      </c>
      <c r="C13" s="7">
        <v>6737548.7800000003</v>
      </c>
      <c r="D13" s="7">
        <v>6737548.7800000003</v>
      </c>
      <c r="E13" s="7">
        <v>6737548.7800000003</v>
      </c>
      <c r="F13" s="7">
        <v>6737548.7800000003</v>
      </c>
      <c r="G13" s="7">
        <v>6737548.7800000003</v>
      </c>
      <c r="H13" s="7">
        <v>6737548.7800000003</v>
      </c>
      <c r="I13" s="7">
        <v>6737548.7800000003</v>
      </c>
      <c r="J13" s="7">
        <v>6737548.7800000003</v>
      </c>
      <c r="K13" s="7">
        <v>6737548.7800000003</v>
      </c>
      <c r="L13" s="7">
        <v>6737548.7800000003</v>
      </c>
      <c r="M13" s="7">
        <v>6737548.7800000003</v>
      </c>
      <c r="N13" s="7">
        <v>6737548.7800000003</v>
      </c>
      <c r="O13" s="7">
        <v>6737548.7800000003</v>
      </c>
    </row>
    <row r="14" spans="1:16" x14ac:dyDescent="0.2">
      <c r="A14" s="3">
        <v>117002</v>
      </c>
      <c r="B14" s="6" t="s">
        <v>23</v>
      </c>
      <c r="C14" s="7">
        <v>1267123.6000000001</v>
      </c>
      <c r="D14" s="7">
        <v>1267123.6000000001</v>
      </c>
      <c r="E14" s="7">
        <v>1267123.6000000001</v>
      </c>
      <c r="F14" s="7">
        <v>1267123.6000000001</v>
      </c>
      <c r="G14" s="7">
        <v>1267123.6000000001</v>
      </c>
      <c r="H14" s="7">
        <v>1267123.6000000001</v>
      </c>
      <c r="I14" s="7">
        <v>1267123.6000000001</v>
      </c>
      <c r="J14" s="7">
        <v>1267123.6000000001</v>
      </c>
      <c r="K14" s="7">
        <v>1267123.6000000001</v>
      </c>
      <c r="L14" s="7">
        <v>1267123.6000000001</v>
      </c>
      <c r="M14" s="7">
        <v>1267123.6000000001</v>
      </c>
      <c r="N14" s="7">
        <v>1267123.6000000001</v>
      </c>
      <c r="O14" s="7">
        <v>1267123.6000000001</v>
      </c>
    </row>
    <row r="15" spans="1:16" x14ac:dyDescent="0.2">
      <c r="A15" s="3">
        <v>117003</v>
      </c>
      <c r="B15" s="6" t="s">
        <v>22</v>
      </c>
      <c r="C15" s="7">
        <v>1047338.31</v>
      </c>
      <c r="D15" s="7">
        <v>1047338.31</v>
      </c>
      <c r="E15" s="7">
        <v>1047338.31</v>
      </c>
      <c r="F15" s="7">
        <v>1047338.31</v>
      </c>
      <c r="G15" s="7">
        <v>1047338.31</v>
      </c>
      <c r="H15" s="7">
        <v>1047338.31</v>
      </c>
      <c r="I15" s="7">
        <v>1047338.31</v>
      </c>
      <c r="J15" s="7">
        <v>1047338.31</v>
      </c>
      <c r="K15" s="7">
        <v>1047338.31</v>
      </c>
      <c r="L15" s="7">
        <v>1047338.31</v>
      </c>
      <c r="M15" s="7">
        <v>1047338.31</v>
      </c>
      <c r="N15" s="7">
        <v>1047338.31</v>
      </c>
      <c r="O15" s="7">
        <v>1047338.31</v>
      </c>
    </row>
    <row r="16" spans="1:16" x14ac:dyDescent="0.2">
      <c r="A16" s="3">
        <v>117004</v>
      </c>
      <c r="B16" s="6" t="s">
        <v>23</v>
      </c>
      <c r="C16" s="7">
        <v>0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</row>
    <row r="17" spans="1:15" x14ac:dyDescent="0.2">
      <c r="A17" s="3">
        <v>117005</v>
      </c>
      <c r="B17" s="6" t="s">
        <v>24</v>
      </c>
      <c r="C17" s="7">
        <v>3204241</v>
      </c>
      <c r="D17" s="7">
        <v>3204241</v>
      </c>
      <c r="E17" s="7">
        <v>3204241</v>
      </c>
      <c r="F17" s="7">
        <v>3204241</v>
      </c>
      <c r="G17" s="7">
        <v>3204241</v>
      </c>
      <c r="H17" s="7">
        <v>3268266</v>
      </c>
      <c r="I17" s="7">
        <v>3268266</v>
      </c>
      <c r="J17" s="7">
        <v>3268266</v>
      </c>
      <c r="K17" s="7">
        <v>3268266</v>
      </c>
      <c r="L17" s="7">
        <v>3268266</v>
      </c>
      <c r="M17" s="7">
        <v>3268266</v>
      </c>
      <c r="N17" s="7">
        <v>3268266</v>
      </c>
      <c r="O17" s="7">
        <v>3268266</v>
      </c>
    </row>
    <row r="18" spans="1:15" x14ac:dyDescent="0.2">
      <c r="A18" s="3">
        <v>117006</v>
      </c>
      <c r="B18" s="6" t="s">
        <v>25</v>
      </c>
      <c r="C18" s="7">
        <v>1463742.92</v>
      </c>
      <c r="D18" s="7">
        <v>1463742.92</v>
      </c>
      <c r="E18" s="7">
        <v>1463742.92</v>
      </c>
      <c r="F18" s="7">
        <v>1463742.92</v>
      </c>
      <c r="G18" s="7">
        <v>1463742.92</v>
      </c>
      <c r="H18" s="7">
        <v>1463742.92</v>
      </c>
      <c r="I18" s="7">
        <v>1463742.92</v>
      </c>
      <c r="J18" s="7">
        <v>1463742.92</v>
      </c>
      <c r="K18" s="7">
        <v>1463742.92</v>
      </c>
      <c r="L18" s="7">
        <v>1463742.92</v>
      </c>
      <c r="M18" s="7">
        <v>1463742.92</v>
      </c>
      <c r="N18" s="7">
        <v>1463742.92</v>
      </c>
      <c r="O18" s="7">
        <v>1463742.92</v>
      </c>
    </row>
    <row r="19" spans="1:15" x14ac:dyDescent="0.2">
      <c r="A19" s="3">
        <v>117007</v>
      </c>
      <c r="B19" s="6" t="s">
        <v>26</v>
      </c>
      <c r="C19" s="7">
        <v>283621</v>
      </c>
      <c r="D19" s="7">
        <v>283621</v>
      </c>
      <c r="E19" s="7">
        <v>283621</v>
      </c>
      <c r="F19" s="7">
        <v>283621</v>
      </c>
      <c r="G19" s="7">
        <v>283621</v>
      </c>
      <c r="H19" s="7">
        <v>283621</v>
      </c>
      <c r="I19" s="7">
        <v>283621</v>
      </c>
      <c r="J19" s="7">
        <v>283621</v>
      </c>
      <c r="K19" s="7">
        <v>283621</v>
      </c>
      <c r="L19" s="7">
        <v>283621</v>
      </c>
      <c r="M19" s="7">
        <v>283621</v>
      </c>
      <c r="N19" s="7">
        <v>283621</v>
      </c>
      <c r="O19" s="7">
        <v>283621</v>
      </c>
    </row>
    <row r="20" spans="1:15" x14ac:dyDescent="0.2">
      <c r="A20" s="3">
        <v>117008</v>
      </c>
      <c r="B20" s="6" t="s">
        <v>27</v>
      </c>
      <c r="C20" s="7">
        <v>23575.03</v>
      </c>
      <c r="D20" s="7">
        <v>15466.51</v>
      </c>
      <c r="E20" s="7">
        <v>6134.94</v>
      </c>
      <c r="F20" s="7">
        <v>-3755.36</v>
      </c>
      <c r="G20" s="7">
        <v>-3755.36</v>
      </c>
      <c r="H20" s="7">
        <v>-19045.93</v>
      </c>
      <c r="I20" s="7">
        <v>0</v>
      </c>
      <c r="J20" s="7">
        <v>0</v>
      </c>
      <c r="K20" s="7">
        <v>0</v>
      </c>
      <c r="L20" s="7">
        <v>0</v>
      </c>
      <c r="M20" s="7">
        <v>0</v>
      </c>
      <c r="N20" s="7">
        <v>0</v>
      </c>
      <c r="O20" s="7">
        <v>0</v>
      </c>
    </row>
    <row r="21" spans="1:15" x14ac:dyDescent="0.2">
      <c r="A21" s="3">
        <v>108001</v>
      </c>
      <c r="B21" s="6" t="s">
        <v>28</v>
      </c>
      <c r="C21" s="7">
        <v>9213028.8499999996</v>
      </c>
      <c r="D21" s="7">
        <v>9121235.5700000003</v>
      </c>
      <c r="E21" s="7">
        <v>9320996.9499999993</v>
      </c>
      <c r="F21" s="7">
        <v>9292456.7899999991</v>
      </c>
      <c r="G21" s="7">
        <v>9580781.0399999991</v>
      </c>
      <c r="H21" s="7">
        <v>9605102.4600000009</v>
      </c>
      <c r="I21" s="7">
        <v>9598833.3499999996</v>
      </c>
      <c r="J21" s="7">
        <v>9659632.3300000001</v>
      </c>
      <c r="K21" s="7">
        <v>9896350.2799999993</v>
      </c>
      <c r="L21" s="7">
        <v>10249499.33</v>
      </c>
      <c r="M21" s="7">
        <v>10267218.970000001</v>
      </c>
      <c r="N21" s="7">
        <v>10333232.369999999</v>
      </c>
      <c r="O21" s="7">
        <v>10562285.310000001</v>
      </c>
    </row>
    <row r="22" spans="1:15" x14ac:dyDescent="0.2">
      <c r="A22" s="3">
        <v>108002</v>
      </c>
      <c r="B22" s="6" t="s">
        <v>29</v>
      </c>
      <c r="C22" s="7">
        <v>1624544.96</v>
      </c>
      <c r="D22" s="7">
        <v>1710857.08</v>
      </c>
      <c r="E22" s="7">
        <v>1789093.79</v>
      </c>
      <c r="F22" s="7">
        <v>1865538.44</v>
      </c>
      <c r="G22" s="7">
        <v>1950934.84</v>
      </c>
      <c r="H22" s="7">
        <v>2034248.5</v>
      </c>
      <c r="I22" s="7">
        <v>2115939.0699999998</v>
      </c>
      <c r="J22" s="7">
        <v>2202080.79</v>
      </c>
      <c r="K22" s="7">
        <v>2261130.87</v>
      </c>
      <c r="L22" s="7">
        <v>2348392.13</v>
      </c>
      <c r="M22" s="7">
        <v>2433286.91</v>
      </c>
      <c r="N22" s="7">
        <v>2507353.35</v>
      </c>
      <c r="O22" s="7">
        <v>2486412.9700000002</v>
      </c>
    </row>
    <row r="23" spans="1:15" x14ac:dyDescent="0.2">
      <c r="A23" s="3">
        <v>108003</v>
      </c>
      <c r="B23" s="6" t="s">
        <v>30</v>
      </c>
      <c r="C23" s="7">
        <v>76860.47</v>
      </c>
      <c r="D23" s="7">
        <v>87986.48</v>
      </c>
      <c r="E23" s="7">
        <v>75300.789999999994</v>
      </c>
      <c r="F23" s="7">
        <v>84382.06</v>
      </c>
      <c r="G23" s="7">
        <v>94863.360000000001</v>
      </c>
      <c r="H23" s="7">
        <v>92626.21</v>
      </c>
      <c r="I23" s="7">
        <v>100103.07</v>
      </c>
      <c r="J23" s="7">
        <v>106873.49</v>
      </c>
      <c r="K23" s="7">
        <v>117839.37</v>
      </c>
      <c r="L23" s="7">
        <v>83048.06</v>
      </c>
      <c r="M23" s="7">
        <v>79610.320000000007</v>
      </c>
      <c r="N23" s="7">
        <v>57965.98</v>
      </c>
      <c r="O23" s="7">
        <v>40959.480000000003</v>
      </c>
    </row>
    <row r="24" spans="1:15" x14ac:dyDescent="0.2">
      <c r="A24" s="3">
        <v>108004</v>
      </c>
      <c r="B24" s="6" t="s">
        <v>31</v>
      </c>
      <c r="C24" s="7">
        <v>34848.199999999997</v>
      </c>
      <c r="D24" s="7">
        <v>39102.99</v>
      </c>
      <c r="E24" s="7">
        <v>30559.63</v>
      </c>
      <c r="F24" s="7">
        <v>34702.39</v>
      </c>
      <c r="G24" s="7">
        <v>38845.43</v>
      </c>
      <c r="H24" s="7">
        <v>43162.94</v>
      </c>
      <c r="I24" s="7">
        <v>40334.699999999997</v>
      </c>
      <c r="J24" s="7">
        <v>44509.54</v>
      </c>
      <c r="K24" s="7">
        <v>48672.22</v>
      </c>
      <c r="L24" s="7">
        <v>32943.300000000003</v>
      </c>
      <c r="M24" s="7">
        <v>-43064.83</v>
      </c>
      <c r="N24" s="7">
        <v>-39076.89</v>
      </c>
      <c r="O24" s="7">
        <v>-39076.89</v>
      </c>
    </row>
    <row r="25" spans="1:15" x14ac:dyDescent="0.2">
      <c r="A25" s="3">
        <v>108010</v>
      </c>
      <c r="B25" s="6" t="s">
        <v>32</v>
      </c>
      <c r="C25" s="7">
        <v>12296873.49</v>
      </c>
      <c r="D25" s="7">
        <v>12495286.369999999</v>
      </c>
      <c r="E25" s="7">
        <v>12588036.68</v>
      </c>
      <c r="F25" s="7">
        <v>12800801.27</v>
      </c>
      <c r="G25" s="7">
        <v>12927731.16</v>
      </c>
      <c r="H25" s="7">
        <v>13148503.949999999</v>
      </c>
      <c r="I25" s="7">
        <v>13674041.91</v>
      </c>
      <c r="J25" s="7">
        <v>13851454.539999999</v>
      </c>
      <c r="K25" s="7">
        <v>14035037.710000001</v>
      </c>
      <c r="L25" s="7">
        <v>14178472.83</v>
      </c>
      <c r="M25" s="7">
        <v>14388974.33</v>
      </c>
      <c r="N25" s="7">
        <v>14610098.119999999</v>
      </c>
      <c r="O25" s="7">
        <v>14800077.050000001</v>
      </c>
    </row>
    <row r="26" spans="1:15" x14ac:dyDescent="0.2">
      <c r="A26" s="3">
        <v>108011</v>
      </c>
      <c r="B26" s="6" t="s">
        <v>33</v>
      </c>
      <c r="C26" s="7">
        <v>-719039041</v>
      </c>
      <c r="D26" s="7">
        <v>-722844901.78999996</v>
      </c>
      <c r="E26" s="7">
        <v>-726692106.75</v>
      </c>
      <c r="F26" s="7">
        <v>-730444520.23000002</v>
      </c>
      <c r="G26" s="7">
        <v>-734291083.5</v>
      </c>
      <c r="H26" s="7">
        <v>-738312664.46000004</v>
      </c>
      <c r="I26" s="7">
        <v>-742038180.89999998</v>
      </c>
      <c r="J26" s="7">
        <v>-745869546.95000005</v>
      </c>
      <c r="K26" s="7">
        <v>-749702615.51999998</v>
      </c>
      <c r="L26" s="7">
        <v>-753569874.37</v>
      </c>
      <c r="M26" s="7">
        <v>-757423018.91999996</v>
      </c>
      <c r="N26" s="7">
        <v>-760906179.77999997</v>
      </c>
      <c r="O26" s="7">
        <v>-760598047.78999996</v>
      </c>
    </row>
    <row r="27" spans="1:15" x14ac:dyDescent="0.2">
      <c r="A27" s="3">
        <v>108012</v>
      </c>
      <c r="B27" s="6" t="s">
        <v>34</v>
      </c>
      <c r="C27" s="7">
        <v>-11406395.619999999</v>
      </c>
      <c r="D27" s="7">
        <v>-11201101.720000001</v>
      </c>
      <c r="E27" s="7">
        <v>-10792649.16</v>
      </c>
      <c r="F27" s="7">
        <v>-10891062.25</v>
      </c>
      <c r="G27" s="7">
        <v>-10988158.289999999</v>
      </c>
      <c r="H27" s="7">
        <v>-10922892.07</v>
      </c>
      <c r="I27" s="7">
        <v>-10902096.369999999</v>
      </c>
      <c r="J27" s="7">
        <v>-11004518.109999999</v>
      </c>
      <c r="K27" s="7">
        <v>-11107175.91</v>
      </c>
      <c r="L27" s="7">
        <v>-10986948.289999999</v>
      </c>
      <c r="M27" s="7">
        <v>-10947901.51</v>
      </c>
      <c r="N27" s="7">
        <v>-10841269.199999999</v>
      </c>
      <c r="O27" s="7">
        <v>-10731535.060000001</v>
      </c>
    </row>
    <row r="28" spans="1:15" x14ac:dyDescent="0.2">
      <c r="A28" s="3">
        <v>108013</v>
      </c>
      <c r="B28" s="6" t="s">
        <v>35</v>
      </c>
      <c r="C28" s="7">
        <v>1066353.5900000001</v>
      </c>
      <c r="D28" s="7">
        <v>1084058.72</v>
      </c>
      <c r="E28" s="7">
        <v>1155226.52</v>
      </c>
      <c r="F28" s="7">
        <v>1155226.52</v>
      </c>
      <c r="G28" s="7">
        <v>1155226.52</v>
      </c>
      <c r="H28" s="7">
        <v>1222682.1599999999</v>
      </c>
      <c r="I28" s="7">
        <v>1226990.24</v>
      </c>
      <c r="J28" s="7">
        <v>1226990.24</v>
      </c>
      <c r="K28" s="7">
        <v>1226990.24</v>
      </c>
      <c r="L28" s="7">
        <v>1293809.05</v>
      </c>
      <c r="M28" s="7">
        <v>1350984.36</v>
      </c>
      <c r="N28" s="7">
        <v>1462997.77</v>
      </c>
      <c r="O28" s="7">
        <v>1516319.11</v>
      </c>
    </row>
    <row r="29" spans="1:15" x14ac:dyDescent="0.2">
      <c r="A29" s="3">
        <v>108014</v>
      </c>
      <c r="B29" s="6" t="s">
        <v>36</v>
      </c>
      <c r="C29" s="7">
        <v>62579.66</v>
      </c>
      <c r="D29" s="7">
        <v>59197.1</v>
      </c>
      <c r="E29" s="7">
        <v>59486.35</v>
      </c>
      <c r="F29" s="7">
        <v>59486.35</v>
      </c>
      <c r="G29" s="7">
        <v>59486.35</v>
      </c>
      <c r="H29" s="7">
        <v>68327.5</v>
      </c>
      <c r="I29" s="7">
        <v>65865.73</v>
      </c>
      <c r="J29" s="7">
        <v>65865.73</v>
      </c>
      <c r="K29" s="7">
        <v>82052.69</v>
      </c>
      <c r="L29" s="7">
        <v>81192.95</v>
      </c>
      <c r="M29" s="7">
        <v>67108.81</v>
      </c>
      <c r="N29" s="7">
        <v>60615.39</v>
      </c>
      <c r="O29" s="7">
        <v>60615.39</v>
      </c>
    </row>
    <row r="30" spans="1:15" x14ac:dyDescent="0.2">
      <c r="A30" s="3">
        <v>108015</v>
      </c>
      <c r="B30" s="6" t="s">
        <v>37</v>
      </c>
      <c r="C30" s="7">
        <v>-4141337.6</v>
      </c>
      <c r="D30" s="7">
        <v>-4092177.39</v>
      </c>
      <c r="E30" s="7">
        <v>-4074183.85</v>
      </c>
      <c r="F30" s="7">
        <v>-4090663.39</v>
      </c>
      <c r="G30" s="7">
        <v>-4108549.59</v>
      </c>
      <c r="H30" s="7">
        <v>-4103645.19</v>
      </c>
      <c r="I30" s="7">
        <v>-4080749.01</v>
      </c>
      <c r="J30" s="7">
        <v>-4097672.4</v>
      </c>
      <c r="K30" s="7">
        <v>-4109001.21</v>
      </c>
      <c r="L30" s="7">
        <v>-4088059.42</v>
      </c>
      <c r="M30" s="7">
        <v>-3902309.47</v>
      </c>
      <c r="N30" s="7">
        <v>-3824554.28</v>
      </c>
      <c r="O30" s="7">
        <v>-3824554.28</v>
      </c>
    </row>
    <row r="31" spans="1:15" x14ac:dyDescent="0.2">
      <c r="A31" s="3">
        <v>121001</v>
      </c>
      <c r="B31" s="6" t="s">
        <v>38</v>
      </c>
      <c r="C31" s="7">
        <v>1956033.46</v>
      </c>
      <c r="D31" s="7">
        <v>1956033.46</v>
      </c>
      <c r="E31" s="7">
        <v>1956033.46</v>
      </c>
      <c r="F31" s="7">
        <v>1956033.46</v>
      </c>
      <c r="G31" s="7">
        <v>1956033.46</v>
      </c>
      <c r="H31" s="7">
        <v>1956033.46</v>
      </c>
      <c r="I31" s="7">
        <v>1956033.46</v>
      </c>
      <c r="J31" s="7">
        <v>1956033.46</v>
      </c>
      <c r="K31" s="7">
        <v>1956033.46</v>
      </c>
      <c r="L31" s="7">
        <v>1956033.46</v>
      </c>
      <c r="M31" s="7">
        <v>1956033.46</v>
      </c>
      <c r="N31" s="7">
        <v>1956033.46</v>
      </c>
      <c r="O31" s="7">
        <v>1956033.46</v>
      </c>
    </row>
    <row r="32" spans="1:15" x14ac:dyDescent="0.2">
      <c r="A32" s="3">
        <v>121002</v>
      </c>
      <c r="B32" s="6" t="s">
        <v>39</v>
      </c>
      <c r="C32" s="7">
        <v>125101.86</v>
      </c>
      <c r="D32" s="7">
        <v>125101.86</v>
      </c>
      <c r="E32" s="7">
        <v>125101.86</v>
      </c>
      <c r="F32" s="7">
        <v>125101.86</v>
      </c>
      <c r="G32" s="7">
        <v>125101.86</v>
      </c>
      <c r="H32" s="7">
        <v>125101.86</v>
      </c>
      <c r="I32" s="7">
        <v>125101.86</v>
      </c>
      <c r="J32" s="7">
        <v>125101.86</v>
      </c>
      <c r="K32" s="7">
        <v>125101.86</v>
      </c>
      <c r="L32" s="7">
        <v>125101.86</v>
      </c>
      <c r="M32" s="7">
        <v>125101.86</v>
      </c>
      <c r="N32" s="7">
        <v>125101.86</v>
      </c>
      <c r="O32" s="7">
        <v>125101.86</v>
      </c>
    </row>
    <row r="33" spans="1:15" x14ac:dyDescent="0.2">
      <c r="A33" s="3">
        <v>121003</v>
      </c>
      <c r="B33" s="6" t="s">
        <v>40</v>
      </c>
      <c r="C33" s="7">
        <v>2607095.62</v>
      </c>
      <c r="D33" s="7">
        <v>2607095.62</v>
      </c>
      <c r="E33" s="7">
        <v>2607095.62</v>
      </c>
      <c r="F33" s="7">
        <v>2607095.62</v>
      </c>
      <c r="G33" s="7">
        <v>2607095.62</v>
      </c>
      <c r="H33" s="7">
        <v>2607095.62</v>
      </c>
      <c r="I33" s="7">
        <v>2607095.62</v>
      </c>
      <c r="J33" s="7">
        <v>2607095.62</v>
      </c>
      <c r="K33" s="7">
        <v>2607095.62</v>
      </c>
      <c r="L33" s="7">
        <v>2607095.62</v>
      </c>
      <c r="M33" s="7">
        <v>2607095.62</v>
      </c>
      <c r="N33" s="7">
        <v>2607095.62</v>
      </c>
      <c r="O33" s="7">
        <v>2607095.62</v>
      </c>
    </row>
    <row r="34" spans="1:15" x14ac:dyDescent="0.2">
      <c r="A34" s="3">
        <v>121007</v>
      </c>
      <c r="B34" s="6" t="s">
        <v>41</v>
      </c>
      <c r="C34" s="7">
        <v>61112.91</v>
      </c>
      <c r="D34" s="7">
        <v>61112.91</v>
      </c>
      <c r="E34" s="7">
        <v>61112.91</v>
      </c>
      <c r="F34" s="7">
        <v>61112.91</v>
      </c>
      <c r="G34" s="7">
        <v>61112.91</v>
      </c>
      <c r="H34" s="7">
        <v>61112.91</v>
      </c>
      <c r="I34" s="7">
        <v>61112.91</v>
      </c>
      <c r="J34" s="7">
        <v>61112.91</v>
      </c>
      <c r="K34" s="7">
        <v>61112.91</v>
      </c>
      <c r="L34" s="7">
        <v>61112.91</v>
      </c>
      <c r="M34" s="7">
        <v>61112.91</v>
      </c>
      <c r="N34" s="7">
        <v>61112.91</v>
      </c>
      <c r="O34" s="7">
        <v>61112.91</v>
      </c>
    </row>
    <row r="35" spans="1:15" x14ac:dyDescent="0.2">
      <c r="A35" s="3">
        <v>121008</v>
      </c>
      <c r="B35" s="6" t="s">
        <v>42</v>
      </c>
      <c r="C35" s="7">
        <v>57135392.780000001</v>
      </c>
      <c r="D35" s="7">
        <v>57135392.780000001</v>
      </c>
      <c r="E35" s="7">
        <v>57135392.780000001</v>
      </c>
      <c r="F35" s="7">
        <v>57135392.780000001</v>
      </c>
      <c r="G35" s="7">
        <v>57135392.780000001</v>
      </c>
      <c r="H35" s="7">
        <v>55916174.780000001</v>
      </c>
      <c r="I35" s="7">
        <v>55916174.780000001</v>
      </c>
      <c r="J35" s="7">
        <v>55916174.780000001</v>
      </c>
      <c r="K35" s="7">
        <v>55916174.780000001</v>
      </c>
      <c r="L35" s="7">
        <v>55916174.780000001</v>
      </c>
      <c r="M35" s="7">
        <v>56346128.630000003</v>
      </c>
      <c r="N35" s="7">
        <v>56346128.630000003</v>
      </c>
      <c r="O35" s="7">
        <v>56346128.630000003</v>
      </c>
    </row>
    <row r="36" spans="1:15" x14ac:dyDescent="0.2">
      <c r="A36" s="3">
        <v>121044</v>
      </c>
      <c r="B36" s="6" t="s">
        <v>43</v>
      </c>
      <c r="C36" s="7">
        <v>438739</v>
      </c>
      <c r="D36" s="7">
        <v>438739</v>
      </c>
      <c r="E36" s="7">
        <v>438739</v>
      </c>
      <c r="F36" s="7">
        <v>438739</v>
      </c>
      <c r="G36" s="7">
        <v>438739</v>
      </c>
      <c r="H36" s="7">
        <v>438739</v>
      </c>
      <c r="I36" s="7">
        <v>438739</v>
      </c>
      <c r="J36" s="7">
        <v>438739</v>
      </c>
      <c r="K36" s="7">
        <v>438739</v>
      </c>
      <c r="L36" s="7">
        <v>438739</v>
      </c>
      <c r="M36" s="7">
        <v>438739</v>
      </c>
      <c r="N36" s="7">
        <v>438739</v>
      </c>
      <c r="O36" s="7">
        <v>438739</v>
      </c>
    </row>
    <row r="37" spans="1:15" x14ac:dyDescent="0.2">
      <c r="A37" s="3">
        <v>121045</v>
      </c>
      <c r="B37" s="6" t="s">
        <v>44</v>
      </c>
      <c r="C37" s="7">
        <v>336505.43</v>
      </c>
      <c r="D37" s="7">
        <v>336505.43</v>
      </c>
      <c r="E37" s="7">
        <v>336505.43</v>
      </c>
      <c r="F37" s="7">
        <v>336505.43</v>
      </c>
      <c r="G37" s="7">
        <v>336505.43</v>
      </c>
      <c r="H37" s="7">
        <v>336505.43</v>
      </c>
      <c r="I37" s="7">
        <v>336505.43</v>
      </c>
      <c r="J37" s="7">
        <v>336505.43</v>
      </c>
      <c r="K37" s="7">
        <v>336505.43</v>
      </c>
      <c r="L37" s="7">
        <v>336505.43</v>
      </c>
      <c r="M37" s="7">
        <v>336505.43</v>
      </c>
      <c r="N37" s="7">
        <v>336505.43</v>
      </c>
      <c r="O37" s="7">
        <v>336505.43</v>
      </c>
    </row>
    <row r="38" spans="1:15" x14ac:dyDescent="0.2">
      <c r="A38" s="3">
        <v>121107</v>
      </c>
      <c r="B38" s="6" t="s">
        <v>45</v>
      </c>
      <c r="C38" s="7">
        <v>0</v>
      </c>
      <c r="D38" s="7">
        <v>0</v>
      </c>
      <c r="E38" s="7">
        <v>0</v>
      </c>
      <c r="F38" s="7">
        <v>0</v>
      </c>
      <c r="G38" s="7">
        <v>0</v>
      </c>
      <c r="H38" s="7">
        <v>0</v>
      </c>
      <c r="I38" s="7">
        <v>0</v>
      </c>
      <c r="J38" s="7">
        <v>0</v>
      </c>
      <c r="K38" s="7">
        <v>0</v>
      </c>
      <c r="L38" s="7">
        <v>0</v>
      </c>
      <c r="M38" s="7">
        <v>0</v>
      </c>
      <c r="N38" s="7">
        <v>0</v>
      </c>
      <c r="O38" s="7">
        <v>0</v>
      </c>
    </row>
    <row r="39" spans="1:15" x14ac:dyDescent="0.2">
      <c r="A39" s="3">
        <v>121117</v>
      </c>
      <c r="B39" s="6" t="s">
        <v>46</v>
      </c>
      <c r="C39" s="7">
        <v>3793405.77</v>
      </c>
      <c r="D39" s="7">
        <v>3793405.77</v>
      </c>
      <c r="E39" s="7">
        <v>3801679.02</v>
      </c>
      <c r="F39" s="7">
        <v>3801679.02</v>
      </c>
      <c r="G39" s="7">
        <v>3801679.02</v>
      </c>
      <c r="H39" s="7">
        <v>3801679.02</v>
      </c>
      <c r="I39" s="7">
        <v>3801679.02</v>
      </c>
      <c r="J39" s="7">
        <v>3801679.02</v>
      </c>
      <c r="K39" s="7">
        <v>3801679.02</v>
      </c>
      <c r="L39" s="7">
        <v>3800189.18</v>
      </c>
      <c r="M39" s="7">
        <v>3800189.18</v>
      </c>
      <c r="N39" s="7">
        <v>3800189.18</v>
      </c>
      <c r="O39" s="7">
        <v>3800189.18</v>
      </c>
    </row>
    <row r="40" spans="1:15" x14ac:dyDescent="0.2">
      <c r="A40" s="3">
        <v>121707</v>
      </c>
      <c r="B40" s="6" t="s">
        <v>47</v>
      </c>
      <c r="C40" s="7">
        <v>5878300.2199999997</v>
      </c>
      <c r="D40" s="7">
        <v>5929776.1399999997</v>
      </c>
      <c r="E40" s="7">
        <v>5918941.4900000002</v>
      </c>
      <c r="F40" s="7">
        <v>5848893.1600000001</v>
      </c>
      <c r="G40" s="7">
        <v>5905121.6399999997</v>
      </c>
      <c r="H40" s="7">
        <v>5936853.3399999999</v>
      </c>
      <c r="I40" s="7">
        <v>6129173.2999999998</v>
      </c>
      <c r="J40" s="7">
        <v>6184400.2800000003</v>
      </c>
      <c r="K40" s="7">
        <v>6402284.8200000003</v>
      </c>
      <c r="L40" s="7">
        <v>6792716.9699999997</v>
      </c>
      <c r="M40" s="7">
        <v>6604543.4900000002</v>
      </c>
      <c r="N40" s="7">
        <v>6888647.3200000003</v>
      </c>
      <c r="O40" s="7">
        <v>7248216.6699999999</v>
      </c>
    </row>
    <row r="41" spans="1:15" x14ac:dyDescent="0.2">
      <c r="A41" s="3">
        <v>122002</v>
      </c>
      <c r="B41" s="6" t="s">
        <v>48</v>
      </c>
      <c r="C41" s="7">
        <v>20024.849999999999</v>
      </c>
      <c r="D41" s="7">
        <v>20914.439999999999</v>
      </c>
      <c r="E41" s="7">
        <v>21717.93</v>
      </c>
      <c r="F41" s="7">
        <v>22578.82</v>
      </c>
      <c r="G41" s="7">
        <v>23439.71</v>
      </c>
      <c r="H41" s="7">
        <v>24304.35</v>
      </c>
      <c r="I41" s="7">
        <v>25141.09</v>
      </c>
      <c r="J41" s="7">
        <v>25977.83</v>
      </c>
      <c r="K41" s="7">
        <v>26814.57</v>
      </c>
      <c r="L41" s="7">
        <v>27651.31</v>
      </c>
      <c r="M41" s="7">
        <v>28488.05</v>
      </c>
      <c r="N41" s="7">
        <v>29324.79</v>
      </c>
      <c r="O41" s="7">
        <v>29324.79</v>
      </c>
    </row>
    <row r="42" spans="1:15" x14ac:dyDescent="0.2">
      <c r="A42" s="3">
        <v>122027</v>
      </c>
      <c r="B42" s="6" t="s">
        <v>49</v>
      </c>
      <c r="C42" s="7">
        <v>-4039916.6</v>
      </c>
      <c r="D42" s="7">
        <v>-4044836.32</v>
      </c>
      <c r="E42" s="7">
        <v>-4049756.08</v>
      </c>
      <c r="F42" s="7">
        <v>-4054675.83</v>
      </c>
      <c r="G42" s="7">
        <v>-4059595.53</v>
      </c>
      <c r="H42" s="7">
        <v>-4064515.26</v>
      </c>
      <c r="I42" s="7">
        <v>-4069435.07</v>
      </c>
      <c r="J42" s="7">
        <v>-4074354.72</v>
      </c>
      <c r="K42" s="7">
        <v>-4079274.43</v>
      </c>
      <c r="L42" s="7">
        <v>-4084194.21</v>
      </c>
      <c r="M42" s="7">
        <v>-4089113.94</v>
      </c>
      <c r="N42" s="7">
        <v>-4094033.66</v>
      </c>
      <c r="O42" s="7">
        <v>-4094033.66</v>
      </c>
    </row>
    <row r="43" spans="1:15" x14ac:dyDescent="0.2">
      <c r="A43" s="3">
        <v>122028</v>
      </c>
      <c r="B43" s="6" t="s">
        <v>50</v>
      </c>
      <c r="C43" s="7">
        <v>-7156579.8099999996</v>
      </c>
      <c r="D43" s="7">
        <v>-7260592.1100000003</v>
      </c>
      <c r="E43" s="7">
        <v>-7364604.4199999999</v>
      </c>
      <c r="F43" s="7">
        <v>-7468616.7199999997</v>
      </c>
      <c r="G43" s="7">
        <v>-7572628.9299999997</v>
      </c>
      <c r="H43" s="7">
        <v>-7416187.8499999996</v>
      </c>
      <c r="I43" s="7">
        <v>-7518155.2999999998</v>
      </c>
      <c r="J43" s="7">
        <v>-7620122.5</v>
      </c>
      <c r="K43" s="7">
        <v>-7722089.8200000003</v>
      </c>
      <c r="L43" s="7">
        <v>-7824057.2199999997</v>
      </c>
      <c r="M43" s="7">
        <v>-7926327.29</v>
      </c>
      <c r="N43" s="7">
        <v>-8028900.1200000001</v>
      </c>
      <c r="O43" s="7">
        <v>-8028900.1200000001</v>
      </c>
    </row>
    <row r="44" spans="1:15" x14ac:dyDescent="0.2">
      <c r="A44" s="3">
        <v>122029</v>
      </c>
      <c r="B44" s="6" t="s">
        <v>51</v>
      </c>
      <c r="C44" s="7">
        <v>0</v>
      </c>
      <c r="D44" s="7">
        <v>0</v>
      </c>
      <c r="E44" s="7">
        <v>0</v>
      </c>
      <c r="F44" s="7">
        <v>0</v>
      </c>
      <c r="G44" s="7">
        <v>0</v>
      </c>
      <c r="H44" s="7">
        <v>0</v>
      </c>
      <c r="I44" s="7">
        <v>0</v>
      </c>
      <c r="J44" s="7">
        <v>0</v>
      </c>
      <c r="K44" s="7">
        <v>0</v>
      </c>
      <c r="L44" s="7">
        <v>0</v>
      </c>
      <c r="M44" s="7">
        <v>0</v>
      </c>
      <c r="N44" s="7">
        <v>0</v>
      </c>
      <c r="O44" s="7">
        <v>0</v>
      </c>
    </row>
    <row r="45" spans="1:15" x14ac:dyDescent="0.2">
      <c r="A45" s="3">
        <v>131001</v>
      </c>
      <c r="B45" s="6" t="s">
        <v>52</v>
      </c>
      <c r="C45" s="7">
        <v>380791.16</v>
      </c>
      <c r="D45" s="7">
        <v>-2805443.7</v>
      </c>
      <c r="E45" s="7">
        <v>1446136.9</v>
      </c>
      <c r="F45" s="7">
        <v>325320.95</v>
      </c>
      <c r="G45" s="7">
        <v>6733130.8200000003</v>
      </c>
      <c r="H45" s="7">
        <v>-178879.04</v>
      </c>
      <c r="I45" s="7">
        <v>-176051.7</v>
      </c>
      <c r="J45" s="7">
        <v>632545.15</v>
      </c>
      <c r="K45" s="7">
        <v>-2354923.41</v>
      </c>
      <c r="L45" s="7">
        <v>23025619.969999999</v>
      </c>
      <c r="M45" s="7">
        <v>2619599.79</v>
      </c>
      <c r="N45" s="7">
        <v>-19234300.960000001</v>
      </c>
      <c r="O45" s="7">
        <v>-2615868.9900000002</v>
      </c>
    </row>
    <row r="46" spans="1:15" x14ac:dyDescent="0.2">
      <c r="A46" s="3">
        <v>131006</v>
      </c>
      <c r="B46" s="6" t="s">
        <v>53</v>
      </c>
      <c r="C46" s="7">
        <v>48568.32</v>
      </c>
      <c r="D46" s="7">
        <v>34943.089999999997</v>
      </c>
      <c r="E46" s="7">
        <v>63852.47</v>
      </c>
      <c r="F46" s="7">
        <v>30944.43</v>
      </c>
      <c r="G46" s="7">
        <v>26852.29</v>
      </c>
      <c r="H46" s="7">
        <v>70355.289999999994</v>
      </c>
      <c r="I46" s="7">
        <v>19585.849999999999</v>
      </c>
      <c r="J46" s="7">
        <v>18249.330000000002</v>
      </c>
      <c r="K46" s="7">
        <v>59412.97</v>
      </c>
      <c r="L46" s="7">
        <v>64966.12</v>
      </c>
      <c r="M46" s="7">
        <v>92691.34</v>
      </c>
      <c r="N46" s="7">
        <v>114971.39</v>
      </c>
      <c r="O46" s="7">
        <v>84347.7</v>
      </c>
    </row>
    <row r="47" spans="1:15" x14ac:dyDescent="0.2">
      <c r="A47" s="3">
        <v>131032</v>
      </c>
      <c r="B47" s="6" t="s">
        <v>54</v>
      </c>
      <c r="C47" s="7">
        <v>1232.73</v>
      </c>
      <c r="D47" s="7">
        <v>1232.73</v>
      </c>
      <c r="E47" s="7">
        <v>1232.73</v>
      </c>
      <c r="F47" s="7">
        <v>1232.92</v>
      </c>
      <c r="G47" s="7">
        <v>1232.92</v>
      </c>
      <c r="H47" s="7">
        <v>1232.92</v>
      </c>
      <c r="I47" s="7">
        <v>1232.92</v>
      </c>
      <c r="J47" s="7">
        <v>1232.92</v>
      </c>
      <c r="K47" s="7">
        <v>1232.92</v>
      </c>
      <c r="L47" s="7">
        <v>1232.92</v>
      </c>
      <c r="M47" s="7">
        <v>1232.92</v>
      </c>
      <c r="N47" s="7">
        <v>1232.92</v>
      </c>
      <c r="O47" s="7">
        <v>1232.92</v>
      </c>
    </row>
    <row r="48" spans="1:15" x14ac:dyDescent="0.2">
      <c r="A48" s="3">
        <v>131040</v>
      </c>
      <c r="B48" s="6" t="s">
        <v>55</v>
      </c>
      <c r="C48" s="7">
        <v>10773.02</v>
      </c>
      <c r="D48" s="7">
        <v>3832.31</v>
      </c>
      <c r="E48" s="7">
        <v>14577.6</v>
      </c>
      <c r="F48" s="7">
        <v>8349.49</v>
      </c>
      <c r="G48" s="7">
        <v>3832.94</v>
      </c>
      <c r="H48" s="7">
        <v>1528.21</v>
      </c>
      <c r="I48" s="7">
        <v>2431.38</v>
      </c>
      <c r="J48" s="7">
        <v>1659.87</v>
      </c>
      <c r="K48" s="7">
        <v>1683.59</v>
      </c>
      <c r="L48" s="7">
        <v>391.65</v>
      </c>
      <c r="M48" s="7">
        <v>-263</v>
      </c>
      <c r="N48" s="7">
        <v>1271.55</v>
      </c>
      <c r="O48" s="7">
        <v>3868.65</v>
      </c>
    </row>
    <row r="49" spans="1:15" x14ac:dyDescent="0.2">
      <c r="A49" s="3">
        <v>131041</v>
      </c>
      <c r="B49" s="6" t="s">
        <v>56</v>
      </c>
      <c r="C49" s="7">
        <v>0</v>
      </c>
      <c r="D49" s="7">
        <v>-1034767.34</v>
      </c>
      <c r="E49" s="7">
        <v>368745.69</v>
      </c>
      <c r="F49" s="7">
        <v>152940.47</v>
      </c>
      <c r="G49" s="7">
        <v>119648.41</v>
      </c>
      <c r="H49" s="7">
        <v>264155.68</v>
      </c>
      <c r="I49" s="7">
        <v>80173.67</v>
      </c>
      <c r="J49" s="7">
        <v>55071.5</v>
      </c>
      <c r="K49" s="7">
        <v>54817.91</v>
      </c>
      <c r="L49" s="7">
        <v>19700.18</v>
      </c>
      <c r="M49" s="7">
        <v>14941.6</v>
      </c>
      <c r="N49" s="7">
        <v>-14733.14</v>
      </c>
      <c r="O49" s="7">
        <v>127489.77</v>
      </c>
    </row>
    <row r="50" spans="1:15" x14ac:dyDescent="0.2">
      <c r="A50" s="3">
        <v>131042</v>
      </c>
      <c r="B50" s="6" t="s">
        <v>57</v>
      </c>
      <c r="C50" s="7">
        <v>306.66000000000003</v>
      </c>
      <c r="D50" s="7">
        <v>306.66000000000003</v>
      </c>
      <c r="E50" s="7">
        <v>306.66000000000003</v>
      </c>
      <c r="F50" s="7">
        <v>306.66000000000003</v>
      </c>
      <c r="G50" s="7">
        <v>306.66000000000003</v>
      </c>
      <c r="H50" s="7">
        <v>306.66000000000003</v>
      </c>
      <c r="I50" s="7">
        <v>0</v>
      </c>
      <c r="J50" s="7">
        <v>0</v>
      </c>
      <c r="K50" s="7">
        <v>0</v>
      </c>
      <c r="L50" s="7">
        <v>0</v>
      </c>
      <c r="M50" s="7">
        <v>0</v>
      </c>
      <c r="N50" s="7">
        <v>0</v>
      </c>
      <c r="O50" s="7">
        <v>0</v>
      </c>
    </row>
    <row r="51" spans="1:15" x14ac:dyDescent="0.2">
      <c r="A51" s="3">
        <v>131044</v>
      </c>
      <c r="B51" s="6" t="s">
        <v>58</v>
      </c>
      <c r="C51" s="7">
        <v>-456054.69</v>
      </c>
      <c r="D51" s="7">
        <v>-401789.95</v>
      </c>
      <c r="E51" s="7">
        <v>-385905.29</v>
      </c>
      <c r="F51" s="7">
        <v>-388313.92</v>
      </c>
      <c r="G51" s="7">
        <v>-448326.88</v>
      </c>
      <c r="H51" s="7">
        <v>-417618.21</v>
      </c>
      <c r="I51" s="7">
        <v>-301572.46000000002</v>
      </c>
      <c r="J51" s="7">
        <v>-336374.3</v>
      </c>
      <c r="K51" s="7">
        <v>-331487.12</v>
      </c>
      <c r="L51" s="7">
        <v>-379388.94</v>
      </c>
      <c r="M51" s="7">
        <v>-425811.05</v>
      </c>
      <c r="N51" s="7">
        <v>12405756.52</v>
      </c>
      <c r="O51" s="7">
        <v>25377885.469999999</v>
      </c>
    </row>
    <row r="52" spans="1:15" x14ac:dyDescent="0.2">
      <c r="A52" s="3">
        <v>131045</v>
      </c>
      <c r="B52" s="6" t="s">
        <v>59</v>
      </c>
      <c r="C52" s="7">
        <v>2030154.53</v>
      </c>
      <c r="D52" s="7">
        <v>7614607.3799999999</v>
      </c>
      <c r="E52" s="7">
        <v>1837490.47</v>
      </c>
      <c r="F52" s="7">
        <v>1477781.35</v>
      </c>
      <c r="G52" s="7">
        <v>3700565.46</v>
      </c>
      <c r="H52" s="7">
        <v>1640171.68</v>
      </c>
      <c r="I52" s="7">
        <v>1304280.45</v>
      </c>
      <c r="J52" s="7">
        <v>618415.97</v>
      </c>
      <c r="K52" s="7">
        <v>351250.89</v>
      </c>
      <c r="L52" s="7">
        <v>957962.85</v>
      </c>
      <c r="M52" s="7">
        <v>1369605.41</v>
      </c>
      <c r="N52" s="7">
        <v>-1364357.17</v>
      </c>
      <c r="O52" s="7">
        <v>-22706707.350000001</v>
      </c>
    </row>
    <row r="53" spans="1:15" x14ac:dyDescent="0.2">
      <c r="A53" s="3">
        <v>131051</v>
      </c>
      <c r="B53" s="6" t="s">
        <v>60</v>
      </c>
      <c r="C53" s="7">
        <v>-70752.95</v>
      </c>
      <c r="D53" s="7">
        <v>-35610.89</v>
      </c>
      <c r="E53" s="7">
        <v>-43647.78</v>
      </c>
      <c r="F53" s="7">
        <v>-77190.33</v>
      </c>
      <c r="G53" s="7">
        <v>-924310.31</v>
      </c>
      <c r="H53" s="7">
        <v>-71593.64</v>
      </c>
      <c r="I53" s="7">
        <v>-86568.25</v>
      </c>
      <c r="J53" s="7">
        <v>-114621.59</v>
      </c>
      <c r="K53" s="7">
        <v>-91495.11</v>
      </c>
      <c r="L53" s="7">
        <v>-86203.33</v>
      </c>
      <c r="M53" s="7">
        <v>-48711.55</v>
      </c>
      <c r="N53" s="7">
        <v>-78693.210000000006</v>
      </c>
      <c r="O53" s="7">
        <v>-91290.7</v>
      </c>
    </row>
    <row r="54" spans="1:15" x14ac:dyDescent="0.2">
      <c r="A54" s="3">
        <v>131052</v>
      </c>
      <c r="B54" s="6" t="s">
        <v>61</v>
      </c>
      <c r="C54" s="7">
        <v>-1926916.56</v>
      </c>
      <c r="D54" s="7">
        <v>-1850163.61</v>
      </c>
      <c r="E54" s="7">
        <v>-2923166.47</v>
      </c>
      <c r="F54" s="7">
        <v>-1791745.9</v>
      </c>
      <c r="G54" s="7">
        <v>-2428071.4700000002</v>
      </c>
      <c r="H54" s="7">
        <v>-1648000.24</v>
      </c>
      <c r="I54" s="7">
        <v>-1921921.66</v>
      </c>
      <c r="J54" s="7">
        <v>-1632306.05</v>
      </c>
      <c r="K54" s="7">
        <v>-776376.25</v>
      </c>
      <c r="L54" s="7">
        <v>-1950877.89</v>
      </c>
      <c r="M54" s="7">
        <v>-2448060.4300000002</v>
      </c>
      <c r="N54" s="7">
        <v>-990124.52</v>
      </c>
      <c r="O54" s="7">
        <v>-1449467.17</v>
      </c>
    </row>
    <row r="55" spans="1:15" x14ac:dyDescent="0.2">
      <c r="A55" s="3">
        <v>131053</v>
      </c>
      <c r="B55" s="6" t="s">
        <v>62</v>
      </c>
      <c r="C55" s="7">
        <v>-19719.62</v>
      </c>
      <c r="D55" s="7">
        <v>-825.5</v>
      </c>
      <c r="E55" s="7">
        <v>-825.5</v>
      </c>
      <c r="F55" s="7">
        <v>-825.5</v>
      </c>
      <c r="G55" s="7">
        <v>-825.5</v>
      </c>
      <c r="H55" s="7">
        <v>-825.5</v>
      </c>
      <c r="I55" s="7">
        <v>-825.5</v>
      </c>
      <c r="J55" s="7">
        <v>-825.5</v>
      </c>
      <c r="K55" s="7">
        <v>-825.5</v>
      </c>
      <c r="L55" s="7">
        <v>0</v>
      </c>
      <c r="M55" s="7">
        <v>0</v>
      </c>
      <c r="N55" s="7">
        <v>0</v>
      </c>
      <c r="O55" s="7">
        <v>0</v>
      </c>
    </row>
    <row r="56" spans="1:15" x14ac:dyDescent="0.2">
      <c r="A56" s="3">
        <v>131060</v>
      </c>
      <c r="B56" s="6" t="s">
        <v>63</v>
      </c>
      <c r="C56" s="7">
        <v>0</v>
      </c>
      <c r="D56" s="7">
        <v>0</v>
      </c>
      <c r="E56" s="7">
        <v>0</v>
      </c>
      <c r="F56" s="7">
        <v>0</v>
      </c>
      <c r="G56" s="7">
        <v>0</v>
      </c>
      <c r="H56" s="7">
        <v>0</v>
      </c>
      <c r="I56" s="7">
        <v>0</v>
      </c>
      <c r="J56" s="7">
        <v>0</v>
      </c>
      <c r="K56" s="7">
        <v>0</v>
      </c>
      <c r="L56" s="7">
        <v>0</v>
      </c>
      <c r="M56" s="7">
        <v>0</v>
      </c>
      <c r="N56" s="7">
        <v>0</v>
      </c>
      <c r="O56" s="7">
        <v>0</v>
      </c>
    </row>
    <row r="57" spans="1:15" x14ac:dyDescent="0.2">
      <c r="A57" s="3">
        <v>131061</v>
      </c>
      <c r="B57" s="6" t="s">
        <v>63</v>
      </c>
      <c r="C57" s="7">
        <v>0</v>
      </c>
      <c r="D57" s="7">
        <v>0</v>
      </c>
      <c r="E57" s="7">
        <v>0</v>
      </c>
      <c r="F57" s="7">
        <v>0</v>
      </c>
      <c r="G57" s="7">
        <v>0</v>
      </c>
      <c r="H57" s="7">
        <v>0</v>
      </c>
      <c r="I57" s="7">
        <v>0</v>
      </c>
      <c r="J57" s="7">
        <v>0</v>
      </c>
      <c r="K57" s="7">
        <v>0</v>
      </c>
      <c r="L57" s="7">
        <v>0</v>
      </c>
      <c r="M57" s="7">
        <v>0</v>
      </c>
      <c r="N57" s="7">
        <v>0</v>
      </c>
      <c r="O57" s="7">
        <v>0</v>
      </c>
    </row>
    <row r="58" spans="1:15" x14ac:dyDescent="0.2">
      <c r="A58" s="3">
        <v>131070</v>
      </c>
      <c r="B58" s="6" t="s">
        <v>63</v>
      </c>
      <c r="C58" s="7">
        <v>0</v>
      </c>
      <c r="D58" s="7">
        <v>0</v>
      </c>
      <c r="E58" s="7">
        <v>0</v>
      </c>
      <c r="F58" s="7">
        <v>0</v>
      </c>
      <c r="G58" s="7">
        <v>0</v>
      </c>
      <c r="H58" s="7">
        <v>0</v>
      </c>
      <c r="I58" s="7">
        <v>0</v>
      </c>
      <c r="J58" s="7">
        <v>0</v>
      </c>
      <c r="K58" s="7">
        <v>0</v>
      </c>
      <c r="L58" s="7">
        <v>0</v>
      </c>
      <c r="M58" s="7">
        <v>0</v>
      </c>
      <c r="N58" s="7">
        <v>0</v>
      </c>
      <c r="O58" s="7">
        <v>0</v>
      </c>
    </row>
    <row r="59" spans="1:15" x14ac:dyDescent="0.2">
      <c r="A59" s="3">
        <v>131999</v>
      </c>
      <c r="B59" s="6" t="s">
        <v>64</v>
      </c>
      <c r="C59" s="7">
        <v>1636597.97</v>
      </c>
      <c r="D59" s="7">
        <v>4692043.7</v>
      </c>
      <c r="E59" s="7">
        <v>1521502.85</v>
      </c>
      <c r="F59" s="7">
        <v>1544440.78</v>
      </c>
      <c r="G59" s="7">
        <v>0</v>
      </c>
      <c r="H59" s="7">
        <v>1899298.42</v>
      </c>
      <c r="I59" s="7">
        <v>2185367.11</v>
      </c>
      <c r="J59" s="7">
        <v>1115207.99</v>
      </c>
      <c r="K59" s="7">
        <v>3223620.27</v>
      </c>
      <c r="L59" s="7">
        <v>0</v>
      </c>
      <c r="M59" s="7">
        <v>0</v>
      </c>
      <c r="N59" s="7">
        <v>0</v>
      </c>
      <c r="O59" s="7">
        <v>0</v>
      </c>
    </row>
    <row r="60" spans="1:15" x14ac:dyDescent="0.2">
      <c r="A60" s="3">
        <v>134036</v>
      </c>
      <c r="B60" s="6" t="s">
        <v>65</v>
      </c>
      <c r="C60" s="7">
        <v>1136606.8700000001</v>
      </c>
      <c r="D60" s="7">
        <v>1136606.8700000001</v>
      </c>
      <c r="E60" s="7">
        <v>1134008.6200000001</v>
      </c>
      <c r="F60" s="7">
        <v>1134008.6200000001</v>
      </c>
      <c r="G60" s="7">
        <v>1134008.6200000001</v>
      </c>
      <c r="H60" s="7">
        <v>1134008.6200000001</v>
      </c>
      <c r="I60" s="7">
        <v>1134008.6200000001</v>
      </c>
      <c r="J60" s="7">
        <v>1134008.6200000001</v>
      </c>
      <c r="K60" s="7">
        <v>1134008.6200000001</v>
      </c>
      <c r="L60" s="7">
        <v>1134008.6200000001</v>
      </c>
      <c r="M60" s="7">
        <v>1134008.6200000001</v>
      </c>
      <c r="N60" s="7">
        <v>1134008.6200000001</v>
      </c>
      <c r="O60" s="7">
        <v>1134008.6200000001</v>
      </c>
    </row>
    <row r="61" spans="1:15" x14ac:dyDescent="0.2">
      <c r="A61" s="3">
        <v>135002</v>
      </c>
      <c r="B61" s="6" t="s">
        <v>66</v>
      </c>
      <c r="C61" s="7">
        <v>7507.83</v>
      </c>
      <c r="D61" s="7">
        <v>7310.61</v>
      </c>
      <c r="E61" s="7">
        <v>7210.61</v>
      </c>
      <c r="F61" s="7">
        <v>7110.61</v>
      </c>
      <c r="G61" s="7">
        <v>6054.13</v>
      </c>
      <c r="H61" s="7">
        <v>6023.21</v>
      </c>
      <c r="I61" s="7">
        <v>9725.16</v>
      </c>
      <c r="J61" s="7">
        <v>8889.5400000000009</v>
      </c>
      <c r="K61" s="7">
        <v>8053.92</v>
      </c>
      <c r="L61" s="7">
        <v>7218.3</v>
      </c>
      <c r="M61" s="7">
        <v>6382.68</v>
      </c>
      <c r="N61" s="7">
        <v>5869.22</v>
      </c>
      <c r="O61" s="7">
        <v>5359.41</v>
      </c>
    </row>
    <row r="62" spans="1:15" x14ac:dyDescent="0.2">
      <c r="A62" s="3">
        <v>135009</v>
      </c>
      <c r="B62" s="6" t="s">
        <v>67</v>
      </c>
      <c r="C62" s="7">
        <v>38638.74</v>
      </c>
      <c r="D62" s="7">
        <v>34974.629999999997</v>
      </c>
      <c r="E62" s="7">
        <v>32125.17</v>
      </c>
      <c r="F62" s="7">
        <v>29279.39</v>
      </c>
      <c r="G62" s="7">
        <v>26433.61</v>
      </c>
      <c r="H62" s="7">
        <v>23082.2</v>
      </c>
      <c r="I62" s="7">
        <v>20236.419999999998</v>
      </c>
      <c r="J62" s="7">
        <v>17896.27</v>
      </c>
      <c r="K62" s="7">
        <v>15013.56</v>
      </c>
      <c r="L62" s="7">
        <v>12014.88</v>
      </c>
      <c r="M62" s="7">
        <v>8485.64</v>
      </c>
      <c r="N62" s="7">
        <v>5521.16</v>
      </c>
      <c r="O62" s="7">
        <v>3948.64</v>
      </c>
    </row>
    <row r="63" spans="1:15" x14ac:dyDescent="0.2">
      <c r="A63" s="3">
        <v>135104</v>
      </c>
      <c r="B63" s="6" t="s">
        <v>68</v>
      </c>
      <c r="C63" s="7">
        <v>500</v>
      </c>
      <c r="D63" s="7">
        <v>500</v>
      </c>
      <c r="E63" s="7">
        <v>500</v>
      </c>
      <c r="F63" s="7">
        <v>500</v>
      </c>
      <c r="G63" s="7">
        <v>500</v>
      </c>
      <c r="H63" s="7">
        <v>500</v>
      </c>
      <c r="I63" s="7">
        <v>500</v>
      </c>
      <c r="J63" s="7">
        <v>500</v>
      </c>
      <c r="K63" s="7">
        <v>500</v>
      </c>
      <c r="L63" s="7">
        <v>500</v>
      </c>
      <c r="M63" s="7">
        <v>500</v>
      </c>
      <c r="N63" s="7">
        <v>500</v>
      </c>
      <c r="O63" s="7">
        <v>500</v>
      </c>
    </row>
    <row r="64" spans="1:15" x14ac:dyDescent="0.2">
      <c r="A64" s="3">
        <v>135109</v>
      </c>
      <c r="B64" s="6" t="s">
        <v>69</v>
      </c>
      <c r="C64" s="7">
        <v>3000</v>
      </c>
      <c r="D64" s="7">
        <v>3000</v>
      </c>
      <c r="E64" s="7">
        <v>3000</v>
      </c>
      <c r="F64" s="7">
        <v>3000</v>
      </c>
      <c r="G64" s="7">
        <v>3000</v>
      </c>
      <c r="H64" s="7">
        <v>3000</v>
      </c>
      <c r="I64" s="7">
        <v>3000</v>
      </c>
      <c r="J64" s="7">
        <v>3000</v>
      </c>
      <c r="K64" s="7">
        <v>3000</v>
      </c>
      <c r="L64" s="7">
        <v>3000</v>
      </c>
      <c r="M64" s="7">
        <v>3000</v>
      </c>
      <c r="N64" s="7">
        <v>3000</v>
      </c>
      <c r="O64" s="7">
        <v>3000</v>
      </c>
    </row>
    <row r="65" spans="1:15" x14ac:dyDescent="0.2">
      <c r="A65" s="3">
        <v>135110</v>
      </c>
      <c r="B65" s="6" t="s">
        <v>70</v>
      </c>
      <c r="C65" s="7">
        <v>900</v>
      </c>
      <c r="D65" s="7">
        <v>900</v>
      </c>
      <c r="E65" s="7">
        <v>900</v>
      </c>
      <c r="F65" s="7">
        <v>900</v>
      </c>
      <c r="G65" s="7">
        <v>900</v>
      </c>
      <c r="H65" s="7">
        <v>900</v>
      </c>
      <c r="I65" s="7">
        <v>900</v>
      </c>
      <c r="J65" s="7">
        <v>900</v>
      </c>
      <c r="K65" s="7">
        <v>900</v>
      </c>
      <c r="L65" s="7">
        <v>900</v>
      </c>
      <c r="M65" s="7">
        <v>900</v>
      </c>
      <c r="N65" s="7">
        <v>900</v>
      </c>
      <c r="O65" s="7">
        <v>900</v>
      </c>
    </row>
    <row r="66" spans="1:15" x14ac:dyDescent="0.2">
      <c r="A66" s="3">
        <v>135111</v>
      </c>
      <c r="B66" s="6" t="s">
        <v>71</v>
      </c>
      <c r="C66" s="7">
        <v>7000</v>
      </c>
      <c r="D66" s="7">
        <v>7000</v>
      </c>
      <c r="E66" s="7">
        <v>7000</v>
      </c>
      <c r="F66" s="7">
        <v>7000</v>
      </c>
      <c r="G66" s="7">
        <v>7000</v>
      </c>
      <c r="H66" s="7">
        <v>7000</v>
      </c>
      <c r="I66" s="7">
        <v>7000</v>
      </c>
      <c r="J66" s="7">
        <v>7000</v>
      </c>
      <c r="K66" s="7">
        <v>0</v>
      </c>
      <c r="L66" s="7">
        <v>0</v>
      </c>
      <c r="M66" s="7">
        <v>0</v>
      </c>
      <c r="N66" s="7">
        <v>0</v>
      </c>
      <c r="O66" s="7">
        <v>0</v>
      </c>
    </row>
    <row r="67" spans="1:15" x14ac:dyDescent="0.2">
      <c r="A67" s="3">
        <v>135112</v>
      </c>
      <c r="B67" s="6" t="s">
        <v>72</v>
      </c>
      <c r="C67" s="7">
        <v>25000</v>
      </c>
      <c r="D67" s="7">
        <v>25000</v>
      </c>
      <c r="E67" s="7">
        <v>25000</v>
      </c>
      <c r="F67" s="7">
        <v>25000</v>
      </c>
      <c r="G67" s="7">
        <v>25000</v>
      </c>
      <c r="H67" s="7">
        <v>25000</v>
      </c>
      <c r="I67" s="7">
        <v>25000</v>
      </c>
      <c r="J67" s="7">
        <v>25000</v>
      </c>
      <c r="K67" s="7">
        <v>25000</v>
      </c>
      <c r="L67" s="7">
        <v>25000</v>
      </c>
      <c r="M67" s="7">
        <v>25000</v>
      </c>
      <c r="N67" s="7">
        <v>25000</v>
      </c>
      <c r="O67" s="7">
        <v>25000</v>
      </c>
    </row>
    <row r="68" spans="1:15" x14ac:dyDescent="0.2">
      <c r="A68" s="3">
        <v>135114</v>
      </c>
      <c r="B68" s="6" t="s">
        <v>73</v>
      </c>
      <c r="C68" s="7">
        <v>5000</v>
      </c>
      <c r="D68" s="7">
        <v>5000</v>
      </c>
      <c r="E68" s="7">
        <v>5000</v>
      </c>
      <c r="F68" s="7">
        <v>5000</v>
      </c>
      <c r="G68" s="7">
        <v>5000</v>
      </c>
      <c r="H68" s="7">
        <v>5000</v>
      </c>
      <c r="I68" s="7">
        <v>5000</v>
      </c>
      <c r="J68" s="7">
        <v>5000</v>
      </c>
      <c r="K68" s="7">
        <v>5000</v>
      </c>
      <c r="L68" s="7">
        <v>5000</v>
      </c>
      <c r="M68" s="7">
        <v>5000</v>
      </c>
      <c r="N68" s="7">
        <v>5000</v>
      </c>
      <c r="O68" s="7">
        <v>5000</v>
      </c>
    </row>
    <row r="69" spans="1:15" x14ac:dyDescent="0.2">
      <c r="A69" s="3">
        <v>135118</v>
      </c>
      <c r="B69" s="6" t="s">
        <v>70</v>
      </c>
      <c r="C69" s="7">
        <v>50</v>
      </c>
      <c r="D69" s="7">
        <v>50</v>
      </c>
      <c r="E69" s="7">
        <v>50</v>
      </c>
      <c r="F69" s="7">
        <v>50</v>
      </c>
      <c r="G69" s="7">
        <v>50</v>
      </c>
      <c r="H69" s="7">
        <v>50</v>
      </c>
      <c r="I69" s="7">
        <v>50</v>
      </c>
      <c r="J69" s="7">
        <v>50</v>
      </c>
      <c r="K69" s="7">
        <v>50</v>
      </c>
      <c r="L69" s="7">
        <v>50</v>
      </c>
      <c r="M69" s="7">
        <v>50</v>
      </c>
      <c r="N69" s="7">
        <v>50</v>
      </c>
      <c r="O69" s="7">
        <v>50</v>
      </c>
    </row>
    <row r="70" spans="1:15" x14ac:dyDescent="0.2">
      <c r="A70" s="3">
        <v>135121</v>
      </c>
      <c r="B70" s="6" t="s">
        <v>74</v>
      </c>
      <c r="C70" s="7">
        <v>1900</v>
      </c>
      <c r="D70" s="7">
        <v>1900</v>
      </c>
      <c r="E70" s="7">
        <v>1900</v>
      </c>
      <c r="F70" s="7">
        <v>1900</v>
      </c>
      <c r="G70" s="7">
        <v>1900</v>
      </c>
      <c r="H70" s="7">
        <v>1900</v>
      </c>
      <c r="I70" s="7">
        <v>1900</v>
      </c>
      <c r="J70" s="7">
        <v>1900</v>
      </c>
      <c r="K70" s="7">
        <v>1900</v>
      </c>
      <c r="L70" s="7">
        <v>1900</v>
      </c>
      <c r="M70" s="7">
        <v>1900</v>
      </c>
      <c r="N70" s="7">
        <v>1900</v>
      </c>
      <c r="O70" s="7">
        <v>1900</v>
      </c>
    </row>
    <row r="71" spans="1:15" x14ac:dyDescent="0.2">
      <c r="A71" s="3">
        <v>135122</v>
      </c>
      <c r="B71" s="6" t="s">
        <v>74</v>
      </c>
      <c r="C71" s="7">
        <v>3000</v>
      </c>
      <c r="D71" s="7">
        <v>3000</v>
      </c>
      <c r="E71" s="7">
        <v>3000</v>
      </c>
      <c r="F71" s="7">
        <v>3000</v>
      </c>
      <c r="G71" s="7">
        <v>3000</v>
      </c>
      <c r="H71" s="7">
        <v>3000</v>
      </c>
      <c r="I71" s="7">
        <v>3000</v>
      </c>
      <c r="J71" s="7">
        <v>3000</v>
      </c>
      <c r="K71" s="7">
        <v>3000</v>
      </c>
      <c r="L71" s="7">
        <v>3000</v>
      </c>
      <c r="M71" s="7">
        <v>3000</v>
      </c>
      <c r="N71" s="7">
        <v>3000</v>
      </c>
      <c r="O71" s="7">
        <v>3000</v>
      </c>
    </row>
    <row r="72" spans="1:15" x14ac:dyDescent="0.2">
      <c r="A72" s="3">
        <v>135125</v>
      </c>
      <c r="B72" s="6" t="s">
        <v>75</v>
      </c>
      <c r="C72" s="7">
        <v>5000</v>
      </c>
      <c r="D72" s="7">
        <v>5000</v>
      </c>
      <c r="E72" s="7">
        <v>5000</v>
      </c>
      <c r="F72" s="7">
        <v>5000</v>
      </c>
      <c r="G72" s="7">
        <v>5000</v>
      </c>
      <c r="H72" s="7">
        <v>5000</v>
      </c>
      <c r="I72" s="7">
        <v>5000</v>
      </c>
      <c r="J72" s="7">
        <v>5000</v>
      </c>
      <c r="K72" s="7">
        <v>5000</v>
      </c>
      <c r="L72" s="7">
        <v>5000</v>
      </c>
      <c r="M72" s="7">
        <v>5000</v>
      </c>
      <c r="N72" s="7">
        <v>5000</v>
      </c>
      <c r="O72" s="7">
        <v>5000</v>
      </c>
    </row>
    <row r="73" spans="1:15" x14ac:dyDescent="0.2">
      <c r="A73" s="3">
        <v>135131</v>
      </c>
      <c r="B73" s="6" t="s">
        <v>76</v>
      </c>
      <c r="C73" s="7">
        <v>200</v>
      </c>
      <c r="D73" s="7">
        <v>200</v>
      </c>
      <c r="E73" s="7">
        <v>200</v>
      </c>
      <c r="F73" s="7">
        <v>200</v>
      </c>
      <c r="G73" s="7">
        <v>200</v>
      </c>
      <c r="H73" s="7">
        <v>200</v>
      </c>
      <c r="I73" s="7">
        <v>200</v>
      </c>
      <c r="J73" s="7">
        <v>200</v>
      </c>
      <c r="K73" s="7">
        <v>200</v>
      </c>
      <c r="L73" s="7">
        <v>200</v>
      </c>
      <c r="M73" s="7">
        <v>200</v>
      </c>
      <c r="N73" s="7">
        <v>200</v>
      </c>
      <c r="O73" s="7">
        <v>200</v>
      </c>
    </row>
    <row r="74" spans="1:15" x14ac:dyDescent="0.2">
      <c r="A74" s="3">
        <v>135135</v>
      </c>
      <c r="B74" s="6" t="s">
        <v>77</v>
      </c>
      <c r="C74" s="7">
        <v>5000</v>
      </c>
      <c r="D74" s="7">
        <v>5000</v>
      </c>
      <c r="E74" s="7">
        <v>5000</v>
      </c>
      <c r="F74" s="7">
        <v>5000</v>
      </c>
      <c r="G74" s="7">
        <v>5000</v>
      </c>
      <c r="H74" s="7">
        <v>5000</v>
      </c>
      <c r="I74" s="7">
        <v>5000</v>
      </c>
      <c r="J74" s="7">
        <v>5000</v>
      </c>
      <c r="K74" s="7">
        <v>5000</v>
      </c>
      <c r="L74" s="7">
        <v>5000</v>
      </c>
      <c r="M74" s="7">
        <v>5000</v>
      </c>
      <c r="N74" s="7">
        <v>5000</v>
      </c>
      <c r="O74" s="7">
        <v>5000</v>
      </c>
    </row>
    <row r="75" spans="1:15" x14ac:dyDescent="0.2">
      <c r="A75" s="3">
        <v>135137</v>
      </c>
      <c r="B75" s="6" t="s">
        <v>78</v>
      </c>
      <c r="C75" s="7">
        <v>6000</v>
      </c>
      <c r="D75" s="7">
        <v>6000</v>
      </c>
      <c r="E75" s="7">
        <v>6000</v>
      </c>
      <c r="F75" s="7">
        <v>6000</v>
      </c>
      <c r="G75" s="7">
        <v>6000</v>
      </c>
      <c r="H75" s="7">
        <v>6000</v>
      </c>
      <c r="I75" s="7">
        <v>6000</v>
      </c>
      <c r="J75" s="7">
        <v>6000</v>
      </c>
      <c r="K75" s="7">
        <v>6000</v>
      </c>
      <c r="L75" s="7">
        <v>6000</v>
      </c>
      <c r="M75" s="7">
        <v>6000</v>
      </c>
      <c r="N75" s="7">
        <v>6000</v>
      </c>
      <c r="O75" s="7">
        <v>6000</v>
      </c>
    </row>
    <row r="76" spans="1:15" x14ac:dyDescent="0.2">
      <c r="A76" s="3">
        <v>135140</v>
      </c>
      <c r="B76" s="6" t="s">
        <v>79</v>
      </c>
      <c r="C76" s="7">
        <v>0</v>
      </c>
      <c r="D76" s="7">
        <v>0</v>
      </c>
      <c r="E76" s="7">
        <v>0</v>
      </c>
      <c r="F76" s="7">
        <v>125000</v>
      </c>
      <c r="G76" s="7">
        <v>125000</v>
      </c>
      <c r="H76" s="7">
        <v>125000</v>
      </c>
      <c r="I76" s="7">
        <v>125000</v>
      </c>
      <c r="J76" s="7">
        <v>125000</v>
      </c>
      <c r="K76" s="7">
        <v>125000</v>
      </c>
      <c r="L76" s="7">
        <v>125000</v>
      </c>
      <c r="M76" s="7">
        <v>125000</v>
      </c>
      <c r="N76" s="7">
        <v>125000</v>
      </c>
      <c r="O76" s="7">
        <v>125000</v>
      </c>
    </row>
    <row r="77" spans="1:15" x14ac:dyDescent="0.2">
      <c r="A77" s="3">
        <v>136002</v>
      </c>
      <c r="B77" s="6" t="s">
        <v>80</v>
      </c>
      <c r="C77" s="7">
        <v>0</v>
      </c>
      <c r="D77" s="7">
        <v>0</v>
      </c>
      <c r="E77" s="7">
        <v>0</v>
      </c>
      <c r="F77" s="7">
        <v>0</v>
      </c>
      <c r="G77" s="7">
        <v>0</v>
      </c>
      <c r="H77" s="7">
        <v>0</v>
      </c>
      <c r="I77" s="7">
        <v>0</v>
      </c>
      <c r="J77" s="7">
        <v>0</v>
      </c>
      <c r="K77" s="7">
        <v>0</v>
      </c>
      <c r="L77" s="7">
        <v>0</v>
      </c>
      <c r="M77" s="7">
        <v>0</v>
      </c>
      <c r="N77" s="7">
        <v>0</v>
      </c>
      <c r="O77" s="7">
        <v>0</v>
      </c>
    </row>
    <row r="78" spans="1:15" x14ac:dyDescent="0.2">
      <c r="A78" s="3">
        <v>136032</v>
      </c>
      <c r="B78" s="6" t="s">
        <v>81</v>
      </c>
      <c r="C78" s="7">
        <v>62.85</v>
      </c>
      <c r="D78" s="7">
        <v>62.85</v>
      </c>
      <c r="E78" s="7">
        <v>62.85</v>
      </c>
      <c r="F78" s="7">
        <v>88.55</v>
      </c>
      <c r="G78" s="7">
        <v>88.55</v>
      </c>
      <c r="H78" s="7">
        <v>88.55</v>
      </c>
      <c r="I78" s="7">
        <v>88.55</v>
      </c>
      <c r="J78" s="7">
        <v>88.55</v>
      </c>
      <c r="K78" s="7">
        <v>88.55</v>
      </c>
      <c r="L78" s="7">
        <v>88.55</v>
      </c>
      <c r="M78" s="7">
        <v>88.55</v>
      </c>
      <c r="N78" s="7">
        <v>88.55</v>
      </c>
      <c r="O78" s="7">
        <v>88.55</v>
      </c>
    </row>
    <row r="79" spans="1:15" x14ac:dyDescent="0.2">
      <c r="A79" s="3">
        <v>142001</v>
      </c>
      <c r="B79" s="6" t="s">
        <v>82</v>
      </c>
      <c r="C79" s="7">
        <v>35580275.380000003</v>
      </c>
      <c r="D79" s="7">
        <v>52653922.729999997</v>
      </c>
      <c r="E79" s="7">
        <v>53922788.32</v>
      </c>
      <c r="F79" s="7">
        <v>50534055.509999998</v>
      </c>
      <c r="G79" s="7">
        <v>45117168.32</v>
      </c>
      <c r="H79" s="7">
        <v>38918141.299999997</v>
      </c>
      <c r="I79" s="7">
        <v>23968857.699999999</v>
      </c>
      <c r="J79" s="7">
        <v>17959790.149999999</v>
      </c>
      <c r="K79" s="7">
        <v>11210258.5</v>
      </c>
      <c r="L79" s="7">
        <v>9108772.1199999992</v>
      </c>
      <c r="M79" s="7">
        <v>9826020.6600000001</v>
      </c>
      <c r="N79" s="7">
        <v>20237484.210000001</v>
      </c>
      <c r="O79" s="7">
        <v>50506214.799999997</v>
      </c>
    </row>
    <row r="80" spans="1:15" x14ac:dyDescent="0.2">
      <c r="A80" s="3">
        <v>142010</v>
      </c>
      <c r="B80" s="6" t="s">
        <v>83</v>
      </c>
      <c r="C80" s="7">
        <v>-29440.6</v>
      </c>
      <c r="D80" s="7">
        <v>-36092.76</v>
      </c>
      <c r="E80" s="7">
        <v>-41613.160000000003</v>
      </c>
      <c r="F80" s="7">
        <v>-45506.26</v>
      </c>
      <c r="G80" s="7">
        <v>-46794.44</v>
      </c>
      <c r="H80" s="7">
        <v>-50382.05</v>
      </c>
      <c r="I80" s="7">
        <v>-54678.85</v>
      </c>
      <c r="J80" s="7">
        <v>-55493.13</v>
      </c>
      <c r="K80" s="7">
        <v>-63212.83</v>
      </c>
      <c r="L80" s="7">
        <v>-64886.26</v>
      </c>
      <c r="M80" s="7">
        <v>-73899.47</v>
      </c>
      <c r="N80" s="7">
        <v>-81014.63</v>
      </c>
      <c r="O80" s="7">
        <v>-91942.49</v>
      </c>
    </row>
    <row r="81" spans="1:15" x14ac:dyDescent="0.2">
      <c r="A81" s="3">
        <v>142032</v>
      </c>
      <c r="B81" s="6" t="s">
        <v>84</v>
      </c>
      <c r="C81" s="7">
        <v>1303371.01</v>
      </c>
      <c r="D81" s="7">
        <v>6066087.0099999998</v>
      </c>
      <c r="E81" s="7">
        <v>15284247.01</v>
      </c>
      <c r="F81" s="7">
        <v>15284247.01</v>
      </c>
      <c r="G81" s="7">
        <v>10358409.24</v>
      </c>
      <c r="H81" s="7">
        <v>1359993.7</v>
      </c>
      <c r="I81" s="7">
        <v>0</v>
      </c>
      <c r="J81" s="7">
        <v>0</v>
      </c>
      <c r="K81" s="7">
        <v>0</v>
      </c>
      <c r="L81" s="7">
        <v>0</v>
      </c>
      <c r="M81" s="7">
        <v>0</v>
      </c>
      <c r="N81" s="7">
        <v>0</v>
      </c>
      <c r="O81" s="7">
        <v>0</v>
      </c>
    </row>
    <row r="82" spans="1:15" x14ac:dyDescent="0.2">
      <c r="A82" s="3">
        <v>142101</v>
      </c>
      <c r="B82" s="6" t="s">
        <v>85</v>
      </c>
      <c r="C82" s="7">
        <v>18203012.420000002</v>
      </c>
      <c r="D82" s="7">
        <v>22428564.030000001</v>
      </c>
      <c r="E82" s="7">
        <v>20323177.68</v>
      </c>
      <c r="F82" s="7">
        <v>17180749.780000001</v>
      </c>
      <c r="G82" s="7">
        <v>13534401.76</v>
      </c>
      <c r="H82" s="7">
        <v>10534775.310000001</v>
      </c>
      <c r="I82" s="7">
        <v>4872015.67</v>
      </c>
      <c r="J82" s="7">
        <v>5741270.5099999998</v>
      </c>
      <c r="K82" s="7">
        <v>4242288.51</v>
      </c>
      <c r="L82" s="7">
        <v>4196798.76</v>
      </c>
      <c r="M82" s="7">
        <v>5516243.0899999999</v>
      </c>
      <c r="N82" s="7">
        <v>11116607.92</v>
      </c>
      <c r="O82" s="7">
        <v>11116607.92</v>
      </c>
    </row>
    <row r="83" spans="1:15" x14ac:dyDescent="0.2">
      <c r="A83" s="3">
        <v>142102</v>
      </c>
      <c r="B83" s="6" t="s">
        <v>86</v>
      </c>
      <c r="C83" s="7">
        <v>4734455.25</v>
      </c>
      <c r="D83" s="7">
        <v>4947866.46</v>
      </c>
      <c r="E83" s="7">
        <v>4948782.33</v>
      </c>
      <c r="F83" s="7">
        <v>4663884.7300000004</v>
      </c>
      <c r="G83" s="7">
        <v>4376395.66</v>
      </c>
      <c r="H83" s="7">
        <v>3932404.71</v>
      </c>
      <c r="I83" s="7">
        <v>2484818.1</v>
      </c>
      <c r="J83" s="7">
        <v>3673928.82</v>
      </c>
      <c r="K83" s="7">
        <v>3167947.99</v>
      </c>
      <c r="L83" s="7">
        <v>2816324.94</v>
      </c>
      <c r="M83" s="7">
        <v>3422920.26</v>
      </c>
      <c r="N83" s="7">
        <v>4277937.7300000004</v>
      </c>
      <c r="O83" s="7">
        <v>4109681.97</v>
      </c>
    </row>
    <row r="84" spans="1:15" x14ac:dyDescent="0.2">
      <c r="A84" s="3">
        <v>142103</v>
      </c>
      <c r="B84" s="6" t="s">
        <v>87</v>
      </c>
      <c r="C84" s="7">
        <v>1980714.81</v>
      </c>
      <c r="D84" s="7">
        <v>1834933.03</v>
      </c>
      <c r="E84" s="7">
        <v>1744539.11</v>
      </c>
      <c r="F84" s="7">
        <v>2007698.21</v>
      </c>
      <c r="G84" s="7">
        <v>2116917.17</v>
      </c>
      <c r="H84" s="7">
        <v>1808687.85</v>
      </c>
      <c r="I84" s="7">
        <v>1611686.54</v>
      </c>
      <c r="J84" s="7">
        <v>2255328.0299999998</v>
      </c>
      <c r="K84" s="7">
        <v>1766004.23</v>
      </c>
      <c r="L84" s="7">
        <v>2006756.14</v>
      </c>
      <c r="M84" s="7">
        <v>2140880.7400000002</v>
      </c>
      <c r="N84" s="7">
        <v>1768371.61</v>
      </c>
      <c r="O84" s="7">
        <v>1768371.61</v>
      </c>
    </row>
    <row r="85" spans="1:15" x14ac:dyDescent="0.2">
      <c r="A85" s="3">
        <v>142106</v>
      </c>
      <c r="B85" s="6" t="s">
        <v>88</v>
      </c>
      <c r="C85" s="7">
        <v>353251.2</v>
      </c>
      <c r="D85" s="7">
        <v>353251.2</v>
      </c>
      <c r="E85" s="7">
        <v>319065.59000000003</v>
      </c>
      <c r="F85" s="7">
        <v>353251.2</v>
      </c>
      <c r="G85" s="7">
        <v>341856</v>
      </c>
      <c r="H85" s="7">
        <v>353251.2</v>
      </c>
      <c r="I85" s="7">
        <v>431301.36</v>
      </c>
      <c r="J85" s="7">
        <v>353251.2</v>
      </c>
      <c r="K85" s="7">
        <v>353251.2</v>
      </c>
      <c r="L85" s="7">
        <v>520681</v>
      </c>
      <c r="M85" s="7">
        <v>-341491.79</v>
      </c>
      <c r="N85" s="7">
        <v>-341491.79</v>
      </c>
      <c r="O85" s="7">
        <v>-341491.79</v>
      </c>
    </row>
    <row r="86" spans="1:15" x14ac:dyDescent="0.2">
      <c r="A86" s="3">
        <v>142107</v>
      </c>
      <c r="B86" s="6" t="s">
        <v>89</v>
      </c>
      <c r="C86" s="7">
        <v>104063.82</v>
      </c>
      <c r="D86" s="7">
        <v>195798.48</v>
      </c>
      <c r="E86" s="7">
        <v>177577.75</v>
      </c>
      <c r="F86" s="7">
        <v>167704.07999999999</v>
      </c>
      <c r="G86" s="7">
        <v>91664.78</v>
      </c>
      <c r="H86" s="7">
        <v>179931.3</v>
      </c>
      <c r="I86" s="7">
        <v>180023.06</v>
      </c>
      <c r="J86" s="7">
        <v>181815.27</v>
      </c>
      <c r="K86" s="7">
        <v>182836.85</v>
      </c>
      <c r="L86" s="7">
        <v>188875.31</v>
      </c>
      <c r="M86" s="7">
        <v>183100.01</v>
      </c>
      <c r="N86" s="7">
        <v>122031.73</v>
      </c>
      <c r="O86" s="7">
        <v>-7537819.5499999998</v>
      </c>
    </row>
    <row r="87" spans="1:15" x14ac:dyDescent="0.2">
      <c r="A87" s="3">
        <v>143001</v>
      </c>
      <c r="B87" s="6" t="s">
        <v>90</v>
      </c>
      <c r="C87" s="7">
        <v>555663.57999999996</v>
      </c>
      <c r="D87" s="7">
        <v>553500.55000000005</v>
      </c>
      <c r="E87" s="7">
        <v>547541.84</v>
      </c>
      <c r="F87" s="7">
        <v>377971.46</v>
      </c>
      <c r="G87" s="7">
        <v>346781.72</v>
      </c>
      <c r="H87" s="7">
        <v>359803.94</v>
      </c>
      <c r="I87" s="7">
        <v>479521.32</v>
      </c>
      <c r="J87" s="7">
        <v>491845.13</v>
      </c>
      <c r="K87" s="7">
        <v>579276.97</v>
      </c>
      <c r="L87" s="7">
        <v>582414.48</v>
      </c>
      <c r="M87" s="7">
        <v>848644.15</v>
      </c>
      <c r="N87" s="7">
        <v>859757.29</v>
      </c>
      <c r="O87" s="7">
        <v>959025.53</v>
      </c>
    </row>
    <row r="88" spans="1:15" x14ac:dyDescent="0.2">
      <c r="A88" s="3">
        <v>143003</v>
      </c>
      <c r="B88" s="6" t="s">
        <v>91</v>
      </c>
      <c r="C88" s="7">
        <v>0</v>
      </c>
      <c r="D88" s="7">
        <v>0</v>
      </c>
      <c r="E88" s="7">
        <v>0</v>
      </c>
      <c r="F88" s="7">
        <v>0</v>
      </c>
      <c r="G88" s="7">
        <v>0</v>
      </c>
      <c r="H88" s="7">
        <v>0</v>
      </c>
      <c r="I88" s="7">
        <v>0</v>
      </c>
      <c r="J88" s="7">
        <v>0</v>
      </c>
      <c r="K88" s="7">
        <v>0</v>
      </c>
      <c r="L88" s="7">
        <v>0</v>
      </c>
      <c r="M88" s="7">
        <v>0</v>
      </c>
      <c r="N88" s="7">
        <v>0</v>
      </c>
      <c r="O88" s="7">
        <v>0</v>
      </c>
    </row>
    <row r="89" spans="1:15" x14ac:dyDescent="0.2">
      <c r="A89" s="3">
        <v>143006</v>
      </c>
      <c r="B89" s="6" t="s">
        <v>92</v>
      </c>
      <c r="C89" s="7">
        <v>3174.96</v>
      </c>
      <c r="D89" s="7">
        <v>34595.96</v>
      </c>
      <c r="E89" s="7">
        <v>9156</v>
      </c>
      <c r="F89" s="7">
        <v>2818</v>
      </c>
      <c r="G89" s="7">
        <v>25846</v>
      </c>
      <c r="H89" s="7">
        <v>49006</v>
      </c>
      <c r="I89" s="7">
        <v>63986.36</v>
      </c>
      <c r="J89" s="7">
        <v>63890.18</v>
      </c>
      <c r="K89" s="7">
        <v>5246.2</v>
      </c>
      <c r="L89" s="7">
        <v>8876.92</v>
      </c>
      <c r="M89" s="7">
        <v>8426.18</v>
      </c>
      <c r="N89" s="7">
        <v>8147.92</v>
      </c>
      <c r="O89" s="7">
        <v>14496.42</v>
      </c>
    </row>
    <row r="90" spans="1:15" x14ac:dyDescent="0.2">
      <c r="A90" s="3">
        <v>143009</v>
      </c>
      <c r="B90" s="6" t="s">
        <v>93</v>
      </c>
      <c r="C90" s="7">
        <v>13203.15</v>
      </c>
      <c r="D90" s="7">
        <v>9096.89</v>
      </c>
      <c r="E90" s="7">
        <v>7707.76</v>
      </c>
      <c r="F90" s="7">
        <v>17639.73</v>
      </c>
      <c r="G90" s="7">
        <v>5462.33</v>
      </c>
      <c r="H90" s="7">
        <v>12080.49</v>
      </c>
      <c r="I90" s="7">
        <v>43221.21</v>
      </c>
      <c r="J90" s="7">
        <v>17007.45</v>
      </c>
      <c r="K90" s="7">
        <v>3425.98</v>
      </c>
      <c r="L90" s="7">
        <v>397258.9</v>
      </c>
      <c r="M90" s="7">
        <v>217525.31</v>
      </c>
      <c r="N90" s="7">
        <v>276378.87</v>
      </c>
      <c r="O90" s="7">
        <v>-791831.33</v>
      </c>
    </row>
    <row r="91" spans="1:15" x14ac:dyDescent="0.2">
      <c r="A91" s="3">
        <v>143010</v>
      </c>
      <c r="B91" s="6" t="s">
        <v>94</v>
      </c>
      <c r="C91" s="7">
        <v>0</v>
      </c>
      <c r="D91" s="7">
        <v>0</v>
      </c>
      <c r="E91" s="7">
        <v>0</v>
      </c>
      <c r="F91" s="7">
        <v>0</v>
      </c>
      <c r="G91" s="7">
        <v>0</v>
      </c>
      <c r="H91" s="7">
        <v>0</v>
      </c>
      <c r="I91" s="7">
        <v>0</v>
      </c>
      <c r="J91" s="7">
        <v>0</v>
      </c>
      <c r="K91" s="7">
        <v>0</v>
      </c>
      <c r="L91" s="7">
        <v>0</v>
      </c>
      <c r="M91" s="7">
        <v>0</v>
      </c>
      <c r="N91" s="7">
        <v>2455107</v>
      </c>
      <c r="O91" s="7">
        <v>2455107</v>
      </c>
    </row>
    <row r="92" spans="1:15" x14ac:dyDescent="0.2">
      <c r="A92" s="3">
        <v>143011</v>
      </c>
      <c r="B92" s="6" t="s">
        <v>95</v>
      </c>
      <c r="C92" s="7">
        <v>3346116.07</v>
      </c>
      <c r="D92" s="7">
        <v>4205671.04</v>
      </c>
      <c r="E92" s="7">
        <v>2960536.71</v>
      </c>
      <c r="F92" s="7">
        <v>2792499.76</v>
      </c>
      <c r="G92" s="7">
        <v>1945760.64</v>
      </c>
      <c r="H92" s="7">
        <v>2203598.87</v>
      </c>
      <c r="I92" s="7">
        <v>2626193.13</v>
      </c>
      <c r="J92" s="7">
        <v>2257382.75</v>
      </c>
      <c r="K92" s="7">
        <v>3813707.23</v>
      </c>
      <c r="L92" s="7">
        <v>3583410.36</v>
      </c>
      <c r="M92" s="7">
        <v>3492316.41</v>
      </c>
      <c r="N92" s="7">
        <v>3357851.93</v>
      </c>
      <c r="O92" s="7">
        <v>3357851.93</v>
      </c>
    </row>
    <row r="93" spans="1:15" x14ac:dyDescent="0.2">
      <c r="A93" s="3">
        <v>143016</v>
      </c>
      <c r="B93" s="6" t="s">
        <v>96</v>
      </c>
      <c r="C93" s="7">
        <v>0</v>
      </c>
      <c r="D93" s="7">
        <v>0</v>
      </c>
      <c r="E93" s="7">
        <v>0</v>
      </c>
      <c r="F93" s="7">
        <v>0</v>
      </c>
      <c r="G93" s="7">
        <v>0</v>
      </c>
      <c r="H93" s="7">
        <v>0</v>
      </c>
      <c r="I93" s="7">
        <v>0</v>
      </c>
      <c r="J93" s="7">
        <v>0</v>
      </c>
      <c r="K93" s="7">
        <v>0</v>
      </c>
      <c r="L93" s="7">
        <v>0</v>
      </c>
      <c r="M93" s="7">
        <v>0</v>
      </c>
      <c r="N93" s="7">
        <v>0</v>
      </c>
      <c r="O93" s="7">
        <v>0</v>
      </c>
    </row>
    <row r="94" spans="1:15" x14ac:dyDescent="0.2">
      <c r="A94" s="3">
        <v>143019</v>
      </c>
      <c r="B94" s="6" t="s">
        <v>97</v>
      </c>
      <c r="C94" s="7">
        <v>0</v>
      </c>
      <c r="D94" s="7">
        <v>405</v>
      </c>
      <c r="E94" s="7">
        <v>0</v>
      </c>
      <c r="F94" s="7">
        <v>0</v>
      </c>
      <c r="G94" s="7">
        <v>0</v>
      </c>
      <c r="H94" s="7">
        <v>0</v>
      </c>
      <c r="I94" s="7">
        <v>0</v>
      </c>
      <c r="J94" s="7">
        <v>0</v>
      </c>
      <c r="K94" s="7">
        <v>0</v>
      </c>
      <c r="L94" s="7">
        <v>0</v>
      </c>
      <c r="M94" s="7">
        <v>0</v>
      </c>
      <c r="N94" s="7">
        <v>0</v>
      </c>
      <c r="O94" s="7">
        <v>0</v>
      </c>
    </row>
    <row r="95" spans="1:15" x14ac:dyDescent="0.2">
      <c r="A95" s="3">
        <v>143020</v>
      </c>
      <c r="B95" s="6" t="s">
        <v>98</v>
      </c>
      <c r="C95" s="7">
        <v>0</v>
      </c>
      <c r="D95" s="7">
        <v>0</v>
      </c>
      <c r="E95" s="7">
        <v>0</v>
      </c>
      <c r="F95" s="7">
        <v>0</v>
      </c>
      <c r="G95" s="7">
        <v>0</v>
      </c>
      <c r="H95" s="7">
        <v>0</v>
      </c>
      <c r="I95" s="7">
        <v>0</v>
      </c>
      <c r="J95" s="7">
        <v>0</v>
      </c>
      <c r="K95" s="7">
        <v>0</v>
      </c>
      <c r="L95" s="7">
        <v>0</v>
      </c>
      <c r="M95" s="7">
        <v>0</v>
      </c>
      <c r="N95" s="7">
        <v>0</v>
      </c>
      <c r="O95" s="7">
        <v>0</v>
      </c>
    </row>
    <row r="96" spans="1:15" x14ac:dyDescent="0.2">
      <c r="A96" s="3">
        <v>143022</v>
      </c>
      <c r="B96" s="6" t="s">
        <v>99</v>
      </c>
      <c r="C96" s="7">
        <v>866.46</v>
      </c>
      <c r="D96" s="7">
        <v>862.39</v>
      </c>
      <c r="E96" s="7">
        <v>961.37</v>
      </c>
      <c r="F96" s="7">
        <v>872.12</v>
      </c>
      <c r="G96" s="7">
        <v>874.86</v>
      </c>
      <c r="H96" s="7">
        <v>862.39</v>
      </c>
      <c r="I96" s="7">
        <v>718.22</v>
      </c>
      <c r="J96" s="7">
        <v>324.56</v>
      </c>
      <c r="K96" s="7">
        <v>1196.4000000000001</v>
      </c>
      <c r="L96" s="7">
        <v>251</v>
      </c>
      <c r="M96" s="7">
        <v>340.8</v>
      </c>
      <c r="N96" s="7">
        <v>249.8</v>
      </c>
      <c r="O96" s="7">
        <v>203.06</v>
      </c>
    </row>
    <row r="97" spans="1:15" x14ac:dyDescent="0.2">
      <c r="A97" s="3">
        <v>143025</v>
      </c>
      <c r="B97" s="6" t="s">
        <v>100</v>
      </c>
      <c r="C97" s="7">
        <v>109081</v>
      </c>
      <c r="D97" s="7">
        <v>109081</v>
      </c>
      <c r="E97" s="7">
        <v>44829.37</v>
      </c>
      <c r="F97" s="7">
        <v>98248.37</v>
      </c>
      <c r="G97" s="7">
        <v>52313.37</v>
      </c>
      <c r="H97" s="7">
        <v>-1105.6300000000001</v>
      </c>
      <c r="I97" s="7">
        <v>1200111.3700000001</v>
      </c>
      <c r="J97" s="7">
        <v>1200111.3700000001</v>
      </c>
      <c r="K97" s="7">
        <v>1200111.3700000001</v>
      </c>
      <c r="L97" s="7">
        <v>1200111.3700000001</v>
      </c>
      <c r="M97" s="7">
        <v>1200111.3700000001</v>
      </c>
      <c r="N97" s="7">
        <v>950257.37</v>
      </c>
      <c r="O97" s="7">
        <v>410574.96</v>
      </c>
    </row>
    <row r="98" spans="1:15" x14ac:dyDescent="0.2">
      <c r="A98" s="3">
        <v>143026</v>
      </c>
      <c r="B98" s="6" t="s">
        <v>101</v>
      </c>
      <c r="C98" s="7">
        <v>0</v>
      </c>
      <c r="D98" s="7">
        <v>0</v>
      </c>
      <c r="E98" s="7">
        <v>0</v>
      </c>
      <c r="F98" s="7">
        <v>0</v>
      </c>
      <c r="G98" s="7">
        <v>0</v>
      </c>
      <c r="H98" s="7">
        <v>0</v>
      </c>
      <c r="I98" s="7">
        <v>0</v>
      </c>
      <c r="J98" s="7">
        <v>0</v>
      </c>
      <c r="K98" s="7">
        <v>0</v>
      </c>
      <c r="L98" s="7">
        <v>0</v>
      </c>
      <c r="M98" s="7">
        <v>0</v>
      </c>
      <c r="N98" s="7">
        <v>0</v>
      </c>
      <c r="O98" s="7">
        <v>0</v>
      </c>
    </row>
    <row r="99" spans="1:15" x14ac:dyDescent="0.2">
      <c r="A99" s="3">
        <v>143027</v>
      </c>
      <c r="B99" s="6" t="s">
        <v>102</v>
      </c>
      <c r="C99" s="7">
        <v>0</v>
      </c>
      <c r="D99" s="7">
        <v>0</v>
      </c>
      <c r="E99" s="7">
        <v>0</v>
      </c>
      <c r="F99" s="7">
        <v>0</v>
      </c>
      <c r="G99" s="7">
        <v>0</v>
      </c>
      <c r="H99" s="7">
        <v>0</v>
      </c>
      <c r="I99" s="7">
        <v>0</v>
      </c>
      <c r="J99" s="7">
        <v>0</v>
      </c>
      <c r="K99" s="7">
        <v>0</v>
      </c>
      <c r="L99" s="7">
        <v>0</v>
      </c>
      <c r="M99" s="7">
        <v>1300</v>
      </c>
      <c r="N99" s="7">
        <v>1300</v>
      </c>
      <c r="O99" s="7">
        <v>1300</v>
      </c>
    </row>
    <row r="100" spans="1:15" x14ac:dyDescent="0.2">
      <c r="A100" s="3">
        <v>143028</v>
      </c>
      <c r="B100" s="6" t="s">
        <v>103</v>
      </c>
      <c r="C100" s="7">
        <v>0</v>
      </c>
      <c r="D100" s="7">
        <v>0</v>
      </c>
      <c r="E100" s="7">
        <v>0</v>
      </c>
      <c r="F100" s="7">
        <v>112387.53</v>
      </c>
      <c r="G100" s="7">
        <v>128937.69</v>
      </c>
      <c r="H100" s="7">
        <v>133842.6</v>
      </c>
      <c r="I100" s="7">
        <v>141922.97</v>
      </c>
      <c r="J100" s="7">
        <v>156913.54999999999</v>
      </c>
      <c r="K100" s="7">
        <v>161781.75</v>
      </c>
      <c r="L100" s="7">
        <v>166471.95000000001</v>
      </c>
      <c r="M100" s="7">
        <v>196176.55</v>
      </c>
      <c r="N100" s="7">
        <v>199695.67</v>
      </c>
      <c r="O100" s="7">
        <v>199695.67</v>
      </c>
    </row>
    <row r="101" spans="1:15" x14ac:dyDescent="0.2">
      <c r="A101" s="3">
        <v>171002</v>
      </c>
      <c r="B101" s="6" t="s">
        <v>104</v>
      </c>
      <c r="C101" s="7">
        <v>0</v>
      </c>
      <c r="D101" s="7">
        <v>0</v>
      </c>
      <c r="E101" s="7">
        <v>0</v>
      </c>
      <c r="F101" s="7">
        <v>0</v>
      </c>
      <c r="G101" s="7">
        <v>0</v>
      </c>
      <c r="H101" s="7">
        <v>0</v>
      </c>
      <c r="I101" s="7">
        <v>0</v>
      </c>
      <c r="J101" s="7">
        <v>0</v>
      </c>
      <c r="K101" s="7">
        <v>0</v>
      </c>
      <c r="L101" s="7">
        <v>0</v>
      </c>
      <c r="M101" s="7">
        <v>0</v>
      </c>
      <c r="N101" s="7">
        <v>0</v>
      </c>
      <c r="O101" s="7">
        <v>0</v>
      </c>
    </row>
    <row r="102" spans="1:15" x14ac:dyDescent="0.2">
      <c r="A102" s="3">
        <v>172001</v>
      </c>
      <c r="B102" s="6" t="s">
        <v>105</v>
      </c>
      <c r="C102" s="7">
        <v>0</v>
      </c>
      <c r="D102" s="7">
        <v>0</v>
      </c>
      <c r="E102" s="7">
        <v>0</v>
      </c>
      <c r="F102" s="7">
        <v>0</v>
      </c>
      <c r="G102" s="7">
        <v>0</v>
      </c>
      <c r="H102" s="7">
        <v>0</v>
      </c>
      <c r="I102" s="7">
        <v>0</v>
      </c>
      <c r="J102" s="7">
        <v>0</v>
      </c>
      <c r="K102" s="7">
        <v>0</v>
      </c>
      <c r="L102" s="7">
        <v>0</v>
      </c>
      <c r="M102" s="7">
        <v>0</v>
      </c>
      <c r="N102" s="7">
        <v>0</v>
      </c>
      <c r="O102" s="7">
        <v>0</v>
      </c>
    </row>
    <row r="103" spans="1:15" x14ac:dyDescent="0.2">
      <c r="A103" s="3">
        <v>173001</v>
      </c>
      <c r="B103" s="6" t="s">
        <v>106</v>
      </c>
      <c r="C103" s="7">
        <v>61634672.5</v>
      </c>
      <c r="D103" s="7">
        <v>49196058.670000002</v>
      </c>
      <c r="E103" s="7">
        <v>56086013.5</v>
      </c>
      <c r="F103" s="7">
        <v>42988161.340000004</v>
      </c>
      <c r="G103" s="7">
        <v>38023991</v>
      </c>
      <c r="H103" s="7">
        <v>25556867.5</v>
      </c>
      <c r="I103" s="7">
        <v>15031084.140000001</v>
      </c>
      <c r="J103" s="7">
        <v>12912796.5</v>
      </c>
      <c r="K103" s="7">
        <v>13047353.5</v>
      </c>
      <c r="L103" s="7">
        <v>14287000.5</v>
      </c>
      <c r="M103" s="7">
        <v>29560566.5</v>
      </c>
      <c r="N103" s="7">
        <v>55017125.75</v>
      </c>
      <c r="O103" s="7">
        <v>55017125.75</v>
      </c>
    </row>
    <row r="104" spans="1:15" x14ac:dyDescent="0.2">
      <c r="A104" s="3">
        <v>173003</v>
      </c>
      <c r="B104" s="6" t="s">
        <v>107</v>
      </c>
      <c r="C104" s="7">
        <v>3168728.3</v>
      </c>
      <c r="D104" s="7">
        <v>2894013.92</v>
      </c>
      <c r="E104" s="7">
        <v>-4400489.2300000004</v>
      </c>
      <c r="F104" s="7">
        <v>-646215</v>
      </c>
      <c r="G104" s="7">
        <v>-2450699.09</v>
      </c>
      <c r="H104" s="7">
        <v>0</v>
      </c>
      <c r="I104" s="7">
        <v>0</v>
      </c>
      <c r="J104" s="7">
        <v>0</v>
      </c>
      <c r="K104" s="7">
        <v>0</v>
      </c>
      <c r="L104" s="7">
        <v>0</v>
      </c>
      <c r="M104" s="7">
        <v>0</v>
      </c>
      <c r="N104" s="7">
        <v>256922.4</v>
      </c>
      <c r="O104" s="7">
        <v>256922.4</v>
      </c>
    </row>
    <row r="105" spans="1:15" x14ac:dyDescent="0.2">
      <c r="A105" s="3">
        <v>144011</v>
      </c>
      <c r="B105" s="6" t="s">
        <v>108</v>
      </c>
      <c r="C105" s="7">
        <v>-1981196.76</v>
      </c>
      <c r="D105" s="7">
        <v>-2512187.19</v>
      </c>
      <c r="E105" s="7">
        <v>-2727959.82</v>
      </c>
      <c r="F105" s="7">
        <v>-2934509.52</v>
      </c>
      <c r="G105" s="7">
        <v>-2933844.87</v>
      </c>
      <c r="H105" s="7">
        <v>-2735118.8</v>
      </c>
      <c r="I105" s="7">
        <v>-2231366.88</v>
      </c>
      <c r="J105" s="7">
        <v>-1837813.42</v>
      </c>
      <c r="K105" s="7">
        <v>-1517834.49</v>
      </c>
      <c r="L105" s="7">
        <v>-1259672.8700000001</v>
      </c>
      <c r="M105" s="7">
        <v>-1389775.21</v>
      </c>
      <c r="N105" s="7">
        <v>-1669422.81</v>
      </c>
      <c r="O105" s="7">
        <v>-1636550.3</v>
      </c>
    </row>
    <row r="106" spans="1:15" x14ac:dyDescent="0.2">
      <c r="A106" s="3">
        <v>144012</v>
      </c>
      <c r="B106" s="6" t="s">
        <v>109</v>
      </c>
      <c r="C106" s="7">
        <v>-228107.26</v>
      </c>
      <c r="D106" s="7">
        <v>-303018.90000000002</v>
      </c>
      <c r="E106" s="7">
        <v>-289988.09999999998</v>
      </c>
      <c r="F106" s="7">
        <v>-287470.26</v>
      </c>
      <c r="G106" s="7">
        <v>-282040.43</v>
      </c>
      <c r="H106" s="7">
        <v>-211105.52</v>
      </c>
      <c r="I106" s="7">
        <v>-194110.68</v>
      </c>
      <c r="J106" s="7">
        <v>-175344.37</v>
      </c>
      <c r="K106" s="7">
        <v>-165372.70000000001</v>
      </c>
      <c r="L106" s="7">
        <v>-130034.8</v>
      </c>
      <c r="M106" s="7">
        <v>-141822.15</v>
      </c>
      <c r="N106" s="7">
        <v>-165282.85999999999</v>
      </c>
      <c r="O106" s="7">
        <v>-165282.85999999999</v>
      </c>
    </row>
    <row r="107" spans="1:15" x14ac:dyDescent="0.2">
      <c r="A107" s="3">
        <v>144013</v>
      </c>
      <c r="B107" s="6" t="s">
        <v>110</v>
      </c>
      <c r="C107" s="7">
        <v>-148634.85999999999</v>
      </c>
      <c r="D107" s="7">
        <v>-177884.35</v>
      </c>
      <c r="E107" s="7">
        <v>-175695.46</v>
      </c>
      <c r="F107" s="7">
        <v>-118683.41</v>
      </c>
      <c r="G107" s="7">
        <v>-119839.6</v>
      </c>
      <c r="H107" s="7">
        <v>-103394.05</v>
      </c>
      <c r="I107" s="7">
        <v>-74897.48</v>
      </c>
      <c r="J107" s="7">
        <v>-70439.42</v>
      </c>
      <c r="K107" s="7">
        <v>-85554.559999999998</v>
      </c>
      <c r="L107" s="7">
        <v>-68468.679999999993</v>
      </c>
      <c r="M107" s="7">
        <v>-76154.11</v>
      </c>
      <c r="N107" s="7">
        <v>-70041.899999999994</v>
      </c>
      <c r="O107" s="7">
        <v>-70042.080000000002</v>
      </c>
    </row>
    <row r="108" spans="1:15" x14ac:dyDescent="0.2">
      <c r="A108" s="3">
        <v>144014</v>
      </c>
      <c r="B108" s="6" t="s">
        <v>111</v>
      </c>
      <c r="C108" s="7">
        <v>-136049.62</v>
      </c>
      <c r="D108" s="7">
        <v>-142159.54999999999</v>
      </c>
      <c r="E108" s="7">
        <v>-143816</v>
      </c>
      <c r="F108" s="7">
        <v>-98052.46</v>
      </c>
      <c r="G108" s="7">
        <v>-102048</v>
      </c>
      <c r="H108" s="7">
        <v>-105696.91</v>
      </c>
      <c r="I108" s="7">
        <v>-88354.16</v>
      </c>
      <c r="J108" s="7">
        <v>-91470.29</v>
      </c>
      <c r="K108" s="7">
        <v>-94364.91</v>
      </c>
      <c r="L108" s="7">
        <v>-77805.45</v>
      </c>
      <c r="M108" s="7">
        <v>-81474.25</v>
      </c>
      <c r="N108" s="7">
        <v>-85116.86</v>
      </c>
      <c r="O108" s="7">
        <v>-85116.86</v>
      </c>
    </row>
    <row r="109" spans="1:15" x14ac:dyDescent="0.2">
      <c r="A109" s="3">
        <v>144020</v>
      </c>
      <c r="B109" s="6" t="s">
        <v>112</v>
      </c>
      <c r="C109" s="7">
        <v>-232978.83</v>
      </c>
      <c r="D109" s="7">
        <v>-185960.83</v>
      </c>
      <c r="E109" s="7">
        <v>-212004.83</v>
      </c>
      <c r="F109" s="7">
        <v>-162494.82999999999</v>
      </c>
      <c r="G109" s="7">
        <v>-143729.82999999999</v>
      </c>
      <c r="H109" s="7">
        <v>-96603.83</v>
      </c>
      <c r="I109" s="7">
        <v>-56817.83</v>
      </c>
      <c r="J109" s="7">
        <v>-48810.83</v>
      </c>
      <c r="K109" s="7">
        <v>-49318.83</v>
      </c>
      <c r="L109" s="7">
        <v>-54004.83</v>
      </c>
      <c r="M109" s="7">
        <v>-111738.83</v>
      </c>
      <c r="N109" s="7">
        <v>-134791.82999999999</v>
      </c>
      <c r="O109" s="7">
        <v>-134791.82999999999</v>
      </c>
    </row>
    <row r="110" spans="1:15" x14ac:dyDescent="0.2">
      <c r="A110" s="3">
        <v>144021</v>
      </c>
      <c r="B110" s="6" t="s">
        <v>112</v>
      </c>
      <c r="C110" s="7">
        <v>-7206.85</v>
      </c>
      <c r="D110" s="7">
        <v>-10816.56</v>
      </c>
      <c r="E110" s="7">
        <v>14495.37</v>
      </c>
      <c r="F110" s="7">
        <v>1468.04</v>
      </c>
      <c r="G110" s="7">
        <v>7729.6</v>
      </c>
      <c r="H110" s="7">
        <v>7729.6</v>
      </c>
      <c r="I110" s="7">
        <v>7729.6</v>
      </c>
      <c r="J110" s="7">
        <v>7729.6</v>
      </c>
      <c r="K110" s="7">
        <v>7729.6</v>
      </c>
      <c r="L110" s="7">
        <v>7729.6</v>
      </c>
      <c r="M110" s="7">
        <v>7729.6</v>
      </c>
      <c r="N110" s="7">
        <v>7164.37</v>
      </c>
      <c r="O110" s="7">
        <v>7164.37</v>
      </c>
    </row>
    <row r="111" spans="1:15" x14ac:dyDescent="0.2">
      <c r="A111" s="3">
        <v>144025</v>
      </c>
      <c r="B111" s="6" t="s">
        <v>113</v>
      </c>
      <c r="C111" s="7">
        <v>-215787.32</v>
      </c>
      <c r="D111" s="7">
        <v>-222282.79</v>
      </c>
      <c r="E111" s="7">
        <v>-217125.44</v>
      </c>
      <c r="F111" s="7">
        <v>-221059.14</v>
      </c>
      <c r="G111" s="7">
        <v>-203121.14</v>
      </c>
      <c r="H111" s="7">
        <v>-207496.18</v>
      </c>
      <c r="I111" s="7">
        <v>-185951.79</v>
      </c>
      <c r="J111" s="7">
        <v>-175944.38</v>
      </c>
      <c r="K111" s="7">
        <v>-170418.64</v>
      </c>
      <c r="L111" s="7">
        <v>-150373.16</v>
      </c>
      <c r="M111" s="7">
        <v>-145808.4</v>
      </c>
      <c r="N111" s="7">
        <v>-142683.94</v>
      </c>
      <c r="O111" s="7">
        <v>-147637.45000000001</v>
      </c>
    </row>
    <row r="112" spans="1:15" x14ac:dyDescent="0.2">
      <c r="A112" s="3">
        <v>182301</v>
      </c>
      <c r="B112" s="6" t="s">
        <v>114</v>
      </c>
      <c r="C112" s="7">
        <v>3288484.96</v>
      </c>
      <c r="D112" s="7">
        <v>3288484.96</v>
      </c>
      <c r="E112" s="7">
        <v>4258932.18</v>
      </c>
      <c r="F112" s="7">
        <v>11552168.609999999</v>
      </c>
      <c r="G112" s="7">
        <v>13400568.640000001</v>
      </c>
      <c r="H112" s="7">
        <v>14219133.310000001</v>
      </c>
      <c r="I112" s="7">
        <v>16958168.440000001</v>
      </c>
      <c r="J112" s="7">
        <v>16719887.35</v>
      </c>
      <c r="K112" s="7">
        <v>16846243.98</v>
      </c>
      <c r="L112" s="7">
        <v>19094341.239999998</v>
      </c>
      <c r="M112" s="7">
        <v>20265944.43</v>
      </c>
      <c r="N112" s="7">
        <v>11984791.890000001</v>
      </c>
      <c r="O112" s="7">
        <v>11984791.890000001</v>
      </c>
    </row>
    <row r="113" spans="1:15" x14ac:dyDescent="0.2">
      <c r="A113" s="3">
        <v>182300</v>
      </c>
      <c r="B113" s="6" t="s">
        <v>115</v>
      </c>
      <c r="C113" s="7">
        <v>7501829</v>
      </c>
      <c r="D113" s="7">
        <v>7501829</v>
      </c>
      <c r="E113" s="7">
        <v>10988133</v>
      </c>
      <c r="F113" s="7">
        <v>10988133</v>
      </c>
      <c r="G113" s="7">
        <v>10988133</v>
      </c>
      <c r="H113" s="7">
        <v>10988133</v>
      </c>
      <c r="I113" s="7">
        <v>10988133</v>
      </c>
      <c r="J113" s="7">
        <v>10988133</v>
      </c>
      <c r="K113" s="7">
        <v>10988133</v>
      </c>
      <c r="L113" s="7">
        <v>10988133</v>
      </c>
      <c r="M113" s="7">
        <v>10988133</v>
      </c>
      <c r="N113" s="7">
        <v>10988133</v>
      </c>
      <c r="O113" s="7">
        <v>10988133</v>
      </c>
    </row>
    <row r="114" spans="1:15" x14ac:dyDescent="0.2">
      <c r="A114" s="3">
        <v>192640</v>
      </c>
      <c r="B114" s="6" t="s">
        <v>116</v>
      </c>
      <c r="C114" s="7">
        <v>36671000</v>
      </c>
      <c r="D114" s="7">
        <v>0</v>
      </c>
      <c r="E114" s="7">
        <v>0</v>
      </c>
      <c r="F114" s="7">
        <v>23997000</v>
      </c>
      <c r="G114" s="7">
        <v>23997000</v>
      </c>
      <c r="H114" s="7">
        <v>0</v>
      </c>
      <c r="I114" s="7">
        <v>25150000</v>
      </c>
      <c r="J114" s="7">
        <v>0</v>
      </c>
      <c r="K114" s="7">
        <v>0</v>
      </c>
      <c r="L114" s="7">
        <v>46289087</v>
      </c>
      <c r="M114" s="7">
        <v>46289087</v>
      </c>
      <c r="N114" s="7">
        <v>0</v>
      </c>
      <c r="O114" s="7">
        <v>0</v>
      </c>
    </row>
    <row r="115" spans="1:15" x14ac:dyDescent="0.2">
      <c r="A115" s="3">
        <v>192645</v>
      </c>
      <c r="B115" s="6" t="s">
        <v>116</v>
      </c>
      <c r="C115" s="7">
        <v>99000</v>
      </c>
      <c r="D115" s="7">
        <v>0</v>
      </c>
      <c r="E115" s="7">
        <v>0</v>
      </c>
      <c r="F115" s="7">
        <v>57000</v>
      </c>
      <c r="G115" s="7">
        <v>57000</v>
      </c>
      <c r="H115" s="7">
        <v>0</v>
      </c>
      <c r="I115" s="7">
        <v>106000</v>
      </c>
      <c r="J115" s="7">
        <v>0</v>
      </c>
      <c r="K115" s="7">
        <v>0</v>
      </c>
      <c r="L115" s="7">
        <v>153000</v>
      </c>
      <c r="M115" s="7">
        <v>153000</v>
      </c>
      <c r="N115" s="7">
        <v>0</v>
      </c>
      <c r="O115" s="7">
        <v>0</v>
      </c>
    </row>
    <row r="116" spans="1:15" x14ac:dyDescent="0.2">
      <c r="A116" s="3">
        <v>192647</v>
      </c>
      <c r="B116" s="6" t="s">
        <v>117</v>
      </c>
      <c r="C116" s="7">
        <v>1667000</v>
      </c>
      <c r="D116" s="7">
        <v>0</v>
      </c>
      <c r="E116" s="7">
        <v>0</v>
      </c>
      <c r="F116" s="7">
        <v>1601000</v>
      </c>
      <c r="G116" s="7">
        <v>1601000</v>
      </c>
      <c r="H116" s="7">
        <v>0</v>
      </c>
      <c r="I116" s="7">
        <v>730000</v>
      </c>
      <c r="J116" s="7">
        <v>0</v>
      </c>
      <c r="K116" s="7">
        <v>0</v>
      </c>
      <c r="L116" s="7">
        <v>209000</v>
      </c>
      <c r="M116" s="7">
        <v>209000</v>
      </c>
      <c r="N116" s="7">
        <v>0</v>
      </c>
      <c r="O116" s="7">
        <v>0</v>
      </c>
    </row>
    <row r="117" spans="1:15" x14ac:dyDescent="0.2">
      <c r="A117" s="3">
        <v>186640</v>
      </c>
      <c r="B117" s="6" t="s">
        <v>118</v>
      </c>
      <c r="C117" s="7">
        <v>383000</v>
      </c>
      <c r="D117" s="7">
        <v>0</v>
      </c>
      <c r="E117" s="7">
        <v>0</v>
      </c>
      <c r="F117" s="7">
        <v>1780000</v>
      </c>
      <c r="G117" s="7">
        <v>1780000</v>
      </c>
      <c r="H117" s="7">
        <v>0</v>
      </c>
      <c r="I117" s="7">
        <v>966000</v>
      </c>
      <c r="J117" s="7">
        <v>0</v>
      </c>
      <c r="K117" s="7">
        <v>0</v>
      </c>
      <c r="L117" s="7">
        <v>0</v>
      </c>
      <c r="M117" s="7">
        <v>0</v>
      </c>
      <c r="N117" s="7">
        <v>0</v>
      </c>
      <c r="O117" s="7">
        <v>0</v>
      </c>
    </row>
    <row r="118" spans="1:15" x14ac:dyDescent="0.2">
      <c r="A118" s="3">
        <v>186645</v>
      </c>
      <c r="B118" s="6" t="s">
        <v>119</v>
      </c>
      <c r="C118" s="7">
        <v>1298000</v>
      </c>
      <c r="D118" s="7">
        <v>0</v>
      </c>
      <c r="E118" s="7">
        <v>0</v>
      </c>
      <c r="F118" s="7">
        <v>1667000</v>
      </c>
      <c r="G118" s="7">
        <v>1667000</v>
      </c>
      <c r="H118" s="7">
        <v>0</v>
      </c>
      <c r="I118" s="7">
        <v>2420000</v>
      </c>
      <c r="J118" s="7">
        <v>0</v>
      </c>
      <c r="K118" s="7">
        <v>0</v>
      </c>
      <c r="L118" s="7">
        <v>3031000</v>
      </c>
      <c r="M118" s="7">
        <v>3031000</v>
      </c>
      <c r="N118" s="7">
        <v>0</v>
      </c>
      <c r="O118" s="7">
        <v>0</v>
      </c>
    </row>
    <row r="119" spans="1:15" x14ac:dyDescent="0.2">
      <c r="A119" s="3">
        <v>186647</v>
      </c>
      <c r="B119" s="6" t="s">
        <v>120</v>
      </c>
      <c r="C119" s="7">
        <v>564000</v>
      </c>
      <c r="D119" s="7">
        <v>0</v>
      </c>
      <c r="E119" s="7">
        <v>0</v>
      </c>
      <c r="F119" s="7">
        <v>1414000</v>
      </c>
      <c r="G119" s="7">
        <v>1414000</v>
      </c>
      <c r="H119" s="7">
        <v>0</v>
      </c>
      <c r="I119" s="7">
        <v>1047000</v>
      </c>
      <c r="J119" s="7">
        <v>0</v>
      </c>
      <c r="K119" s="7">
        <v>0</v>
      </c>
      <c r="L119" s="7">
        <v>901000</v>
      </c>
      <c r="M119" s="7">
        <v>901000</v>
      </c>
      <c r="N119" s="7">
        <v>0</v>
      </c>
      <c r="O119" s="7">
        <v>0</v>
      </c>
    </row>
    <row r="120" spans="1:15" x14ac:dyDescent="0.2">
      <c r="A120" s="3">
        <v>164012</v>
      </c>
      <c r="B120" s="6" t="s">
        <v>121</v>
      </c>
      <c r="C120" s="7">
        <v>58370950.780000001</v>
      </c>
      <c r="D120" s="7">
        <v>53400642.329999998</v>
      </c>
      <c r="E120" s="7">
        <v>48864093.950000003</v>
      </c>
      <c r="F120" s="7">
        <v>45997222.840000004</v>
      </c>
      <c r="G120" s="7">
        <v>45654308.079999998</v>
      </c>
      <c r="H120" s="7">
        <v>40295116.490000002</v>
      </c>
      <c r="I120" s="7">
        <v>42195039.630000003</v>
      </c>
      <c r="J120" s="7">
        <v>50854046.350000001</v>
      </c>
      <c r="K120" s="7">
        <v>53062380.219999999</v>
      </c>
      <c r="L120" s="7">
        <v>54311222.170000002</v>
      </c>
      <c r="M120" s="7">
        <v>60022206.079999998</v>
      </c>
      <c r="N120" s="7">
        <v>59912368.219999999</v>
      </c>
      <c r="O120" s="7">
        <v>59912368.219999999</v>
      </c>
    </row>
    <row r="121" spans="1:15" x14ac:dyDescent="0.2">
      <c r="A121" s="3">
        <v>164016</v>
      </c>
      <c r="B121" s="6" t="s">
        <v>122</v>
      </c>
      <c r="C121" s="7">
        <v>2784504.65</v>
      </c>
      <c r="D121" s="7">
        <v>2580769.67</v>
      </c>
      <c r="E121" s="7">
        <v>3041182.93</v>
      </c>
      <c r="F121" s="7">
        <v>3639289.49</v>
      </c>
      <c r="G121" s="7">
        <v>2324958.66</v>
      </c>
      <c r="H121" s="7">
        <v>3313718.23</v>
      </c>
      <c r="I121" s="7">
        <v>3313718.23</v>
      </c>
      <c r="J121" s="7">
        <v>3313718.23</v>
      </c>
      <c r="K121" s="7">
        <v>3933073.22</v>
      </c>
      <c r="L121" s="7">
        <v>4524080.05</v>
      </c>
      <c r="M121" s="7">
        <v>3958934.35</v>
      </c>
      <c r="N121" s="7">
        <v>3608920.95</v>
      </c>
      <c r="O121" s="7">
        <v>3608920.95</v>
      </c>
    </row>
    <row r="122" spans="1:15" x14ac:dyDescent="0.2">
      <c r="A122" s="3">
        <v>164021</v>
      </c>
      <c r="B122" s="6" t="s">
        <v>123</v>
      </c>
      <c r="C122" s="7">
        <v>2792851.64</v>
      </c>
      <c r="D122" s="7">
        <v>2700167.05</v>
      </c>
      <c r="E122" s="7">
        <v>2620725.3199999998</v>
      </c>
      <c r="F122" s="7">
        <v>2578335.0299999998</v>
      </c>
      <c r="G122" s="7">
        <v>2741060.39</v>
      </c>
      <c r="H122" s="7">
        <v>2818471.78</v>
      </c>
      <c r="I122" s="7">
        <v>2777024.01</v>
      </c>
      <c r="J122" s="7">
        <v>2732556.32</v>
      </c>
      <c r="K122" s="7">
        <v>2689097.07</v>
      </c>
      <c r="L122" s="7">
        <v>2620365.69</v>
      </c>
      <c r="M122" s="7">
        <v>2574880.75</v>
      </c>
      <c r="N122" s="7">
        <v>2526363.15</v>
      </c>
      <c r="O122" s="7">
        <v>2526363.15</v>
      </c>
    </row>
    <row r="123" spans="1:15" x14ac:dyDescent="0.2">
      <c r="A123" s="3">
        <v>164022</v>
      </c>
      <c r="B123" s="6" t="s">
        <v>124</v>
      </c>
      <c r="C123" s="7">
        <v>3025670.35</v>
      </c>
      <c r="D123" s="7">
        <v>2351438.65</v>
      </c>
      <c r="E123" s="7">
        <v>2161901.64</v>
      </c>
      <c r="F123" s="7">
        <v>2161901.64</v>
      </c>
      <c r="G123" s="7">
        <v>1782189.83</v>
      </c>
      <c r="H123" s="7">
        <v>1782189.83</v>
      </c>
      <c r="I123" s="7">
        <v>1904356.67</v>
      </c>
      <c r="J123" s="7">
        <v>2136834.5</v>
      </c>
      <c r="K123" s="7">
        <v>2424980.16</v>
      </c>
      <c r="L123" s="7">
        <v>2644133.64</v>
      </c>
      <c r="M123" s="7">
        <v>2717452.88</v>
      </c>
      <c r="N123" s="7">
        <v>2717452.88</v>
      </c>
      <c r="O123" s="7">
        <v>2717452.88</v>
      </c>
    </row>
    <row r="124" spans="1:15" x14ac:dyDescent="0.2">
      <c r="A124" s="3">
        <v>164023</v>
      </c>
      <c r="B124" s="6" t="s">
        <v>125</v>
      </c>
      <c r="C124" s="7">
        <v>4974629.9800000004</v>
      </c>
      <c r="D124" s="7">
        <v>4854021.22</v>
      </c>
      <c r="E124" s="7">
        <v>4543157.79</v>
      </c>
      <c r="F124" s="7">
        <v>4421983.67</v>
      </c>
      <c r="G124" s="7">
        <v>4865722.57</v>
      </c>
      <c r="H124" s="7">
        <v>5137606.59</v>
      </c>
      <c r="I124" s="7">
        <v>5025384.51</v>
      </c>
      <c r="J124" s="7">
        <v>4876108.2</v>
      </c>
      <c r="K124" s="7">
        <v>4760445.72</v>
      </c>
      <c r="L124" s="7">
        <v>4657841.96</v>
      </c>
      <c r="M124" s="7">
        <v>4552793.63</v>
      </c>
      <c r="N124" s="7">
        <v>4663650.91</v>
      </c>
      <c r="O124" s="7">
        <v>4663650.91</v>
      </c>
    </row>
    <row r="125" spans="1:15" x14ac:dyDescent="0.2">
      <c r="A125" s="3">
        <v>164032</v>
      </c>
      <c r="B125" s="6" t="s">
        <v>126</v>
      </c>
      <c r="C125" s="7">
        <v>-1303371.01</v>
      </c>
      <c r="D125" s="7">
        <v>-6066087.0099999998</v>
      </c>
      <c r="E125" s="7">
        <v>-15284247.01</v>
      </c>
      <c r="F125" s="7">
        <v>-15284247.01</v>
      </c>
      <c r="G125" s="7">
        <v>-10358409.24</v>
      </c>
      <c r="H125" s="7">
        <v>-1359993.7</v>
      </c>
      <c r="I125" s="7">
        <v>5725864.3499999996</v>
      </c>
      <c r="J125" s="7">
        <v>5725864.3499999996</v>
      </c>
      <c r="K125" s="7">
        <v>5958199.6600000001</v>
      </c>
      <c r="L125" s="7">
        <v>4386399.67</v>
      </c>
      <c r="M125" s="7">
        <v>2594186.7000000002</v>
      </c>
      <c r="N125" s="7">
        <v>-0.01</v>
      </c>
      <c r="O125" s="7">
        <v>-0.01</v>
      </c>
    </row>
    <row r="126" spans="1:15" x14ac:dyDescent="0.2">
      <c r="A126" s="3">
        <v>164040</v>
      </c>
      <c r="B126" s="6" t="s">
        <v>127</v>
      </c>
      <c r="C126" s="7">
        <v>0</v>
      </c>
      <c r="D126" s="7">
        <v>0</v>
      </c>
      <c r="E126" s="7">
        <v>0</v>
      </c>
      <c r="F126" s="7">
        <v>0</v>
      </c>
      <c r="G126" s="7">
        <v>0</v>
      </c>
      <c r="H126" s="7">
        <v>0</v>
      </c>
      <c r="I126" s="7">
        <v>0</v>
      </c>
      <c r="J126" s="7">
        <v>0</v>
      </c>
      <c r="K126" s="7">
        <v>0</v>
      </c>
      <c r="L126" s="7">
        <v>0</v>
      </c>
      <c r="M126" s="7">
        <v>0</v>
      </c>
      <c r="N126" s="7">
        <v>0</v>
      </c>
      <c r="O126" s="7">
        <v>0</v>
      </c>
    </row>
    <row r="127" spans="1:15" x14ac:dyDescent="0.2">
      <c r="A127" s="3">
        <v>154001</v>
      </c>
      <c r="B127" s="6" t="s">
        <v>128</v>
      </c>
      <c r="C127" s="7">
        <v>6142598.7300000004</v>
      </c>
      <c r="D127" s="7">
        <v>6120705.6200000001</v>
      </c>
      <c r="E127" s="7">
        <v>6032397.0899999999</v>
      </c>
      <c r="F127" s="7">
        <v>6122268.6699999999</v>
      </c>
      <c r="G127" s="7">
        <v>6098521.29</v>
      </c>
      <c r="H127" s="7">
        <v>6231889.8399999999</v>
      </c>
      <c r="I127" s="7">
        <v>6345439.96</v>
      </c>
      <c r="J127" s="7">
        <v>6268977.6600000001</v>
      </c>
      <c r="K127" s="7">
        <v>6260880.8799999999</v>
      </c>
      <c r="L127" s="7">
        <v>6274786.7300000004</v>
      </c>
      <c r="M127" s="7">
        <v>6138773.3499999996</v>
      </c>
      <c r="N127" s="7">
        <v>6195242.8899999997</v>
      </c>
      <c r="O127" s="7">
        <v>5997223.1500000004</v>
      </c>
    </row>
    <row r="128" spans="1:15" x14ac:dyDescent="0.2">
      <c r="A128" s="3">
        <v>154003</v>
      </c>
      <c r="B128" s="6" t="s">
        <v>129</v>
      </c>
      <c r="C128" s="7">
        <v>946063.82</v>
      </c>
      <c r="D128" s="7">
        <v>1032976.31</v>
      </c>
      <c r="E128" s="7">
        <v>979036.43</v>
      </c>
      <c r="F128" s="7">
        <v>953312.43</v>
      </c>
      <c r="G128" s="7">
        <v>965129.83</v>
      </c>
      <c r="H128" s="7">
        <v>943237.13</v>
      </c>
      <c r="I128" s="7">
        <v>980391.82</v>
      </c>
      <c r="J128" s="7">
        <v>1019095.51</v>
      </c>
      <c r="K128" s="7">
        <v>984402.68</v>
      </c>
      <c r="L128" s="7">
        <v>946321.04</v>
      </c>
      <c r="M128" s="7">
        <v>979273.42</v>
      </c>
      <c r="N128" s="7">
        <v>1013696.29</v>
      </c>
      <c r="O128" s="7">
        <v>1005516.58</v>
      </c>
    </row>
    <row r="129" spans="1:15" x14ac:dyDescent="0.2">
      <c r="A129" s="3">
        <v>154005</v>
      </c>
      <c r="B129" s="6" t="s">
        <v>130</v>
      </c>
      <c r="C129" s="7">
        <v>0</v>
      </c>
      <c r="D129" s="7">
        <v>0</v>
      </c>
      <c r="E129" s="7">
        <v>0</v>
      </c>
      <c r="F129" s="7">
        <v>0</v>
      </c>
      <c r="G129" s="7">
        <v>0</v>
      </c>
      <c r="H129" s="7">
        <v>0</v>
      </c>
      <c r="I129" s="7">
        <v>0</v>
      </c>
      <c r="J129" s="7">
        <v>0</v>
      </c>
      <c r="K129" s="7">
        <v>0</v>
      </c>
      <c r="L129" s="7">
        <v>0</v>
      </c>
      <c r="M129" s="7">
        <v>0</v>
      </c>
      <c r="N129" s="7">
        <v>0</v>
      </c>
      <c r="O129" s="7">
        <v>0</v>
      </c>
    </row>
    <row r="130" spans="1:15" x14ac:dyDescent="0.2">
      <c r="A130" s="3">
        <v>154007</v>
      </c>
      <c r="B130" s="6" t="s">
        <v>131</v>
      </c>
      <c r="C130" s="7">
        <v>147195.64000000001</v>
      </c>
      <c r="D130" s="7">
        <v>147195.64000000001</v>
      </c>
      <c r="E130" s="7">
        <v>147195.64000000001</v>
      </c>
      <c r="F130" s="7">
        <v>147195.64000000001</v>
      </c>
      <c r="G130" s="7">
        <v>147195.64000000001</v>
      </c>
      <c r="H130" s="7">
        <v>147195.64000000001</v>
      </c>
      <c r="I130" s="7">
        <v>147195.64000000001</v>
      </c>
      <c r="J130" s="7">
        <v>147195.64000000001</v>
      </c>
      <c r="K130" s="7">
        <v>147195.64000000001</v>
      </c>
      <c r="L130" s="7">
        <v>147195.64000000001</v>
      </c>
      <c r="M130" s="7">
        <v>147195.64000000001</v>
      </c>
      <c r="N130" s="7">
        <v>0</v>
      </c>
      <c r="O130" s="7">
        <v>0</v>
      </c>
    </row>
    <row r="131" spans="1:15" x14ac:dyDescent="0.2">
      <c r="A131" s="3">
        <v>154010</v>
      </c>
      <c r="B131" s="6" t="s">
        <v>132</v>
      </c>
      <c r="C131" s="7">
        <v>176756.85</v>
      </c>
      <c r="D131" s="7">
        <v>181542.79</v>
      </c>
      <c r="E131" s="7">
        <v>187147.98</v>
      </c>
      <c r="F131" s="7">
        <v>273484.98</v>
      </c>
      <c r="G131" s="7">
        <v>257301.04</v>
      </c>
      <c r="H131" s="7">
        <v>102182.22</v>
      </c>
      <c r="I131" s="7">
        <v>86159.4</v>
      </c>
      <c r="J131" s="7">
        <v>131852.57</v>
      </c>
      <c r="K131" s="7">
        <v>220973.41</v>
      </c>
      <c r="L131" s="7">
        <v>246412.55</v>
      </c>
      <c r="M131" s="7">
        <v>242883.07</v>
      </c>
      <c r="N131" s="7">
        <v>252550.07</v>
      </c>
      <c r="O131" s="7">
        <v>174915.65</v>
      </c>
    </row>
    <row r="132" spans="1:15" x14ac:dyDescent="0.2">
      <c r="A132" s="3">
        <v>154013</v>
      </c>
      <c r="B132" s="6" t="s">
        <v>133</v>
      </c>
      <c r="C132" s="7">
        <v>0</v>
      </c>
      <c r="D132" s="7">
        <v>0</v>
      </c>
      <c r="E132" s="7">
        <v>0</v>
      </c>
      <c r="F132" s="7">
        <v>0</v>
      </c>
      <c r="G132" s="7">
        <v>0</v>
      </c>
      <c r="H132" s="7">
        <v>0</v>
      </c>
      <c r="I132" s="7">
        <v>0</v>
      </c>
      <c r="J132" s="7">
        <v>0</v>
      </c>
      <c r="K132" s="7">
        <v>0</v>
      </c>
      <c r="L132" s="7">
        <v>0</v>
      </c>
      <c r="M132" s="7">
        <v>0</v>
      </c>
      <c r="N132" s="7">
        <v>0</v>
      </c>
      <c r="O132" s="7">
        <v>0</v>
      </c>
    </row>
    <row r="133" spans="1:15" x14ac:dyDescent="0.2">
      <c r="A133" s="3">
        <v>154015</v>
      </c>
      <c r="B133" s="6" t="s">
        <v>134</v>
      </c>
      <c r="C133" s="7">
        <v>545017.13</v>
      </c>
      <c r="D133" s="7">
        <v>545017.13</v>
      </c>
      <c r="E133" s="7">
        <v>545017.13</v>
      </c>
      <c r="F133" s="7">
        <v>545017.13</v>
      </c>
      <c r="G133" s="7">
        <v>545017.13</v>
      </c>
      <c r="H133" s="7">
        <v>545017.13</v>
      </c>
      <c r="I133" s="7">
        <v>545017.13</v>
      </c>
      <c r="J133" s="7">
        <v>545017.13</v>
      </c>
      <c r="K133" s="7">
        <v>545017.13</v>
      </c>
      <c r="L133" s="7">
        <v>545017.13</v>
      </c>
      <c r="M133" s="7">
        <v>545017.13</v>
      </c>
      <c r="N133" s="7">
        <v>545017.13</v>
      </c>
      <c r="O133" s="7">
        <v>545017.13</v>
      </c>
    </row>
    <row r="134" spans="1:15" x14ac:dyDescent="0.2">
      <c r="A134" s="3">
        <v>154039</v>
      </c>
      <c r="B134" s="6" t="s">
        <v>135</v>
      </c>
      <c r="C134" s="7">
        <v>-14734.95</v>
      </c>
      <c r="D134" s="7">
        <v>-14734.95</v>
      </c>
      <c r="E134" s="7">
        <v>-14734.95</v>
      </c>
      <c r="F134" s="7">
        <v>-14734.95</v>
      </c>
      <c r="G134" s="7">
        <v>-14734.95</v>
      </c>
      <c r="H134" s="7">
        <v>-14734.95</v>
      </c>
      <c r="I134" s="7">
        <v>-14734.95</v>
      </c>
      <c r="J134" s="7">
        <v>-14734.95</v>
      </c>
      <c r="K134" s="7">
        <v>-14734.95</v>
      </c>
      <c r="L134" s="7">
        <v>-14734.95</v>
      </c>
      <c r="M134" s="7">
        <v>-14734.95</v>
      </c>
      <c r="N134" s="7">
        <v>-14734.95</v>
      </c>
      <c r="O134" s="7">
        <v>-14734.95</v>
      </c>
    </row>
    <row r="135" spans="1:15" x14ac:dyDescent="0.2">
      <c r="A135" s="3">
        <v>154040</v>
      </c>
      <c r="B135" s="6" t="s">
        <v>136</v>
      </c>
      <c r="C135" s="7">
        <v>203360</v>
      </c>
      <c r="D135" s="7">
        <v>181040.03</v>
      </c>
      <c r="E135" s="7">
        <v>153760.06</v>
      </c>
      <c r="F135" s="7">
        <v>225273.1</v>
      </c>
      <c r="G135" s="7">
        <v>188073.14</v>
      </c>
      <c r="H135" s="7">
        <v>165753.15</v>
      </c>
      <c r="I135" s="7">
        <v>245857.16</v>
      </c>
      <c r="J135" s="7">
        <v>237513.99</v>
      </c>
      <c r="K135" s="7">
        <v>230073.99</v>
      </c>
      <c r="L135" s="7">
        <v>207754.01</v>
      </c>
      <c r="M135" s="7">
        <v>187914.02</v>
      </c>
      <c r="N135" s="7">
        <v>168074.03</v>
      </c>
      <c r="O135" s="7">
        <v>247496.54</v>
      </c>
    </row>
    <row r="136" spans="1:15" x14ac:dyDescent="0.2">
      <c r="A136" s="3">
        <v>154042</v>
      </c>
      <c r="B136" s="6" t="s">
        <v>137</v>
      </c>
      <c r="C136" s="7">
        <v>882.21</v>
      </c>
      <c r="D136" s="7">
        <v>882.21</v>
      </c>
      <c r="E136" s="7">
        <v>882.21</v>
      </c>
      <c r="F136" s="7">
        <v>882.21</v>
      </c>
      <c r="G136" s="7">
        <v>882.21</v>
      </c>
      <c r="H136" s="7">
        <v>882.21</v>
      </c>
      <c r="I136" s="7">
        <v>882.21</v>
      </c>
      <c r="J136" s="7">
        <v>882.21</v>
      </c>
      <c r="K136" s="7">
        <v>882.21</v>
      </c>
      <c r="L136" s="7">
        <v>882.21</v>
      </c>
      <c r="M136" s="7">
        <v>882.21</v>
      </c>
      <c r="N136" s="7">
        <v>882.21</v>
      </c>
      <c r="O136" s="7">
        <v>882.21</v>
      </c>
    </row>
    <row r="137" spans="1:15" x14ac:dyDescent="0.2">
      <c r="A137" s="3">
        <v>154048</v>
      </c>
      <c r="B137" s="6" t="s">
        <v>138</v>
      </c>
      <c r="C137" s="7">
        <v>123.88</v>
      </c>
      <c r="D137" s="7">
        <v>123.88</v>
      </c>
      <c r="E137" s="7">
        <v>123.88</v>
      </c>
      <c r="F137" s="7">
        <v>123.88</v>
      </c>
      <c r="G137" s="7">
        <v>123.88</v>
      </c>
      <c r="H137" s="7">
        <v>123.88</v>
      </c>
      <c r="I137" s="7">
        <v>123.88</v>
      </c>
      <c r="J137" s="7">
        <v>123.88</v>
      </c>
      <c r="K137" s="7">
        <v>123.88</v>
      </c>
      <c r="L137" s="7">
        <v>0</v>
      </c>
      <c r="M137" s="7">
        <v>0</v>
      </c>
      <c r="N137" s="7">
        <v>0</v>
      </c>
      <c r="O137" s="7">
        <v>0</v>
      </c>
    </row>
    <row r="138" spans="1:15" x14ac:dyDescent="0.2">
      <c r="A138" s="3">
        <v>154050</v>
      </c>
      <c r="B138" s="6" t="s">
        <v>139</v>
      </c>
      <c r="C138" s="7">
        <v>41117</v>
      </c>
      <c r="D138" s="7">
        <v>35725.93</v>
      </c>
      <c r="E138" s="7">
        <v>35043.65</v>
      </c>
      <c r="F138" s="7">
        <v>23310.34</v>
      </c>
      <c r="G138" s="7">
        <v>16532.89</v>
      </c>
      <c r="H138" s="7">
        <v>12753.42</v>
      </c>
      <c r="I138" s="7">
        <v>10219.02</v>
      </c>
      <c r="J138" s="7">
        <v>12349.21</v>
      </c>
      <c r="K138" s="7">
        <v>19999.849999999999</v>
      </c>
      <c r="L138" s="7">
        <v>19134.29</v>
      </c>
      <c r="M138" s="7">
        <v>18643.66</v>
      </c>
      <c r="N138" s="7">
        <v>36571.47</v>
      </c>
      <c r="O138" s="7">
        <v>34730.54</v>
      </c>
    </row>
    <row r="139" spans="1:15" x14ac:dyDescent="0.2">
      <c r="A139" s="3">
        <v>154071</v>
      </c>
      <c r="B139" s="6" t="s">
        <v>140</v>
      </c>
      <c r="C139" s="7">
        <v>16172.81</v>
      </c>
      <c r="D139" s="7">
        <v>18881.16</v>
      </c>
      <c r="E139" s="7">
        <v>15635.6</v>
      </c>
      <c r="F139" s="7">
        <v>16298.64</v>
      </c>
      <c r="G139" s="7">
        <v>14978.44</v>
      </c>
      <c r="H139" s="7">
        <v>12963.29</v>
      </c>
      <c r="I139" s="7">
        <v>13698.27</v>
      </c>
      <c r="J139" s="7">
        <v>13781.84</v>
      </c>
      <c r="K139" s="7">
        <v>12596.76</v>
      </c>
      <c r="L139" s="7">
        <v>19652.939999999999</v>
      </c>
      <c r="M139" s="7">
        <v>16021.69</v>
      </c>
      <c r="N139" s="7">
        <v>13168.29</v>
      </c>
      <c r="O139" s="7">
        <v>13168.29</v>
      </c>
    </row>
    <row r="140" spans="1:15" x14ac:dyDescent="0.2">
      <c r="A140" s="3">
        <v>154073</v>
      </c>
      <c r="B140" s="6" t="s">
        <v>141</v>
      </c>
      <c r="C140" s="7">
        <v>81275.38</v>
      </c>
      <c r="D140" s="7">
        <v>75865.850000000006</v>
      </c>
      <c r="E140" s="7">
        <v>72537.789999999994</v>
      </c>
      <c r="F140" s="7">
        <v>45012.35</v>
      </c>
      <c r="G140" s="7">
        <v>52971.96</v>
      </c>
      <c r="H140" s="7">
        <v>61756.480000000003</v>
      </c>
      <c r="I140" s="7">
        <v>51317.17</v>
      </c>
      <c r="J140" s="7">
        <v>61623.72</v>
      </c>
      <c r="K140" s="7">
        <v>67371.22</v>
      </c>
      <c r="L140" s="7">
        <v>80210.53</v>
      </c>
      <c r="M140" s="7">
        <v>84759.15</v>
      </c>
      <c r="N140" s="7">
        <v>44871.18</v>
      </c>
      <c r="O140" s="7">
        <v>77212.33</v>
      </c>
    </row>
    <row r="141" spans="1:15" x14ac:dyDescent="0.2">
      <c r="A141" s="3">
        <v>154085</v>
      </c>
      <c r="B141" s="6" t="s">
        <v>142</v>
      </c>
      <c r="C141" s="7">
        <v>210155.01</v>
      </c>
      <c r="D141" s="7">
        <v>210155.01</v>
      </c>
      <c r="E141" s="7">
        <v>210155.01</v>
      </c>
      <c r="F141" s="7">
        <v>210155.01</v>
      </c>
      <c r="G141" s="7">
        <v>210155.01</v>
      </c>
      <c r="H141" s="7">
        <v>210155.01</v>
      </c>
      <c r="I141" s="7">
        <v>210155.01</v>
      </c>
      <c r="J141" s="7">
        <v>210155.01</v>
      </c>
      <c r="K141" s="7">
        <v>210155.01</v>
      </c>
      <c r="L141" s="7">
        <v>210155.01</v>
      </c>
      <c r="M141" s="7">
        <v>210155.01</v>
      </c>
      <c r="N141" s="7">
        <v>210155.01</v>
      </c>
      <c r="O141" s="7">
        <v>210155.01</v>
      </c>
    </row>
    <row r="142" spans="1:15" x14ac:dyDescent="0.2">
      <c r="A142" s="3">
        <v>154666</v>
      </c>
      <c r="B142" s="6" t="s">
        <v>143</v>
      </c>
      <c r="C142" s="7">
        <v>0</v>
      </c>
      <c r="D142" s="7">
        <v>0</v>
      </c>
      <c r="E142" s="7">
        <v>0</v>
      </c>
      <c r="F142" s="7">
        <v>0</v>
      </c>
      <c r="G142" s="7">
        <v>0</v>
      </c>
      <c r="H142" s="7">
        <v>0</v>
      </c>
      <c r="I142" s="7">
        <v>0</v>
      </c>
      <c r="J142" s="7">
        <v>0</v>
      </c>
      <c r="K142" s="7">
        <v>0</v>
      </c>
      <c r="L142" s="7">
        <v>0</v>
      </c>
      <c r="M142" s="7">
        <v>0</v>
      </c>
      <c r="N142" s="7">
        <v>0</v>
      </c>
      <c r="O142" s="7">
        <v>0</v>
      </c>
    </row>
    <row r="143" spans="1:15" x14ac:dyDescent="0.2">
      <c r="A143" s="3">
        <v>163002</v>
      </c>
      <c r="B143" s="6" t="s">
        <v>144</v>
      </c>
      <c r="C143" s="7">
        <v>0</v>
      </c>
      <c r="D143" s="7">
        <v>0</v>
      </c>
      <c r="E143" s="7">
        <v>0</v>
      </c>
      <c r="F143" s="7">
        <v>0</v>
      </c>
      <c r="G143" s="7">
        <v>0</v>
      </c>
      <c r="H143" s="7">
        <v>0</v>
      </c>
      <c r="I143" s="7">
        <v>0</v>
      </c>
      <c r="J143" s="7">
        <v>0</v>
      </c>
      <c r="K143" s="7">
        <v>0</v>
      </c>
      <c r="L143" s="7">
        <v>0</v>
      </c>
      <c r="M143" s="7">
        <v>0</v>
      </c>
      <c r="N143" s="7">
        <v>0</v>
      </c>
      <c r="O143" s="7">
        <v>0</v>
      </c>
    </row>
    <row r="144" spans="1:15" x14ac:dyDescent="0.2">
      <c r="A144" s="3">
        <v>163003</v>
      </c>
      <c r="B144" s="6" t="s">
        <v>145</v>
      </c>
      <c r="C144" s="7">
        <v>0</v>
      </c>
      <c r="D144" s="7">
        <v>0</v>
      </c>
      <c r="E144" s="7">
        <v>0</v>
      </c>
      <c r="F144" s="7">
        <v>0</v>
      </c>
      <c r="G144" s="7">
        <v>0</v>
      </c>
      <c r="H144" s="7">
        <v>0</v>
      </c>
      <c r="I144" s="7">
        <v>0</v>
      </c>
      <c r="J144" s="7">
        <v>0</v>
      </c>
      <c r="K144" s="7">
        <v>0</v>
      </c>
      <c r="L144" s="7">
        <v>0</v>
      </c>
      <c r="M144" s="7">
        <v>0</v>
      </c>
      <c r="N144" s="7">
        <v>0</v>
      </c>
      <c r="O144" s="7">
        <v>0</v>
      </c>
    </row>
    <row r="145" spans="1:15" x14ac:dyDescent="0.2">
      <c r="A145" s="3">
        <v>166001</v>
      </c>
      <c r="B145" s="6" t="s">
        <v>146</v>
      </c>
      <c r="C145" s="7">
        <v>0</v>
      </c>
      <c r="D145" s="7">
        <v>0</v>
      </c>
      <c r="E145" s="7">
        <v>0</v>
      </c>
      <c r="F145" s="7">
        <v>0</v>
      </c>
      <c r="G145" s="7">
        <v>0</v>
      </c>
      <c r="H145" s="7">
        <v>0</v>
      </c>
      <c r="I145" s="7">
        <v>3481238</v>
      </c>
      <c r="J145" s="7">
        <v>3481238</v>
      </c>
      <c r="K145" s="7">
        <v>3481238</v>
      </c>
      <c r="L145" s="7">
        <v>2366000</v>
      </c>
      <c r="M145" s="7">
        <v>2366000</v>
      </c>
      <c r="N145" s="7">
        <v>2366000</v>
      </c>
      <c r="O145" s="7">
        <v>4463000</v>
      </c>
    </row>
    <row r="146" spans="1:15" x14ac:dyDescent="0.2">
      <c r="A146" s="3">
        <v>165008</v>
      </c>
      <c r="B146" s="6" t="s">
        <v>147</v>
      </c>
      <c r="C146" s="7">
        <v>154826.57999999999</v>
      </c>
      <c r="D146" s="7">
        <v>124493.69</v>
      </c>
      <c r="E146" s="7">
        <v>80336.23</v>
      </c>
      <c r="F146" s="7">
        <v>130858.8</v>
      </c>
      <c r="G146" s="7">
        <v>99240.93</v>
      </c>
      <c r="H146" s="7">
        <v>93548.55</v>
      </c>
      <c r="I146" s="7">
        <v>87186.52</v>
      </c>
      <c r="J146" s="7">
        <v>100281.15</v>
      </c>
      <c r="K146" s="7">
        <v>70760.539999999994</v>
      </c>
      <c r="L146" s="7">
        <v>74173.070000000007</v>
      </c>
      <c r="M146" s="7">
        <v>50404.639999999999</v>
      </c>
      <c r="N146" s="7">
        <v>57927.25</v>
      </c>
      <c r="O146" s="7">
        <v>67715.5</v>
      </c>
    </row>
    <row r="147" spans="1:15" x14ac:dyDescent="0.2">
      <c r="A147" s="3">
        <v>165009</v>
      </c>
      <c r="B147" s="6" t="s">
        <v>148</v>
      </c>
      <c r="C147" s="7">
        <v>0</v>
      </c>
      <c r="D147" s="7">
        <v>98077.48</v>
      </c>
      <c r="E147" s="7">
        <v>89161.34</v>
      </c>
      <c r="F147" s="7">
        <v>80245.2</v>
      </c>
      <c r="G147" s="7">
        <v>71329.06</v>
      </c>
      <c r="H147" s="7">
        <v>62412.92</v>
      </c>
      <c r="I147" s="7">
        <v>53496.78</v>
      </c>
      <c r="J147" s="7">
        <v>44580.639999999999</v>
      </c>
      <c r="K147" s="7">
        <v>35664.5</v>
      </c>
      <c r="L147" s="7">
        <v>26748.36</v>
      </c>
      <c r="M147" s="7">
        <v>17832.22</v>
      </c>
      <c r="N147" s="7">
        <v>8916.08</v>
      </c>
      <c r="O147" s="7">
        <v>-0.06</v>
      </c>
    </row>
    <row r="148" spans="1:15" x14ac:dyDescent="0.2">
      <c r="A148" s="3">
        <v>165010</v>
      </c>
      <c r="B148" s="6" t="s">
        <v>149</v>
      </c>
      <c r="C148" s="7">
        <v>0</v>
      </c>
      <c r="D148" s="7">
        <v>0</v>
      </c>
      <c r="E148" s="7">
        <v>0</v>
      </c>
      <c r="F148" s="7">
        <v>0</v>
      </c>
      <c r="G148" s="7">
        <v>0</v>
      </c>
      <c r="H148" s="7">
        <v>0</v>
      </c>
      <c r="I148" s="7">
        <v>0</v>
      </c>
      <c r="J148" s="7">
        <v>0</v>
      </c>
      <c r="K148" s="7">
        <v>0</v>
      </c>
      <c r="L148" s="7">
        <v>3644948.14</v>
      </c>
      <c r="M148" s="7">
        <v>7044875.4299999997</v>
      </c>
      <c r="N148" s="7">
        <v>4915427.5</v>
      </c>
      <c r="O148" s="7">
        <v>4915427.5</v>
      </c>
    </row>
    <row r="149" spans="1:15" x14ac:dyDescent="0.2">
      <c r="A149" s="3">
        <v>165011</v>
      </c>
      <c r="B149" s="6" t="s">
        <v>150</v>
      </c>
      <c r="C149" s="7">
        <v>9356189.7400000002</v>
      </c>
      <c r="D149" s="7">
        <v>7796824.8300000001</v>
      </c>
      <c r="E149" s="7">
        <v>6237459.9199999999</v>
      </c>
      <c r="F149" s="7">
        <v>4678095.01</v>
      </c>
      <c r="G149" s="7">
        <v>3118730.1</v>
      </c>
      <c r="H149" s="7">
        <v>1559365.19</v>
      </c>
      <c r="I149" s="7">
        <v>0</v>
      </c>
      <c r="J149" s="7">
        <v>-1637333.33</v>
      </c>
      <c r="K149" s="7">
        <v>0</v>
      </c>
      <c r="L149" s="7">
        <v>0</v>
      </c>
      <c r="M149" s="7">
        <v>0</v>
      </c>
      <c r="N149" s="7">
        <v>10897517.27</v>
      </c>
      <c r="O149" s="7">
        <v>9340480.3000000007</v>
      </c>
    </row>
    <row r="150" spans="1:15" x14ac:dyDescent="0.2">
      <c r="A150" s="3">
        <v>165012</v>
      </c>
      <c r="B150" s="6" t="s">
        <v>151</v>
      </c>
      <c r="C150" s="7">
        <v>0</v>
      </c>
      <c r="D150" s="7">
        <v>0</v>
      </c>
      <c r="E150" s="7">
        <v>1051690.47</v>
      </c>
      <c r="F150" s="7">
        <v>946521.42</v>
      </c>
      <c r="G150" s="7">
        <v>841352.37</v>
      </c>
      <c r="H150" s="7">
        <v>736183.32</v>
      </c>
      <c r="I150" s="7">
        <v>631014.27</v>
      </c>
      <c r="J150" s="7">
        <v>525845.22</v>
      </c>
      <c r="K150" s="7">
        <v>420676.17</v>
      </c>
      <c r="L150" s="7">
        <v>315507.12</v>
      </c>
      <c r="M150" s="7">
        <v>210338.07</v>
      </c>
      <c r="N150" s="7">
        <v>105169.02</v>
      </c>
      <c r="O150" s="7">
        <v>0</v>
      </c>
    </row>
    <row r="151" spans="1:15" x14ac:dyDescent="0.2">
      <c r="A151" s="3">
        <v>165015</v>
      </c>
      <c r="B151" s="6" t="s">
        <v>152</v>
      </c>
      <c r="C151" s="7">
        <v>23582.48</v>
      </c>
      <c r="D151" s="7">
        <v>17686.86</v>
      </c>
      <c r="E151" s="7">
        <v>11791.24</v>
      </c>
      <c r="F151" s="7">
        <v>5895.62</v>
      </c>
      <c r="G151" s="7">
        <v>0</v>
      </c>
      <c r="H151" s="7">
        <v>241418.42</v>
      </c>
      <c r="I151" s="7">
        <v>241418.42</v>
      </c>
      <c r="J151" s="7">
        <v>60290.22</v>
      </c>
      <c r="K151" s="7">
        <v>53591.31</v>
      </c>
      <c r="L151" s="7">
        <v>46892.4</v>
      </c>
      <c r="M151" s="7">
        <v>40193.49</v>
      </c>
      <c r="N151" s="7">
        <v>33494.58</v>
      </c>
      <c r="O151" s="7">
        <v>26795.67</v>
      </c>
    </row>
    <row r="152" spans="1:15" x14ac:dyDescent="0.2">
      <c r="A152" s="3">
        <v>165018</v>
      </c>
      <c r="B152" s="6" t="s">
        <v>153</v>
      </c>
      <c r="C152" s="7">
        <v>773451.28</v>
      </c>
      <c r="D152" s="7">
        <v>1025636.15</v>
      </c>
      <c r="E152" s="7">
        <v>947527.48</v>
      </c>
      <c r="F152" s="7">
        <v>989028.64</v>
      </c>
      <c r="G152" s="7">
        <v>952571.08</v>
      </c>
      <c r="H152" s="7">
        <v>1010070.76</v>
      </c>
      <c r="I152" s="7">
        <v>1008240.06</v>
      </c>
      <c r="J152" s="7">
        <v>880341.92</v>
      </c>
      <c r="K152" s="7">
        <v>739045.97</v>
      </c>
      <c r="L152" s="7">
        <v>1235480.79</v>
      </c>
      <c r="M152" s="7">
        <v>1174491.3</v>
      </c>
      <c r="N152" s="7">
        <v>1037465.79</v>
      </c>
      <c r="O152" s="7">
        <v>1042331.22</v>
      </c>
    </row>
    <row r="153" spans="1:15" x14ac:dyDescent="0.2">
      <c r="A153" s="3">
        <v>165020</v>
      </c>
      <c r="B153" s="6" t="s">
        <v>154</v>
      </c>
      <c r="C153" s="7">
        <v>0</v>
      </c>
      <c r="D153" s="7">
        <v>0</v>
      </c>
      <c r="E153" s="7">
        <v>0</v>
      </c>
      <c r="F153" s="7">
        <v>0</v>
      </c>
      <c r="G153" s="7">
        <v>0</v>
      </c>
      <c r="H153" s="7">
        <v>0</v>
      </c>
      <c r="I153" s="7">
        <v>0</v>
      </c>
      <c r="J153" s="7">
        <v>0</v>
      </c>
      <c r="K153" s="7">
        <v>0</v>
      </c>
      <c r="L153" s="7">
        <v>0</v>
      </c>
      <c r="M153" s="7">
        <v>0</v>
      </c>
      <c r="N153" s="7">
        <v>0</v>
      </c>
      <c r="O153" s="7">
        <v>0</v>
      </c>
    </row>
    <row r="154" spans="1:15" x14ac:dyDescent="0.2">
      <c r="A154" s="3">
        <v>165031</v>
      </c>
      <c r="B154" s="6" t="s">
        <v>155</v>
      </c>
      <c r="C154" s="7">
        <v>2108815.9300000002</v>
      </c>
      <c r="D154" s="7">
        <v>1904718.7</v>
      </c>
      <c r="E154" s="7">
        <v>1674515.07</v>
      </c>
      <c r="F154" s="7">
        <v>1450528.04</v>
      </c>
      <c r="G154" s="7">
        <v>1227369.8600000001</v>
      </c>
      <c r="H154" s="7">
        <v>1004211.68</v>
      </c>
      <c r="I154" s="7">
        <v>781053.5</v>
      </c>
      <c r="J154" s="7">
        <v>557895.31999999995</v>
      </c>
      <c r="K154" s="7">
        <v>334737.14</v>
      </c>
      <c r="L154" s="7">
        <v>111578.96</v>
      </c>
      <c r="M154" s="7">
        <v>3013890.54</v>
      </c>
      <c r="N154" s="7">
        <v>2674341.4300000002</v>
      </c>
      <c r="O154" s="7">
        <v>2444630.48</v>
      </c>
    </row>
    <row r="155" spans="1:15" x14ac:dyDescent="0.2">
      <c r="A155" s="3">
        <v>165070</v>
      </c>
      <c r="B155" s="6" t="s">
        <v>156</v>
      </c>
      <c r="C155" s="7">
        <v>356190.29</v>
      </c>
      <c r="D155" s="7">
        <v>346091.23</v>
      </c>
      <c r="E155" s="7">
        <v>326248.3</v>
      </c>
      <c r="F155" s="7">
        <v>316844.43</v>
      </c>
      <c r="G155" s="7">
        <v>335390.57</v>
      </c>
      <c r="H155" s="7">
        <v>335203.09999999998</v>
      </c>
      <c r="I155" s="7">
        <v>334181.63</v>
      </c>
      <c r="J155" s="7">
        <v>326369.90999999997</v>
      </c>
      <c r="K155" s="7">
        <v>326890.90999999997</v>
      </c>
      <c r="L155" s="7">
        <v>327666.90999999997</v>
      </c>
      <c r="M155" s="7">
        <v>327751.90999999997</v>
      </c>
      <c r="N155" s="7">
        <v>327921.90999999997</v>
      </c>
      <c r="O155" s="7">
        <v>338084.99</v>
      </c>
    </row>
    <row r="156" spans="1:15" x14ac:dyDescent="0.2">
      <c r="A156" s="3">
        <v>165130</v>
      </c>
      <c r="B156" s="6" t="s">
        <v>157</v>
      </c>
      <c r="C156" s="7">
        <v>2044000</v>
      </c>
      <c r="D156" s="7">
        <v>937000</v>
      </c>
      <c r="E156" s="7">
        <v>359000</v>
      </c>
      <c r="F156" s="7">
        <v>49000</v>
      </c>
      <c r="G156" s="7">
        <v>0</v>
      </c>
      <c r="H156" s="7">
        <v>327000</v>
      </c>
      <c r="I156" s="7">
        <v>1031000</v>
      </c>
      <c r="J156" s="7">
        <v>1749000</v>
      </c>
      <c r="K156" s="7">
        <v>2465000</v>
      </c>
      <c r="L156" s="7">
        <v>3181000</v>
      </c>
      <c r="M156" s="7">
        <v>3411000</v>
      </c>
      <c r="N156" s="7">
        <v>3021000</v>
      </c>
      <c r="O156" s="7">
        <v>3021000</v>
      </c>
    </row>
    <row r="157" spans="1:15" x14ac:dyDescent="0.2">
      <c r="A157" s="3">
        <v>165131</v>
      </c>
      <c r="B157" s="6" t="s">
        <v>158</v>
      </c>
      <c r="C157" s="7">
        <v>-328000</v>
      </c>
      <c r="D157" s="7">
        <v>-597000</v>
      </c>
      <c r="E157" s="7">
        <v>-941000</v>
      </c>
      <c r="F157" s="7">
        <v>-1411000</v>
      </c>
      <c r="G157" s="7">
        <v>-1439000</v>
      </c>
      <c r="H157" s="7">
        <v>-1144000</v>
      </c>
      <c r="I157" s="7">
        <v>-866000</v>
      </c>
      <c r="J157" s="7">
        <v>-403000</v>
      </c>
      <c r="K157" s="7">
        <v>79000</v>
      </c>
      <c r="L157" s="7">
        <v>520000</v>
      </c>
      <c r="M157" s="7">
        <v>257000</v>
      </c>
      <c r="N157" s="7">
        <v>0</v>
      </c>
      <c r="O157" s="7">
        <v>0</v>
      </c>
    </row>
    <row r="158" spans="1:15" x14ac:dyDescent="0.2">
      <c r="A158" s="3">
        <v>136100</v>
      </c>
      <c r="B158" s="6" t="s">
        <v>159</v>
      </c>
      <c r="C158" s="7">
        <v>1478874.74</v>
      </c>
      <c r="D158" s="7">
        <v>1631792.18</v>
      </c>
      <c r="E158" s="7">
        <v>1877136.25</v>
      </c>
      <c r="F158" s="7">
        <v>1946357.9</v>
      </c>
      <c r="G158" s="7">
        <v>2060881.95</v>
      </c>
      <c r="H158" s="7">
        <v>2164866.9900000002</v>
      </c>
      <c r="I158" s="7">
        <v>2035656.22</v>
      </c>
      <c r="J158" s="7">
        <v>2031910.1</v>
      </c>
      <c r="K158" s="7">
        <v>1853911.94</v>
      </c>
      <c r="L158" s="7">
        <v>1811372.23</v>
      </c>
      <c r="M158" s="7">
        <v>1760759.52</v>
      </c>
      <c r="N158" s="7">
        <v>1787296.04</v>
      </c>
      <c r="O158" s="7">
        <v>320113.91999999998</v>
      </c>
    </row>
    <row r="159" spans="1:15" x14ac:dyDescent="0.2">
      <c r="A159" s="3">
        <v>136104</v>
      </c>
      <c r="B159" s="6" t="s">
        <v>160</v>
      </c>
      <c r="C159" s="7">
        <v>1393255.31</v>
      </c>
      <c r="D159" s="7">
        <v>1577330.11</v>
      </c>
      <c r="E159" s="7">
        <v>1838727.95</v>
      </c>
      <c r="F159" s="7">
        <v>2043086.35</v>
      </c>
      <c r="G159" s="7">
        <v>2218625.27</v>
      </c>
      <c r="H159" s="7">
        <v>2232848.17</v>
      </c>
      <c r="I159" s="7">
        <v>2275578.94</v>
      </c>
      <c r="J159" s="7">
        <v>2125734.31</v>
      </c>
      <c r="K159" s="7">
        <v>2107239.7999999998</v>
      </c>
      <c r="L159" s="7">
        <v>2023821.41</v>
      </c>
      <c r="M159" s="7">
        <v>1920495.6</v>
      </c>
      <c r="N159" s="7">
        <v>1914655.82</v>
      </c>
      <c r="O159" s="7">
        <v>1736403.18</v>
      </c>
    </row>
    <row r="160" spans="1:15" x14ac:dyDescent="0.2">
      <c r="A160" s="3">
        <v>136105</v>
      </c>
      <c r="B160" s="6" t="s">
        <v>161</v>
      </c>
      <c r="C160" s="7">
        <v>453312.85</v>
      </c>
      <c r="D160" s="7">
        <v>497182.27</v>
      </c>
      <c r="E160" s="7">
        <v>657210.38</v>
      </c>
      <c r="F160" s="7">
        <v>209122.06</v>
      </c>
      <c r="G160" s="7">
        <v>211918.39</v>
      </c>
      <c r="H160" s="7">
        <v>198936.52</v>
      </c>
      <c r="I160" s="7">
        <v>192333.8</v>
      </c>
      <c r="J160" s="7">
        <v>58961.97</v>
      </c>
      <c r="K160" s="7">
        <v>51947.79</v>
      </c>
      <c r="L160" s="7">
        <v>50912.6</v>
      </c>
      <c r="M160" s="7">
        <v>52399.05</v>
      </c>
      <c r="N160" s="7">
        <v>59435.519999999997</v>
      </c>
      <c r="O160" s="7">
        <v>80694.33</v>
      </c>
    </row>
    <row r="161" spans="1:15" x14ac:dyDescent="0.2">
      <c r="A161" s="3">
        <v>174000</v>
      </c>
      <c r="B161" s="6" t="s">
        <v>162</v>
      </c>
      <c r="C161" s="7">
        <v>1311198</v>
      </c>
      <c r="D161" s="7">
        <v>1311198</v>
      </c>
      <c r="E161" s="7">
        <v>1310575</v>
      </c>
      <c r="F161" s="7">
        <v>1309329</v>
      </c>
      <c r="G161" s="7">
        <v>1305769</v>
      </c>
      <c r="H161" s="7">
        <v>1302209</v>
      </c>
      <c r="I161" s="7">
        <v>1298649</v>
      </c>
      <c r="J161" s="7">
        <v>1295712</v>
      </c>
      <c r="K161" s="7">
        <v>1292775</v>
      </c>
      <c r="L161" s="7">
        <v>1350354</v>
      </c>
      <c r="M161" s="7">
        <v>1347417</v>
      </c>
      <c r="N161" s="7">
        <v>1344480</v>
      </c>
      <c r="O161" s="7">
        <v>1344480</v>
      </c>
    </row>
    <row r="162" spans="1:15" x14ac:dyDescent="0.2">
      <c r="A162" s="3">
        <v>146031</v>
      </c>
      <c r="B162" s="6" t="s">
        <v>163</v>
      </c>
      <c r="C162" s="7">
        <v>246684.38</v>
      </c>
      <c r="D162" s="7">
        <v>61677.91</v>
      </c>
      <c r="E162" s="7">
        <v>96720.98</v>
      </c>
      <c r="F162" s="7">
        <v>75524.94</v>
      </c>
      <c r="G162" s="7">
        <v>94230.49</v>
      </c>
      <c r="H162" s="7">
        <v>32473.599999999999</v>
      </c>
      <c r="I162" s="7">
        <v>33559.15</v>
      </c>
      <c r="J162" s="7">
        <v>3758.19</v>
      </c>
      <c r="K162" s="7">
        <v>951984.64000000001</v>
      </c>
      <c r="L162" s="7">
        <v>27734.41</v>
      </c>
      <c r="M162" s="7">
        <v>35985.879999999997</v>
      </c>
      <c r="N162" s="7">
        <v>43283.08</v>
      </c>
      <c r="O162" s="7">
        <v>3643.95</v>
      </c>
    </row>
    <row r="163" spans="1:15" x14ac:dyDescent="0.2">
      <c r="A163" s="3">
        <v>146040</v>
      </c>
      <c r="B163" s="6" t="s">
        <v>164</v>
      </c>
      <c r="C163" s="7">
        <v>8908716.8499999996</v>
      </c>
      <c r="D163" s="7">
        <v>8908296.3000000007</v>
      </c>
      <c r="E163" s="7">
        <v>-339936.62</v>
      </c>
      <c r="F163" s="7">
        <v>268361.42</v>
      </c>
      <c r="G163" s="7">
        <v>1125677.21</v>
      </c>
      <c r="H163" s="7">
        <v>88789.84</v>
      </c>
      <c r="I163" s="7">
        <v>82861.119999999995</v>
      </c>
      <c r="J163" s="7">
        <v>81121.45</v>
      </c>
      <c r="K163" s="7">
        <v>51103.06</v>
      </c>
      <c r="L163" s="7">
        <v>2570401.75</v>
      </c>
      <c r="M163" s="7">
        <v>47923.06</v>
      </c>
      <c r="N163" s="7">
        <v>117805.59</v>
      </c>
      <c r="O163" s="7">
        <v>34177.800000000003</v>
      </c>
    </row>
    <row r="164" spans="1:15" x14ac:dyDescent="0.2">
      <c r="A164" s="3">
        <v>146042</v>
      </c>
      <c r="B164" s="6" t="s">
        <v>165</v>
      </c>
      <c r="C164" s="7">
        <v>240009.96</v>
      </c>
      <c r="D164" s="7">
        <v>67810.320000000007</v>
      </c>
      <c r="E164" s="7">
        <v>5479.35</v>
      </c>
      <c r="F164" s="7">
        <v>35408.559999999998</v>
      </c>
      <c r="G164" s="7">
        <v>172208.02</v>
      </c>
      <c r="H164" s="7">
        <v>25335.71</v>
      </c>
      <c r="I164" s="7">
        <v>35280.97</v>
      </c>
      <c r="J164" s="7">
        <v>48834.28</v>
      </c>
      <c r="K164" s="7">
        <v>87914.18</v>
      </c>
      <c r="L164" s="7">
        <v>-72488.38</v>
      </c>
      <c r="M164" s="7">
        <v>63673.11</v>
      </c>
      <c r="N164" s="7">
        <v>38970.19</v>
      </c>
      <c r="O164" s="7">
        <v>41984.78</v>
      </c>
    </row>
    <row r="165" spans="1:15" x14ac:dyDescent="0.2">
      <c r="A165" s="3">
        <v>146050</v>
      </c>
      <c r="B165" s="6" t="s">
        <v>166</v>
      </c>
      <c r="C165" s="7">
        <v>4969.78</v>
      </c>
      <c r="D165" s="7">
        <v>5207.3599999999997</v>
      </c>
      <c r="E165" s="7">
        <v>5207.3599999999997</v>
      </c>
      <c r="F165" s="7">
        <v>5207.3599999999997</v>
      </c>
      <c r="G165" s="7">
        <v>5207.3599999999997</v>
      </c>
      <c r="H165" s="7">
        <v>5207.3599999999997</v>
      </c>
      <c r="I165" s="7">
        <v>5207.3599999999997</v>
      </c>
      <c r="J165" s="7">
        <v>5302.36</v>
      </c>
      <c r="K165" s="7">
        <v>5302.36</v>
      </c>
      <c r="L165" s="7">
        <v>5302.36</v>
      </c>
      <c r="M165" s="7">
        <v>5302.36</v>
      </c>
      <c r="N165" s="7">
        <v>5302.36</v>
      </c>
      <c r="O165" s="7">
        <v>5302.36</v>
      </c>
    </row>
    <row r="166" spans="1:15" x14ac:dyDescent="0.2">
      <c r="A166" s="3">
        <v>146060</v>
      </c>
      <c r="B166" s="6" t="s">
        <v>167</v>
      </c>
      <c r="C166" s="7">
        <v>0</v>
      </c>
      <c r="D166" s="7">
        <v>0</v>
      </c>
      <c r="E166" s="7">
        <v>0</v>
      </c>
      <c r="F166" s="7">
        <v>0</v>
      </c>
      <c r="G166" s="7">
        <v>0</v>
      </c>
      <c r="H166" s="7">
        <v>0</v>
      </c>
      <c r="I166" s="7">
        <v>0</v>
      </c>
      <c r="J166" s="7">
        <v>0</v>
      </c>
      <c r="K166" s="7">
        <v>0</v>
      </c>
      <c r="L166" s="7">
        <v>0</v>
      </c>
      <c r="M166" s="7">
        <v>0</v>
      </c>
      <c r="N166" s="7">
        <v>0</v>
      </c>
      <c r="O166" s="7">
        <v>232.88</v>
      </c>
    </row>
    <row r="167" spans="1:15" x14ac:dyDescent="0.2">
      <c r="A167" s="3">
        <v>146016</v>
      </c>
      <c r="B167" s="6" t="s">
        <v>168</v>
      </c>
      <c r="C167" s="7">
        <v>-83502.649999999994</v>
      </c>
      <c r="D167" s="7">
        <v>-101915.96</v>
      </c>
      <c r="E167" s="7">
        <v>-120673.65</v>
      </c>
      <c r="F167" s="7">
        <v>-139764.84</v>
      </c>
      <c r="G167" s="7">
        <v>-158453.03</v>
      </c>
      <c r="H167" s="7">
        <v>-176467.47</v>
      </c>
      <c r="I167" s="7">
        <v>-118313.69</v>
      </c>
      <c r="J167" s="7">
        <v>-135437.49</v>
      </c>
      <c r="K167" s="7">
        <v>-153900.68</v>
      </c>
      <c r="L167" s="7">
        <v>-172588.87</v>
      </c>
      <c r="M167" s="7">
        <v>-18688.189999999999</v>
      </c>
      <c r="N167" s="7">
        <v>-32172.68</v>
      </c>
      <c r="O167" s="7">
        <v>46773.760000000002</v>
      </c>
    </row>
    <row r="168" spans="1:15" x14ac:dyDescent="0.2">
      <c r="A168" s="3">
        <v>146096</v>
      </c>
      <c r="B168" s="6" t="s">
        <v>169</v>
      </c>
      <c r="C168" s="7">
        <v>-12031.1</v>
      </c>
      <c r="D168" s="7">
        <v>-12031.1</v>
      </c>
      <c r="E168" s="7">
        <v>-12031.1</v>
      </c>
      <c r="F168" s="7">
        <v>-16127.1</v>
      </c>
      <c r="G168" s="7">
        <v>-16127.1</v>
      </c>
      <c r="H168" s="7">
        <v>-16127.1</v>
      </c>
      <c r="I168" s="7">
        <v>-16127.1</v>
      </c>
      <c r="J168" s="7">
        <v>-16127.1</v>
      </c>
      <c r="K168" s="7">
        <v>-16127.1</v>
      </c>
      <c r="L168" s="7">
        <v>-27320.1</v>
      </c>
      <c r="M168" s="7">
        <v>0</v>
      </c>
      <c r="N168" s="7">
        <v>0</v>
      </c>
      <c r="O168" s="7">
        <v>0</v>
      </c>
    </row>
    <row r="169" spans="1:15" x14ac:dyDescent="0.2">
      <c r="A169" s="3">
        <v>123016</v>
      </c>
      <c r="B169" s="6" t="s">
        <v>170</v>
      </c>
      <c r="C169" s="7">
        <v>894629.99</v>
      </c>
      <c r="D169" s="7">
        <v>894629.99</v>
      </c>
      <c r="E169" s="7">
        <v>894629.99</v>
      </c>
      <c r="F169" s="7">
        <v>892452.99</v>
      </c>
      <c r="G169" s="7">
        <v>892452.99</v>
      </c>
      <c r="H169" s="7">
        <v>892452.99</v>
      </c>
      <c r="I169" s="7">
        <v>859154.71</v>
      </c>
      <c r="J169" s="7">
        <v>859154.71</v>
      </c>
      <c r="K169" s="7">
        <v>859154.71</v>
      </c>
      <c r="L169" s="7">
        <v>856049.71</v>
      </c>
      <c r="M169" s="7">
        <v>856049.71</v>
      </c>
      <c r="N169" s="7">
        <v>856049.71</v>
      </c>
      <c r="O169" s="7">
        <v>856049.71</v>
      </c>
    </row>
    <row r="170" spans="1:15" x14ac:dyDescent="0.2">
      <c r="A170" s="3">
        <v>123401</v>
      </c>
      <c r="B170" s="6" t="s">
        <v>171</v>
      </c>
      <c r="C170" s="7">
        <v>174821723.80000001</v>
      </c>
      <c r="D170" s="7">
        <v>177325028.91</v>
      </c>
      <c r="E170" s="7">
        <v>186794619.84</v>
      </c>
      <c r="F170" s="7">
        <v>0</v>
      </c>
      <c r="G170" s="7">
        <v>0</v>
      </c>
      <c r="H170" s="7">
        <v>0</v>
      </c>
      <c r="I170" s="7">
        <v>0</v>
      </c>
      <c r="J170" s="7">
        <v>0</v>
      </c>
      <c r="K170" s="7">
        <v>0</v>
      </c>
      <c r="L170" s="7">
        <v>0</v>
      </c>
      <c r="M170" s="7">
        <v>0</v>
      </c>
      <c r="N170" s="7">
        <v>0</v>
      </c>
      <c r="O170" s="7">
        <v>0</v>
      </c>
    </row>
    <row r="171" spans="1:15" x14ac:dyDescent="0.2">
      <c r="A171" s="3">
        <v>123410</v>
      </c>
      <c r="B171" s="6" t="s">
        <v>172</v>
      </c>
      <c r="C171" s="7">
        <v>15597006.810000001</v>
      </c>
      <c r="D171" s="7">
        <v>15644685.75</v>
      </c>
      <c r="E171" s="7">
        <v>16864008.899999999</v>
      </c>
      <c r="F171" s="7">
        <v>203813227.59999999</v>
      </c>
      <c r="G171" s="7">
        <v>206174798.19</v>
      </c>
      <c r="H171" s="7">
        <v>205976054.53</v>
      </c>
      <c r="I171" s="7">
        <v>207003698.40000001</v>
      </c>
      <c r="J171" s="7">
        <v>206865077.66</v>
      </c>
      <c r="K171" s="7">
        <v>205684934.74000001</v>
      </c>
      <c r="L171" s="7">
        <v>206335525.5</v>
      </c>
      <c r="M171" s="7">
        <v>205881450.33000001</v>
      </c>
      <c r="N171" s="7">
        <v>205991717.30000001</v>
      </c>
      <c r="O171" s="7">
        <v>172991717.30000001</v>
      </c>
    </row>
    <row r="172" spans="1:15" x14ac:dyDescent="0.2">
      <c r="A172" s="3">
        <v>123420</v>
      </c>
      <c r="B172" s="6" t="s">
        <v>173</v>
      </c>
      <c r="C172" s="7">
        <v>0</v>
      </c>
      <c r="D172" s="7">
        <v>0</v>
      </c>
      <c r="E172" s="7">
        <v>0</v>
      </c>
      <c r="F172" s="7">
        <v>0</v>
      </c>
      <c r="G172" s="7">
        <v>0</v>
      </c>
      <c r="H172" s="7">
        <v>0</v>
      </c>
      <c r="I172" s="7">
        <v>0</v>
      </c>
      <c r="J172" s="7">
        <v>0</v>
      </c>
      <c r="K172" s="7">
        <v>0</v>
      </c>
      <c r="L172" s="7">
        <v>0</v>
      </c>
      <c r="M172" s="7">
        <v>0</v>
      </c>
      <c r="N172" s="7">
        <v>0</v>
      </c>
      <c r="O172" s="7">
        <v>0</v>
      </c>
    </row>
    <row r="173" spans="1:15" x14ac:dyDescent="0.2">
      <c r="A173" s="3">
        <v>124062</v>
      </c>
      <c r="B173" s="6" t="s">
        <v>174</v>
      </c>
      <c r="C173" s="7">
        <v>0</v>
      </c>
      <c r="D173" s="7">
        <v>0</v>
      </c>
      <c r="E173" s="7">
        <v>0</v>
      </c>
      <c r="F173" s="7">
        <v>0</v>
      </c>
      <c r="G173" s="7">
        <v>0</v>
      </c>
      <c r="H173" s="7">
        <v>0</v>
      </c>
      <c r="I173" s="7">
        <v>0</v>
      </c>
      <c r="J173" s="7">
        <v>0</v>
      </c>
      <c r="K173" s="7">
        <v>0</v>
      </c>
      <c r="L173" s="7">
        <v>0</v>
      </c>
      <c r="M173" s="7">
        <v>0</v>
      </c>
      <c r="N173" s="7">
        <v>0</v>
      </c>
      <c r="O173" s="7">
        <v>0</v>
      </c>
    </row>
    <row r="174" spans="1:15" x14ac:dyDescent="0.2">
      <c r="A174" s="3">
        <v>124045</v>
      </c>
      <c r="B174" s="6" t="s">
        <v>175</v>
      </c>
      <c r="C174" s="7">
        <v>0</v>
      </c>
      <c r="D174" s="7">
        <v>0</v>
      </c>
      <c r="E174" s="7">
        <v>0</v>
      </c>
      <c r="F174" s="7">
        <v>0</v>
      </c>
      <c r="G174" s="7">
        <v>0</v>
      </c>
      <c r="H174" s="7">
        <v>11228056.1</v>
      </c>
      <c r="I174" s="7">
        <v>12670153.59</v>
      </c>
      <c r="J174" s="7">
        <v>15134017.43</v>
      </c>
      <c r="K174" s="7">
        <v>22514017.43</v>
      </c>
      <c r="L174" s="7">
        <v>28551395.579999998</v>
      </c>
      <c r="M174" s="7">
        <v>38391395.579999998</v>
      </c>
      <c r="N174" s="7">
        <v>43311395.579999998</v>
      </c>
      <c r="O174" s="7">
        <v>48594395.579999998</v>
      </c>
    </row>
    <row r="175" spans="1:15" x14ac:dyDescent="0.2">
      <c r="A175" s="3">
        <v>124046</v>
      </c>
      <c r="B175" s="6" t="s">
        <v>176</v>
      </c>
      <c r="C175" s="7">
        <v>0</v>
      </c>
      <c r="D175" s="7">
        <v>0</v>
      </c>
      <c r="E175" s="7">
        <v>0</v>
      </c>
      <c r="F175" s="7">
        <v>0</v>
      </c>
      <c r="G175" s="7">
        <v>0</v>
      </c>
      <c r="H175" s="7">
        <v>0</v>
      </c>
      <c r="I175" s="7">
        <v>-52821</v>
      </c>
      <c r="J175" s="7">
        <v>-157076.6</v>
      </c>
      <c r="K175" s="7">
        <v>-269383.55</v>
      </c>
      <c r="L175" s="7">
        <v>-426361.78</v>
      </c>
      <c r="M175" s="7">
        <v>-603328.74</v>
      </c>
      <c r="N175" s="7">
        <v>-843793.74</v>
      </c>
      <c r="O175" s="7">
        <v>-843793.74</v>
      </c>
    </row>
    <row r="176" spans="1:15" x14ac:dyDescent="0.2">
      <c r="A176" s="3">
        <v>189006</v>
      </c>
      <c r="B176" s="6" t="s">
        <v>177</v>
      </c>
      <c r="C176" s="7">
        <v>522090</v>
      </c>
      <c r="D176" s="7">
        <v>515128</v>
      </c>
      <c r="E176" s="7">
        <v>508166</v>
      </c>
      <c r="F176" s="7">
        <v>501204</v>
      </c>
      <c r="G176" s="7">
        <v>494242</v>
      </c>
      <c r="H176" s="7">
        <v>487280</v>
      </c>
      <c r="I176" s="7">
        <v>480318</v>
      </c>
      <c r="J176" s="7">
        <v>473356</v>
      </c>
      <c r="K176" s="7">
        <v>466394</v>
      </c>
      <c r="L176" s="7">
        <v>459432</v>
      </c>
      <c r="M176" s="7">
        <v>452470</v>
      </c>
      <c r="N176" s="7">
        <v>445508</v>
      </c>
      <c r="O176" s="7">
        <v>438546</v>
      </c>
    </row>
    <row r="177" spans="1:15" x14ac:dyDescent="0.2">
      <c r="A177" s="3">
        <v>189007</v>
      </c>
      <c r="B177" s="6" t="s">
        <v>178</v>
      </c>
      <c r="C177" s="7">
        <v>408244</v>
      </c>
      <c r="D177" s="7">
        <v>403504</v>
      </c>
      <c r="E177" s="7">
        <v>398764</v>
      </c>
      <c r="F177" s="7">
        <v>394024</v>
      </c>
      <c r="G177" s="7">
        <v>389284</v>
      </c>
      <c r="H177" s="7">
        <v>384544</v>
      </c>
      <c r="I177" s="7">
        <v>379804</v>
      </c>
      <c r="J177" s="7">
        <v>375064</v>
      </c>
      <c r="K177" s="7">
        <v>370324</v>
      </c>
      <c r="L177" s="7">
        <v>365584</v>
      </c>
      <c r="M177" s="7">
        <v>360844</v>
      </c>
      <c r="N177" s="7">
        <v>356104</v>
      </c>
      <c r="O177" s="7">
        <v>351364</v>
      </c>
    </row>
    <row r="178" spans="1:15" x14ac:dyDescent="0.2">
      <c r="A178" s="3">
        <v>189008</v>
      </c>
      <c r="B178" s="6" t="s">
        <v>179</v>
      </c>
      <c r="C178" s="7">
        <v>1942980</v>
      </c>
      <c r="D178" s="7">
        <v>1933815</v>
      </c>
      <c r="E178" s="7">
        <v>1924650</v>
      </c>
      <c r="F178" s="7">
        <v>1915485</v>
      </c>
      <c r="G178" s="7">
        <v>1906320</v>
      </c>
      <c r="H178" s="7">
        <v>1897155</v>
      </c>
      <c r="I178" s="7">
        <v>1887990</v>
      </c>
      <c r="J178" s="7">
        <v>1878825</v>
      </c>
      <c r="K178" s="7">
        <v>1869660</v>
      </c>
      <c r="L178" s="7">
        <v>1860495</v>
      </c>
      <c r="M178" s="7">
        <v>1851330</v>
      </c>
      <c r="N178" s="7">
        <v>1842165</v>
      </c>
      <c r="O178" s="7">
        <v>1833000</v>
      </c>
    </row>
    <row r="179" spans="1:15" x14ac:dyDescent="0.2">
      <c r="A179" s="3">
        <v>189013</v>
      </c>
      <c r="B179" s="6" t="s">
        <v>180</v>
      </c>
      <c r="C179" s="7">
        <v>1894816</v>
      </c>
      <c r="D179" s="7">
        <v>1882512</v>
      </c>
      <c r="E179" s="7">
        <v>1870208</v>
      </c>
      <c r="F179" s="7">
        <v>1857904</v>
      </c>
      <c r="G179" s="7">
        <v>1845600</v>
      </c>
      <c r="H179" s="7">
        <v>1833296</v>
      </c>
      <c r="I179" s="7">
        <v>1820992</v>
      </c>
      <c r="J179" s="7">
        <v>1808688</v>
      </c>
      <c r="K179" s="7">
        <v>1796384</v>
      </c>
      <c r="L179" s="7">
        <v>1784080</v>
      </c>
      <c r="M179" s="7">
        <v>1771776</v>
      </c>
      <c r="N179" s="7">
        <v>1759472</v>
      </c>
      <c r="O179" s="7">
        <v>1747168</v>
      </c>
    </row>
    <row r="180" spans="1:15" x14ac:dyDescent="0.2">
      <c r="A180" s="3">
        <v>189014</v>
      </c>
      <c r="B180" s="6" t="s">
        <v>181</v>
      </c>
      <c r="C180" s="7">
        <v>0</v>
      </c>
      <c r="D180" s="7">
        <v>0</v>
      </c>
      <c r="E180" s="7">
        <v>0</v>
      </c>
      <c r="F180" s="7">
        <v>0</v>
      </c>
      <c r="G180" s="7">
        <v>0</v>
      </c>
      <c r="H180" s="7">
        <v>0</v>
      </c>
      <c r="I180" s="7">
        <v>0</v>
      </c>
      <c r="J180" s="7">
        <v>0</v>
      </c>
      <c r="K180" s="7">
        <v>0</v>
      </c>
      <c r="L180" s="7">
        <v>0</v>
      </c>
      <c r="M180" s="7">
        <v>0</v>
      </c>
      <c r="N180" s="7">
        <v>0</v>
      </c>
      <c r="O180" s="7">
        <v>0</v>
      </c>
    </row>
    <row r="181" spans="1:15" x14ac:dyDescent="0.2">
      <c r="A181" s="3">
        <v>192630</v>
      </c>
      <c r="B181" s="6" t="s">
        <v>182</v>
      </c>
      <c r="C181" s="7">
        <v>16922000</v>
      </c>
      <c r="D181" s="7">
        <v>0</v>
      </c>
      <c r="E181" s="7">
        <v>0</v>
      </c>
      <c r="F181" s="7">
        <v>11859000</v>
      </c>
      <c r="G181" s="7">
        <v>11859000</v>
      </c>
      <c r="H181" s="7">
        <v>0</v>
      </c>
      <c r="I181" s="7">
        <v>8142000</v>
      </c>
      <c r="J181" s="7">
        <v>0</v>
      </c>
      <c r="K181" s="7">
        <v>0</v>
      </c>
      <c r="L181" s="7">
        <v>6005000</v>
      </c>
      <c r="M181" s="7">
        <v>6005000</v>
      </c>
      <c r="N181" s="7">
        <v>0</v>
      </c>
      <c r="O181" s="7">
        <v>0</v>
      </c>
    </row>
    <row r="182" spans="1:15" x14ac:dyDescent="0.2">
      <c r="A182" s="3">
        <v>192635</v>
      </c>
      <c r="B182" s="6" t="s">
        <v>182</v>
      </c>
      <c r="C182" s="7">
        <v>100000</v>
      </c>
      <c r="D182" s="7">
        <v>0</v>
      </c>
      <c r="E182" s="7">
        <v>0</v>
      </c>
      <c r="F182" s="7">
        <v>123000</v>
      </c>
      <c r="G182" s="7">
        <v>123000</v>
      </c>
      <c r="H182" s="7">
        <v>0</v>
      </c>
      <c r="I182" s="7">
        <v>101000</v>
      </c>
      <c r="J182" s="7">
        <v>0</v>
      </c>
      <c r="K182" s="7">
        <v>0</v>
      </c>
      <c r="L182" s="7">
        <v>80000</v>
      </c>
      <c r="M182" s="7">
        <v>80000</v>
      </c>
      <c r="N182" s="7">
        <v>0</v>
      </c>
      <c r="O182" s="7">
        <v>0</v>
      </c>
    </row>
    <row r="183" spans="1:15" x14ac:dyDescent="0.2">
      <c r="A183" s="3">
        <v>192637</v>
      </c>
      <c r="B183" s="6" t="s">
        <v>183</v>
      </c>
      <c r="C183" s="7">
        <v>0</v>
      </c>
      <c r="D183" s="7">
        <v>0</v>
      </c>
      <c r="E183" s="7">
        <v>0</v>
      </c>
      <c r="F183" s="7">
        <v>1932000</v>
      </c>
      <c r="G183" s="7">
        <v>1932000</v>
      </c>
      <c r="H183" s="7">
        <v>0</v>
      </c>
      <c r="I183" s="7">
        <v>959000</v>
      </c>
      <c r="J183" s="7">
        <v>0</v>
      </c>
      <c r="K183" s="7">
        <v>0</v>
      </c>
      <c r="L183" s="7">
        <v>1344000</v>
      </c>
      <c r="M183" s="7">
        <v>1344000</v>
      </c>
      <c r="N183" s="7">
        <v>0</v>
      </c>
      <c r="O183" s="7">
        <v>0</v>
      </c>
    </row>
    <row r="184" spans="1:15" x14ac:dyDescent="0.2">
      <c r="A184" s="3">
        <v>186016</v>
      </c>
      <c r="B184" s="6" t="s">
        <v>184</v>
      </c>
      <c r="C184" s="7">
        <v>72341398.540000007</v>
      </c>
      <c r="D184" s="7">
        <v>72341398.540000007</v>
      </c>
      <c r="E184" s="7">
        <v>72341398.540000007</v>
      </c>
      <c r="F184" s="7">
        <v>70241398.540000007</v>
      </c>
      <c r="G184" s="7">
        <v>70241398.540000007</v>
      </c>
      <c r="H184" s="7">
        <v>70241398.540000007</v>
      </c>
      <c r="I184" s="7">
        <v>70241398.540000007</v>
      </c>
      <c r="J184" s="7">
        <v>70241398.540000007</v>
      </c>
      <c r="K184" s="7">
        <v>70241398.540000007</v>
      </c>
      <c r="L184" s="7">
        <v>70241398.540000007</v>
      </c>
      <c r="M184" s="7">
        <v>70241398.540000007</v>
      </c>
      <c r="N184" s="7">
        <v>70241398.540000007</v>
      </c>
      <c r="O184" s="7">
        <v>70241398.540000007</v>
      </c>
    </row>
    <row r="185" spans="1:15" x14ac:dyDescent="0.2">
      <c r="A185" s="3">
        <v>186145</v>
      </c>
      <c r="B185" s="6" t="s">
        <v>185</v>
      </c>
      <c r="C185" s="7">
        <v>25271051.91</v>
      </c>
      <c r="D185" s="7">
        <v>75383243.879999995</v>
      </c>
      <c r="E185" s="7">
        <v>76132128.849999994</v>
      </c>
      <c r="F185" s="7">
        <v>76338513.879999995</v>
      </c>
      <c r="G185" s="7">
        <v>77328415</v>
      </c>
      <c r="H185" s="7">
        <v>77914067.030000001</v>
      </c>
      <c r="I185" s="7">
        <v>78269603.959999993</v>
      </c>
      <c r="J185" s="7">
        <v>79178356.879999995</v>
      </c>
      <c r="K185" s="7">
        <v>79756414.939999998</v>
      </c>
      <c r="L185" s="7">
        <v>80094630.829999998</v>
      </c>
      <c r="M185" s="7">
        <v>80898609.670000002</v>
      </c>
      <c r="N185" s="7">
        <v>81748171.010000005</v>
      </c>
      <c r="O185" s="7">
        <v>83355640.859999999</v>
      </c>
    </row>
    <row r="186" spans="1:15" x14ac:dyDescent="0.2">
      <c r="A186" s="3">
        <v>186146</v>
      </c>
      <c r="B186" s="6" t="s">
        <v>186</v>
      </c>
      <c r="C186" s="7">
        <v>145738.29999999999</v>
      </c>
      <c r="D186" s="7">
        <v>51132.44</v>
      </c>
      <c r="E186" s="7">
        <v>52186.6</v>
      </c>
      <c r="F186" s="7">
        <v>53248.33</v>
      </c>
      <c r="G186" s="7">
        <v>54313.87</v>
      </c>
      <c r="H186" s="7">
        <v>55387.05</v>
      </c>
      <c r="I186" s="7">
        <v>56467.91</v>
      </c>
      <c r="J186" s="7">
        <v>57556.51</v>
      </c>
      <c r="K186" s="7">
        <v>58652.9</v>
      </c>
      <c r="L186" s="7">
        <v>59757.13</v>
      </c>
      <c r="M186" s="7">
        <v>60869.27</v>
      </c>
      <c r="N186" s="7">
        <v>61989.36</v>
      </c>
      <c r="O186" s="7">
        <v>61989.36</v>
      </c>
    </row>
    <row r="187" spans="1:15" x14ac:dyDescent="0.2">
      <c r="A187" s="3">
        <v>186147</v>
      </c>
      <c r="B187" s="6" t="s">
        <v>187</v>
      </c>
      <c r="C187" s="7">
        <v>2637728.9700000002</v>
      </c>
      <c r="D187" s="7">
        <v>3245874.02</v>
      </c>
      <c r="E187" s="7">
        <v>3319352.55</v>
      </c>
      <c r="F187" s="7">
        <v>3439883.1</v>
      </c>
      <c r="G187" s="7">
        <v>3553182.66</v>
      </c>
      <c r="H187" s="7">
        <v>3581853.78</v>
      </c>
      <c r="I187" s="7">
        <v>3501949.42</v>
      </c>
      <c r="J187" s="7">
        <v>3553199.64</v>
      </c>
      <c r="K187" s="7">
        <v>3576569.85</v>
      </c>
      <c r="L187" s="7">
        <v>3567103.63</v>
      </c>
      <c r="M187" s="7">
        <v>3620241.23</v>
      </c>
      <c r="N187" s="7">
        <v>3646288.54</v>
      </c>
      <c r="O187" s="7">
        <v>3660934.11</v>
      </c>
    </row>
    <row r="188" spans="1:15" x14ac:dyDescent="0.2">
      <c r="A188" s="3">
        <v>186148</v>
      </c>
      <c r="B188" s="6" t="s">
        <v>188</v>
      </c>
      <c r="C188" s="7">
        <v>13915799.119999999</v>
      </c>
      <c r="D188" s="7">
        <v>19135702.809999999</v>
      </c>
      <c r="E188" s="7">
        <v>19081396.879999999</v>
      </c>
      <c r="F188" s="7">
        <v>19458619.420000002</v>
      </c>
      <c r="G188" s="7">
        <v>19603945.510000002</v>
      </c>
      <c r="H188" s="7">
        <v>19811453.539999999</v>
      </c>
      <c r="I188" s="7">
        <v>19773556.170000002</v>
      </c>
      <c r="J188" s="7">
        <v>19907247.25</v>
      </c>
      <c r="K188" s="7">
        <v>20086034.82</v>
      </c>
      <c r="L188" s="7">
        <v>20067994.600000001</v>
      </c>
      <c r="M188" s="7">
        <v>20393937.190000001</v>
      </c>
      <c r="N188" s="7">
        <v>20621614.489999998</v>
      </c>
      <c r="O188" s="7">
        <v>20640454.68</v>
      </c>
    </row>
    <row r="189" spans="1:15" x14ac:dyDescent="0.2">
      <c r="A189" s="3">
        <v>186149</v>
      </c>
      <c r="B189" s="6" t="s">
        <v>189</v>
      </c>
      <c r="C189" s="7">
        <v>932646.93</v>
      </c>
      <c r="D189" s="7">
        <v>2027465.39</v>
      </c>
      <c r="E189" s="7">
        <v>2183760.52</v>
      </c>
      <c r="F189" s="7">
        <v>2041566.26</v>
      </c>
      <c r="G189" s="7">
        <v>2092085.63</v>
      </c>
      <c r="H189" s="7">
        <v>2122175.25</v>
      </c>
      <c r="I189" s="7">
        <v>2067217.79</v>
      </c>
      <c r="J189" s="7">
        <v>2083946.88</v>
      </c>
      <c r="K189" s="7">
        <v>2168938.16</v>
      </c>
      <c r="L189" s="7">
        <v>2170770.87</v>
      </c>
      <c r="M189" s="7">
        <v>2280000.0099999998</v>
      </c>
      <c r="N189" s="7">
        <v>2395339.16</v>
      </c>
      <c r="O189" s="7">
        <v>2433644.1</v>
      </c>
    </row>
    <row r="190" spans="1:15" x14ac:dyDescent="0.2">
      <c r="A190" s="3">
        <v>186151</v>
      </c>
      <c r="B190" s="6" t="s">
        <v>190</v>
      </c>
      <c r="C190" s="7">
        <v>15582720.439999999</v>
      </c>
      <c r="D190" s="7">
        <v>15062366.02</v>
      </c>
      <c r="E190" s="7">
        <v>15172518.130000001</v>
      </c>
      <c r="F190" s="7">
        <v>15273554.689999999</v>
      </c>
      <c r="G190" s="7">
        <v>15383257.42</v>
      </c>
      <c r="H190" s="7">
        <v>15493716.880000001</v>
      </c>
      <c r="I190" s="7">
        <v>15604966.9</v>
      </c>
      <c r="J190" s="7">
        <v>15717013.039999999</v>
      </c>
      <c r="K190" s="7">
        <v>15829861</v>
      </c>
      <c r="L190" s="7">
        <v>15943447.76</v>
      </c>
      <c r="M190" s="7">
        <v>16057916.1</v>
      </c>
      <c r="N190" s="7">
        <v>16173203.59</v>
      </c>
      <c r="O190" s="7">
        <v>16173203.57</v>
      </c>
    </row>
    <row r="191" spans="1:15" x14ac:dyDescent="0.2">
      <c r="A191" s="3">
        <v>186152</v>
      </c>
      <c r="B191" s="6" t="s">
        <v>191</v>
      </c>
      <c r="C191" s="7">
        <v>31878.400000000001</v>
      </c>
      <c r="D191" s="7">
        <v>211184.55</v>
      </c>
      <c r="E191" s="7">
        <v>211415.13</v>
      </c>
      <c r="F191" s="7">
        <v>211647.37</v>
      </c>
      <c r="G191" s="7">
        <v>211880.44</v>
      </c>
      <c r="H191" s="7">
        <v>212115.18</v>
      </c>
      <c r="I191" s="7">
        <v>212351.6</v>
      </c>
      <c r="J191" s="7">
        <v>212589.72</v>
      </c>
      <c r="K191" s="7">
        <v>212829.54</v>
      </c>
      <c r="L191" s="7">
        <v>213071.08</v>
      </c>
      <c r="M191" s="7">
        <v>213314.35</v>
      </c>
      <c r="N191" s="7">
        <v>213559.36</v>
      </c>
      <c r="O191" s="7">
        <v>213559.36</v>
      </c>
    </row>
    <row r="192" spans="1:15" x14ac:dyDescent="0.2">
      <c r="A192" s="3">
        <v>186153</v>
      </c>
      <c r="B192" s="6" t="s">
        <v>192</v>
      </c>
      <c r="C192" s="7">
        <v>37797.68</v>
      </c>
      <c r="D192" s="7">
        <v>557829.9</v>
      </c>
      <c r="E192" s="7">
        <v>558103.30000000005</v>
      </c>
      <c r="F192" s="7">
        <v>558411.6</v>
      </c>
      <c r="G192" s="7">
        <v>563736.69999999995</v>
      </c>
      <c r="H192" s="7">
        <v>567546.65</v>
      </c>
      <c r="I192" s="7">
        <v>611598.54</v>
      </c>
      <c r="J192" s="7">
        <v>620815.49</v>
      </c>
      <c r="K192" s="7">
        <v>621803.39</v>
      </c>
      <c r="L192" s="7">
        <v>611576.91</v>
      </c>
      <c r="M192" s="7">
        <v>660843.86</v>
      </c>
      <c r="N192" s="7">
        <v>661759.56000000006</v>
      </c>
      <c r="O192" s="7">
        <v>674377.9</v>
      </c>
    </row>
    <row r="193" spans="1:15" x14ac:dyDescent="0.2">
      <c r="A193" s="3">
        <v>186154</v>
      </c>
      <c r="B193" s="6" t="s">
        <v>193</v>
      </c>
      <c r="C193" s="7">
        <v>174278.47</v>
      </c>
      <c r="D193" s="7">
        <v>166209.43</v>
      </c>
      <c r="E193" s="7">
        <v>167470.03</v>
      </c>
      <c r="F193" s="7">
        <v>168739.68</v>
      </c>
      <c r="G193" s="7">
        <v>170013.89</v>
      </c>
      <c r="H193" s="7">
        <v>171297.24</v>
      </c>
      <c r="I193" s="7">
        <v>187589.77</v>
      </c>
      <c r="J193" s="7">
        <v>188837.69</v>
      </c>
      <c r="K193" s="7">
        <v>192892.34</v>
      </c>
      <c r="L193" s="7">
        <v>194527.88</v>
      </c>
      <c r="M193" s="7">
        <v>201858.44</v>
      </c>
      <c r="N193" s="7">
        <v>206035.01</v>
      </c>
      <c r="O193" s="7">
        <v>207003.51999999999</v>
      </c>
    </row>
    <row r="194" spans="1:15" x14ac:dyDescent="0.2">
      <c r="A194" s="3">
        <v>186155</v>
      </c>
      <c r="B194" s="6" t="s">
        <v>194</v>
      </c>
      <c r="C194" s="7">
        <v>-1299.3699999999999</v>
      </c>
      <c r="D194" s="7">
        <v>-1299.3699999999999</v>
      </c>
      <c r="E194" s="7">
        <v>-1299.3699999999999</v>
      </c>
      <c r="F194" s="7">
        <v>0</v>
      </c>
      <c r="G194" s="7">
        <v>0</v>
      </c>
      <c r="H194" s="7">
        <v>0</v>
      </c>
      <c r="I194" s="7">
        <v>0</v>
      </c>
      <c r="J194" s="7">
        <v>0</v>
      </c>
      <c r="K194" s="7">
        <v>0</v>
      </c>
      <c r="L194" s="7">
        <v>0</v>
      </c>
      <c r="M194" s="7">
        <v>0</v>
      </c>
      <c r="N194" s="7">
        <v>0</v>
      </c>
      <c r="O194" s="7">
        <v>0</v>
      </c>
    </row>
    <row r="195" spans="1:15" x14ac:dyDescent="0.2">
      <c r="A195" s="3">
        <v>186158</v>
      </c>
      <c r="B195" s="6" t="s">
        <v>195</v>
      </c>
      <c r="C195" s="7">
        <v>0</v>
      </c>
      <c r="D195" s="7">
        <v>0</v>
      </c>
      <c r="E195" s="7">
        <v>0</v>
      </c>
      <c r="F195" s="7">
        <v>0</v>
      </c>
      <c r="G195" s="7">
        <v>0</v>
      </c>
      <c r="H195" s="7">
        <v>0</v>
      </c>
      <c r="I195" s="7">
        <v>0</v>
      </c>
      <c r="J195" s="7">
        <v>0</v>
      </c>
      <c r="K195" s="7">
        <v>0</v>
      </c>
      <c r="L195" s="7">
        <v>0</v>
      </c>
      <c r="M195" s="7">
        <v>0</v>
      </c>
      <c r="N195" s="7">
        <v>0</v>
      </c>
      <c r="O195" s="7">
        <v>0</v>
      </c>
    </row>
    <row r="196" spans="1:15" x14ac:dyDescent="0.2">
      <c r="A196" s="3">
        <v>186160</v>
      </c>
      <c r="B196" s="6" t="s">
        <v>823</v>
      </c>
      <c r="C196" s="7">
        <v>0</v>
      </c>
      <c r="D196" s="7">
        <v>0</v>
      </c>
      <c r="E196" s="7">
        <v>0</v>
      </c>
      <c r="F196" s="7">
        <v>0</v>
      </c>
      <c r="G196" s="7">
        <v>0</v>
      </c>
      <c r="H196" s="7">
        <v>0</v>
      </c>
      <c r="I196" s="7">
        <v>0</v>
      </c>
      <c r="J196" s="7">
        <v>0</v>
      </c>
      <c r="K196" s="7">
        <v>0</v>
      </c>
      <c r="L196" s="7">
        <v>0</v>
      </c>
      <c r="M196" s="7">
        <v>0</v>
      </c>
      <c r="N196" s="7">
        <v>0</v>
      </c>
      <c r="O196" s="7">
        <v>-36000000</v>
      </c>
    </row>
    <row r="197" spans="1:15" x14ac:dyDescent="0.2">
      <c r="A197" s="3">
        <v>186175</v>
      </c>
      <c r="B197" s="6" t="s">
        <v>196</v>
      </c>
      <c r="C197" s="7">
        <v>0</v>
      </c>
      <c r="D197" s="7">
        <v>0</v>
      </c>
      <c r="E197" s="7">
        <v>0</v>
      </c>
      <c r="F197" s="7">
        <v>0</v>
      </c>
      <c r="G197" s="7">
        <v>0</v>
      </c>
      <c r="H197" s="7">
        <v>0</v>
      </c>
      <c r="I197" s="7">
        <v>0</v>
      </c>
      <c r="J197" s="7">
        <v>0</v>
      </c>
      <c r="K197" s="7">
        <v>0</v>
      </c>
      <c r="L197" s="7">
        <v>89998</v>
      </c>
      <c r="M197" s="7">
        <v>89998</v>
      </c>
      <c r="N197" s="7">
        <v>89998</v>
      </c>
      <c r="O197" s="7">
        <v>89998</v>
      </c>
    </row>
    <row r="198" spans="1:15" x14ac:dyDescent="0.2">
      <c r="A198" s="3">
        <v>186176</v>
      </c>
      <c r="B198" s="6" t="s">
        <v>197</v>
      </c>
      <c r="C198" s="7">
        <v>0</v>
      </c>
      <c r="D198" s="7">
        <v>0</v>
      </c>
      <c r="E198" s="7">
        <v>0</v>
      </c>
      <c r="F198" s="7">
        <v>0</v>
      </c>
      <c r="G198" s="7">
        <v>0</v>
      </c>
      <c r="H198" s="7">
        <v>0</v>
      </c>
      <c r="I198" s="7">
        <v>0</v>
      </c>
      <c r="J198" s="7">
        <v>0</v>
      </c>
      <c r="K198" s="7">
        <v>0</v>
      </c>
      <c r="L198" s="7">
        <v>1309</v>
      </c>
      <c r="M198" s="7">
        <v>1309</v>
      </c>
      <c r="N198" s="7">
        <v>1309</v>
      </c>
      <c r="O198" s="7">
        <v>1309</v>
      </c>
    </row>
    <row r="199" spans="1:15" x14ac:dyDescent="0.2">
      <c r="A199" s="3">
        <v>186177</v>
      </c>
      <c r="B199" s="6" t="s">
        <v>198</v>
      </c>
      <c r="C199" s="7">
        <v>0</v>
      </c>
      <c r="D199" s="7">
        <v>0</v>
      </c>
      <c r="E199" s="7">
        <v>0</v>
      </c>
      <c r="F199" s="7">
        <v>0</v>
      </c>
      <c r="G199" s="7">
        <v>0</v>
      </c>
      <c r="H199" s="7">
        <v>0</v>
      </c>
      <c r="I199" s="7">
        <v>0</v>
      </c>
      <c r="J199" s="7">
        <v>0</v>
      </c>
      <c r="K199" s="7">
        <v>0</v>
      </c>
      <c r="L199" s="7">
        <v>65</v>
      </c>
      <c r="M199" s="7">
        <v>65.03</v>
      </c>
      <c r="N199" s="7">
        <v>65.05</v>
      </c>
      <c r="O199" s="7">
        <v>65.069999999999993</v>
      </c>
    </row>
    <row r="200" spans="1:15" x14ac:dyDescent="0.2">
      <c r="A200" s="3">
        <v>186178</v>
      </c>
      <c r="B200" s="6" t="s">
        <v>199</v>
      </c>
      <c r="C200" s="7">
        <v>0</v>
      </c>
      <c r="D200" s="7">
        <v>0</v>
      </c>
      <c r="E200" s="7">
        <v>0</v>
      </c>
      <c r="F200" s="7">
        <v>0</v>
      </c>
      <c r="G200" s="7">
        <v>0</v>
      </c>
      <c r="H200" s="7">
        <v>0</v>
      </c>
      <c r="I200" s="7">
        <v>0</v>
      </c>
      <c r="J200" s="7">
        <v>0</v>
      </c>
      <c r="K200" s="7">
        <v>0</v>
      </c>
      <c r="L200" s="7">
        <v>29595</v>
      </c>
      <c r="M200" s="7">
        <v>29595</v>
      </c>
      <c r="N200" s="7">
        <v>29595</v>
      </c>
      <c r="O200" s="7">
        <v>29595</v>
      </c>
    </row>
    <row r="201" spans="1:15" x14ac:dyDescent="0.2">
      <c r="A201" s="3">
        <v>186179</v>
      </c>
      <c r="B201" s="6" t="s">
        <v>200</v>
      </c>
      <c r="C201" s="7">
        <v>0</v>
      </c>
      <c r="D201" s="7">
        <v>0</v>
      </c>
      <c r="E201" s="7">
        <v>0</v>
      </c>
      <c r="F201" s="7">
        <v>0</v>
      </c>
      <c r="G201" s="7">
        <v>0</v>
      </c>
      <c r="H201" s="7">
        <v>0</v>
      </c>
      <c r="I201" s="7">
        <v>0</v>
      </c>
      <c r="J201" s="7">
        <v>0</v>
      </c>
      <c r="K201" s="7">
        <v>0</v>
      </c>
      <c r="L201" s="7">
        <v>6487</v>
      </c>
      <c r="M201" s="7">
        <v>6487</v>
      </c>
      <c r="N201" s="7">
        <v>6487</v>
      </c>
      <c r="O201" s="7">
        <v>6487</v>
      </c>
    </row>
    <row r="202" spans="1:15" x14ac:dyDescent="0.2">
      <c r="A202" s="3">
        <v>186260</v>
      </c>
      <c r="B202" s="6" t="s">
        <v>201</v>
      </c>
      <c r="C202" s="7">
        <v>55582645.039999999</v>
      </c>
      <c r="D202" s="7">
        <v>-10846.29</v>
      </c>
      <c r="E202" s="7">
        <v>-10846.29</v>
      </c>
      <c r="F202" s="7">
        <v>0</v>
      </c>
      <c r="G202" s="7">
        <v>0</v>
      </c>
      <c r="H202" s="7">
        <v>0</v>
      </c>
      <c r="I202" s="7">
        <v>0</v>
      </c>
      <c r="J202" s="7">
        <v>0</v>
      </c>
      <c r="K202" s="7">
        <v>0</v>
      </c>
      <c r="L202" s="7">
        <v>-596200</v>
      </c>
      <c r="M202" s="7">
        <v>-596200</v>
      </c>
      <c r="N202" s="7">
        <v>-596200</v>
      </c>
      <c r="O202" s="7">
        <v>-596200</v>
      </c>
    </row>
    <row r="203" spans="1:15" x14ac:dyDescent="0.2">
      <c r="A203" s="3">
        <v>186404</v>
      </c>
      <c r="B203" s="6" t="s">
        <v>202</v>
      </c>
      <c r="C203" s="7">
        <v>122139673.66</v>
      </c>
      <c r="D203" s="7">
        <v>121293645.73999999</v>
      </c>
      <c r="E203" s="7">
        <v>120447617.81999999</v>
      </c>
      <c r="F203" s="7">
        <v>119601589.90000001</v>
      </c>
      <c r="G203" s="7">
        <v>118755561.98</v>
      </c>
      <c r="H203" s="7">
        <v>117909534.06</v>
      </c>
      <c r="I203" s="7">
        <v>117063506.14</v>
      </c>
      <c r="J203" s="7">
        <v>116217478.22</v>
      </c>
      <c r="K203" s="7">
        <v>115371450.3</v>
      </c>
      <c r="L203" s="7">
        <v>114525422.38</v>
      </c>
      <c r="M203" s="7">
        <v>113679394.45999999</v>
      </c>
      <c r="N203" s="7">
        <v>112833366.54000001</v>
      </c>
      <c r="O203" s="7">
        <v>111987338.62</v>
      </c>
    </row>
    <row r="204" spans="1:15" x14ac:dyDescent="0.2">
      <c r="A204" s="3">
        <v>186406</v>
      </c>
      <c r="B204" s="6" t="s">
        <v>203</v>
      </c>
      <c r="C204" s="7">
        <v>7096211.3099999996</v>
      </c>
      <c r="D204" s="7">
        <v>7026847.1699999999</v>
      </c>
      <c r="E204" s="7">
        <v>6957197.3399999999</v>
      </c>
      <c r="F204" s="7">
        <v>6887547.5099999998</v>
      </c>
      <c r="G204" s="7">
        <v>6817897.6799999997</v>
      </c>
      <c r="H204" s="7">
        <v>6748247.8499999996</v>
      </c>
      <c r="I204" s="7">
        <v>6678598.0199999996</v>
      </c>
      <c r="J204" s="7">
        <v>6608948.1900000004</v>
      </c>
      <c r="K204" s="7">
        <v>6539298.3600000003</v>
      </c>
      <c r="L204" s="7">
        <v>6469648.5300000003</v>
      </c>
      <c r="M204" s="7">
        <v>6399998.7000000002</v>
      </c>
      <c r="N204" s="7">
        <v>6330348.8700000001</v>
      </c>
      <c r="O204" s="7">
        <v>6260699.04</v>
      </c>
    </row>
    <row r="205" spans="1:15" x14ac:dyDescent="0.2">
      <c r="A205" s="3">
        <v>186410</v>
      </c>
      <c r="B205" s="6" t="s">
        <v>204</v>
      </c>
      <c r="C205" s="7">
        <v>-7501829</v>
      </c>
      <c r="D205" s="7">
        <v>-7501829</v>
      </c>
      <c r="E205" s="7">
        <v>-10988133</v>
      </c>
      <c r="F205" s="7">
        <v>-10988133</v>
      </c>
      <c r="G205" s="7">
        <v>-10988133</v>
      </c>
      <c r="H205" s="7">
        <v>-10988133</v>
      </c>
      <c r="I205" s="7">
        <v>-10988133</v>
      </c>
      <c r="J205" s="7">
        <v>-10988133</v>
      </c>
      <c r="K205" s="7">
        <v>-10988133</v>
      </c>
      <c r="L205" s="7">
        <v>-10988133</v>
      </c>
      <c r="M205" s="7">
        <v>-10988133</v>
      </c>
      <c r="N205" s="7">
        <v>-10988133</v>
      </c>
      <c r="O205" s="7">
        <v>-10988133</v>
      </c>
    </row>
    <row r="206" spans="1:15" x14ac:dyDescent="0.2">
      <c r="A206" s="3">
        <v>191400</v>
      </c>
      <c r="B206" s="6" t="s">
        <v>205</v>
      </c>
      <c r="C206" s="7">
        <v>-3046601</v>
      </c>
      <c r="D206" s="7">
        <v>-4089850</v>
      </c>
      <c r="E206" s="7">
        <v>-7520268</v>
      </c>
      <c r="F206" s="7">
        <v>-9598170</v>
      </c>
      <c r="G206" s="7">
        <v>-13046332</v>
      </c>
      <c r="H206" s="7">
        <v>-13911170</v>
      </c>
      <c r="I206" s="7">
        <v>-14461896</v>
      </c>
      <c r="J206" s="7">
        <v>-14665215</v>
      </c>
      <c r="K206" s="7">
        <v>-14994060</v>
      </c>
      <c r="L206" s="7">
        <v>-15621177</v>
      </c>
      <c r="M206" s="7">
        <v>-16767705</v>
      </c>
      <c r="N206" s="7">
        <v>-3154976</v>
      </c>
      <c r="O206" s="7">
        <v>-3154976</v>
      </c>
    </row>
    <row r="207" spans="1:15" x14ac:dyDescent="0.2">
      <c r="A207" s="3">
        <v>191401</v>
      </c>
      <c r="B207" s="6" t="s">
        <v>206</v>
      </c>
      <c r="C207" s="7">
        <v>-17974434.370000001</v>
      </c>
      <c r="D207" s="7">
        <v>-14779992.32</v>
      </c>
      <c r="E207" s="7">
        <v>-12212022.74</v>
      </c>
      <c r="F207" s="7">
        <v>-9499702.6999999993</v>
      </c>
      <c r="G207" s="7">
        <v>-7446461.54</v>
      </c>
      <c r="H207" s="7">
        <v>-5826816.6299999999</v>
      </c>
      <c r="I207" s="7">
        <v>-4737440.57</v>
      </c>
      <c r="J207" s="7">
        <v>-4019893.22</v>
      </c>
      <c r="K207" s="7">
        <v>-3390535.7</v>
      </c>
      <c r="L207" s="7">
        <v>-2744635.84</v>
      </c>
      <c r="M207" s="7">
        <v>-1874210.95</v>
      </c>
      <c r="N207" s="7">
        <v>-17101014.98</v>
      </c>
      <c r="O207" s="7">
        <v>-17101014.98</v>
      </c>
    </row>
    <row r="208" spans="1:15" x14ac:dyDescent="0.2">
      <c r="A208" s="3">
        <v>191410</v>
      </c>
      <c r="B208" s="6" t="s">
        <v>207</v>
      </c>
      <c r="C208" s="7">
        <v>200126.26</v>
      </c>
      <c r="D208" s="7">
        <v>297965.26</v>
      </c>
      <c r="E208" s="7">
        <v>542958.26</v>
      </c>
      <c r="F208" s="7">
        <v>767158.26</v>
      </c>
      <c r="G208" s="7">
        <v>1020912.26</v>
      </c>
      <c r="H208" s="7">
        <v>988450.26</v>
      </c>
      <c r="I208" s="7">
        <v>1361248.26</v>
      </c>
      <c r="J208" s="7">
        <v>1638879.26</v>
      </c>
      <c r="K208" s="7">
        <v>1789577.26</v>
      </c>
      <c r="L208" s="7">
        <v>2030279.26</v>
      </c>
      <c r="M208" s="7">
        <v>2242176.2599999998</v>
      </c>
      <c r="N208" s="7">
        <v>-67605.320000000007</v>
      </c>
      <c r="O208" s="7">
        <v>-67605.320000000007</v>
      </c>
    </row>
    <row r="209" spans="1:15" x14ac:dyDescent="0.2">
      <c r="A209" s="3">
        <v>191411</v>
      </c>
      <c r="B209" s="6" t="s">
        <v>208</v>
      </c>
      <c r="C209" s="7">
        <v>5264986.66</v>
      </c>
      <c r="D209" s="7">
        <v>4526084.25</v>
      </c>
      <c r="E209" s="7">
        <v>3936116.57</v>
      </c>
      <c r="F209" s="7">
        <v>3311566.91</v>
      </c>
      <c r="G209" s="7">
        <v>2845193.47</v>
      </c>
      <c r="H209" s="7">
        <v>2481032.16</v>
      </c>
      <c r="I209" s="7">
        <v>2242512</v>
      </c>
      <c r="J209" s="7">
        <v>2093807.4</v>
      </c>
      <c r="K209" s="7">
        <v>1966017.54</v>
      </c>
      <c r="L209" s="7">
        <v>1835249.2</v>
      </c>
      <c r="M209" s="7">
        <v>1654342.4</v>
      </c>
      <c r="N209" s="7">
        <v>915673.49</v>
      </c>
      <c r="O209" s="7">
        <v>915673.49</v>
      </c>
    </row>
    <row r="210" spans="1:15" x14ac:dyDescent="0.2">
      <c r="A210" s="3">
        <v>191417</v>
      </c>
      <c r="B210" s="6" t="s">
        <v>209</v>
      </c>
      <c r="C210" s="7">
        <v>32449.040000000001</v>
      </c>
      <c r="D210" s="7">
        <v>67243.520000000004</v>
      </c>
      <c r="E210" s="7">
        <v>103095.42</v>
      </c>
      <c r="F210" s="7">
        <v>138138</v>
      </c>
      <c r="G210" s="7">
        <v>174273.53</v>
      </c>
      <c r="H210" s="7">
        <v>210744.54</v>
      </c>
      <c r="I210" s="7">
        <v>248340.27</v>
      </c>
      <c r="J210" s="7">
        <v>285190.83</v>
      </c>
      <c r="K210" s="7">
        <v>322115.46000000002</v>
      </c>
      <c r="L210" s="7">
        <v>359034.36</v>
      </c>
      <c r="M210" s="7">
        <v>396435.37</v>
      </c>
      <c r="N210" s="7">
        <v>34825.96</v>
      </c>
      <c r="O210" s="7">
        <v>26551.59</v>
      </c>
    </row>
    <row r="211" spans="1:15" x14ac:dyDescent="0.2">
      <c r="A211" s="3">
        <v>191420</v>
      </c>
      <c r="B211" s="6" t="s">
        <v>210</v>
      </c>
      <c r="C211" s="7">
        <v>-358346</v>
      </c>
      <c r="D211" s="7">
        <v>-481464</v>
      </c>
      <c r="E211" s="7">
        <v>-878903</v>
      </c>
      <c r="F211" s="7">
        <v>-1127609</v>
      </c>
      <c r="G211" s="7">
        <v>-1548649</v>
      </c>
      <c r="H211" s="7">
        <v>-1651414</v>
      </c>
      <c r="I211" s="7">
        <v>-1722466</v>
      </c>
      <c r="J211" s="7">
        <v>-1747528</v>
      </c>
      <c r="K211" s="7">
        <v>-1791038</v>
      </c>
      <c r="L211" s="7">
        <v>-1868597</v>
      </c>
      <c r="M211" s="7">
        <v>-2015201</v>
      </c>
      <c r="N211" s="7">
        <v>-362390</v>
      </c>
      <c r="O211" s="7">
        <v>-362390</v>
      </c>
    </row>
    <row r="212" spans="1:15" x14ac:dyDescent="0.2">
      <c r="A212" s="3">
        <v>191421</v>
      </c>
      <c r="B212" s="6" t="s">
        <v>211</v>
      </c>
      <c r="C212" s="7">
        <v>-2293507.71</v>
      </c>
      <c r="D212" s="7">
        <v>-1852228.96</v>
      </c>
      <c r="E212" s="7">
        <v>-1498976.75</v>
      </c>
      <c r="F212" s="7">
        <v>-1123827.78</v>
      </c>
      <c r="G212" s="7">
        <v>-838441.13</v>
      </c>
      <c r="H212" s="7">
        <v>-611907.39</v>
      </c>
      <c r="I212" s="7">
        <v>-468140.28</v>
      </c>
      <c r="J212" s="7">
        <v>-371754.95</v>
      </c>
      <c r="K212" s="7">
        <v>-289500.02</v>
      </c>
      <c r="L212" s="7">
        <v>-205322.38</v>
      </c>
      <c r="M212" s="7">
        <v>-93790.65</v>
      </c>
      <c r="N212" s="7">
        <v>-1924196.34</v>
      </c>
      <c r="O212" s="7">
        <v>-1924196.34</v>
      </c>
    </row>
    <row r="213" spans="1:15" x14ac:dyDescent="0.2">
      <c r="A213" s="3">
        <v>191430</v>
      </c>
      <c r="B213" s="6" t="s">
        <v>212</v>
      </c>
      <c r="C213" s="7">
        <v>-693678.07999999996</v>
      </c>
      <c r="D213" s="7">
        <v>-1217591.06</v>
      </c>
      <c r="E213" s="7">
        <v>-1681786.39</v>
      </c>
      <c r="F213" s="7">
        <v>-1948400.45</v>
      </c>
      <c r="G213" s="7">
        <v>-2016017.71</v>
      </c>
      <c r="H213" s="7">
        <v>-1808550.87</v>
      </c>
      <c r="I213" s="7">
        <v>-1362424.84</v>
      </c>
      <c r="J213" s="7">
        <v>-873667.86</v>
      </c>
      <c r="K213" s="7">
        <v>-365077.6</v>
      </c>
      <c r="L213" s="7">
        <v>114188.92</v>
      </c>
      <c r="M213" s="7">
        <v>374550.56</v>
      </c>
      <c r="N213" s="7">
        <v>-328269.68</v>
      </c>
      <c r="O213" s="7">
        <v>-328269.68</v>
      </c>
    </row>
    <row r="214" spans="1:15" x14ac:dyDescent="0.2">
      <c r="A214" s="3">
        <v>191431</v>
      </c>
      <c r="B214" s="6" t="s">
        <v>213</v>
      </c>
      <c r="C214" s="7">
        <v>241372.34</v>
      </c>
      <c r="D214" s="7">
        <v>493013.87</v>
      </c>
      <c r="E214" s="7">
        <v>694493.16</v>
      </c>
      <c r="F214" s="7">
        <v>906234.58</v>
      </c>
      <c r="G214" s="7">
        <v>1066092.26</v>
      </c>
      <c r="H214" s="7">
        <v>1192536.68</v>
      </c>
      <c r="I214" s="7">
        <v>1273326.1599999999</v>
      </c>
      <c r="J214" s="7">
        <v>1329008.45</v>
      </c>
      <c r="K214" s="7">
        <v>1376636.82</v>
      </c>
      <c r="L214" s="7">
        <v>1425457.53</v>
      </c>
      <c r="M214" s="7">
        <v>-166712.5</v>
      </c>
      <c r="N214" s="7">
        <v>312081.02</v>
      </c>
      <c r="O214" s="7">
        <v>312081.02</v>
      </c>
    </row>
    <row r="215" spans="1:15" x14ac:dyDescent="0.2">
      <c r="A215" s="3">
        <v>191440</v>
      </c>
      <c r="B215" s="6" t="s">
        <v>214</v>
      </c>
      <c r="C215" s="7">
        <v>0</v>
      </c>
      <c r="D215" s="7">
        <v>0</v>
      </c>
      <c r="E215" s="7">
        <v>0</v>
      </c>
      <c r="F215" s="7">
        <v>0</v>
      </c>
      <c r="G215" s="7">
        <v>0</v>
      </c>
      <c r="H215" s="7">
        <v>0</v>
      </c>
      <c r="I215" s="7">
        <v>0</v>
      </c>
      <c r="J215" s="7">
        <v>0</v>
      </c>
      <c r="K215" s="7">
        <v>0</v>
      </c>
      <c r="L215" s="7">
        <v>-9130</v>
      </c>
      <c r="M215" s="7">
        <v>-22386</v>
      </c>
      <c r="N215" s="7">
        <v>-24286</v>
      </c>
      <c r="O215" s="7">
        <v>-24286</v>
      </c>
    </row>
    <row r="216" spans="1:15" x14ac:dyDescent="0.2">
      <c r="A216" s="3">
        <v>191450</v>
      </c>
      <c r="B216" s="6" t="s">
        <v>215</v>
      </c>
      <c r="C216" s="7">
        <v>805535.27</v>
      </c>
      <c r="D216" s="7">
        <v>1619260.86</v>
      </c>
      <c r="E216" s="7">
        <v>613250</v>
      </c>
      <c r="F216" s="7">
        <v>-184465.7</v>
      </c>
      <c r="G216" s="7">
        <v>-1560371.05</v>
      </c>
      <c r="H216" s="7">
        <v>-2537927.4500000002</v>
      </c>
      <c r="I216" s="7">
        <v>-2932762.65</v>
      </c>
      <c r="J216" s="7">
        <v>-3256189.58</v>
      </c>
      <c r="K216" s="7">
        <v>-3511465.64</v>
      </c>
      <c r="L216" s="7">
        <v>-3607785.6</v>
      </c>
      <c r="M216" s="7">
        <v>-3182566.48</v>
      </c>
      <c r="N216" s="7">
        <v>-682317.04</v>
      </c>
      <c r="O216" s="7">
        <v>-682317.04</v>
      </c>
    </row>
    <row r="217" spans="1:15" x14ac:dyDescent="0.2">
      <c r="A217" s="3">
        <v>191451</v>
      </c>
      <c r="B217" s="6" t="s">
        <v>216</v>
      </c>
      <c r="C217" s="7">
        <v>-58000</v>
      </c>
      <c r="D217" s="7">
        <v>75000</v>
      </c>
      <c r="E217" s="7">
        <v>140000</v>
      </c>
      <c r="F217" s="7">
        <v>283000</v>
      </c>
      <c r="G217" s="7">
        <v>119000</v>
      </c>
      <c r="H217" s="7">
        <v>25000</v>
      </c>
      <c r="I217" s="7">
        <v>-2000</v>
      </c>
      <c r="J217" s="7">
        <v>10000</v>
      </c>
      <c r="K217" s="7">
        <v>28000</v>
      </c>
      <c r="L217" s="7">
        <v>42000</v>
      </c>
      <c r="M217" s="7">
        <v>0</v>
      </c>
      <c r="N217" s="7">
        <v>-147739</v>
      </c>
      <c r="O217" s="7">
        <v>-147739</v>
      </c>
    </row>
    <row r="218" spans="1:15" x14ac:dyDescent="0.2">
      <c r="A218" s="3">
        <v>186203</v>
      </c>
      <c r="B218" s="6" t="s">
        <v>217</v>
      </c>
      <c r="C218" s="7">
        <v>-287210</v>
      </c>
      <c r="D218" s="7">
        <v>-221182</v>
      </c>
      <c r="E218" s="7">
        <v>-282001</v>
      </c>
      <c r="F218" s="7">
        <v>-189313</v>
      </c>
      <c r="G218" s="7">
        <v>-155171</v>
      </c>
      <c r="H218" s="7">
        <v>-77989</v>
      </c>
      <c r="I218" s="7">
        <v>-88162</v>
      </c>
      <c r="J218" s="7">
        <v>-85685</v>
      </c>
      <c r="K218" s="7">
        <v>-77083</v>
      </c>
      <c r="L218" s="7">
        <v>-90235</v>
      </c>
      <c r="M218" s="7">
        <v>-286188</v>
      </c>
      <c r="N218" s="7">
        <v>-679501</v>
      </c>
      <c r="O218" s="7">
        <v>-679501</v>
      </c>
    </row>
    <row r="219" spans="1:15" x14ac:dyDescent="0.2">
      <c r="A219" s="3">
        <v>186221</v>
      </c>
      <c r="B219" s="6" t="s">
        <v>218</v>
      </c>
      <c r="C219" s="7">
        <v>0</v>
      </c>
      <c r="D219" s="7">
        <v>0</v>
      </c>
      <c r="E219" s="7">
        <v>0</v>
      </c>
      <c r="F219" s="7">
        <v>0</v>
      </c>
      <c r="G219" s="7">
        <v>0</v>
      </c>
      <c r="H219" s="7">
        <v>0</v>
      </c>
      <c r="I219" s="7">
        <v>0</v>
      </c>
      <c r="J219" s="7">
        <v>0</v>
      </c>
      <c r="K219" s="7">
        <v>0</v>
      </c>
      <c r="L219" s="7">
        <v>0</v>
      </c>
      <c r="M219" s="7">
        <v>0</v>
      </c>
      <c r="N219" s="7">
        <v>0</v>
      </c>
      <c r="O219" s="7">
        <v>0</v>
      </c>
    </row>
    <row r="220" spans="1:15" x14ac:dyDescent="0.2">
      <c r="A220" s="3">
        <v>186232</v>
      </c>
      <c r="B220" s="6" t="s">
        <v>219</v>
      </c>
      <c r="C220" s="7">
        <v>1483072.98</v>
      </c>
      <c r="D220" s="7">
        <v>1640080.58</v>
      </c>
      <c r="E220" s="7">
        <v>1798219.77</v>
      </c>
      <c r="F220" s="7">
        <v>1811133.98</v>
      </c>
      <c r="G220" s="7">
        <v>2446741.17</v>
      </c>
      <c r="H220" s="7">
        <v>2451305.89</v>
      </c>
      <c r="I220" s="7">
        <v>2455903.39</v>
      </c>
      <c r="J220" s="7">
        <v>3096141.1</v>
      </c>
      <c r="K220" s="7">
        <v>3105369.59</v>
      </c>
      <c r="L220" s="7">
        <v>3114664.36</v>
      </c>
      <c r="M220" s="7">
        <v>3759633.07</v>
      </c>
      <c r="N220" s="7">
        <v>1962492.56</v>
      </c>
      <c r="O220" s="7">
        <v>1962492.56</v>
      </c>
    </row>
    <row r="221" spans="1:15" x14ac:dyDescent="0.2">
      <c r="A221" s="3">
        <v>186233</v>
      </c>
      <c r="B221" s="6" t="s">
        <v>220</v>
      </c>
      <c r="C221" s="7">
        <v>707598.85</v>
      </c>
      <c r="D221" s="7">
        <v>608612.16</v>
      </c>
      <c r="E221" s="7">
        <v>516659.78</v>
      </c>
      <c r="F221" s="7">
        <v>424172.96</v>
      </c>
      <c r="G221" s="7">
        <v>340098.57</v>
      </c>
      <c r="H221" s="7">
        <v>265219.48</v>
      </c>
      <c r="I221" s="7">
        <v>201045.12</v>
      </c>
      <c r="J221" s="7">
        <v>139834.48000000001</v>
      </c>
      <c r="K221" s="7">
        <v>78577.97</v>
      </c>
      <c r="L221" s="7">
        <v>15244.53</v>
      </c>
      <c r="M221" s="7">
        <v>-63104.160000000003</v>
      </c>
      <c r="N221" s="7">
        <v>1592537.59</v>
      </c>
      <c r="O221" s="7">
        <v>1592537.59</v>
      </c>
    </row>
    <row r="222" spans="1:15" x14ac:dyDescent="0.2">
      <c r="A222" s="3">
        <v>186234</v>
      </c>
      <c r="B222" s="6" t="s">
        <v>221</v>
      </c>
      <c r="C222" s="7">
        <v>18746.62</v>
      </c>
      <c r="D222" s="7">
        <v>100701.35</v>
      </c>
      <c r="E222" s="7">
        <v>210081.63</v>
      </c>
      <c r="F222" s="7">
        <v>354915.3</v>
      </c>
      <c r="G222" s="7">
        <v>503914.47</v>
      </c>
      <c r="H222" s="7">
        <v>505279.24</v>
      </c>
      <c r="I222" s="7">
        <v>500172.44</v>
      </c>
      <c r="J222" s="7">
        <v>438997.46</v>
      </c>
      <c r="K222" s="7">
        <v>436634.72</v>
      </c>
      <c r="L222" s="7">
        <v>434744.7</v>
      </c>
      <c r="M222" s="7">
        <v>431426.87</v>
      </c>
      <c r="N222" s="7">
        <v>-1851.94</v>
      </c>
      <c r="O222" s="7">
        <v>5428.98</v>
      </c>
    </row>
    <row r="223" spans="1:15" x14ac:dyDescent="0.2">
      <c r="A223" s="3">
        <v>186235</v>
      </c>
      <c r="B223" s="6" t="s">
        <v>222</v>
      </c>
      <c r="C223" s="7">
        <v>452947.14</v>
      </c>
      <c r="D223" s="7">
        <v>358040.22</v>
      </c>
      <c r="E223" s="7">
        <v>282854.56</v>
      </c>
      <c r="F223" s="7">
        <v>204003.33</v>
      </c>
      <c r="G223" s="7">
        <v>145470.29</v>
      </c>
      <c r="H223" s="7">
        <v>99911.41</v>
      </c>
      <c r="I223" s="7">
        <v>71697.2</v>
      </c>
      <c r="J223" s="7">
        <v>52915.9</v>
      </c>
      <c r="K223" s="7">
        <v>37369.410000000003</v>
      </c>
      <c r="L223" s="7">
        <v>21289.78</v>
      </c>
      <c r="M223" s="7">
        <v>-207.11</v>
      </c>
      <c r="N223" s="7">
        <v>391424.73</v>
      </c>
      <c r="O223" s="7">
        <v>391424.73</v>
      </c>
    </row>
    <row r="224" spans="1:15" x14ac:dyDescent="0.2">
      <c r="A224" s="3">
        <v>186236</v>
      </c>
      <c r="B224" s="6" t="s">
        <v>223</v>
      </c>
      <c r="C224" s="7">
        <v>0</v>
      </c>
      <c r="D224" s="7">
        <v>0</v>
      </c>
      <c r="E224" s="7">
        <v>0</v>
      </c>
      <c r="F224" s="7">
        <v>0</v>
      </c>
      <c r="G224" s="7">
        <v>0</v>
      </c>
      <c r="H224" s="7">
        <v>0</v>
      </c>
      <c r="I224" s="7">
        <v>0</v>
      </c>
      <c r="J224" s="7">
        <v>0</v>
      </c>
      <c r="K224" s="7">
        <v>0</v>
      </c>
      <c r="L224" s="7">
        <v>0</v>
      </c>
      <c r="M224" s="7">
        <v>0</v>
      </c>
      <c r="N224" s="7">
        <v>0</v>
      </c>
      <c r="O224" s="7">
        <v>0</v>
      </c>
    </row>
    <row r="225" spans="1:15" x14ac:dyDescent="0.2">
      <c r="A225" s="3">
        <v>186237</v>
      </c>
      <c r="B225" s="6" t="s">
        <v>224</v>
      </c>
      <c r="C225" s="7">
        <v>-781099.74</v>
      </c>
      <c r="D225" s="7">
        <v>-618885.35</v>
      </c>
      <c r="E225" s="7">
        <v>-489856.12</v>
      </c>
      <c r="F225" s="7">
        <v>-353192.32</v>
      </c>
      <c r="G225" s="7">
        <v>-251090.73</v>
      </c>
      <c r="H225" s="7">
        <v>-171463.53</v>
      </c>
      <c r="I225" s="7">
        <v>-119468.24</v>
      </c>
      <c r="J225" s="7">
        <v>-87117.98</v>
      </c>
      <c r="K225" s="7">
        <v>-59203.02</v>
      </c>
      <c r="L225" s="7">
        <v>-30801.53</v>
      </c>
      <c r="M225" s="7">
        <v>8028.41</v>
      </c>
      <c r="N225" s="7">
        <v>-79.56</v>
      </c>
      <c r="O225" s="7">
        <v>-79.56</v>
      </c>
    </row>
    <row r="226" spans="1:15" x14ac:dyDescent="0.2">
      <c r="A226" s="3">
        <v>186248</v>
      </c>
      <c r="B226" s="6" t="s">
        <v>225</v>
      </c>
      <c r="C226" s="7">
        <v>-10848.79</v>
      </c>
      <c r="D226" s="7">
        <v>63366.79</v>
      </c>
      <c r="E226" s="7">
        <v>235937.75</v>
      </c>
      <c r="F226" s="7">
        <v>-62651.24</v>
      </c>
      <c r="G226" s="7">
        <v>-264080.86</v>
      </c>
      <c r="H226" s="7">
        <v>-155051.13</v>
      </c>
      <c r="I226" s="7">
        <v>28.22</v>
      </c>
      <c r="J226" s="7">
        <v>65.37</v>
      </c>
      <c r="K226" s="7">
        <v>32.840000000000003</v>
      </c>
      <c r="L226" s="7">
        <v>32.840000000000003</v>
      </c>
      <c r="M226" s="7">
        <v>32.840000000000003</v>
      </c>
      <c r="N226" s="7">
        <v>31.59</v>
      </c>
      <c r="O226" s="7">
        <v>-102228.61</v>
      </c>
    </row>
    <row r="227" spans="1:15" x14ac:dyDescent="0.2">
      <c r="A227" s="3">
        <v>186270</v>
      </c>
      <c r="B227" s="6" t="s">
        <v>226</v>
      </c>
      <c r="C227" s="7">
        <v>1127992.98</v>
      </c>
      <c r="D227" s="7">
        <v>1681368.17</v>
      </c>
      <c r="E227" s="7">
        <v>2207876.0699999998</v>
      </c>
      <c r="F227" s="7">
        <v>2305441.25</v>
      </c>
      <c r="G227" s="7">
        <v>2510143.44</v>
      </c>
      <c r="H227" s="7">
        <v>2410442.7400000002</v>
      </c>
      <c r="I227" s="7">
        <v>2129397.85</v>
      </c>
      <c r="J227" s="7">
        <v>2247618.2599999998</v>
      </c>
      <c r="K227" s="7">
        <v>2302607.35</v>
      </c>
      <c r="L227" s="7">
        <v>2416838.85</v>
      </c>
      <c r="M227" s="7">
        <v>2592018.9700000002</v>
      </c>
      <c r="N227" s="7">
        <v>275864.98</v>
      </c>
      <c r="O227" s="7">
        <v>275864.98</v>
      </c>
    </row>
    <row r="228" spans="1:15" x14ac:dyDescent="0.2">
      <c r="A228" s="3">
        <v>186271</v>
      </c>
      <c r="B228" s="6" t="s">
        <v>226</v>
      </c>
      <c r="C228" s="7">
        <v>2056739.27</v>
      </c>
      <c r="D228" s="7">
        <v>1653002.54</v>
      </c>
      <c r="E228" s="7">
        <v>1330574.3999999999</v>
      </c>
      <c r="F228" s="7">
        <v>987129.58</v>
      </c>
      <c r="G228" s="7">
        <v>730895.49</v>
      </c>
      <c r="H228" s="7">
        <v>526592.12</v>
      </c>
      <c r="I228" s="7">
        <v>383925.66</v>
      </c>
      <c r="J228" s="7">
        <v>289400.90999999997</v>
      </c>
      <c r="K228" s="7">
        <v>207408.06</v>
      </c>
      <c r="L228" s="7">
        <v>125612.69</v>
      </c>
      <c r="M228" s="7">
        <v>21465.46</v>
      </c>
      <c r="N228" s="7">
        <v>2264325.71</v>
      </c>
      <c r="O228" s="7">
        <v>2264325.71</v>
      </c>
    </row>
    <row r="229" spans="1:15" x14ac:dyDescent="0.2">
      <c r="A229" s="3">
        <v>186275</v>
      </c>
      <c r="B229" s="6" t="s">
        <v>227</v>
      </c>
      <c r="C229" s="7">
        <v>6417981.54</v>
      </c>
      <c r="D229" s="7">
        <v>9338565.2200000007</v>
      </c>
      <c r="E229" s="7">
        <v>12466222.76</v>
      </c>
      <c r="F229" s="7">
        <v>14235912.5</v>
      </c>
      <c r="G229" s="7">
        <v>16836882.670000002</v>
      </c>
      <c r="H229" s="7">
        <v>17982840.719999999</v>
      </c>
      <c r="I229" s="7">
        <v>16992978.280000001</v>
      </c>
      <c r="J229" s="7">
        <v>16565337.48</v>
      </c>
      <c r="K229" s="7">
        <v>16650114.060000001</v>
      </c>
      <c r="L229" s="7">
        <v>17008757.91</v>
      </c>
      <c r="M229" s="7">
        <v>18267425.600000001</v>
      </c>
      <c r="N229" s="7">
        <v>1827389.97</v>
      </c>
      <c r="O229" s="7">
        <v>1827389.97</v>
      </c>
    </row>
    <row r="230" spans="1:15" x14ac:dyDescent="0.2">
      <c r="A230" s="3">
        <v>186276</v>
      </c>
      <c r="B230" s="6" t="s">
        <v>228</v>
      </c>
      <c r="C230" s="7">
        <v>0</v>
      </c>
      <c r="D230" s="7">
        <v>57500</v>
      </c>
      <c r="E230" s="7">
        <v>57500</v>
      </c>
      <c r="F230" s="7">
        <v>57500</v>
      </c>
      <c r="G230" s="7">
        <v>57500</v>
      </c>
      <c r="H230" s="7">
        <v>57500</v>
      </c>
      <c r="I230" s="7">
        <v>57500</v>
      </c>
      <c r="J230" s="7">
        <v>57500</v>
      </c>
      <c r="K230" s="7">
        <v>57500</v>
      </c>
      <c r="L230" s="7">
        <v>57500</v>
      </c>
      <c r="M230" s="7">
        <v>57500</v>
      </c>
      <c r="N230" s="7">
        <v>0</v>
      </c>
      <c r="O230" s="7">
        <v>0</v>
      </c>
    </row>
    <row r="231" spans="1:15" x14ac:dyDescent="0.2">
      <c r="A231" s="3">
        <v>186277</v>
      </c>
      <c r="B231" s="6" t="s">
        <v>229</v>
      </c>
      <c r="C231" s="7">
        <v>11544490.74</v>
      </c>
      <c r="D231" s="7">
        <v>9110332.7899999991</v>
      </c>
      <c r="E231" s="7">
        <v>7196792.2999999998</v>
      </c>
      <c r="F231" s="7">
        <v>5167572.42</v>
      </c>
      <c r="G231" s="7">
        <v>3676651.26</v>
      </c>
      <c r="H231" s="7">
        <v>2543964.66</v>
      </c>
      <c r="I231" s="7">
        <v>1857120.43</v>
      </c>
      <c r="J231" s="7">
        <v>1484150.58</v>
      </c>
      <c r="K231" s="7">
        <v>1181505.25</v>
      </c>
      <c r="L231" s="7">
        <v>873597.28</v>
      </c>
      <c r="M231" s="7">
        <v>403801.97</v>
      </c>
      <c r="N231" s="7">
        <v>16245570.119999999</v>
      </c>
      <c r="O231" s="7">
        <v>16245570.119999999</v>
      </c>
    </row>
    <row r="232" spans="1:15" x14ac:dyDescent="0.2">
      <c r="A232" s="3">
        <v>186278</v>
      </c>
      <c r="B232" s="6" t="s">
        <v>230</v>
      </c>
      <c r="C232" s="7">
        <v>0</v>
      </c>
      <c r="D232" s="7">
        <v>0</v>
      </c>
      <c r="E232" s="7">
        <v>0</v>
      </c>
      <c r="F232" s="7">
        <v>0</v>
      </c>
      <c r="G232" s="7">
        <v>3112.06</v>
      </c>
      <c r="H232" s="7">
        <v>3112.06</v>
      </c>
      <c r="I232" s="7">
        <v>3112.06</v>
      </c>
      <c r="J232" s="7">
        <v>3112.06</v>
      </c>
      <c r="K232" s="7">
        <v>3112.06</v>
      </c>
      <c r="L232" s="7">
        <v>3112.06</v>
      </c>
      <c r="M232" s="7">
        <v>3112.06</v>
      </c>
      <c r="N232" s="7">
        <v>0</v>
      </c>
      <c r="O232" s="7">
        <v>0</v>
      </c>
    </row>
    <row r="233" spans="1:15" x14ac:dyDescent="0.2">
      <c r="A233" s="3">
        <v>186279</v>
      </c>
      <c r="B233" s="6" t="s">
        <v>231</v>
      </c>
      <c r="C233" s="7">
        <v>0</v>
      </c>
      <c r="D233" s="7">
        <v>0</v>
      </c>
      <c r="E233" s="7">
        <v>0</v>
      </c>
      <c r="F233" s="7">
        <v>0</v>
      </c>
      <c r="G233" s="7">
        <v>0</v>
      </c>
      <c r="H233" s="7">
        <v>0</v>
      </c>
      <c r="I233" s="7">
        <v>0</v>
      </c>
      <c r="J233" s="7">
        <v>0</v>
      </c>
      <c r="K233" s="7">
        <v>0</v>
      </c>
      <c r="L233" s="7">
        <v>0</v>
      </c>
      <c r="M233" s="7">
        <v>0</v>
      </c>
      <c r="N233" s="7">
        <v>-195558.53</v>
      </c>
      <c r="O233" s="7">
        <v>-195558.53</v>
      </c>
    </row>
    <row r="234" spans="1:15" x14ac:dyDescent="0.2">
      <c r="A234" s="3">
        <v>186284</v>
      </c>
      <c r="B234" s="6" t="s">
        <v>232</v>
      </c>
      <c r="C234" s="7">
        <v>0</v>
      </c>
      <c r="D234" s="7">
        <v>0</v>
      </c>
      <c r="E234" s="7">
        <v>0</v>
      </c>
      <c r="F234" s="7">
        <v>0</v>
      </c>
      <c r="G234" s="7">
        <v>0</v>
      </c>
      <c r="H234" s="7">
        <v>15800</v>
      </c>
      <c r="I234" s="7">
        <v>15800</v>
      </c>
      <c r="J234" s="7">
        <v>15800</v>
      </c>
      <c r="K234" s="7">
        <v>74150.59</v>
      </c>
      <c r="L234" s="7">
        <v>74150.59</v>
      </c>
      <c r="M234" s="7">
        <v>74150.59</v>
      </c>
      <c r="N234" s="7">
        <v>0</v>
      </c>
      <c r="O234" s="7">
        <v>0</v>
      </c>
    </row>
    <row r="235" spans="1:15" x14ac:dyDescent="0.2">
      <c r="A235" s="3">
        <v>186286</v>
      </c>
      <c r="B235" s="6" t="s">
        <v>233</v>
      </c>
      <c r="C235" s="7">
        <v>49948.05</v>
      </c>
      <c r="D235" s="7">
        <v>39284.519999999997</v>
      </c>
      <c r="E235" s="7">
        <v>30901.45</v>
      </c>
      <c r="F235" s="7">
        <v>22011.66</v>
      </c>
      <c r="G235" s="7">
        <v>15479.79</v>
      </c>
      <c r="H235" s="7">
        <v>10517.1</v>
      </c>
      <c r="I235" s="7">
        <v>7507.34</v>
      </c>
      <c r="J235" s="7">
        <v>5872.45</v>
      </c>
      <c r="K235" s="7">
        <v>4545.59</v>
      </c>
      <c r="L235" s="7">
        <v>3195.69</v>
      </c>
      <c r="M235" s="7">
        <v>1136.6600000000001</v>
      </c>
      <c r="N235" s="7">
        <v>109450.73</v>
      </c>
      <c r="O235" s="7">
        <v>109450.73</v>
      </c>
    </row>
    <row r="236" spans="1:15" x14ac:dyDescent="0.2">
      <c r="A236" s="3">
        <v>186288</v>
      </c>
      <c r="B236" s="6" t="s">
        <v>234</v>
      </c>
      <c r="C236" s="7">
        <v>387.71</v>
      </c>
      <c r="D236" s="7">
        <v>387.71</v>
      </c>
      <c r="E236" s="7">
        <v>387.71</v>
      </c>
      <c r="F236" s="7">
        <v>387.71</v>
      </c>
      <c r="G236" s="7">
        <v>387.71</v>
      </c>
      <c r="H236" s="7">
        <v>387.71</v>
      </c>
      <c r="I236" s="7">
        <v>387.71</v>
      </c>
      <c r="J236" s="7">
        <v>387.71</v>
      </c>
      <c r="K236" s="7">
        <v>387.71</v>
      </c>
      <c r="L236" s="7">
        <v>387.71</v>
      </c>
      <c r="M236" s="7">
        <v>387.71</v>
      </c>
      <c r="N236" s="7">
        <v>18045.55</v>
      </c>
      <c r="O236" s="7">
        <v>18045.55</v>
      </c>
    </row>
    <row r="237" spans="1:15" x14ac:dyDescent="0.2">
      <c r="A237" s="3">
        <v>186301</v>
      </c>
      <c r="B237" s="6" t="s">
        <v>235</v>
      </c>
      <c r="C237" s="7">
        <v>-12465399.630000001</v>
      </c>
      <c r="D237" s="7">
        <v>-13371368.75</v>
      </c>
      <c r="E237" s="7">
        <v>-14266482.58</v>
      </c>
      <c r="F237" s="7">
        <v>-15294068.720000001</v>
      </c>
      <c r="G237" s="7">
        <v>-15448761.41</v>
      </c>
      <c r="H237" s="7">
        <v>-16088266.91</v>
      </c>
      <c r="I237" s="7">
        <v>-4614255.34</v>
      </c>
      <c r="J237" s="7">
        <v>-5245050.75</v>
      </c>
      <c r="K237" s="7">
        <v>-6076385.75</v>
      </c>
      <c r="L237" s="7">
        <v>-6796391.9900000002</v>
      </c>
      <c r="M237" s="7">
        <v>-7670297.5199999996</v>
      </c>
      <c r="N237" s="7">
        <v>-8410772.3699999992</v>
      </c>
      <c r="O237" s="7">
        <v>-8410772.3699999992</v>
      </c>
    </row>
    <row r="238" spans="1:15" x14ac:dyDescent="0.2">
      <c r="A238" s="3">
        <v>186302</v>
      </c>
      <c r="B238" s="6" t="s">
        <v>236</v>
      </c>
      <c r="C238" s="7">
        <v>-1611884.38</v>
      </c>
      <c r="D238" s="7">
        <v>-1631970.06</v>
      </c>
      <c r="E238" s="7">
        <v>-1722691.06</v>
      </c>
      <c r="F238" s="7">
        <v>-1860137.88</v>
      </c>
      <c r="G238" s="7">
        <v>-1955131.61</v>
      </c>
      <c r="H238" s="7">
        <v>-2056421.89</v>
      </c>
      <c r="I238" s="7">
        <v>-2157290.4500000002</v>
      </c>
      <c r="J238" s="7">
        <v>-2268996.62</v>
      </c>
      <c r="K238" s="7">
        <v>-2383060.17</v>
      </c>
      <c r="L238" s="7">
        <v>-2492136.63</v>
      </c>
      <c r="M238" s="7">
        <v>-996194.84</v>
      </c>
      <c r="N238" s="7">
        <v>-1112108.49</v>
      </c>
      <c r="O238" s="7">
        <v>-1112108.49</v>
      </c>
    </row>
    <row r="239" spans="1:15" x14ac:dyDescent="0.2">
      <c r="A239" s="3">
        <v>186304</v>
      </c>
      <c r="B239" s="6" t="s">
        <v>237</v>
      </c>
      <c r="C239" s="7">
        <v>0</v>
      </c>
      <c r="D239" s="7">
        <v>0</v>
      </c>
      <c r="E239" s="7">
        <v>329</v>
      </c>
      <c r="F239" s="7">
        <v>329</v>
      </c>
      <c r="G239" s="7">
        <v>329</v>
      </c>
      <c r="H239" s="7">
        <v>329</v>
      </c>
      <c r="I239" s="7">
        <v>329</v>
      </c>
      <c r="J239" s="7">
        <v>329</v>
      </c>
      <c r="K239" s="7">
        <v>329</v>
      </c>
      <c r="L239" s="7">
        <v>329</v>
      </c>
      <c r="M239" s="7">
        <v>329</v>
      </c>
      <c r="N239" s="7">
        <v>329</v>
      </c>
      <c r="O239" s="7">
        <v>329</v>
      </c>
    </row>
    <row r="240" spans="1:15" x14ac:dyDescent="0.2">
      <c r="A240" s="3">
        <v>186306</v>
      </c>
      <c r="B240" s="6" t="s">
        <v>238</v>
      </c>
      <c r="C240" s="7">
        <v>0</v>
      </c>
      <c r="D240" s="7">
        <v>0</v>
      </c>
      <c r="E240" s="7">
        <v>0</v>
      </c>
      <c r="F240" s="7">
        <v>0</v>
      </c>
      <c r="G240" s="7">
        <v>0</v>
      </c>
      <c r="H240" s="7">
        <v>0</v>
      </c>
      <c r="I240" s="7">
        <v>0</v>
      </c>
      <c r="J240" s="7">
        <v>0</v>
      </c>
      <c r="K240" s="7">
        <v>0</v>
      </c>
      <c r="L240" s="7">
        <v>0</v>
      </c>
      <c r="M240" s="7">
        <v>0</v>
      </c>
      <c r="N240" s="7">
        <v>0</v>
      </c>
      <c r="O240" s="7">
        <v>0</v>
      </c>
    </row>
    <row r="241" spans="1:15" x14ac:dyDescent="0.2">
      <c r="A241" s="3">
        <v>186307</v>
      </c>
      <c r="B241" s="6" t="s">
        <v>239</v>
      </c>
      <c r="C241" s="7">
        <v>2095395.97</v>
      </c>
      <c r="D241" s="7">
        <v>1665934.03</v>
      </c>
      <c r="E241" s="7">
        <v>1326836.31</v>
      </c>
      <c r="F241" s="7">
        <v>966865.14</v>
      </c>
      <c r="G241" s="7">
        <v>701242.62</v>
      </c>
      <c r="H241" s="7">
        <v>496507.78</v>
      </c>
      <c r="I241" s="7">
        <v>366524.74</v>
      </c>
      <c r="J241" s="7">
        <v>290149.71000000002</v>
      </c>
      <c r="K241" s="7">
        <v>226304.2</v>
      </c>
      <c r="L241" s="7">
        <v>161126.45000000001</v>
      </c>
      <c r="M241" s="7">
        <v>68895.97</v>
      </c>
      <c r="N241" s="7">
        <v>63.48</v>
      </c>
      <c r="O241" s="7">
        <v>63.48</v>
      </c>
    </row>
    <row r="242" spans="1:15" x14ac:dyDescent="0.2">
      <c r="A242" s="3">
        <v>186308</v>
      </c>
      <c r="B242" s="6" t="s">
        <v>240</v>
      </c>
      <c r="C242" s="7">
        <v>1905070.4</v>
      </c>
      <c r="D242" s="7">
        <v>1905070.4</v>
      </c>
      <c r="E242" s="7">
        <v>1905070.4</v>
      </c>
      <c r="F242" s="7">
        <v>1905070.4</v>
      </c>
      <c r="G242" s="7">
        <v>1905070.4</v>
      </c>
      <c r="H242" s="7">
        <v>2305203.33</v>
      </c>
      <c r="I242" s="7">
        <v>2391663.9700000002</v>
      </c>
      <c r="J242" s="7">
        <v>2488411.4300000002</v>
      </c>
      <c r="K242" s="7">
        <v>2582342.2400000002</v>
      </c>
      <c r="L242" s="7">
        <v>2666037.15</v>
      </c>
      <c r="M242" s="7">
        <v>2746725.29</v>
      </c>
      <c r="N242" s="7">
        <v>2820974</v>
      </c>
      <c r="O242" s="7">
        <v>2820974</v>
      </c>
    </row>
    <row r="243" spans="1:15" x14ac:dyDescent="0.2">
      <c r="A243" s="3">
        <v>186309</v>
      </c>
      <c r="B243" s="6" t="s">
        <v>241</v>
      </c>
      <c r="C243" s="7">
        <v>-1839427.32</v>
      </c>
      <c r="D243" s="7">
        <v>-1839427.32</v>
      </c>
      <c r="E243" s="7">
        <v>-1839427.32</v>
      </c>
      <c r="F243" s="7">
        <v>-1839427.32</v>
      </c>
      <c r="G243" s="7">
        <v>-1839427.32</v>
      </c>
      <c r="H243" s="7">
        <v>-2239560.25</v>
      </c>
      <c r="I243" s="7">
        <v>-2326020.89</v>
      </c>
      <c r="J243" s="7">
        <v>-2422768.35</v>
      </c>
      <c r="K243" s="7">
        <v>-2516699.16</v>
      </c>
      <c r="L243" s="7">
        <v>-2600394.0699999998</v>
      </c>
      <c r="M243" s="7">
        <v>-2681082.21</v>
      </c>
      <c r="N243" s="7">
        <v>-2755330.92</v>
      </c>
      <c r="O243" s="7">
        <v>-2755330.92</v>
      </c>
    </row>
    <row r="244" spans="1:15" x14ac:dyDescent="0.2">
      <c r="A244" s="3">
        <v>186310</v>
      </c>
      <c r="B244" s="6" t="s">
        <v>242</v>
      </c>
      <c r="C244" s="7">
        <v>6728.91</v>
      </c>
      <c r="D244" s="7">
        <v>8955.1200000000008</v>
      </c>
      <c r="E244" s="7">
        <v>19922.29</v>
      </c>
      <c r="F244" s="7">
        <v>39431.56</v>
      </c>
      <c r="G244" s="7">
        <v>43653.68</v>
      </c>
      <c r="H244" s="7">
        <v>45171.08</v>
      </c>
      <c r="I244" s="7">
        <v>47158.98</v>
      </c>
      <c r="J244" s="7">
        <v>49152.27</v>
      </c>
      <c r="K244" s="7">
        <v>50684.56</v>
      </c>
      <c r="L244" s="7">
        <v>51520.47</v>
      </c>
      <c r="M244" s="7">
        <v>52126.400000000001</v>
      </c>
      <c r="N244" s="7">
        <v>47386.01</v>
      </c>
      <c r="O244" s="7">
        <v>48317.53</v>
      </c>
    </row>
    <row r="245" spans="1:15" x14ac:dyDescent="0.2">
      <c r="A245" s="3">
        <v>186312</v>
      </c>
      <c r="B245" s="6" t="s">
        <v>243</v>
      </c>
      <c r="C245" s="7">
        <v>3865.7</v>
      </c>
      <c r="D245" s="7">
        <v>3876.17</v>
      </c>
      <c r="E245" s="7">
        <v>3886.67</v>
      </c>
      <c r="F245" s="7">
        <v>499775.79</v>
      </c>
      <c r="G245" s="7">
        <v>648264.32999999996</v>
      </c>
      <c r="H245" s="7">
        <v>650020.05000000005</v>
      </c>
      <c r="I245" s="7">
        <v>651780.52</v>
      </c>
      <c r="J245" s="7">
        <v>653545.76</v>
      </c>
      <c r="K245" s="7">
        <v>655315.78</v>
      </c>
      <c r="L245" s="7">
        <v>657090.59</v>
      </c>
      <c r="M245" s="7">
        <v>658870.21</v>
      </c>
      <c r="N245" s="7">
        <v>656778.48</v>
      </c>
      <c r="O245" s="7">
        <v>656778.48</v>
      </c>
    </row>
    <row r="246" spans="1:15" x14ac:dyDescent="0.2">
      <c r="A246" s="3">
        <v>186314</v>
      </c>
      <c r="B246" s="6" t="s">
        <v>244</v>
      </c>
      <c r="C246" s="7">
        <v>0</v>
      </c>
      <c r="D246" s="7">
        <v>29851.54</v>
      </c>
      <c r="E246" s="7">
        <v>31175.17</v>
      </c>
      <c r="F246" s="7">
        <v>31673.86</v>
      </c>
      <c r="G246" s="7">
        <v>32313.83</v>
      </c>
      <c r="H246" s="7">
        <v>32540.35</v>
      </c>
      <c r="I246" s="7">
        <v>32767.49</v>
      </c>
      <c r="J246" s="7">
        <v>54172.97</v>
      </c>
      <c r="K246" s="7">
        <v>54528.2</v>
      </c>
      <c r="L246" s="7">
        <v>54675.88</v>
      </c>
      <c r="M246" s="7">
        <v>71277.66</v>
      </c>
      <c r="N246" s="7">
        <v>80310.31</v>
      </c>
      <c r="O246" s="7">
        <v>80310.31</v>
      </c>
    </row>
    <row r="247" spans="1:15" x14ac:dyDescent="0.2">
      <c r="A247" s="3">
        <v>186315</v>
      </c>
      <c r="B247" s="6" t="s">
        <v>245</v>
      </c>
      <c r="C247" s="7">
        <v>50683.97</v>
      </c>
      <c r="D247" s="7">
        <v>40129.550000000003</v>
      </c>
      <c r="E247" s="7">
        <v>31769.08</v>
      </c>
      <c r="F247" s="7">
        <v>23001.62</v>
      </c>
      <c r="G247" s="7">
        <v>16493.740000000002</v>
      </c>
      <c r="H247" s="7">
        <v>11429.29</v>
      </c>
      <c r="I247" s="7">
        <v>8294.26</v>
      </c>
      <c r="J247" s="7">
        <v>6208.06</v>
      </c>
      <c r="K247" s="7">
        <v>4481.74</v>
      </c>
      <c r="L247" s="7">
        <v>2695.99</v>
      </c>
      <c r="M247" s="7">
        <v>307.95</v>
      </c>
      <c r="N247" s="7">
        <v>-2456.81</v>
      </c>
      <c r="O247" s="7">
        <v>-2456.81</v>
      </c>
    </row>
    <row r="248" spans="1:15" x14ac:dyDescent="0.2">
      <c r="A248" s="3">
        <v>186316</v>
      </c>
      <c r="B248" s="6" t="s">
        <v>246</v>
      </c>
      <c r="C248" s="7">
        <v>1406757.15</v>
      </c>
      <c r="D248" s="7">
        <v>1216307.1200000001</v>
      </c>
      <c r="E248" s="7">
        <v>1065900.8500000001</v>
      </c>
      <c r="F248" s="7">
        <v>908574.52</v>
      </c>
      <c r="G248" s="7">
        <v>792891.13</v>
      </c>
      <c r="H248" s="7">
        <v>703556.32</v>
      </c>
      <c r="I248" s="7">
        <v>649337.25</v>
      </c>
      <c r="J248" s="7">
        <v>613761.63</v>
      </c>
      <c r="K248" s="7">
        <v>584988.1</v>
      </c>
      <c r="L248" s="7">
        <v>554942.82999999996</v>
      </c>
      <c r="M248" s="7">
        <v>513996.63</v>
      </c>
      <c r="N248" s="7">
        <v>456690.41</v>
      </c>
      <c r="O248" s="7">
        <v>456690.41</v>
      </c>
    </row>
    <row r="249" spans="1:15" x14ac:dyDescent="0.2">
      <c r="A249" s="3">
        <v>186365</v>
      </c>
      <c r="B249" s="6" t="s">
        <v>247</v>
      </c>
      <c r="C249" s="7">
        <v>0</v>
      </c>
      <c r="D249" s="7">
        <v>0</v>
      </c>
      <c r="E249" s="7">
        <v>0</v>
      </c>
      <c r="F249" s="7">
        <v>0</v>
      </c>
      <c r="G249" s="7">
        <v>0</v>
      </c>
      <c r="H249" s="7">
        <v>0</v>
      </c>
      <c r="I249" s="7">
        <v>0</v>
      </c>
      <c r="J249" s="7">
        <v>0</v>
      </c>
      <c r="K249" s="7">
        <v>0</v>
      </c>
      <c r="L249" s="7">
        <v>0</v>
      </c>
      <c r="M249" s="7">
        <v>0</v>
      </c>
      <c r="N249" s="7">
        <v>0</v>
      </c>
      <c r="O249" s="7">
        <v>0</v>
      </c>
    </row>
    <row r="250" spans="1:15" x14ac:dyDescent="0.2">
      <c r="A250" s="3">
        <v>186370</v>
      </c>
      <c r="B250" s="6" t="s">
        <v>248</v>
      </c>
      <c r="C250" s="7">
        <v>0</v>
      </c>
      <c r="D250" s="7">
        <v>0</v>
      </c>
      <c r="E250" s="7">
        <v>886388</v>
      </c>
      <c r="F250" s="7">
        <v>1329582</v>
      </c>
      <c r="G250" s="7">
        <v>1772776</v>
      </c>
      <c r="H250" s="7">
        <v>2215970</v>
      </c>
      <c r="I250" s="7">
        <v>2659164</v>
      </c>
      <c r="J250" s="7">
        <v>3102358</v>
      </c>
      <c r="K250" s="7">
        <v>3545552</v>
      </c>
      <c r="L250" s="7">
        <v>3988746</v>
      </c>
      <c r="M250" s="7">
        <v>4431940</v>
      </c>
      <c r="N250" s="7">
        <v>4875134</v>
      </c>
      <c r="O250" s="7">
        <v>5318328</v>
      </c>
    </row>
    <row r="251" spans="1:15" x14ac:dyDescent="0.2">
      <c r="A251" s="3">
        <v>186400</v>
      </c>
      <c r="B251" s="6" t="s">
        <v>249</v>
      </c>
      <c r="C251" s="7">
        <v>13162220.359999999</v>
      </c>
      <c r="D251" s="7">
        <v>13162220.359999999</v>
      </c>
      <c r="E251" s="7">
        <v>13162220.359999999</v>
      </c>
      <c r="F251" s="7">
        <v>13448223.359999999</v>
      </c>
      <c r="G251" s="7">
        <v>13448223.359999999</v>
      </c>
      <c r="H251" s="7">
        <v>5911887.8799999999</v>
      </c>
      <c r="I251" s="7">
        <v>-3744.69</v>
      </c>
      <c r="J251" s="7">
        <v>30</v>
      </c>
      <c r="K251" s="7">
        <v>30</v>
      </c>
      <c r="L251" s="7">
        <v>30</v>
      </c>
      <c r="M251" s="7">
        <v>30</v>
      </c>
      <c r="N251" s="7">
        <v>30</v>
      </c>
      <c r="O251" s="7">
        <v>30</v>
      </c>
    </row>
    <row r="252" spans="1:15" x14ac:dyDescent="0.2">
      <c r="A252" s="3">
        <v>186401</v>
      </c>
      <c r="B252" s="6" t="s">
        <v>249</v>
      </c>
      <c r="C252" s="7">
        <v>202191.52</v>
      </c>
      <c r="D252" s="7">
        <v>144463.29</v>
      </c>
      <c r="E252" s="7">
        <v>98450.13</v>
      </c>
      <c r="F252" s="7">
        <v>49774.25</v>
      </c>
      <c r="G252" s="7">
        <v>13367.56</v>
      </c>
      <c r="H252" s="7">
        <v>-15135.65</v>
      </c>
      <c r="I252" s="7">
        <v>5833406.0300000003</v>
      </c>
      <c r="J252" s="7">
        <v>5642298.5800000001</v>
      </c>
      <c r="K252" s="7">
        <v>5482812.7999999998</v>
      </c>
      <c r="L252" s="7">
        <v>5312382.1900000004</v>
      </c>
      <c r="M252" s="7">
        <v>5080630.63</v>
      </c>
      <c r="N252" s="7">
        <v>4571657.51</v>
      </c>
      <c r="O252" s="7">
        <v>4571657.51</v>
      </c>
    </row>
    <row r="253" spans="1:15" x14ac:dyDescent="0.2">
      <c r="A253" s="3">
        <v>186500</v>
      </c>
      <c r="B253" s="6" t="s">
        <v>114</v>
      </c>
      <c r="C253" s="7">
        <v>14591612.630000001</v>
      </c>
      <c r="D253" s="7">
        <v>14591612.630000001</v>
      </c>
      <c r="E253" s="7">
        <v>19810228.219999999</v>
      </c>
      <c r="F253" s="7">
        <v>16534939.98</v>
      </c>
      <c r="G253" s="7">
        <v>19957207.850000001</v>
      </c>
      <c r="H253" s="7">
        <v>21529948.219999999</v>
      </c>
      <c r="I253" s="7">
        <v>7416190.5499999998</v>
      </c>
      <c r="J253" s="7">
        <v>7917337.3499999996</v>
      </c>
      <c r="K253" s="7">
        <v>8433085.0500000007</v>
      </c>
      <c r="L253" s="7">
        <v>6817147.6699999999</v>
      </c>
      <c r="M253" s="7">
        <v>6831829.4299999997</v>
      </c>
      <c r="N253" s="7">
        <v>10521136</v>
      </c>
      <c r="O253" s="7">
        <v>10521136</v>
      </c>
    </row>
    <row r="254" spans="1:15" x14ac:dyDescent="0.2">
      <c r="A254" s="3">
        <v>186630</v>
      </c>
      <c r="B254" s="6" t="s">
        <v>250</v>
      </c>
      <c r="C254" s="7">
        <v>628000</v>
      </c>
      <c r="D254" s="7">
        <v>0</v>
      </c>
      <c r="E254" s="7">
        <v>0</v>
      </c>
      <c r="F254" s="7">
        <v>545000</v>
      </c>
      <c r="G254" s="7">
        <v>545000</v>
      </c>
      <c r="H254" s="7">
        <v>0</v>
      </c>
      <c r="I254" s="7">
        <v>150000</v>
      </c>
      <c r="J254" s="7">
        <v>0</v>
      </c>
      <c r="K254" s="7">
        <v>0</v>
      </c>
      <c r="L254" s="7">
        <v>0</v>
      </c>
      <c r="M254" s="7">
        <v>0</v>
      </c>
      <c r="N254" s="7">
        <v>0</v>
      </c>
      <c r="O254" s="7">
        <v>0</v>
      </c>
    </row>
    <row r="255" spans="1:15" x14ac:dyDescent="0.2">
      <c r="A255" s="3">
        <v>186635</v>
      </c>
      <c r="B255" s="6" t="s">
        <v>251</v>
      </c>
      <c r="C255" s="7">
        <v>0</v>
      </c>
      <c r="D255" s="7">
        <v>0</v>
      </c>
      <c r="E255" s="7">
        <v>0</v>
      </c>
      <c r="F255" s="7">
        <v>1015000</v>
      </c>
      <c r="G255" s="7">
        <v>1015000</v>
      </c>
      <c r="H255" s="7">
        <v>0</v>
      </c>
      <c r="I255" s="7">
        <v>892000</v>
      </c>
      <c r="J255" s="7">
        <v>0</v>
      </c>
      <c r="K255" s="7">
        <v>0</v>
      </c>
      <c r="L255" s="7">
        <v>227000</v>
      </c>
      <c r="M255" s="7">
        <v>227000</v>
      </c>
      <c r="N255" s="7">
        <v>0</v>
      </c>
      <c r="O255" s="7">
        <v>0</v>
      </c>
    </row>
    <row r="256" spans="1:15" x14ac:dyDescent="0.2">
      <c r="A256" s="3">
        <v>123020</v>
      </c>
      <c r="B256" s="6" t="s">
        <v>252</v>
      </c>
      <c r="C256" s="7">
        <v>389142.02</v>
      </c>
      <c r="D256" s="7">
        <v>389142.02</v>
      </c>
      <c r="E256" s="7">
        <v>389142.02</v>
      </c>
      <c r="F256" s="7">
        <v>368624.85</v>
      </c>
      <c r="G256" s="7">
        <v>368624.85</v>
      </c>
      <c r="H256" s="7">
        <v>368624.85</v>
      </c>
      <c r="I256" s="7">
        <v>348203.39</v>
      </c>
      <c r="J256" s="7">
        <v>348203.39</v>
      </c>
      <c r="K256" s="7">
        <v>348203.39</v>
      </c>
      <c r="L256" s="7">
        <v>477006.26</v>
      </c>
      <c r="M256" s="7">
        <v>326727.26</v>
      </c>
      <c r="N256" s="7">
        <v>326727.26</v>
      </c>
      <c r="O256" s="7">
        <v>150000</v>
      </c>
    </row>
    <row r="257" spans="1:15" x14ac:dyDescent="0.2">
      <c r="A257" s="3">
        <v>124005</v>
      </c>
      <c r="B257" s="6" t="s">
        <v>253</v>
      </c>
      <c r="C257" s="7">
        <v>2000</v>
      </c>
      <c r="D257" s="7">
        <v>2000</v>
      </c>
      <c r="E257" s="7">
        <v>2000</v>
      </c>
      <c r="F257" s="7">
        <v>2000</v>
      </c>
      <c r="G257" s="7">
        <v>2000</v>
      </c>
      <c r="H257" s="7">
        <v>2000</v>
      </c>
      <c r="I257" s="7">
        <v>2000</v>
      </c>
      <c r="J257" s="7">
        <v>2000</v>
      </c>
      <c r="K257" s="7">
        <v>2000</v>
      </c>
      <c r="L257" s="7">
        <v>2000</v>
      </c>
      <c r="M257" s="7">
        <v>2000</v>
      </c>
      <c r="N257" s="7">
        <v>2000</v>
      </c>
      <c r="O257" s="7">
        <v>0</v>
      </c>
    </row>
    <row r="258" spans="1:15" x14ac:dyDescent="0.2">
      <c r="A258" s="3">
        <v>124040</v>
      </c>
      <c r="B258" s="6" t="s">
        <v>254</v>
      </c>
      <c r="C258" s="7">
        <v>0</v>
      </c>
      <c r="D258" s="7">
        <v>0</v>
      </c>
      <c r="E258" s="7">
        <v>0</v>
      </c>
      <c r="F258" s="7">
        <v>0</v>
      </c>
      <c r="G258" s="7">
        <v>0</v>
      </c>
      <c r="H258" s="7">
        <v>0</v>
      </c>
      <c r="I258" s="7">
        <v>0</v>
      </c>
      <c r="J258" s="7">
        <v>0</v>
      </c>
      <c r="K258" s="7">
        <v>0</v>
      </c>
      <c r="L258" s="7">
        <v>0</v>
      </c>
      <c r="M258" s="7">
        <v>0</v>
      </c>
      <c r="N258" s="7">
        <v>0</v>
      </c>
      <c r="O258" s="7">
        <v>0</v>
      </c>
    </row>
    <row r="259" spans="1:15" x14ac:dyDescent="0.2">
      <c r="A259" s="3">
        <v>124050</v>
      </c>
      <c r="B259" s="6" t="s">
        <v>255</v>
      </c>
      <c r="C259" s="7">
        <v>10000</v>
      </c>
      <c r="D259" s="7">
        <v>10000</v>
      </c>
      <c r="E259" s="7">
        <v>10000</v>
      </c>
      <c r="F259" s="7">
        <v>10000</v>
      </c>
      <c r="G259" s="7">
        <v>10000</v>
      </c>
      <c r="H259" s="7">
        <v>10000</v>
      </c>
      <c r="I259" s="7">
        <v>10000</v>
      </c>
      <c r="J259" s="7">
        <v>10000</v>
      </c>
      <c r="K259" s="7">
        <v>10000</v>
      </c>
      <c r="L259" s="7">
        <v>10000</v>
      </c>
      <c r="M259" s="7">
        <v>10000</v>
      </c>
      <c r="N259" s="7">
        <v>10000</v>
      </c>
      <c r="O259" s="7">
        <v>0</v>
      </c>
    </row>
    <row r="260" spans="1:15" x14ac:dyDescent="0.2">
      <c r="A260" s="3">
        <v>124059</v>
      </c>
      <c r="B260" s="6" t="s">
        <v>256</v>
      </c>
      <c r="C260" s="7">
        <v>0</v>
      </c>
      <c r="D260" s="7">
        <v>0</v>
      </c>
      <c r="E260" s="7">
        <v>0</v>
      </c>
      <c r="F260" s="7">
        <v>0</v>
      </c>
      <c r="G260" s="7">
        <v>0</v>
      </c>
      <c r="H260" s="7">
        <v>0</v>
      </c>
      <c r="I260" s="7">
        <v>0</v>
      </c>
      <c r="J260" s="7">
        <v>0</v>
      </c>
      <c r="K260" s="7">
        <v>0</v>
      </c>
      <c r="L260" s="7">
        <v>0</v>
      </c>
      <c r="M260" s="7">
        <v>0</v>
      </c>
      <c r="N260" s="7">
        <v>0</v>
      </c>
      <c r="O260" s="7">
        <v>0</v>
      </c>
    </row>
    <row r="261" spans="1:15" x14ac:dyDescent="0.2">
      <c r="A261" s="3">
        <v>124099</v>
      </c>
      <c r="B261" s="6" t="s">
        <v>257</v>
      </c>
      <c r="C261" s="7">
        <v>0</v>
      </c>
      <c r="D261" s="7">
        <v>0</v>
      </c>
      <c r="E261" s="7">
        <v>0</v>
      </c>
      <c r="F261" s="7">
        <v>0</v>
      </c>
      <c r="G261" s="7">
        <v>0</v>
      </c>
      <c r="H261" s="7">
        <v>0</v>
      </c>
      <c r="I261" s="7">
        <v>0</v>
      </c>
      <c r="J261" s="7">
        <v>0</v>
      </c>
      <c r="K261" s="7">
        <v>0</v>
      </c>
      <c r="L261" s="7">
        <v>0</v>
      </c>
      <c r="M261" s="7">
        <v>0</v>
      </c>
      <c r="N261" s="7">
        <v>0</v>
      </c>
      <c r="O261" s="7">
        <v>0</v>
      </c>
    </row>
    <row r="262" spans="1:15" x14ac:dyDescent="0.2">
      <c r="A262" s="3">
        <v>124301</v>
      </c>
      <c r="B262" s="6" t="s">
        <v>258</v>
      </c>
      <c r="C262" s="7">
        <v>1862179.19</v>
      </c>
      <c r="D262" s="7">
        <v>1862179.19</v>
      </c>
      <c r="E262" s="7">
        <v>1862179.19</v>
      </c>
      <c r="F262" s="7">
        <v>1862179.19</v>
      </c>
      <c r="G262" s="7">
        <v>1862179.19</v>
      </c>
      <c r="H262" s="7">
        <v>1862179.19</v>
      </c>
      <c r="I262" s="7">
        <v>1862179.19</v>
      </c>
      <c r="J262" s="7">
        <v>1862179.19</v>
      </c>
      <c r="K262" s="7">
        <v>1862179.19</v>
      </c>
      <c r="L262" s="7">
        <v>1862179.19</v>
      </c>
      <c r="M262" s="7">
        <v>1862179.19</v>
      </c>
      <c r="N262" s="7">
        <v>1862179.19</v>
      </c>
      <c r="O262" s="7">
        <v>1862179.19</v>
      </c>
    </row>
    <row r="263" spans="1:15" x14ac:dyDescent="0.2">
      <c r="A263" s="3">
        <v>124100</v>
      </c>
      <c r="B263" s="6" t="s">
        <v>259</v>
      </c>
      <c r="C263" s="7">
        <v>8411750.9800000004</v>
      </c>
      <c r="D263" s="7">
        <v>5910786</v>
      </c>
      <c r="E263" s="7">
        <v>5925099</v>
      </c>
      <c r="F263" s="7">
        <v>5939412</v>
      </c>
      <c r="G263" s="7">
        <v>5953725</v>
      </c>
      <c r="H263" s="7">
        <v>5968038</v>
      </c>
      <c r="I263" s="7">
        <v>5505021</v>
      </c>
      <c r="J263" s="7">
        <v>5519334</v>
      </c>
      <c r="K263" s="7">
        <v>5533647</v>
      </c>
      <c r="L263" s="7">
        <v>5547960</v>
      </c>
      <c r="M263" s="7">
        <v>5562273</v>
      </c>
      <c r="N263" s="7">
        <v>5576586</v>
      </c>
      <c r="O263" s="7">
        <v>5590899</v>
      </c>
    </row>
    <row r="264" spans="1:15" x14ac:dyDescent="0.2">
      <c r="A264" s="3">
        <v>124101</v>
      </c>
      <c r="B264" s="6" t="s">
        <v>260</v>
      </c>
      <c r="C264" s="7">
        <v>2802656</v>
      </c>
      <c r="D264" s="7">
        <v>2553351</v>
      </c>
      <c r="E264" s="7">
        <v>2559363</v>
      </c>
      <c r="F264" s="7">
        <v>2565375</v>
      </c>
      <c r="G264" s="7">
        <v>2571387</v>
      </c>
      <c r="H264" s="7">
        <v>2577399</v>
      </c>
      <c r="I264" s="7">
        <v>2583411</v>
      </c>
      <c r="J264" s="7">
        <v>2589423</v>
      </c>
      <c r="K264" s="7">
        <v>2595435</v>
      </c>
      <c r="L264" s="7">
        <v>2601447.08</v>
      </c>
      <c r="M264" s="7">
        <v>2607459.16</v>
      </c>
      <c r="N264" s="7">
        <v>2613471.2400000002</v>
      </c>
      <c r="O264" s="7">
        <v>2619483.3199999998</v>
      </c>
    </row>
    <row r="265" spans="1:15" x14ac:dyDescent="0.2">
      <c r="A265" s="3">
        <v>124102</v>
      </c>
      <c r="B265" s="6" t="s">
        <v>261</v>
      </c>
      <c r="C265" s="7">
        <v>8107311.0300000003</v>
      </c>
      <c r="D265" s="7">
        <v>8131648.2800000003</v>
      </c>
      <c r="E265" s="7">
        <v>8155985.5300000003</v>
      </c>
      <c r="F265" s="7">
        <v>8140683.4500000002</v>
      </c>
      <c r="G265" s="7">
        <v>8165020.7000000002</v>
      </c>
      <c r="H265" s="7">
        <v>8189357.9500000002</v>
      </c>
      <c r="I265" s="7">
        <v>8213695.2000000002</v>
      </c>
      <c r="J265" s="7">
        <v>8238032.4500000002</v>
      </c>
      <c r="K265" s="7">
        <v>8262369.7000000002</v>
      </c>
      <c r="L265" s="7">
        <v>8279513</v>
      </c>
      <c r="M265" s="7">
        <v>8301563.6699999999</v>
      </c>
      <c r="N265" s="7">
        <v>8278763.3399999999</v>
      </c>
      <c r="O265" s="7">
        <v>8300814.0099999998</v>
      </c>
    </row>
    <row r="266" spans="1:15" x14ac:dyDescent="0.2">
      <c r="A266" s="3">
        <v>124103</v>
      </c>
      <c r="B266" s="6" t="s">
        <v>262</v>
      </c>
      <c r="C266" s="7">
        <v>5754226.96</v>
      </c>
      <c r="D266" s="7">
        <v>8549418.75</v>
      </c>
      <c r="E266" s="7">
        <v>8573992.5</v>
      </c>
      <c r="F266" s="7">
        <v>8598566.25</v>
      </c>
      <c r="G266" s="7">
        <v>8623140</v>
      </c>
      <c r="H266" s="7">
        <v>8647713.75</v>
      </c>
      <c r="I266" s="7">
        <v>8410691.5</v>
      </c>
      <c r="J266" s="7">
        <v>8435265.25</v>
      </c>
      <c r="K266" s="7">
        <v>8459839</v>
      </c>
      <c r="L266" s="7">
        <v>8484412.75</v>
      </c>
      <c r="M266" s="7">
        <v>8508986.5</v>
      </c>
      <c r="N266" s="7">
        <v>8533560.25</v>
      </c>
      <c r="O266" s="7">
        <v>8509505.3800000008</v>
      </c>
    </row>
    <row r="267" spans="1:15" x14ac:dyDescent="0.2">
      <c r="A267" s="3">
        <v>124104</v>
      </c>
      <c r="B267" s="6" t="s">
        <v>263</v>
      </c>
      <c r="C267" s="7">
        <v>5299101.5</v>
      </c>
      <c r="D267" s="7">
        <v>5316623.25</v>
      </c>
      <c r="E267" s="7">
        <v>5334145</v>
      </c>
      <c r="F267" s="7">
        <v>5351666.75</v>
      </c>
      <c r="G267" s="7">
        <v>5369188.5</v>
      </c>
      <c r="H267" s="7">
        <v>5386710.25</v>
      </c>
      <c r="I267" s="7">
        <v>5404232</v>
      </c>
      <c r="J267" s="7">
        <v>5421753.75</v>
      </c>
      <c r="K267" s="7">
        <v>5439275.5</v>
      </c>
      <c r="L267" s="7">
        <v>5458710</v>
      </c>
      <c r="M267" s="7">
        <v>5476869.3300000001</v>
      </c>
      <c r="N267" s="7">
        <v>5495028.6600000001</v>
      </c>
      <c r="O267" s="7">
        <v>5513187.9900000002</v>
      </c>
    </row>
    <row r="268" spans="1:15" x14ac:dyDescent="0.2">
      <c r="A268" s="3">
        <v>124107</v>
      </c>
      <c r="B268" s="6" t="s">
        <v>264</v>
      </c>
      <c r="C268" s="7">
        <v>973341.51</v>
      </c>
      <c r="D268" s="7">
        <v>976572.93</v>
      </c>
      <c r="E268" s="7">
        <v>979804.35</v>
      </c>
      <c r="F268" s="7">
        <v>983035.77</v>
      </c>
      <c r="G268" s="7">
        <v>986267.19</v>
      </c>
      <c r="H268" s="7">
        <v>989498.61</v>
      </c>
      <c r="I268" s="7">
        <v>992730.03</v>
      </c>
      <c r="J268" s="7">
        <v>995961.45</v>
      </c>
      <c r="K268" s="7">
        <v>999192.87</v>
      </c>
      <c r="L268" s="7">
        <v>1002795.5</v>
      </c>
      <c r="M268" s="7">
        <v>1006150.67</v>
      </c>
      <c r="N268" s="7">
        <v>1009505.84</v>
      </c>
      <c r="O268" s="7">
        <v>1012861.01</v>
      </c>
    </row>
    <row r="269" spans="1:15" x14ac:dyDescent="0.2">
      <c r="A269" s="3">
        <v>124108</v>
      </c>
      <c r="B269" s="6" t="s">
        <v>265</v>
      </c>
      <c r="C269" s="7">
        <v>9260129.4100000001</v>
      </c>
      <c r="D269" s="7">
        <v>9292865.4900000002</v>
      </c>
      <c r="E269" s="7">
        <v>9325601.5700000003</v>
      </c>
      <c r="F269" s="7">
        <v>9358337.6500000004</v>
      </c>
      <c r="G269" s="7">
        <v>9391073.7300000004</v>
      </c>
      <c r="H269" s="7">
        <v>9423809.8100000005</v>
      </c>
      <c r="I269" s="7">
        <v>9195605.8900000006</v>
      </c>
      <c r="J269" s="7">
        <v>9228341.9700000007</v>
      </c>
      <c r="K269" s="7">
        <v>9261078.0500000007</v>
      </c>
      <c r="L269" s="7">
        <v>9293814.1300000008</v>
      </c>
      <c r="M269" s="7">
        <v>9326550.2100000009</v>
      </c>
      <c r="N269" s="7">
        <v>9359286.2899999991</v>
      </c>
      <c r="O269" s="7">
        <v>9394688.75</v>
      </c>
    </row>
    <row r="270" spans="1:15" x14ac:dyDescent="0.2">
      <c r="A270" s="3">
        <v>124109</v>
      </c>
      <c r="B270" s="6" t="s">
        <v>266</v>
      </c>
      <c r="C270" s="7">
        <v>10481020.859999999</v>
      </c>
      <c r="D270" s="7">
        <v>10521941.77</v>
      </c>
      <c r="E270" s="7">
        <v>10562862.68</v>
      </c>
      <c r="F270" s="7">
        <v>10603783.59</v>
      </c>
      <c r="G270" s="7">
        <v>10644704.5</v>
      </c>
      <c r="H270" s="7">
        <v>10685625.41</v>
      </c>
      <c r="I270" s="7">
        <v>10726546.32</v>
      </c>
      <c r="J270" s="7">
        <v>10767467.23</v>
      </c>
      <c r="K270" s="7">
        <v>10808388.140000001</v>
      </c>
      <c r="L270" s="7">
        <v>10650035.83</v>
      </c>
      <c r="M270" s="7">
        <v>10668815.27</v>
      </c>
      <c r="N270" s="7">
        <v>10687594.710000001</v>
      </c>
      <c r="O270" s="7">
        <v>10969853.039999999</v>
      </c>
    </row>
    <row r="271" spans="1:15" x14ac:dyDescent="0.2">
      <c r="A271" s="3">
        <v>181000</v>
      </c>
      <c r="B271" s="6" t="s">
        <v>162</v>
      </c>
      <c r="C271" s="7">
        <v>-1311198</v>
      </c>
      <c r="D271" s="7">
        <v>-1311198</v>
      </c>
      <c r="E271" s="7">
        <v>-1310575</v>
      </c>
      <c r="F271" s="7">
        <v>-1309329</v>
      </c>
      <c r="G271" s="7">
        <v>-1305769</v>
      </c>
      <c r="H271" s="7">
        <v>-1302209</v>
      </c>
      <c r="I271" s="7">
        <v>-1298649</v>
      </c>
      <c r="J271" s="7">
        <v>-1295712</v>
      </c>
      <c r="K271" s="7">
        <v>-1292775</v>
      </c>
      <c r="L271" s="7">
        <v>-1350354</v>
      </c>
      <c r="M271" s="7">
        <v>-1347417</v>
      </c>
      <c r="N271" s="7">
        <v>-1344480</v>
      </c>
      <c r="O271" s="7">
        <v>-1344480</v>
      </c>
    </row>
    <row r="272" spans="1:15" x14ac:dyDescent="0.2">
      <c r="A272" s="3">
        <v>181026</v>
      </c>
      <c r="B272" s="6" t="s">
        <v>267</v>
      </c>
      <c r="C272" s="7">
        <v>40640</v>
      </c>
      <c r="D272" s="7">
        <v>40320</v>
      </c>
      <c r="E272" s="7">
        <v>40000</v>
      </c>
      <c r="F272" s="7">
        <v>39680</v>
      </c>
      <c r="G272" s="7">
        <v>39360</v>
      </c>
      <c r="H272" s="7">
        <v>39040</v>
      </c>
      <c r="I272" s="7">
        <v>38720</v>
      </c>
      <c r="J272" s="7">
        <v>38400</v>
      </c>
      <c r="K272" s="7">
        <v>38080</v>
      </c>
      <c r="L272" s="7">
        <v>37760</v>
      </c>
      <c r="M272" s="7">
        <v>37440</v>
      </c>
      <c r="N272" s="7">
        <v>37120</v>
      </c>
      <c r="O272" s="7">
        <v>36800</v>
      </c>
    </row>
    <row r="273" spans="1:15" x14ac:dyDescent="0.2">
      <c r="A273" s="3">
        <v>181072</v>
      </c>
      <c r="B273" s="6" t="s">
        <v>268</v>
      </c>
      <c r="C273" s="7">
        <v>12596</v>
      </c>
      <c r="D273" s="7">
        <v>12314</v>
      </c>
      <c r="E273" s="7">
        <v>12032</v>
      </c>
      <c r="F273" s="7">
        <v>11750</v>
      </c>
      <c r="G273" s="7">
        <v>11468</v>
      </c>
      <c r="H273" s="7">
        <v>11186</v>
      </c>
      <c r="I273" s="7">
        <v>10904</v>
      </c>
      <c r="J273" s="7">
        <v>10622</v>
      </c>
      <c r="K273" s="7">
        <v>10340</v>
      </c>
      <c r="L273" s="7">
        <v>10058</v>
      </c>
      <c r="M273" s="7">
        <v>9776</v>
      </c>
      <c r="N273" s="7">
        <v>9494</v>
      </c>
      <c r="O273" s="7">
        <v>9212</v>
      </c>
    </row>
    <row r="274" spans="1:15" x14ac:dyDescent="0.2">
      <c r="A274" s="3">
        <v>181073</v>
      </c>
      <c r="B274" s="6" t="s">
        <v>269</v>
      </c>
      <c r="C274" s="7">
        <v>23550</v>
      </c>
      <c r="D274" s="7">
        <v>23325</v>
      </c>
      <c r="E274" s="7">
        <v>23100</v>
      </c>
      <c r="F274" s="7">
        <v>22875</v>
      </c>
      <c r="G274" s="7">
        <v>22650</v>
      </c>
      <c r="H274" s="7">
        <v>22425</v>
      </c>
      <c r="I274" s="7">
        <v>22200</v>
      </c>
      <c r="J274" s="7">
        <v>21975</v>
      </c>
      <c r="K274" s="7">
        <v>21750</v>
      </c>
      <c r="L274" s="7">
        <v>21525</v>
      </c>
      <c r="M274" s="7">
        <v>21300</v>
      </c>
      <c r="N274" s="7">
        <v>21075</v>
      </c>
      <c r="O274" s="7">
        <v>20850</v>
      </c>
    </row>
    <row r="275" spans="1:15" x14ac:dyDescent="0.2">
      <c r="A275" s="3">
        <v>181074</v>
      </c>
      <c r="B275" s="6" t="s">
        <v>270</v>
      </c>
      <c r="C275" s="7">
        <v>44750</v>
      </c>
      <c r="D275" s="7">
        <v>44500</v>
      </c>
      <c r="E275" s="7">
        <v>44250</v>
      </c>
      <c r="F275" s="7">
        <v>44000</v>
      </c>
      <c r="G275" s="7">
        <v>43750</v>
      </c>
      <c r="H275" s="7">
        <v>43500</v>
      </c>
      <c r="I275" s="7">
        <v>43250</v>
      </c>
      <c r="J275" s="7">
        <v>43000</v>
      </c>
      <c r="K275" s="7">
        <v>42750</v>
      </c>
      <c r="L275" s="7">
        <v>42500</v>
      </c>
      <c r="M275" s="7">
        <v>42250</v>
      </c>
      <c r="N275" s="7">
        <v>42000</v>
      </c>
      <c r="O275" s="7">
        <v>41750</v>
      </c>
    </row>
    <row r="276" spans="1:15" x14ac:dyDescent="0.2">
      <c r="A276" s="3">
        <v>181075</v>
      </c>
      <c r="B276" s="6" t="s">
        <v>271</v>
      </c>
      <c r="C276" s="7">
        <v>92665</v>
      </c>
      <c r="D276" s="7">
        <v>92176</v>
      </c>
      <c r="E276" s="7">
        <v>91687</v>
      </c>
      <c r="F276" s="7">
        <v>91198</v>
      </c>
      <c r="G276" s="7">
        <v>90709</v>
      </c>
      <c r="H276" s="7">
        <v>90220</v>
      </c>
      <c r="I276" s="7">
        <v>89731</v>
      </c>
      <c r="J276" s="7">
        <v>89242</v>
      </c>
      <c r="K276" s="7">
        <v>88753</v>
      </c>
      <c r="L276" s="7">
        <v>88264</v>
      </c>
      <c r="M276" s="7">
        <v>87775</v>
      </c>
      <c r="N276" s="7">
        <v>87286</v>
      </c>
      <c r="O276" s="7">
        <v>86797</v>
      </c>
    </row>
    <row r="277" spans="1:15" x14ac:dyDescent="0.2">
      <c r="A277" s="3">
        <v>181076</v>
      </c>
      <c r="B277" s="6" t="s">
        <v>272</v>
      </c>
      <c r="C277" s="7">
        <v>84316</v>
      </c>
      <c r="D277" s="7">
        <v>83888</v>
      </c>
      <c r="E277" s="7">
        <v>83460</v>
      </c>
      <c r="F277" s="7">
        <v>83032</v>
      </c>
      <c r="G277" s="7">
        <v>82604</v>
      </c>
      <c r="H277" s="7">
        <v>82176</v>
      </c>
      <c r="I277" s="7">
        <v>81748</v>
      </c>
      <c r="J277" s="7">
        <v>81320</v>
      </c>
      <c r="K277" s="7">
        <v>80892</v>
      </c>
      <c r="L277" s="7">
        <v>80464</v>
      </c>
      <c r="M277" s="7">
        <v>80036</v>
      </c>
      <c r="N277" s="7">
        <v>79608</v>
      </c>
      <c r="O277" s="7">
        <v>79180</v>
      </c>
    </row>
    <row r="278" spans="1:15" x14ac:dyDescent="0.2">
      <c r="A278" s="3">
        <v>181078</v>
      </c>
      <c r="B278" s="6" t="s">
        <v>272</v>
      </c>
      <c r="C278" s="7">
        <v>123635</v>
      </c>
      <c r="D278" s="7">
        <v>122070</v>
      </c>
      <c r="E278" s="7">
        <v>120505</v>
      </c>
      <c r="F278" s="7">
        <v>118940</v>
      </c>
      <c r="G278" s="7">
        <v>117375</v>
      </c>
      <c r="H278" s="7">
        <v>115810</v>
      </c>
      <c r="I278" s="7">
        <v>114245</v>
      </c>
      <c r="J278" s="7">
        <v>112680</v>
      </c>
      <c r="K278" s="7">
        <v>111115</v>
      </c>
      <c r="L278" s="7">
        <v>109550</v>
      </c>
      <c r="M278" s="7">
        <v>107985</v>
      </c>
      <c r="N278" s="7">
        <v>106420</v>
      </c>
      <c r="O278" s="7">
        <v>104855</v>
      </c>
    </row>
    <row r="279" spans="1:15" x14ac:dyDescent="0.2">
      <c r="A279" s="3">
        <v>181079</v>
      </c>
      <c r="B279" s="6" t="s">
        <v>273</v>
      </c>
      <c r="C279" s="7">
        <v>91304</v>
      </c>
      <c r="D279" s="7">
        <v>90852</v>
      </c>
      <c r="E279" s="7">
        <v>90400</v>
      </c>
      <c r="F279" s="7">
        <v>89948</v>
      </c>
      <c r="G279" s="7">
        <v>89496</v>
      </c>
      <c r="H279" s="7">
        <v>89044</v>
      </c>
      <c r="I279" s="7">
        <v>88592</v>
      </c>
      <c r="J279" s="7">
        <v>88140</v>
      </c>
      <c r="K279" s="7">
        <v>87688</v>
      </c>
      <c r="L279" s="7">
        <v>87236</v>
      </c>
      <c r="M279" s="7">
        <v>86784</v>
      </c>
      <c r="N279" s="7">
        <v>86332</v>
      </c>
      <c r="O279" s="7">
        <v>85880</v>
      </c>
    </row>
    <row r="280" spans="1:15" x14ac:dyDescent="0.2">
      <c r="A280" s="3">
        <v>181080</v>
      </c>
      <c r="B280" s="6" t="s">
        <v>274</v>
      </c>
      <c r="C280" s="7">
        <v>76197</v>
      </c>
      <c r="D280" s="7">
        <v>75316</v>
      </c>
      <c r="E280" s="7">
        <v>74435</v>
      </c>
      <c r="F280" s="7">
        <v>73554</v>
      </c>
      <c r="G280" s="7">
        <v>72673</v>
      </c>
      <c r="H280" s="7">
        <v>71792</v>
      </c>
      <c r="I280" s="7">
        <v>70911</v>
      </c>
      <c r="J280" s="7">
        <v>70030</v>
      </c>
      <c r="K280" s="7">
        <v>69149</v>
      </c>
      <c r="L280" s="7">
        <v>68268</v>
      </c>
      <c r="M280" s="7">
        <v>67387</v>
      </c>
      <c r="N280" s="7">
        <v>66506</v>
      </c>
      <c r="O280" s="7">
        <v>65625</v>
      </c>
    </row>
    <row r="281" spans="1:15" x14ac:dyDescent="0.2">
      <c r="A281" s="3">
        <v>181081</v>
      </c>
      <c r="B281" s="6" t="s">
        <v>273</v>
      </c>
      <c r="C281" s="7">
        <v>57057</v>
      </c>
      <c r="D281" s="7">
        <v>56784</v>
      </c>
      <c r="E281" s="7">
        <v>56511</v>
      </c>
      <c r="F281" s="7">
        <v>56238</v>
      </c>
      <c r="G281" s="7">
        <v>55965</v>
      </c>
      <c r="H281" s="7">
        <v>55692</v>
      </c>
      <c r="I281" s="7">
        <v>55419</v>
      </c>
      <c r="J281" s="7">
        <v>55146</v>
      </c>
      <c r="K281" s="7">
        <v>54873</v>
      </c>
      <c r="L281" s="7">
        <v>54600</v>
      </c>
      <c r="M281" s="7">
        <v>54327</v>
      </c>
      <c r="N281" s="7">
        <v>54054</v>
      </c>
      <c r="O281" s="7">
        <v>53781</v>
      </c>
    </row>
    <row r="282" spans="1:15" x14ac:dyDescent="0.2">
      <c r="A282" s="3">
        <v>181085</v>
      </c>
      <c r="B282" s="6" t="s">
        <v>275</v>
      </c>
      <c r="C282" s="7">
        <v>87095</v>
      </c>
      <c r="D282" s="7">
        <v>86281</v>
      </c>
      <c r="E282" s="7">
        <v>85467</v>
      </c>
      <c r="F282" s="7">
        <v>84653</v>
      </c>
      <c r="G282" s="7">
        <v>83839</v>
      </c>
      <c r="H282" s="7">
        <v>83025</v>
      </c>
      <c r="I282" s="7">
        <v>82211</v>
      </c>
      <c r="J282" s="7">
        <v>81397</v>
      </c>
      <c r="K282" s="7">
        <v>80583</v>
      </c>
      <c r="L282" s="7">
        <v>79769</v>
      </c>
      <c r="M282" s="7">
        <v>78955</v>
      </c>
      <c r="N282" s="7">
        <v>78141</v>
      </c>
      <c r="O282" s="7">
        <v>77327</v>
      </c>
    </row>
    <row r="283" spans="1:15" x14ac:dyDescent="0.2">
      <c r="A283" s="3">
        <v>181086</v>
      </c>
      <c r="B283" s="6" t="s">
        <v>276</v>
      </c>
      <c r="C283" s="7">
        <v>120790</v>
      </c>
      <c r="D283" s="7">
        <v>120276</v>
      </c>
      <c r="E283" s="7">
        <v>119762</v>
      </c>
      <c r="F283" s="7">
        <v>119248</v>
      </c>
      <c r="G283" s="7">
        <v>118734</v>
      </c>
      <c r="H283" s="7">
        <v>118220</v>
      </c>
      <c r="I283" s="7">
        <v>117706</v>
      </c>
      <c r="J283" s="7">
        <v>117192</v>
      </c>
      <c r="K283" s="7">
        <v>116678</v>
      </c>
      <c r="L283" s="7">
        <v>116164</v>
      </c>
      <c r="M283" s="7">
        <v>115650</v>
      </c>
      <c r="N283" s="7">
        <v>115136</v>
      </c>
      <c r="O283" s="7">
        <v>114622</v>
      </c>
    </row>
    <row r="284" spans="1:15" x14ac:dyDescent="0.2">
      <c r="A284" s="3">
        <v>181087</v>
      </c>
      <c r="B284" s="6" t="s">
        <v>277</v>
      </c>
      <c r="C284" s="7">
        <v>61124</v>
      </c>
      <c r="D284" s="7">
        <v>60865</v>
      </c>
      <c r="E284" s="7">
        <v>60606</v>
      </c>
      <c r="F284" s="7">
        <v>60347</v>
      </c>
      <c r="G284" s="7">
        <v>60088</v>
      </c>
      <c r="H284" s="7">
        <v>59829</v>
      </c>
      <c r="I284" s="7">
        <v>59570</v>
      </c>
      <c r="J284" s="7">
        <v>59311</v>
      </c>
      <c r="K284" s="7">
        <v>59052</v>
      </c>
      <c r="L284" s="7">
        <v>58793</v>
      </c>
      <c r="M284" s="7">
        <v>58534</v>
      </c>
      <c r="N284" s="7">
        <v>58275</v>
      </c>
      <c r="O284" s="7">
        <v>58016</v>
      </c>
    </row>
    <row r="285" spans="1:15" x14ac:dyDescent="0.2">
      <c r="A285" s="3">
        <v>181088</v>
      </c>
      <c r="B285" s="6" t="s">
        <v>278</v>
      </c>
      <c r="C285" s="7">
        <v>109472</v>
      </c>
      <c r="D285" s="7">
        <v>108850</v>
      </c>
      <c r="E285" s="7">
        <v>108228</v>
      </c>
      <c r="F285" s="7">
        <v>107606</v>
      </c>
      <c r="G285" s="7">
        <v>106984</v>
      </c>
      <c r="H285" s="7">
        <v>106362</v>
      </c>
      <c r="I285" s="7">
        <v>105740</v>
      </c>
      <c r="J285" s="7">
        <v>105118</v>
      </c>
      <c r="K285" s="7">
        <v>104496</v>
      </c>
      <c r="L285" s="7">
        <v>103874</v>
      </c>
      <c r="M285" s="7">
        <v>103252</v>
      </c>
      <c r="N285" s="7">
        <v>102630</v>
      </c>
      <c r="O285" s="7">
        <v>102008</v>
      </c>
    </row>
    <row r="286" spans="1:15" x14ac:dyDescent="0.2">
      <c r="A286" s="3">
        <v>181089</v>
      </c>
      <c r="B286" s="6" t="s">
        <v>279</v>
      </c>
      <c r="C286" s="7">
        <v>0</v>
      </c>
      <c r="D286" s="7">
        <v>0</v>
      </c>
      <c r="E286" s="7">
        <v>0</v>
      </c>
      <c r="F286" s="7">
        <v>0</v>
      </c>
      <c r="G286" s="7">
        <v>0</v>
      </c>
      <c r="H286" s="7">
        <v>0</v>
      </c>
      <c r="I286" s="7">
        <v>0</v>
      </c>
      <c r="J286" s="7">
        <v>0</v>
      </c>
      <c r="K286" s="7">
        <v>0</v>
      </c>
      <c r="L286" s="7">
        <v>0</v>
      </c>
      <c r="M286" s="7">
        <v>0</v>
      </c>
      <c r="N286" s="7">
        <v>0</v>
      </c>
      <c r="O286" s="7">
        <v>0</v>
      </c>
    </row>
    <row r="287" spans="1:15" x14ac:dyDescent="0.2">
      <c r="A287" s="3">
        <v>181091</v>
      </c>
      <c r="B287" s="6" t="s">
        <v>280</v>
      </c>
      <c r="C287" s="7">
        <v>3738</v>
      </c>
      <c r="D287" s="7">
        <v>3115</v>
      </c>
      <c r="E287" s="7">
        <v>2492</v>
      </c>
      <c r="F287" s="7">
        <v>1869</v>
      </c>
      <c r="G287" s="7">
        <v>1246</v>
      </c>
      <c r="H287" s="7">
        <v>623</v>
      </c>
      <c r="I287" s="7">
        <v>0</v>
      </c>
      <c r="J287" s="7">
        <v>0</v>
      </c>
      <c r="K287" s="7">
        <v>0</v>
      </c>
      <c r="L287" s="7">
        <v>0</v>
      </c>
      <c r="M287" s="7">
        <v>0</v>
      </c>
      <c r="N287" s="7">
        <v>0</v>
      </c>
      <c r="O287" s="7">
        <v>0</v>
      </c>
    </row>
    <row r="288" spans="1:15" x14ac:dyDescent="0.2">
      <c r="A288" s="3">
        <v>181093</v>
      </c>
      <c r="B288" s="6" t="s">
        <v>281</v>
      </c>
      <c r="C288" s="7">
        <v>44055</v>
      </c>
      <c r="D288" s="7">
        <v>41118</v>
      </c>
      <c r="E288" s="7">
        <v>38181</v>
      </c>
      <c r="F288" s="7">
        <v>35244</v>
      </c>
      <c r="G288" s="7">
        <v>32307</v>
      </c>
      <c r="H288" s="7">
        <v>29370</v>
      </c>
      <c r="I288" s="7">
        <v>26433</v>
      </c>
      <c r="J288" s="7">
        <v>23496</v>
      </c>
      <c r="K288" s="7">
        <v>20559</v>
      </c>
      <c r="L288" s="7">
        <v>17622</v>
      </c>
      <c r="M288" s="7">
        <v>14685</v>
      </c>
      <c r="N288" s="7">
        <v>11748</v>
      </c>
      <c r="O288" s="7">
        <v>8811</v>
      </c>
    </row>
    <row r="289" spans="1:15" x14ac:dyDescent="0.2">
      <c r="A289" s="3">
        <v>181094</v>
      </c>
      <c r="B289" s="6" t="s">
        <v>282</v>
      </c>
      <c r="C289" s="7">
        <v>283185</v>
      </c>
      <c r="D289" s="7">
        <v>282100</v>
      </c>
      <c r="E289" s="7">
        <v>281015</v>
      </c>
      <c r="F289" s="7">
        <v>279930</v>
      </c>
      <c r="G289" s="7">
        <v>278845</v>
      </c>
      <c r="H289" s="7">
        <v>277760</v>
      </c>
      <c r="I289" s="7">
        <v>276675</v>
      </c>
      <c r="J289" s="7">
        <v>275590</v>
      </c>
      <c r="K289" s="7">
        <v>274505</v>
      </c>
      <c r="L289" s="7">
        <v>273420</v>
      </c>
      <c r="M289" s="7">
        <v>272335</v>
      </c>
      <c r="N289" s="7">
        <v>271250</v>
      </c>
      <c r="O289" s="7">
        <v>270165</v>
      </c>
    </row>
    <row r="290" spans="1:15" x14ac:dyDescent="0.2">
      <c r="A290" s="3">
        <v>181095</v>
      </c>
      <c r="B290" s="6" t="s">
        <v>283</v>
      </c>
      <c r="C290" s="7">
        <v>263606</v>
      </c>
      <c r="D290" s="7">
        <v>262615</v>
      </c>
      <c r="E290" s="7">
        <v>261624</v>
      </c>
      <c r="F290" s="7">
        <v>260633</v>
      </c>
      <c r="G290" s="7">
        <v>259642</v>
      </c>
      <c r="H290" s="7">
        <v>258651</v>
      </c>
      <c r="I290" s="7">
        <v>257660</v>
      </c>
      <c r="J290" s="7">
        <v>256669</v>
      </c>
      <c r="K290" s="7">
        <v>255678</v>
      </c>
      <c r="L290" s="7">
        <v>254687</v>
      </c>
      <c r="M290" s="7">
        <v>253696</v>
      </c>
      <c r="N290" s="7">
        <v>252705</v>
      </c>
      <c r="O290" s="7">
        <v>251714</v>
      </c>
    </row>
    <row r="291" spans="1:15" x14ac:dyDescent="0.2">
      <c r="A291" s="3">
        <v>181097</v>
      </c>
      <c r="B291" s="6" t="s">
        <v>284</v>
      </c>
      <c r="C291" s="7">
        <v>240560</v>
      </c>
      <c r="D291" s="7">
        <v>239008</v>
      </c>
      <c r="E291" s="7">
        <v>237456</v>
      </c>
      <c r="F291" s="7">
        <v>235904</v>
      </c>
      <c r="G291" s="7">
        <v>234352</v>
      </c>
      <c r="H291" s="7">
        <v>232800</v>
      </c>
      <c r="I291" s="7">
        <v>231248</v>
      </c>
      <c r="J291" s="7">
        <v>229696</v>
      </c>
      <c r="K291" s="7">
        <v>228144</v>
      </c>
      <c r="L291" s="7">
        <v>226592</v>
      </c>
      <c r="M291" s="7">
        <v>225040</v>
      </c>
      <c r="N291" s="7">
        <v>223488</v>
      </c>
      <c r="O291" s="7">
        <v>221936</v>
      </c>
    </row>
    <row r="292" spans="1:15" x14ac:dyDescent="0.2">
      <c r="A292" s="3">
        <v>181098</v>
      </c>
      <c r="B292" s="6" t="s">
        <v>285</v>
      </c>
      <c r="C292" s="7">
        <v>0</v>
      </c>
      <c r="D292" s="7">
        <v>0</v>
      </c>
      <c r="E292" s="7">
        <v>0</v>
      </c>
      <c r="F292" s="7">
        <v>0</v>
      </c>
      <c r="G292" s="7">
        <v>0</v>
      </c>
      <c r="H292" s="7">
        <v>0</v>
      </c>
      <c r="I292" s="7">
        <v>0</v>
      </c>
      <c r="J292" s="7">
        <v>0</v>
      </c>
      <c r="K292" s="7">
        <v>0</v>
      </c>
      <c r="L292" s="7">
        <v>0</v>
      </c>
      <c r="M292" s="7">
        <v>0</v>
      </c>
      <c r="N292" s="7">
        <v>0</v>
      </c>
      <c r="O292" s="7">
        <v>0</v>
      </c>
    </row>
    <row r="293" spans="1:15" x14ac:dyDescent="0.2">
      <c r="A293" s="3">
        <v>181099</v>
      </c>
      <c r="B293" s="6" t="s">
        <v>286</v>
      </c>
      <c r="C293" s="7">
        <v>150997</v>
      </c>
      <c r="D293" s="7">
        <v>148148</v>
      </c>
      <c r="E293" s="7">
        <v>145299</v>
      </c>
      <c r="F293" s="7">
        <v>142450</v>
      </c>
      <c r="G293" s="7">
        <v>139601</v>
      </c>
      <c r="H293" s="7">
        <v>136752</v>
      </c>
      <c r="I293" s="7">
        <v>133903</v>
      </c>
      <c r="J293" s="7">
        <v>131054</v>
      </c>
      <c r="K293" s="7">
        <v>128205</v>
      </c>
      <c r="L293" s="7">
        <v>125356</v>
      </c>
      <c r="M293" s="7">
        <v>122507</v>
      </c>
      <c r="N293" s="7">
        <v>119658</v>
      </c>
      <c r="O293" s="7">
        <v>116809</v>
      </c>
    </row>
    <row r="294" spans="1:15" x14ac:dyDescent="0.2">
      <c r="A294" s="3">
        <v>181100</v>
      </c>
      <c r="B294" s="6" t="s">
        <v>287</v>
      </c>
      <c r="C294" s="7">
        <v>79696</v>
      </c>
      <c r="D294" s="7">
        <v>79424</v>
      </c>
      <c r="E294" s="7">
        <v>79152</v>
      </c>
      <c r="F294" s="7">
        <v>78880</v>
      </c>
      <c r="G294" s="7">
        <v>78608</v>
      </c>
      <c r="H294" s="7">
        <v>78336</v>
      </c>
      <c r="I294" s="7">
        <v>78064</v>
      </c>
      <c r="J294" s="7">
        <v>77792</v>
      </c>
      <c r="K294" s="7">
        <v>77520</v>
      </c>
      <c r="L294" s="7">
        <v>77248</v>
      </c>
      <c r="M294" s="7">
        <v>76976</v>
      </c>
      <c r="N294" s="7">
        <v>76704</v>
      </c>
      <c r="O294" s="7">
        <v>76432</v>
      </c>
    </row>
    <row r="295" spans="1:15" x14ac:dyDescent="0.2">
      <c r="A295" s="3">
        <v>181101</v>
      </c>
      <c r="B295" s="6" t="s">
        <v>288</v>
      </c>
      <c r="C295" s="7">
        <v>165402.47</v>
      </c>
      <c r="D295" s="7">
        <v>163088.47</v>
      </c>
      <c r="E295" s="7">
        <v>160774.47</v>
      </c>
      <c r="F295" s="7">
        <v>158460.47</v>
      </c>
      <c r="G295" s="7">
        <v>156146.47</v>
      </c>
      <c r="H295" s="7">
        <v>153832.47</v>
      </c>
      <c r="I295" s="7">
        <v>151518.47</v>
      </c>
      <c r="J295" s="7">
        <v>149204.47</v>
      </c>
      <c r="K295" s="7">
        <v>146890.47</v>
      </c>
      <c r="L295" s="7">
        <v>144576.47</v>
      </c>
      <c r="M295" s="7">
        <v>142262.47</v>
      </c>
      <c r="N295" s="7">
        <v>139948.47</v>
      </c>
      <c r="O295" s="7">
        <v>137634.47</v>
      </c>
    </row>
    <row r="296" spans="1:15" x14ac:dyDescent="0.2">
      <c r="A296" s="3">
        <v>181102</v>
      </c>
      <c r="B296" s="6" t="s">
        <v>289</v>
      </c>
      <c r="C296" s="7">
        <v>9105934</v>
      </c>
      <c r="D296" s="7">
        <v>9023713</v>
      </c>
      <c r="E296" s="7">
        <v>8941492</v>
      </c>
      <c r="F296" s="7">
        <v>8859271</v>
      </c>
      <c r="G296" s="7">
        <v>8777050</v>
      </c>
      <c r="H296" s="7">
        <v>8694829</v>
      </c>
      <c r="I296" s="7">
        <v>8612608</v>
      </c>
      <c r="J296" s="7">
        <v>8530387</v>
      </c>
      <c r="K296" s="7">
        <v>8448166</v>
      </c>
      <c r="L296" s="7">
        <v>8365945</v>
      </c>
      <c r="M296" s="7">
        <v>8283724</v>
      </c>
      <c r="N296" s="7">
        <v>8201503</v>
      </c>
      <c r="O296" s="7">
        <v>8119282</v>
      </c>
    </row>
    <row r="297" spans="1:15" x14ac:dyDescent="0.2">
      <c r="A297" s="3">
        <v>181103</v>
      </c>
      <c r="B297" s="6" t="s">
        <v>290</v>
      </c>
      <c r="C297" s="7">
        <v>309096</v>
      </c>
      <c r="D297" s="7">
        <v>301736</v>
      </c>
      <c r="E297" s="7">
        <v>294376</v>
      </c>
      <c r="F297" s="7">
        <v>287016</v>
      </c>
      <c r="G297" s="7">
        <v>279656</v>
      </c>
      <c r="H297" s="7">
        <v>272296</v>
      </c>
      <c r="I297" s="7">
        <v>264936</v>
      </c>
      <c r="J297" s="7">
        <v>257576</v>
      </c>
      <c r="K297" s="7">
        <v>250216</v>
      </c>
      <c r="L297" s="7">
        <v>242856</v>
      </c>
      <c r="M297" s="7">
        <v>235496</v>
      </c>
      <c r="N297" s="7">
        <v>228136</v>
      </c>
      <c r="O297" s="7">
        <v>220776</v>
      </c>
    </row>
    <row r="298" spans="1:15" x14ac:dyDescent="0.2">
      <c r="A298" s="3">
        <v>181104</v>
      </c>
      <c r="B298" s="6" t="s">
        <v>291</v>
      </c>
      <c r="C298" s="7">
        <v>0</v>
      </c>
      <c r="D298" s="7">
        <v>0</v>
      </c>
      <c r="E298" s="7">
        <v>0</v>
      </c>
      <c r="F298" s="7">
        <v>0</v>
      </c>
      <c r="G298" s="7">
        <v>0</v>
      </c>
      <c r="H298" s="7">
        <v>0</v>
      </c>
      <c r="I298" s="7">
        <v>0</v>
      </c>
      <c r="J298" s="7">
        <v>0</v>
      </c>
      <c r="K298" s="7">
        <v>0</v>
      </c>
      <c r="L298" s="7">
        <v>600112</v>
      </c>
      <c r="M298" s="7">
        <v>595069</v>
      </c>
      <c r="N298" s="7">
        <v>590026</v>
      </c>
      <c r="O298" s="7">
        <v>584983</v>
      </c>
    </row>
    <row r="299" spans="1:15" x14ac:dyDescent="0.2">
      <c r="A299" s="3">
        <v>181500</v>
      </c>
      <c r="B299" s="6" t="s">
        <v>292</v>
      </c>
      <c r="C299" s="7">
        <v>81601.039999999994</v>
      </c>
      <c r="D299" s="7">
        <v>76800.97</v>
      </c>
      <c r="E299" s="7">
        <v>72000.899999999994</v>
      </c>
      <c r="F299" s="7">
        <v>67200.83</v>
      </c>
      <c r="G299" s="7">
        <v>62400.76</v>
      </c>
      <c r="H299" s="7">
        <v>57600.69</v>
      </c>
      <c r="I299" s="7">
        <v>52800.62</v>
      </c>
      <c r="J299" s="7">
        <v>48000.55</v>
      </c>
      <c r="K299" s="7">
        <v>43200.480000000003</v>
      </c>
      <c r="L299" s="7">
        <v>38400.410000000003</v>
      </c>
      <c r="M299" s="7">
        <v>33600.339999999997</v>
      </c>
      <c r="N299" s="7">
        <v>28800.27</v>
      </c>
      <c r="O299" s="7">
        <v>28800.27</v>
      </c>
    </row>
    <row r="300" spans="1:15" x14ac:dyDescent="0.2">
      <c r="A300" s="3">
        <v>181998</v>
      </c>
      <c r="B300" s="6" t="s">
        <v>293</v>
      </c>
      <c r="C300" s="7">
        <v>0</v>
      </c>
      <c r="D300" s="7">
        <v>0</v>
      </c>
      <c r="E300" s="7">
        <v>0</v>
      </c>
      <c r="F300" s="7">
        <v>0</v>
      </c>
      <c r="G300" s="7">
        <v>0</v>
      </c>
      <c r="H300" s="7">
        <v>0</v>
      </c>
      <c r="I300" s="7">
        <v>0</v>
      </c>
      <c r="J300" s="7">
        <v>0</v>
      </c>
      <c r="K300" s="7">
        <v>0</v>
      </c>
      <c r="L300" s="7">
        <v>0</v>
      </c>
      <c r="M300" s="7">
        <v>0</v>
      </c>
      <c r="N300" s="7">
        <v>0</v>
      </c>
      <c r="O300" s="7">
        <v>0</v>
      </c>
    </row>
    <row r="301" spans="1:15" x14ac:dyDescent="0.2">
      <c r="A301" s="3">
        <v>181999</v>
      </c>
      <c r="B301" s="6" t="s">
        <v>294</v>
      </c>
      <c r="C301" s="7">
        <v>528292.87</v>
      </c>
      <c r="D301" s="7">
        <v>531055.43000000005</v>
      </c>
      <c r="E301" s="7">
        <v>544177.06000000006</v>
      </c>
      <c r="F301" s="7">
        <v>568897.18999999994</v>
      </c>
      <c r="G301" s="7">
        <v>570616.18999999994</v>
      </c>
      <c r="H301" s="7">
        <v>575478.22</v>
      </c>
      <c r="I301" s="7">
        <v>603668.72</v>
      </c>
      <c r="J301" s="7">
        <v>608299.77</v>
      </c>
      <c r="K301" s="7">
        <v>634633.30000000005</v>
      </c>
      <c r="L301" s="7">
        <v>329600.40000000002</v>
      </c>
      <c r="M301" s="7">
        <v>345380.9</v>
      </c>
      <c r="N301" s="7">
        <v>411365.9</v>
      </c>
      <c r="O301" s="7">
        <v>429567.32</v>
      </c>
    </row>
    <row r="302" spans="1:15" x14ac:dyDescent="0.2">
      <c r="A302" s="3">
        <v>143008</v>
      </c>
      <c r="B302" s="6" t="s">
        <v>295</v>
      </c>
      <c r="C302" s="7">
        <v>703608</v>
      </c>
      <c r="D302" s="7">
        <v>703608</v>
      </c>
      <c r="E302" s="7">
        <v>703608</v>
      </c>
      <c r="F302" s="7">
        <v>703608</v>
      </c>
      <c r="G302" s="7">
        <v>669990.89</v>
      </c>
      <c r="H302" s="7">
        <v>669990.89</v>
      </c>
      <c r="I302" s="7">
        <v>669990.89</v>
      </c>
      <c r="J302" s="7">
        <v>669990.89</v>
      </c>
      <c r="K302" s="7">
        <v>669990.89</v>
      </c>
      <c r="L302" s="7">
        <v>693911.81</v>
      </c>
      <c r="M302" s="7">
        <v>646069.97</v>
      </c>
      <c r="N302" s="7">
        <v>646069.97</v>
      </c>
      <c r="O302" s="7">
        <v>646069.97</v>
      </c>
    </row>
    <row r="303" spans="1:15" x14ac:dyDescent="0.2">
      <c r="A303" s="3">
        <v>186800</v>
      </c>
      <c r="B303" s="6" t="s">
        <v>296</v>
      </c>
      <c r="C303" s="7">
        <v>1226981.55</v>
      </c>
      <c r="D303" s="7">
        <v>1226981.55</v>
      </c>
      <c r="E303" s="7">
        <v>1226981.55</v>
      </c>
      <c r="F303" s="7">
        <v>1226981.55</v>
      </c>
      <c r="G303" s="7">
        <v>1226981.55</v>
      </c>
      <c r="H303" s="7">
        <v>1226981.55</v>
      </c>
      <c r="I303" s="7">
        <v>1226981.55</v>
      </c>
      <c r="J303" s="7">
        <v>1226981.55</v>
      </c>
      <c r="K303" s="7">
        <v>1226981.55</v>
      </c>
      <c r="L303" s="7">
        <v>1226981.55</v>
      </c>
      <c r="M303" s="7">
        <v>1226981.55</v>
      </c>
      <c r="N303" s="7">
        <v>1226981.55</v>
      </c>
      <c r="O303" s="7">
        <v>1226981.55</v>
      </c>
    </row>
    <row r="304" spans="1:15" x14ac:dyDescent="0.2">
      <c r="A304" s="3">
        <v>186801</v>
      </c>
      <c r="B304" s="6" t="s">
        <v>297</v>
      </c>
      <c r="C304" s="7">
        <v>-317681</v>
      </c>
      <c r="D304" s="7">
        <v>-339590</v>
      </c>
      <c r="E304" s="7">
        <v>-361499</v>
      </c>
      <c r="F304" s="7">
        <v>-383408</v>
      </c>
      <c r="G304" s="7">
        <v>-405317</v>
      </c>
      <c r="H304" s="7">
        <v>-427226</v>
      </c>
      <c r="I304" s="7">
        <v>-449135</v>
      </c>
      <c r="J304" s="7">
        <v>-471044</v>
      </c>
      <c r="K304" s="7">
        <v>-492953</v>
      </c>
      <c r="L304" s="7">
        <v>-600707</v>
      </c>
      <c r="M304" s="7">
        <v>-626269</v>
      </c>
      <c r="N304" s="7">
        <v>-651831</v>
      </c>
      <c r="O304" s="7">
        <v>-677393</v>
      </c>
    </row>
    <row r="305" spans="1:15" x14ac:dyDescent="0.2">
      <c r="A305" s="3">
        <v>186900</v>
      </c>
      <c r="B305" s="6" t="s">
        <v>298</v>
      </c>
      <c r="C305" s="7">
        <v>703.03</v>
      </c>
      <c r="D305" s="7">
        <v>-1140.03</v>
      </c>
      <c r="E305" s="7">
        <v>-5730.85</v>
      </c>
      <c r="F305" s="7">
        <v>-13413.79</v>
      </c>
      <c r="G305" s="7">
        <v>-17737.150000000001</v>
      </c>
      <c r="H305" s="7">
        <v>-21925.45</v>
      </c>
      <c r="I305" s="7">
        <v>838.96</v>
      </c>
      <c r="J305" s="7">
        <v>-3076.5</v>
      </c>
      <c r="K305" s="7">
        <v>-6854.18</v>
      </c>
      <c r="L305" s="7">
        <v>838.94</v>
      </c>
      <c r="M305" s="7">
        <v>12599.16</v>
      </c>
      <c r="N305" s="7">
        <v>13682.78</v>
      </c>
      <c r="O305" s="7">
        <v>7996</v>
      </c>
    </row>
    <row r="306" spans="1:15" x14ac:dyDescent="0.2">
      <c r="A306" s="3">
        <v>199998</v>
      </c>
      <c r="B306" s="6" t="s">
        <v>299</v>
      </c>
      <c r="C306" s="7">
        <v>23589.11</v>
      </c>
      <c r="D306" s="7">
        <v>44473.599999999999</v>
      </c>
      <c r="E306" s="7">
        <v>61831.26</v>
      </c>
      <c r="F306" s="7">
        <v>67588.539999999994</v>
      </c>
      <c r="G306" s="7">
        <v>77799.78</v>
      </c>
      <c r="H306" s="7">
        <v>74480.45</v>
      </c>
      <c r="I306" s="7">
        <v>-111756.53</v>
      </c>
      <c r="J306" s="7">
        <v>-135550.98000000001</v>
      </c>
      <c r="K306" s="7">
        <v>-151901.04999999999</v>
      </c>
      <c r="L306" s="7">
        <v>-142333.87</v>
      </c>
      <c r="M306" s="7">
        <v>-136136.81</v>
      </c>
      <c r="N306" s="7">
        <v>-192390.15</v>
      </c>
      <c r="O306" s="7">
        <v>-205220.03</v>
      </c>
    </row>
    <row r="307" spans="1:15" x14ac:dyDescent="0.2">
      <c r="A307" s="3">
        <v>199999</v>
      </c>
      <c r="B307" s="6" t="s">
        <v>300</v>
      </c>
      <c r="C307" s="7">
        <v>0</v>
      </c>
      <c r="D307" s="7">
        <v>0</v>
      </c>
      <c r="E307" s="7">
        <v>0</v>
      </c>
      <c r="F307" s="7">
        <v>0</v>
      </c>
      <c r="G307" s="7">
        <v>0</v>
      </c>
      <c r="H307" s="7">
        <v>0</v>
      </c>
      <c r="I307" s="7">
        <v>0</v>
      </c>
      <c r="J307" s="7">
        <v>0</v>
      </c>
      <c r="K307" s="7">
        <v>0</v>
      </c>
      <c r="L307" s="7">
        <v>0</v>
      </c>
      <c r="M307" s="7">
        <v>0</v>
      </c>
      <c r="N307" s="7">
        <v>0</v>
      </c>
      <c r="O307" s="7">
        <v>0</v>
      </c>
    </row>
    <row r="308" spans="1:15" x14ac:dyDescent="0.2">
      <c r="A308" s="3">
        <v>183005</v>
      </c>
      <c r="B308" s="6" t="s">
        <v>301</v>
      </c>
      <c r="C308" s="7">
        <v>21366.48</v>
      </c>
      <c r="D308" s="7">
        <v>21773.94</v>
      </c>
      <c r="E308" s="7">
        <v>21773.94</v>
      </c>
      <c r="F308" s="7">
        <v>21773.94</v>
      </c>
      <c r="G308" s="7">
        <v>21837.41</v>
      </c>
      <c r="H308" s="7">
        <v>21837.41</v>
      </c>
      <c r="I308" s="7">
        <v>21837.41</v>
      </c>
      <c r="J308" s="7">
        <v>21837.41</v>
      </c>
      <c r="K308" s="7">
        <v>21837.41</v>
      </c>
      <c r="L308" s="7">
        <v>21837.41</v>
      </c>
      <c r="M308" s="7">
        <v>21837.41</v>
      </c>
      <c r="N308" s="7">
        <v>22849.439999999999</v>
      </c>
      <c r="O308" s="7">
        <v>23265.9</v>
      </c>
    </row>
    <row r="309" spans="1:15" x14ac:dyDescent="0.2">
      <c r="A309" s="3">
        <v>183006</v>
      </c>
      <c r="B309" s="6" t="s">
        <v>302</v>
      </c>
      <c r="C309" s="7">
        <v>123285.6</v>
      </c>
      <c r="D309" s="7">
        <v>309329.18</v>
      </c>
      <c r="E309" s="7">
        <v>652212.06000000006</v>
      </c>
      <c r="F309" s="7">
        <v>1163469.8799999999</v>
      </c>
      <c r="G309" s="7">
        <v>1343930.82</v>
      </c>
      <c r="H309" s="7">
        <v>0</v>
      </c>
      <c r="I309" s="7">
        <v>0</v>
      </c>
      <c r="J309" s="7">
        <v>0</v>
      </c>
      <c r="K309" s="7">
        <v>0</v>
      </c>
      <c r="L309" s="7">
        <v>0</v>
      </c>
      <c r="M309" s="7">
        <v>0</v>
      </c>
      <c r="N309" s="7">
        <v>0</v>
      </c>
      <c r="O309" s="7">
        <v>0</v>
      </c>
    </row>
    <row r="310" spans="1:15" x14ac:dyDescent="0.2">
      <c r="A310" s="3">
        <v>184000</v>
      </c>
      <c r="B310" s="6" t="s">
        <v>303</v>
      </c>
      <c r="C310" s="7">
        <v>0</v>
      </c>
      <c r="D310" s="7">
        <v>-284830.21999999997</v>
      </c>
      <c r="E310" s="7">
        <v>-228842.26</v>
      </c>
      <c r="F310" s="7">
        <v>1342201</v>
      </c>
      <c r="G310" s="7">
        <v>870709.46</v>
      </c>
      <c r="H310" s="7">
        <v>600114.77</v>
      </c>
      <c r="I310" s="7">
        <v>1328671.42</v>
      </c>
      <c r="J310" s="7">
        <v>993921.35</v>
      </c>
      <c r="K310" s="7">
        <v>526829.17000000004</v>
      </c>
      <c r="L310" s="7">
        <v>1710773.65</v>
      </c>
      <c r="M310" s="7">
        <v>1343973.76</v>
      </c>
      <c r="N310" s="7">
        <v>1320242.8600000001</v>
      </c>
      <c r="O310" s="7">
        <v>1320242.8600000001</v>
      </c>
    </row>
    <row r="311" spans="1:15" x14ac:dyDescent="0.2">
      <c r="A311" s="3">
        <v>184100</v>
      </c>
      <c r="B311" s="6" t="s">
        <v>304</v>
      </c>
      <c r="C311" s="7">
        <v>-707058.48</v>
      </c>
      <c r="D311" s="7">
        <v>-756132.68</v>
      </c>
      <c r="E311" s="7">
        <v>-795293.94</v>
      </c>
      <c r="F311" s="7">
        <v>-833447.72</v>
      </c>
      <c r="G311" s="7">
        <v>-862109.77</v>
      </c>
      <c r="H311" s="7">
        <v>-884846.8</v>
      </c>
      <c r="I311" s="7">
        <v>-896215.45</v>
      </c>
      <c r="J311" s="7">
        <v>-907291.57</v>
      </c>
      <c r="K311" s="7">
        <v>-917089.69</v>
      </c>
      <c r="L311" s="7">
        <v>-926996.41</v>
      </c>
      <c r="M311" s="7">
        <v>-939803.06</v>
      </c>
      <c r="N311" s="7">
        <v>-964608.8</v>
      </c>
      <c r="O311" s="7">
        <v>-1005423.86</v>
      </c>
    </row>
    <row r="312" spans="1:15" x14ac:dyDescent="0.2">
      <c r="A312" s="3">
        <v>184200</v>
      </c>
      <c r="B312" s="6" t="s">
        <v>305</v>
      </c>
      <c r="C312" s="7">
        <v>-200</v>
      </c>
      <c r="D312" s="7">
        <v>-200</v>
      </c>
      <c r="E312" s="7">
        <v>-200</v>
      </c>
      <c r="F312" s="7">
        <v>-200</v>
      </c>
      <c r="G312" s="7">
        <v>-200</v>
      </c>
      <c r="H312" s="7">
        <v>-200</v>
      </c>
      <c r="I312" s="7">
        <v>-200</v>
      </c>
      <c r="J312" s="7">
        <v>-200</v>
      </c>
      <c r="K312" s="7">
        <v>-200</v>
      </c>
      <c r="L312" s="7">
        <v>-200</v>
      </c>
      <c r="M312" s="7">
        <v>-200</v>
      </c>
      <c r="N312" s="7">
        <v>-200</v>
      </c>
      <c r="O312" s="7">
        <v>-200</v>
      </c>
    </row>
    <row r="313" spans="1:15" x14ac:dyDescent="0.2">
      <c r="A313" s="3">
        <v>184300</v>
      </c>
      <c r="B313" s="6" t="s">
        <v>306</v>
      </c>
      <c r="C313" s="7">
        <v>7282.46</v>
      </c>
      <c r="D313" s="7">
        <v>7282.46</v>
      </c>
      <c r="E313" s="7">
        <v>7282.46</v>
      </c>
      <c r="F313" s="7">
        <v>7282.46</v>
      </c>
      <c r="G313" s="7">
        <v>7282.46</v>
      </c>
      <c r="H313" s="7">
        <v>7282.46</v>
      </c>
      <c r="I313" s="7">
        <v>441440.1</v>
      </c>
      <c r="J313" s="7">
        <v>441440.1</v>
      </c>
      <c r="K313" s="7">
        <v>441440.1</v>
      </c>
      <c r="L313" s="7">
        <v>441440.1</v>
      </c>
      <c r="M313" s="7">
        <v>441440.1</v>
      </c>
      <c r="N313" s="7">
        <v>441440.1</v>
      </c>
      <c r="O313" s="7">
        <v>441440.1</v>
      </c>
    </row>
    <row r="314" spans="1:15" x14ac:dyDescent="0.2">
      <c r="A314" s="3">
        <v>184301</v>
      </c>
      <c r="B314" s="6" t="s">
        <v>307</v>
      </c>
      <c r="C314" s="7">
        <v>-302913.59999999998</v>
      </c>
      <c r="D314" s="7">
        <v>-226766.61</v>
      </c>
      <c r="E314" s="7">
        <v>-167327.44</v>
      </c>
      <c r="F314" s="7">
        <v>-104013.12</v>
      </c>
      <c r="G314" s="7">
        <v>-57849.65</v>
      </c>
      <c r="H314" s="7">
        <v>-22565.29</v>
      </c>
      <c r="I314" s="7">
        <v>-434022.81</v>
      </c>
      <c r="J314" s="7">
        <v>-420193.11</v>
      </c>
      <c r="K314" s="7">
        <v>-408757.24</v>
      </c>
      <c r="L314" s="7">
        <v>-396823.18</v>
      </c>
      <c r="M314" s="7">
        <v>-380027.57</v>
      </c>
      <c r="N314" s="7">
        <v>-341437.4</v>
      </c>
      <c r="O314" s="7">
        <v>-341437.4</v>
      </c>
    </row>
    <row r="315" spans="1:15" x14ac:dyDescent="0.2">
      <c r="A315" s="3">
        <v>184900</v>
      </c>
      <c r="B315" s="6" t="s">
        <v>308</v>
      </c>
      <c r="C315" s="7">
        <v>0</v>
      </c>
      <c r="D315" s="7">
        <v>-50.48</v>
      </c>
      <c r="E315" s="7">
        <v>-50.48</v>
      </c>
      <c r="F315" s="7">
        <v>0</v>
      </c>
      <c r="G315" s="7">
        <v>1109.32</v>
      </c>
      <c r="H315" s="7">
        <v>1109.32</v>
      </c>
      <c r="I315" s="7">
        <v>0</v>
      </c>
      <c r="J315" s="7">
        <v>-2218.64</v>
      </c>
      <c r="K315" s="7">
        <v>-12877.93</v>
      </c>
      <c r="L315" s="7">
        <v>0</v>
      </c>
      <c r="M315" s="7">
        <v>6958.29</v>
      </c>
      <c r="N315" s="7">
        <v>6628.52</v>
      </c>
      <c r="O315" s="7">
        <v>-7083.58</v>
      </c>
    </row>
    <row r="316" spans="1:15" x14ac:dyDescent="0.2">
      <c r="A316" s="3">
        <v>184999</v>
      </c>
      <c r="B316" s="6" t="s">
        <v>309</v>
      </c>
      <c r="C316" s="7">
        <v>0</v>
      </c>
      <c r="D316" s="7">
        <v>0</v>
      </c>
      <c r="E316" s="7">
        <v>0</v>
      </c>
      <c r="F316" s="7">
        <v>0</v>
      </c>
      <c r="G316" s="7">
        <v>0</v>
      </c>
      <c r="H316" s="7">
        <v>0</v>
      </c>
      <c r="I316" s="7">
        <v>0</v>
      </c>
      <c r="J316" s="7">
        <v>0</v>
      </c>
      <c r="K316" s="7">
        <v>0</v>
      </c>
      <c r="L316" s="7">
        <v>0</v>
      </c>
      <c r="M316" s="7">
        <v>0</v>
      </c>
      <c r="N316" s="7">
        <v>0</v>
      </c>
      <c r="O316" s="7">
        <v>0</v>
      </c>
    </row>
    <row r="317" spans="1:15" x14ac:dyDescent="0.2">
      <c r="A317" s="3">
        <v>186005</v>
      </c>
      <c r="B317" s="6" t="s">
        <v>310</v>
      </c>
      <c r="C317" s="7">
        <v>821003.9</v>
      </c>
      <c r="D317" s="7">
        <v>821003.9</v>
      </c>
      <c r="E317" s="7">
        <v>821003.9</v>
      </c>
      <c r="F317" s="7">
        <v>821003.9</v>
      </c>
      <c r="G317" s="7">
        <v>821003.9</v>
      </c>
      <c r="H317" s="7">
        <v>821003.9</v>
      </c>
      <c r="I317" s="7">
        <v>821003.9</v>
      </c>
      <c r="J317" s="7">
        <v>821003.9</v>
      </c>
      <c r="K317" s="7">
        <v>821003.9</v>
      </c>
      <c r="L317" s="7">
        <v>821003.9</v>
      </c>
      <c r="M317" s="7">
        <v>821003.9</v>
      </c>
      <c r="N317" s="7">
        <v>821003.9</v>
      </c>
      <c r="O317" s="7">
        <v>821003.9</v>
      </c>
    </row>
    <row r="318" spans="1:15" x14ac:dyDescent="0.2">
      <c r="A318" s="3">
        <v>186006</v>
      </c>
      <c r="B318" s="6" t="s">
        <v>311</v>
      </c>
      <c r="C318" s="7">
        <v>-533849.16</v>
      </c>
      <c r="D318" s="7">
        <v>-536337.34</v>
      </c>
      <c r="E318" s="7">
        <v>-538825.52</v>
      </c>
      <c r="F318" s="7">
        <v>-541313.69999999995</v>
      </c>
      <c r="G318" s="7">
        <v>-543801.88</v>
      </c>
      <c r="H318" s="7">
        <v>-546290.06000000006</v>
      </c>
      <c r="I318" s="7">
        <v>-548778.23999999999</v>
      </c>
      <c r="J318" s="7">
        <v>-551266.42000000004</v>
      </c>
      <c r="K318" s="7">
        <v>-553754.6</v>
      </c>
      <c r="L318" s="7">
        <v>-556242.78</v>
      </c>
      <c r="M318" s="7">
        <v>-558730.96</v>
      </c>
      <c r="N318" s="7">
        <v>-561219.14</v>
      </c>
      <c r="O318" s="7">
        <v>-563707.31999999995</v>
      </c>
    </row>
    <row r="319" spans="1:15" x14ac:dyDescent="0.2">
      <c r="A319" s="3">
        <v>186011</v>
      </c>
      <c r="B319" s="6" t="s">
        <v>312</v>
      </c>
      <c r="C319" s="7">
        <v>-550000</v>
      </c>
      <c r="D319" s="7">
        <v>-550000</v>
      </c>
      <c r="E319" s="7">
        <v>-550000</v>
      </c>
      <c r="F319" s="7">
        <v>-1530052</v>
      </c>
      <c r="G319" s="7">
        <v>-1530052</v>
      </c>
      <c r="H319" s="7">
        <v>-1530052</v>
      </c>
      <c r="I319" s="7">
        <v>-969052</v>
      </c>
      <c r="J319" s="7">
        <v>-969052</v>
      </c>
      <c r="K319" s="7">
        <v>-969052</v>
      </c>
      <c r="L319" s="7">
        <v>-445533.44</v>
      </c>
      <c r="M319" s="7">
        <v>-445533.44</v>
      </c>
      <c r="N319" s="7">
        <v>-232533.21</v>
      </c>
      <c r="O319" s="7">
        <v>-232533.21</v>
      </c>
    </row>
    <row r="320" spans="1:15" x14ac:dyDescent="0.2">
      <c r="A320" s="3">
        <v>186026</v>
      </c>
      <c r="B320" s="6" t="s">
        <v>313</v>
      </c>
      <c r="C320" s="7">
        <v>3016515.97</v>
      </c>
      <c r="D320" s="7">
        <v>3016515.97</v>
      </c>
      <c r="E320" s="7">
        <v>3016515.97</v>
      </c>
      <c r="F320" s="7">
        <v>3036636.37</v>
      </c>
      <c r="G320" s="7">
        <v>3033279</v>
      </c>
      <c r="H320" s="7">
        <v>3033279</v>
      </c>
      <c r="I320" s="7">
        <v>3033279</v>
      </c>
      <c r="J320" s="7">
        <v>3033279</v>
      </c>
      <c r="K320" s="7">
        <v>3033279</v>
      </c>
      <c r="L320" s="7">
        <v>3033279</v>
      </c>
      <c r="M320" s="7">
        <v>3033279</v>
      </c>
      <c r="N320" s="7">
        <v>3033279</v>
      </c>
      <c r="O320" s="7">
        <v>3033279</v>
      </c>
    </row>
    <row r="321" spans="1:15" x14ac:dyDescent="0.2">
      <c r="A321" s="3">
        <v>186028</v>
      </c>
      <c r="B321" s="6" t="s">
        <v>314</v>
      </c>
      <c r="C321" s="7">
        <v>-1228630.17</v>
      </c>
      <c r="D321" s="7">
        <v>-1247650.22</v>
      </c>
      <c r="E321" s="7">
        <v>-1266670.27</v>
      </c>
      <c r="F321" s="7">
        <v>-1285690.32</v>
      </c>
      <c r="G321" s="7">
        <v>-1304710.3700000001</v>
      </c>
      <c r="H321" s="7">
        <v>-1323927.6299999999</v>
      </c>
      <c r="I321" s="7">
        <v>-1343144.89</v>
      </c>
      <c r="J321" s="7">
        <v>-1362362.15</v>
      </c>
      <c r="K321" s="7">
        <v>-1381579.41</v>
      </c>
      <c r="L321" s="7">
        <v>-1400796.67</v>
      </c>
      <c r="M321" s="7">
        <v>-1420013.93</v>
      </c>
      <c r="N321" s="7">
        <v>-1439231.19</v>
      </c>
      <c r="O321" s="7">
        <v>-1458448.45</v>
      </c>
    </row>
    <row r="322" spans="1:15" x14ac:dyDescent="0.2">
      <c r="A322" s="3">
        <v>186042</v>
      </c>
      <c r="B322" s="6" t="s">
        <v>315</v>
      </c>
      <c r="C322" s="7">
        <v>2722.5</v>
      </c>
      <c r="D322" s="7">
        <v>2722.5</v>
      </c>
      <c r="E322" s="7">
        <v>2722.5</v>
      </c>
      <c r="F322" s="7">
        <v>2722.5</v>
      </c>
      <c r="G322" s="7">
        <v>2722.5</v>
      </c>
      <c r="H322" s="7">
        <v>2722.5</v>
      </c>
      <c r="I322" s="7">
        <v>2722.5</v>
      </c>
      <c r="J322" s="7">
        <v>2722.5</v>
      </c>
      <c r="K322" s="7">
        <v>2722.5</v>
      </c>
      <c r="L322" s="7">
        <v>2722.5</v>
      </c>
      <c r="M322" s="7">
        <v>2722.5</v>
      </c>
      <c r="N322" s="7">
        <v>2722.5</v>
      </c>
      <c r="O322" s="7">
        <v>2722.5</v>
      </c>
    </row>
    <row r="323" spans="1:15" x14ac:dyDescent="0.2">
      <c r="A323" s="3">
        <v>186043</v>
      </c>
      <c r="B323" s="6" t="s">
        <v>316</v>
      </c>
      <c r="C323" s="7">
        <v>-279</v>
      </c>
      <c r="D323" s="7">
        <v>-283.5</v>
      </c>
      <c r="E323" s="7">
        <v>-2722.5</v>
      </c>
      <c r="F323" s="7">
        <v>-2722.5</v>
      </c>
      <c r="G323" s="7">
        <v>-2722.5</v>
      </c>
      <c r="H323" s="7">
        <v>-2722.5</v>
      </c>
      <c r="I323" s="7">
        <v>-2722.5</v>
      </c>
      <c r="J323" s="7">
        <v>-2722.5</v>
      </c>
      <c r="K323" s="7">
        <v>-2722.5</v>
      </c>
      <c r="L323" s="7">
        <v>-2722.5</v>
      </c>
      <c r="M323" s="7">
        <v>-2722.5</v>
      </c>
      <c r="N323" s="7">
        <v>-2722.5</v>
      </c>
      <c r="O323" s="7">
        <v>-2722.5</v>
      </c>
    </row>
    <row r="324" spans="1:15" x14ac:dyDescent="0.2">
      <c r="A324" s="3"/>
      <c r="B324" s="6"/>
      <c r="C324" s="7">
        <f t="shared" ref="C324:O324" si="2">SUM(C8:C323)</f>
        <v>2529409619.4200001</v>
      </c>
      <c r="D324" s="7">
        <f t="shared" si="2"/>
        <v>2482070183.8500004</v>
      </c>
      <c r="E324" s="7">
        <f t="shared" si="2"/>
        <v>2477776265.5600023</v>
      </c>
      <c r="F324" s="7">
        <f t="shared" si="2"/>
        <v>2505916859.1100006</v>
      </c>
      <c r="G324" s="7">
        <f t="shared" si="2"/>
        <v>2500924493.1599998</v>
      </c>
      <c r="H324" s="7">
        <f t="shared" si="2"/>
        <v>2430422377.1999984</v>
      </c>
      <c r="I324" s="7">
        <f t="shared" si="2"/>
        <v>2456936135.6299992</v>
      </c>
      <c r="J324" s="7">
        <f t="shared" si="2"/>
        <v>2423038917.4699984</v>
      </c>
      <c r="K324" s="7">
        <f t="shared" si="2"/>
        <v>2430854120.7400012</v>
      </c>
      <c r="L324" s="7">
        <f t="shared" si="2"/>
        <v>2526941398.9200015</v>
      </c>
      <c r="M324" s="7">
        <f t="shared" si="2"/>
        <v>2546145162.0299997</v>
      </c>
      <c r="N324" s="7">
        <f t="shared" si="2"/>
        <v>2522734889.1000013</v>
      </c>
      <c r="O324" s="7">
        <f t="shared" si="2"/>
        <v>2499587798.5500031</v>
      </c>
    </row>
    <row r="325" spans="1:15" x14ac:dyDescent="0.2">
      <c r="A325" s="3"/>
      <c r="B325" s="6"/>
      <c r="C325" s="7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</row>
    <row r="326" spans="1:15" x14ac:dyDescent="0.2">
      <c r="A326" s="3">
        <v>234042</v>
      </c>
      <c r="B326" s="6" t="s">
        <v>317</v>
      </c>
      <c r="C326" s="7">
        <v>115444</v>
      </c>
      <c r="D326" s="7">
        <v>-74495</v>
      </c>
      <c r="E326" s="7">
        <v>0</v>
      </c>
      <c r="F326" s="7">
        <v>0</v>
      </c>
      <c r="G326" s="7">
        <v>0</v>
      </c>
      <c r="H326" s="7">
        <v>0</v>
      </c>
      <c r="I326" s="7">
        <v>0</v>
      </c>
      <c r="J326" s="7">
        <v>0</v>
      </c>
      <c r="K326" s="7">
        <v>0</v>
      </c>
      <c r="L326" s="7">
        <v>0</v>
      </c>
      <c r="M326" s="7">
        <v>0</v>
      </c>
      <c r="N326" s="7">
        <v>0</v>
      </c>
      <c r="O326" s="7">
        <v>-7786.76</v>
      </c>
    </row>
    <row r="327" spans="1:15" x14ac:dyDescent="0.2">
      <c r="A327" s="3">
        <v>234401</v>
      </c>
      <c r="B327" s="6" t="s">
        <v>318</v>
      </c>
      <c r="C327" s="7">
        <v>-3585366</v>
      </c>
      <c r="D327" s="7">
        <v>-358286</v>
      </c>
      <c r="E327" s="7">
        <v>0</v>
      </c>
      <c r="F327" s="7">
        <v>-1175346.24</v>
      </c>
      <c r="G327" s="7">
        <v>0</v>
      </c>
      <c r="H327" s="7">
        <v>0</v>
      </c>
      <c r="I327" s="7">
        <v>0</v>
      </c>
      <c r="J327" s="7">
        <v>0</v>
      </c>
      <c r="K327" s="7">
        <v>0</v>
      </c>
      <c r="L327" s="7">
        <v>0</v>
      </c>
      <c r="M327" s="7">
        <v>0</v>
      </c>
      <c r="N327" s="7">
        <v>0</v>
      </c>
      <c r="O327" s="7">
        <v>0</v>
      </c>
    </row>
    <row r="328" spans="1:15" x14ac:dyDescent="0.2">
      <c r="A328" s="3">
        <v>234405</v>
      </c>
      <c r="B328" s="6" t="s">
        <v>319</v>
      </c>
      <c r="C328" s="7">
        <v>-74171.37</v>
      </c>
      <c r="D328" s="7">
        <v>13439</v>
      </c>
      <c r="E328" s="7">
        <v>0</v>
      </c>
      <c r="F328" s="7">
        <v>0</v>
      </c>
      <c r="G328" s="7">
        <v>0</v>
      </c>
      <c r="H328" s="7">
        <v>0</v>
      </c>
      <c r="I328" s="7">
        <v>0</v>
      </c>
      <c r="J328" s="7">
        <v>0</v>
      </c>
      <c r="K328" s="7">
        <v>0</v>
      </c>
      <c r="L328" s="7">
        <v>-404230</v>
      </c>
      <c r="M328" s="7">
        <v>0</v>
      </c>
      <c r="N328" s="7">
        <v>0</v>
      </c>
      <c r="O328" s="7">
        <v>0</v>
      </c>
    </row>
    <row r="329" spans="1:15" x14ac:dyDescent="0.2">
      <c r="A329" s="3">
        <v>201000</v>
      </c>
      <c r="B329" s="6" t="s">
        <v>320</v>
      </c>
      <c r="C329" s="7">
        <v>0</v>
      </c>
      <c r="D329" s="7">
        <v>0</v>
      </c>
      <c r="E329" s="7">
        <v>0</v>
      </c>
      <c r="F329" s="7">
        <v>0</v>
      </c>
      <c r="G329" s="7">
        <v>0</v>
      </c>
      <c r="H329" s="7">
        <v>0</v>
      </c>
      <c r="I329" s="7">
        <v>0</v>
      </c>
      <c r="J329" s="7">
        <v>0</v>
      </c>
      <c r="K329" s="7">
        <v>0</v>
      </c>
      <c r="L329" s="7">
        <v>0</v>
      </c>
      <c r="M329" s="7">
        <v>0</v>
      </c>
      <c r="N329" s="7">
        <v>0</v>
      </c>
      <c r="O329" s="7">
        <v>0</v>
      </c>
    </row>
    <row r="330" spans="1:15" x14ac:dyDescent="0.2">
      <c r="A330" s="3">
        <v>201100</v>
      </c>
      <c r="B330" s="6" t="s">
        <v>321</v>
      </c>
      <c r="C330" s="7">
        <v>-338042932.44999999</v>
      </c>
      <c r="D330" s="7">
        <v>-338056082.44999999</v>
      </c>
      <c r="E330" s="7">
        <v>-338056082.44999999</v>
      </c>
      <c r="F330" s="7">
        <v>-338797982.56999999</v>
      </c>
      <c r="G330" s="7">
        <v>-338797982.56999999</v>
      </c>
      <c r="H330" s="7">
        <v>-338797982.56999999</v>
      </c>
      <c r="I330" s="7">
        <v>-338797982.56999999</v>
      </c>
      <c r="J330" s="7">
        <v>-338843259.51999998</v>
      </c>
      <c r="K330" s="7">
        <v>-339762591.18000001</v>
      </c>
      <c r="L330" s="7">
        <v>-340084657.5</v>
      </c>
      <c r="M330" s="7">
        <v>-340145314.91000003</v>
      </c>
      <c r="N330" s="7">
        <v>-341251727.04000002</v>
      </c>
      <c r="O330" s="7">
        <v>-341457541.33999997</v>
      </c>
    </row>
    <row r="331" spans="1:15" x14ac:dyDescent="0.2">
      <c r="A331" s="3">
        <v>214001</v>
      </c>
      <c r="B331" s="6" t="s">
        <v>322</v>
      </c>
      <c r="C331" s="7">
        <v>30369.93</v>
      </c>
      <c r="D331" s="7">
        <v>30369.93</v>
      </c>
      <c r="E331" s="7">
        <v>30369.93</v>
      </c>
      <c r="F331" s="7">
        <v>30369.93</v>
      </c>
      <c r="G331" s="7">
        <v>30369.93</v>
      </c>
      <c r="H331" s="7">
        <v>30369.93</v>
      </c>
      <c r="I331" s="7">
        <v>30369.93</v>
      </c>
      <c r="J331" s="7">
        <v>30369.93</v>
      </c>
      <c r="K331" s="7">
        <v>30369.93</v>
      </c>
      <c r="L331" s="7">
        <v>30369.93</v>
      </c>
      <c r="M331" s="7">
        <v>30369.93</v>
      </c>
      <c r="N331" s="7">
        <v>30369.93</v>
      </c>
      <c r="O331" s="7">
        <v>30369.93</v>
      </c>
    </row>
    <row r="332" spans="1:15" x14ac:dyDescent="0.2">
      <c r="A332" s="3">
        <v>207001</v>
      </c>
      <c r="B332" s="6" t="s">
        <v>323</v>
      </c>
      <c r="C332" s="7">
        <v>-293561404.88999999</v>
      </c>
      <c r="D332" s="7">
        <v>-293561404.88999999</v>
      </c>
      <c r="E332" s="7">
        <v>-293561404.88999999</v>
      </c>
      <c r="F332" s="7">
        <v>-293561404.88999999</v>
      </c>
      <c r="G332" s="7">
        <v>-293561404.88999999</v>
      </c>
      <c r="H332" s="7">
        <v>-293561404.88999999</v>
      </c>
      <c r="I332" s="7">
        <v>-293561404.88999999</v>
      </c>
      <c r="J332" s="7">
        <v>-293561404.88999999</v>
      </c>
      <c r="K332" s="7">
        <v>-293561404.88999999</v>
      </c>
      <c r="L332" s="7">
        <v>-293561404.88999999</v>
      </c>
      <c r="M332" s="7">
        <v>-293561404.88999999</v>
      </c>
      <c r="N332" s="7">
        <v>-293561404.88999999</v>
      </c>
      <c r="O332" s="7">
        <v>-293561404.88999999</v>
      </c>
    </row>
    <row r="333" spans="1:15" x14ac:dyDescent="0.2">
      <c r="A333" s="3">
        <v>207003</v>
      </c>
      <c r="B333" s="6" t="s">
        <v>324</v>
      </c>
      <c r="C333" s="7">
        <v>-2037265.34</v>
      </c>
      <c r="D333" s="7">
        <v>-2078328.34</v>
      </c>
      <c r="E333" s="7">
        <v>-2119391.34</v>
      </c>
      <c r="F333" s="7">
        <v>-2302078.2400000002</v>
      </c>
      <c r="G333" s="7">
        <v>-2355230.2400000002</v>
      </c>
      <c r="H333" s="7">
        <v>-2408382.2400000002</v>
      </c>
      <c r="I333" s="7">
        <v>-2461534.2400000002</v>
      </c>
      <c r="J333" s="7">
        <v>-2511329.04</v>
      </c>
      <c r="K333" s="7">
        <v>-2563507.04</v>
      </c>
      <c r="L333" s="7">
        <v>-2604201.2200000002</v>
      </c>
      <c r="M333" s="7">
        <v>-2654112.6800000002</v>
      </c>
      <c r="N333" s="7">
        <v>-2692042.57</v>
      </c>
      <c r="O333" s="7">
        <v>-2728656.06</v>
      </c>
    </row>
    <row r="334" spans="1:15" x14ac:dyDescent="0.2">
      <c r="A334" s="3">
        <v>207004</v>
      </c>
      <c r="B334" s="6" t="s">
        <v>325</v>
      </c>
      <c r="C334" s="7">
        <v>-1254801</v>
      </c>
      <c r="D334" s="7">
        <v>-1254801</v>
      </c>
      <c r="E334" s="7">
        <v>-1254801</v>
      </c>
      <c r="F334" s="7">
        <v>-848398</v>
      </c>
      <c r="G334" s="7">
        <v>-848398</v>
      </c>
      <c r="H334" s="7">
        <v>-848398</v>
      </c>
      <c r="I334" s="7">
        <v>-1179569</v>
      </c>
      <c r="J334" s="7">
        <v>-1179569</v>
      </c>
      <c r="K334" s="7">
        <v>-1179569</v>
      </c>
      <c r="L334" s="7">
        <v>-1364653</v>
      </c>
      <c r="M334" s="7">
        <v>-1364653</v>
      </c>
      <c r="N334" s="7">
        <v>-1364653</v>
      </c>
      <c r="O334" s="7">
        <v>-1609420</v>
      </c>
    </row>
    <row r="335" spans="1:15" x14ac:dyDescent="0.2">
      <c r="A335" s="3">
        <v>209000</v>
      </c>
      <c r="B335" s="6" t="s">
        <v>326</v>
      </c>
      <c r="C335" s="7">
        <v>293561404.88999999</v>
      </c>
      <c r="D335" s="7">
        <v>293561404.88999999</v>
      </c>
      <c r="E335" s="7">
        <v>293561404.88999999</v>
      </c>
      <c r="F335" s="7">
        <v>293561404.88999999</v>
      </c>
      <c r="G335" s="7">
        <v>293561404.88999999</v>
      </c>
      <c r="H335" s="7">
        <v>293561404.88999999</v>
      </c>
      <c r="I335" s="7">
        <v>293561404.88999999</v>
      </c>
      <c r="J335" s="7">
        <v>293561404.88999999</v>
      </c>
      <c r="K335" s="7">
        <v>293561404.88999999</v>
      </c>
      <c r="L335" s="7">
        <v>293561404.88999999</v>
      </c>
      <c r="M335" s="7">
        <v>293561404.88999999</v>
      </c>
      <c r="N335" s="7">
        <v>293561404.88999999</v>
      </c>
      <c r="O335" s="7">
        <v>293561404.88999999</v>
      </c>
    </row>
    <row r="336" spans="1:15" x14ac:dyDescent="0.2">
      <c r="A336" s="3">
        <v>210000</v>
      </c>
      <c r="B336" s="6" t="s">
        <v>327</v>
      </c>
      <c r="C336" s="7">
        <v>-1649863.59</v>
      </c>
      <c r="D336" s="7">
        <v>-1649863.59</v>
      </c>
      <c r="E336" s="7">
        <v>-1649863.59</v>
      </c>
      <c r="F336" s="7">
        <v>-1649863.59</v>
      </c>
      <c r="G336" s="7">
        <v>-1649863.59</v>
      </c>
      <c r="H336" s="7">
        <v>-1649863.59</v>
      </c>
      <c r="I336" s="7">
        <v>-1649863.59</v>
      </c>
      <c r="J336" s="7">
        <v>-1649863.59</v>
      </c>
      <c r="K336" s="7">
        <v>-1649863.59</v>
      </c>
      <c r="L336" s="7">
        <v>-1649863.59</v>
      </c>
      <c r="M336" s="7">
        <v>-1649863.59</v>
      </c>
      <c r="N336" s="7">
        <v>-1649863.59</v>
      </c>
      <c r="O336" s="7">
        <v>-1649863.59</v>
      </c>
    </row>
    <row r="337" spans="1:15" x14ac:dyDescent="0.2">
      <c r="A337" s="3">
        <v>212001</v>
      </c>
      <c r="B337" s="6" t="s">
        <v>328</v>
      </c>
      <c r="C337" s="7">
        <v>-23992.54</v>
      </c>
      <c r="D337" s="7">
        <v>-81445.75</v>
      </c>
      <c r="E337" s="7">
        <v>-160618.21</v>
      </c>
      <c r="F337" s="7">
        <v>-219118.16</v>
      </c>
      <c r="G337" s="7">
        <v>-274945.62</v>
      </c>
      <c r="H337" s="7">
        <v>-339069.78</v>
      </c>
      <c r="I337" s="7">
        <v>-392518.1</v>
      </c>
      <c r="J337" s="7">
        <v>-440370.69</v>
      </c>
      <c r="K337" s="7">
        <v>-487209.09</v>
      </c>
      <c r="L337" s="7">
        <v>-524250.54</v>
      </c>
      <c r="M337" s="7">
        <v>-579872.13</v>
      </c>
      <c r="N337" s="7">
        <v>-622620.15</v>
      </c>
      <c r="O337" s="7">
        <v>-665692.19999999995</v>
      </c>
    </row>
    <row r="338" spans="1:15" x14ac:dyDescent="0.2">
      <c r="A338" s="3">
        <v>218000</v>
      </c>
      <c r="B338" s="6" t="s">
        <v>329</v>
      </c>
      <c r="C338" s="7">
        <v>6603900.9299999997</v>
      </c>
      <c r="D338" s="7">
        <v>6555261.6799999997</v>
      </c>
      <c r="E338" s="7">
        <v>6506622.4299999997</v>
      </c>
      <c r="F338" s="7">
        <v>6457983.1799999997</v>
      </c>
      <c r="G338" s="7">
        <v>6409343.9299999997</v>
      </c>
      <c r="H338" s="7">
        <v>6360704.6799999997</v>
      </c>
      <c r="I338" s="7">
        <v>6312065.4299999997</v>
      </c>
      <c r="J338" s="7">
        <v>6263426.1799999997</v>
      </c>
      <c r="K338" s="7">
        <v>6214786.9299999997</v>
      </c>
      <c r="L338" s="7">
        <v>6166147.6799999997</v>
      </c>
      <c r="M338" s="7">
        <v>6117508.4299999997</v>
      </c>
      <c r="N338" s="7">
        <v>6068869.1799999997</v>
      </c>
      <c r="O338" s="7">
        <v>6020229.9299999997</v>
      </c>
    </row>
    <row r="339" spans="1:15" x14ac:dyDescent="0.2">
      <c r="A339" s="3">
        <v>216000</v>
      </c>
      <c r="B339" s="6" t="s">
        <v>330</v>
      </c>
      <c r="C339" s="7">
        <v>-304295156.19</v>
      </c>
      <c r="D339" s="7">
        <v>-332309428.31999999</v>
      </c>
      <c r="E339" s="7">
        <v>-332309428.31999999</v>
      </c>
      <c r="F339" s="7">
        <v>-332309428.31999999</v>
      </c>
      <c r="G339" s="7">
        <v>-332309428.31999999</v>
      </c>
      <c r="H339" s="7">
        <v>-332309428.31999999</v>
      </c>
      <c r="I339" s="7">
        <v>-332309428.31999999</v>
      </c>
      <c r="J339" s="7">
        <v>-332309428.31999999</v>
      </c>
      <c r="K339" s="7">
        <v>-332309428.31999999</v>
      </c>
      <c r="L339" s="7">
        <v>-332309428.31999999</v>
      </c>
      <c r="M339" s="7">
        <v>-332309428.31999999</v>
      </c>
      <c r="N339" s="7">
        <v>-332309428.31999999</v>
      </c>
      <c r="O339" s="7">
        <v>-332309428.31999999</v>
      </c>
    </row>
    <row r="340" spans="1:15" x14ac:dyDescent="0.2">
      <c r="A340" s="3">
        <v>216016</v>
      </c>
      <c r="B340" s="6" t="s">
        <v>331</v>
      </c>
      <c r="C340" s="7">
        <v>2562211.71</v>
      </c>
      <c r="D340" s="7">
        <v>2562211.71</v>
      </c>
      <c r="E340" s="7">
        <v>2562211.71</v>
      </c>
      <c r="F340" s="7">
        <v>2562211.71</v>
      </c>
      <c r="G340" s="7">
        <v>2562211.71</v>
      </c>
      <c r="H340" s="7">
        <v>2562211.71</v>
      </c>
      <c r="I340" s="7">
        <v>2562211.71</v>
      </c>
      <c r="J340" s="7">
        <v>2562211.71</v>
      </c>
      <c r="K340" s="7">
        <v>2562211.71</v>
      </c>
      <c r="L340" s="7">
        <v>2562211.71</v>
      </c>
      <c r="M340" s="7">
        <v>2562211.71</v>
      </c>
      <c r="N340" s="7">
        <v>2562211.71</v>
      </c>
      <c r="O340" s="7">
        <v>2562211.71</v>
      </c>
    </row>
    <row r="341" spans="1:15" x14ac:dyDescent="0.2">
      <c r="A341" s="3">
        <v>216018</v>
      </c>
      <c r="B341" s="6" t="s">
        <v>332</v>
      </c>
      <c r="C341" s="7">
        <v>8436924.7599999998</v>
      </c>
      <c r="D341" s="7">
        <v>8436924.7599999998</v>
      </c>
      <c r="E341" s="7">
        <v>8436924.7599999998</v>
      </c>
      <c r="F341" s="7">
        <v>8436924.7599999998</v>
      </c>
      <c r="G341" s="7">
        <v>8436924.7599999998</v>
      </c>
      <c r="H341" s="7">
        <v>8436924.7599999998</v>
      </c>
      <c r="I341" s="7">
        <v>8436924.7599999998</v>
      </c>
      <c r="J341" s="7">
        <v>8436924.7599999998</v>
      </c>
      <c r="K341" s="7">
        <v>8436924.7599999998</v>
      </c>
      <c r="L341" s="7">
        <v>8436924.7599999998</v>
      </c>
      <c r="M341" s="7">
        <v>8436924.7599999998</v>
      </c>
      <c r="N341" s="7">
        <v>8436924.7599999998</v>
      </c>
      <c r="O341" s="7">
        <v>8436924.7599999998</v>
      </c>
    </row>
    <row r="342" spans="1:15" x14ac:dyDescent="0.2">
      <c r="A342" s="3">
        <v>216100</v>
      </c>
      <c r="B342" s="6" t="s">
        <v>333</v>
      </c>
      <c r="C342" s="7">
        <v>933350.75</v>
      </c>
      <c r="D342" s="7">
        <v>933350.75</v>
      </c>
      <c r="E342" s="7">
        <v>933350.75</v>
      </c>
      <c r="F342" s="7">
        <v>933350.75</v>
      </c>
      <c r="G342" s="7">
        <v>933350.75</v>
      </c>
      <c r="H342" s="7">
        <v>933350.75</v>
      </c>
      <c r="I342" s="7">
        <v>933350.75</v>
      </c>
      <c r="J342" s="7">
        <v>933350.75</v>
      </c>
      <c r="K342" s="7">
        <v>933350.75</v>
      </c>
      <c r="L342" s="7">
        <v>933350.75</v>
      </c>
      <c r="M342" s="7">
        <v>933350.75</v>
      </c>
      <c r="N342" s="7">
        <v>933350.75</v>
      </c>
      <c r="O342" s="7">
        <v>933350.75</v>
      </c>
    </row>
    <row r="343" spans="1:15" x14ac:dyDescent="0.2">
      <c r="A343" s="3">
        <v>216999</v>
      </c>
      <c r="B343" s="6" t="s">
        <v>334</v>
      </c>
      <c r="C343" s="7">
        <v>-36350095.390000001</v>
      </c>
      <c r="D343" s="7">
        <v>-36350095.390000001</v>
      </c>
      <c r="E343" s="7">
        <v>-36350095.390000001</v>
      </c>
      <c r="F343" s="7">
        <v>-36350095.390000001</v>
      </c>
      <c r="G343" s="7">
        <v>-36350095.390000001</v>
      </c>
      <c r="H343" s="7">
        <v>-36350095.390000001</v>
      </c>
      <c r="I343" s="7">
        <v>-36350095.390000001</v>
      </c>
      <c r="J343" s="7">
        <v>-36350095.390000001</v>
      </c>
      <c r="K343" s="7">
        <v>-36350095.390000001</v>
      </c>
      <c r="L343" s="7">
        <v>-36350095.390000001</v>
      </c>
      <c r="M343" s="7">
        <v>-36350095.390000001</v>
      </c>
      <c r="N343" s="7">
        <v>-36350095.390000001</v>
      </c>
      <c r="O343" s="7">
        <v>-36350095.390000001</v>
      </c>
    </row>
    <row r="344" spans="1:15" x14ac:dyDescent="0.2">
      <c r="A344" s="3" t="s">
        <v>785</v>
      </c>
      <c r="B344" s="6" t="s">
        <v>335</v>
      </c>
      <c r="C344" s="7">
        <v>-28014272.129999999</v>
      </c>
      <c r="D344" s="7">
        <v>-6446675.5199999996</v>
      </c>
      <c r="E344" s="7">
        <v>-20550656.859999999</v>
      </c>
      <c r="F344" s="7">
        <v>-29171682.43</v>
      </c>
      <c r="G344" s="7">
        <v>-23761545.510000002</v>
      </c>
      <c r="H344" s="7">
        <v>-21852074.039999999</v>
      </c>
      <c r="I344" s="7">
        <v>-19761942.34</v>
      </c>
      <c r="J344" s="7">
        <v>-4851418.8</v>
      </c>
      <c r="K344" s="7">
        <v>-1693185.21</v>
      </c>
      <c r="L344" s="7">
        <v>153091.75</v>
      </c>
      <c r="M344" s="7">
        <v>10644084.130000001</v>
      </c>
      <c r="N344" s="7">
        <v>-827462.63</v>
      </c>
      <c r="O344" s="7">
        <v>-193058560.18000001</v>
      </c>
    </row>
    <row r="345" spans="1:15" x14ac:dyDescent="0.2">
      <c r="A345" s="3">
        <v>221001</v>
      </c>
      <c r="B345" s="6" t="s">
        <v>336</v>
      </c>
      <c r="C345" s="7">
        <v>10000000</v>
      </c>
      <c r="D345" s="7">
        <v>10000000</v>
      </c>
      <c r="E345" s="7">
        <v>10000000</v>
      </c>
      <c r="F345" s="7">
        <v>50000000</v>
      </c>
      <c r="G345" s="7">
        <v>50000000</v>
      </c>
      <c r="H345" s="7">
        <v>50000000</v>
      </c>
      <c r="I345" s="7">
        <v>40000000</v>
      </c>
      <c r="J345" s="7">
        <v>40000000</v>
      </c>
      <c r="K345" s="7">
        <v>40000000</v>
      </c>
      <c r="L345" s="7">
        <v>40000000</v>
      </c>
      <c r="M345" s="7">
        <v>40000000</v>
      </c>
      <c r="N345" s="7">
        <v>40000000</v>
      </c>
      <c r="O345" s="7">
        <v>40000000</v>
      </c>
    </row>
    <row r="346" spans="1:15" x14ac:dyDescent="0.2">
      <c r="A346" s="3">
        <v>221026</v>
      </c>
      <c r="B346" s="6" t="s">
        <v>337</v>
      </c>
      <c r="C346" s="7">
        <v>-10000000</v>
      </c>
      <c r="D346" s="7">
        <v>-10000000</v>
      </c>
      <c r="E346" s="7">
        <v>-10000000</v>
      </c>
      <c r="F346" s="7">
        <v>-10000000</v>
      </c>
      <c r="G346" s="7">
        <v>-10000000</v>
      </c>
      <c r="H346" s="7">
        <v>-10000000</v>
      </c>
      <c r="I346" s="7">
        <v>-10000000</v>
      </c>
      <c r="J346" s="7">
        <v>-10000000</v>
      </c>
      <c r="K346" s="7">
        <v>-10000000</v>
      </c>
      <c r="L346" s="7">
        <v>-10000000</v>
      </c>
      <c r="M346" s="7">
        <v>-10000000</v>
      </c>
      <c r="N346" s="7">
        <v>-10000000</v>
      </c>
      <c r="O346" s="7">
        <v>-10000000</v>
      </c>
    </row>
    <row r="347" spans="1:15" x14ac:dyDescent="0.2">
      <c r="A347" s="3">
        <v>221072</v>
      </c>
      <c r="B347" s="6" t="s">
        <v>338</v>
      </c>
      <c r="C347" s="7">
        <v>-10000000</v>
      </c>
      <c r="D347" s="7">
        <v>-10000000</v>
      </c>
      <c r="E347" s="7">
        <v>-10000000</v>
      </c>
      <c r="F347" s="7">
        <v>-10000000</v>
      </c>
      <c r="G347" s="7">
        <v>-10000000</v>
      </c>
      <c r="H347" s="7">
        <v>-10000000</v>
      </c>
      <c r="I347" s="7">
        <v>-10000000</v>
      </c>
      <c r="J347" s="7">
        <v>-10000000</v>
      </c>
      <c r="K347" s="7">
        <v>-10000000</v>
      </c>
      <c r="L347" s="7">
        <v>-10000000</v>
      </c>
      <c r="M347" s="7">
        <v>-10000000</v>
      </c>
      <c r="N347" s="7">
        <v>-10000000</v>
      </c>
      <c r="O347" s="7">
        <v>-10000000</v>
      </c>
    </row>
    <row r="348" spans="1:15" x14ac:dyDescent="0.2">
      <c r="A348" s="3">
        <v>221073</v>
      </c>
      <c r="B348" s="6" t="s">
        <v>339</v>
      </c>
      <c r="C348" s="7">
        <v>-10000000</v>
      </c>
      <c r="D348" s="7">
        <v>-10000000</v>
      </c>
      <c r="E348" s="7">
        <v>-10000000</v>
      </c>
      <c r="F348" s="7">
        <v>-10000000</v>
      </c>
      <c r="G348" s="7">
        <v>-10000000</v>
      </c>
      <c r="H348" s="7">
        <v>-10000000</v>
      </c>
      <c r="I348" s="7">
        <v>-10000000</v>
      </c>
      <c r="J348" s="7">
        <v>-10000000</v>
      </c>
      <c r="K348" s="7">
        <v>-10000000</v>
      </c>
      <c r="L348" s="7">
        <v>-10000000</v>
      </c>
      <c r="M348" s="7">
        <v>-10000000</v>
      </c>
      <c r="N348" s="7">
        <v>-10000000</v>
      </c>
      <c r="O348" s="7">
        <v>-10000000</v>
      </c>
    </row>
    <row r="349" spans="1:15" x14ac:dyDescent="0.2">
      <c r="A349" s="3">
        <v>221074</v>
      </c>
      <c r="B349" s="6" t="s">
        <v>340</v>
      </c>
      <c r="C349" s="7">
        <v>-10000000</v>
      </c>
      <c r="D349" s="7">
        <v>-10000000</v>
      </c>
      <c r="E349" s="7">
        <v>-10000000</v>
      </c>
      <c r="F349" s="7">
        <v>-10000000</v>
      </c>
      <c r="G349" s="7">
        <v>-10000000</v>
      </c>
      <c r="H349" s="7">
        <v>-10000000</v>
      </c>
      <c r="I349" s="7">
        <v>-10000000</v>
      </c>
      <c r="J349" s="7">
        <v>-10000000</v>
      </c>
      <c r="K349" s="7">
        <v>-10000000</v>
      </c>
      <c r="L349" s="7">
        <v>-10000000</v>
      </c>
      <c r="M349" s="7">
        <v>-10000000</v>
      </c>
      <c r="N349" s="7">
        <v>-10000000</v>
      </c>
      <c r="O349" s="7">
        <v>-10000000</v>
      </c>
    </row>
    <row r="350" spans="1:15" x14ac:dyDescent="0.2">
      <c r="A350" s="3">
        <v>221075</v>
      </c>
      <c r="B350" s="6" t="s">
        <v>341</v>
      </c>
      <c r="C350" s="7">
        <v>-20000000</v>
      </c>
      <c r="D350" s="7">
        <v>-20000000</v>
      </c>
      <c r="E350" s="7">
        <v>-20000000</v>
      </c>
      <c r="F350" s="7">
        <v>-20000000</v>
      </c>
      <c r="G350" s="7">
        <v>-20000000</v>
      </c>
      <c r="H350" s="7">
        <v>-20000000</v>
      </c>
      <c r="I350" s="7">
        <v>-20000000</v>
      </c>
      <c r="J350" s="7">
        <v>-20000000</v>
      </c>
      <c r="K350" s="7">
        <v>-20000000</v>
      </c>
      <c r="L350" s="7">
        <v>-20000000</v>
      </c>
      <c r="M350" s="7">
        <v>-20000000</v>
      </c>
      <c r="N350" s="7">
        <v>-20000000</v>
      </c>
      <c r="O350" s="7">
        <v>-20000000</v>
      </c>
    </row>
    <row r="351" spans="1:15" x14ac:dyDescent="0.2">
      <c r="A351" s="3">
        <v>221076</v>
      </c>
      <c r="B351" s="6" t="s">
        <v>342</v>
      </c>
      <c r="C351" s="7">
        <v>-20000000</v>
      </c>
      <c r="D351" s="7">
        <v>-20000000</v>
      </c>
      <c r="E351" s="7">
        <v>-20000000</v>
      </c>
      <c r="F351" s="7">
        <v>-20000000</v>
      </c>
      <c r="G351" s="7">
        <v>-20000000</v>
      </c>
      <c r="H351" s="7">
        <v>-20000000</v>
      </c>
      <c r="I351" s="7">
        <v>-20000000</v>
      </c>
      <c r="J351" s="7">
        <v>-20000000</v>
      </c>
      <c r="K351" s="7">
        <v>-20000000</v>
      </c>
      <c r="L351" s="7">
        <v>-20000000</v>
      </c>
      <c r="M351" s="7">
        <v>-20000000</v>
      </c>
      <c r="N351" s="7">
        <v>-20000000</v>
      </c>
      <c r="O351" s="7">
        <v>-20000000</v>
      </c>
    </row>
    <row r="352" spans="1:15" x14ac:dyDescent="0.2">
      <c r="A352" s="3">
        <v>221078</v>
      </c>
      <c r="B352" s="6" t="s">
        <v>343</v>
      </c>
      <c r="C352" s="7">
        <v>-40000000</v>
      </c>
      <c r="D352" s="7">
        <v>-40000000</v>
      </c>
      <c r="E352" s="7">
        <v>-40000000</v>
      </c>
      <c r="F352" s="7">
        <v>-40000000</v>
      </c>
      <c r="G352" s="7">
        <v>-40000000</v>
      </c>
      <c r="H352" s="7">
        <v>-40000000</v>
      </c>
      <c r="I352" s="7">
        <v>-40000000</v>
      </c>
      <c r="J352" s="7">
        <v>-40000000</v>
      </c>
      <c r="K352" s="7">
        <v>-40000000</v>
      </c>
      <c r="L352" s="7">
        <v>-40000000</v>
      </c>
      <c r="M352" s="7">
        <v>-40000000</v>
      </c>
      <c r="N352" s="7">
        <v>-40000000</v>
      </c>
      <c r="O352" s="7">
        <v>-40000000</v>
      </c>
    </row>
    <row r="353" spans="1:15" x14ac:dyDescent="0.2">
      <c r="A353" s="3">
        <v>221079</v>
      </c>
      <c r="B353" s="6" t="s">
        <v>344</v>
      </c>
      <c r="C353" s="7">
        <v>-19700000</v>
      </c>
      <c r="D353" s="7">
        <v>-19700000</v>
      </c>
      <c r="E353" s="7">
        <v>-19700000</v>
      </c>
      <c r="F353" s="7">
        <v>-19700000</v>
      </c>
      <c r="G353" s="7">
        <v>-19700000</v>
      </c>
      <c r="H353" s="7">
        <v>-19700000</v>
      </c>
      <c r="I353" s="7">
        <v>-19700000</v>
      </c>
      <c r="J353" s="7">
        <v>-19700000</v>
      </c>
      <c r="K353" s="7">
        <v>-19700000</v>
      </c>
      <c r="L353" s="7">
        <v>-19700000</v>
      </c>
      <c r="M353" s="7">
        <v>-19700000</v>
      </c>
      <c r="N353" s="7">
        <v>-19700000</v>
      </c>
      <c r="O353" s="7">
        <v>-19700000</v>
      </c>
    </row>
    <row r="354" spans="1:15" x14ac:dyDescent="0.2">
      <c r="A354" s="3">
        <v>221080</v>
      </c>
      <c r="B354" s="6" t="s">
        <v>345</v>
      </c>
      <c r="C354" s="7">
        <v>-22000000</v>
      </c>
      <c r="D354" s="7">
        <v>-22000000</v>
      </c>
      <c r="E354" s="7">
        <v>-22000000</v>
      </c>
      <c r="F354" s="7">
        <v>-22000000</v>
      </c>
      <c r="G354" s="7">
        <v>-22000000</v>
      </c>
      <c r="H354" s="7">
        <v>-22000000</v>
      </c>
      <c r="I354" s="7">
        <v>-22000000</v>
      </c>
      <c r="J354" s="7">
        <v>-22000000</v>
      </c>
      <c r="K354" s="7">
        <v>-22000000</v>
      </c>
      <c r="L354" s="7">
        <v>-22000000</v>
      </c>
      <c r="M354" s="7">
        <v>-22000000</v>
      </c>
      <c r="N354" s="7">
        <v>-22000000</v>
      </c>
      <c r="O354" s="7">
        <v>-22000000</v>
      </c>
    </row>
    <row r="355" spans="1:15" x14ac:dyDescent="0.2">
      <c r="A355" s="3">
        <v>221081</v>
      </c>
      <c r="B355" s="6" t="s">
        <v>346</v>
      </c>
      <c r="C355" s="7">
        <v>-10000000</v>
      </c>
      <c r="D355" s="7">
        <v>-10000000</v>
      </c>
      <c r="E355" s="7">
        <v>-10000000</v>
      </c>
      <c r="F355" s="7">
        <v>-10000000</v>
      </c>
      <c r="G355" s="7">
        <v>-10000000</v>
      </c>
      <c r="H355" s="7">
        <v>-10000000</v>
      </c>
      <c r="I355" s="7">
        <v>-10000000</v>
      </c>
      <c r="J355" s="7">
        <v>-10000000</v>
      </c>
      <c r="K355" s="7">
        <v>-10000000</v>
      </c>
      <c r="L355" s="7">
        <v>-10000000</v>
      </c>
      <c r="M355" s="7">
        <v>-10000000</v>
      </c>
      <c r="N355" s="7">
        <v>-10000000</v>
      </c>
      <c r="O355" s="7">
        <v>-10000000</v>
      </c>
    </row>
    <row r="356" spans="1:15" x14ac:dyDescent="0.2">
      <c r="A356" s="3">
        <v>221085</v>
      </c>
      <c r="B356" s="6" t="s">
        <v>347</v>
      </c>
      <c r="C356" s="7">
        <v>-20000000</v>
      </c>
      <c r="D356" s="7">
        <v>-20000000</v>
      </c>
      <c r="E356" s="7">
        <v>-20000000</v>
      </c>
      <c r="F356" s="7">
        <v>-20000000</v>
      </c>
      <c r="G356" s="7">
        <v>-20000000</v>
      </c>
      <c r="H356" s="7">
        <v>-20000000</v>
      </c>
      <c r="I356" s="7">
        <v>-20000000</v>
      </c>
      <c r="J356" s="7">
        <v>-20000000</v>
      </c>
      <c r="K356" s="7">
        <v>-20000000</v>
      </c>
      <c r="L356" s="7">
        <v>-20000000</v>
      </c>
      <c r="M356" s="7">
        <v>-20000000</v>
      </c>
      <c r="N356" s="7">
        <v>-20000000</v>
      </c>
      <c r="O356" s="7">
        <v>-20000000</v>
      </c>
    </row>
    <row r="357" spans="1:15" x14ac:dyDescent="0.2">
      <c r="A357" s="3">
        <v>221086</v>
      </c>
      <c r="B357" s="6" t="s">
        <v>348</v>
      </c>
      <c r="C357" s="7">
        <v>-20000000</v>
      </c>
      <c r="D357" s="7">
        <v>-20000000</v>
      </c>
      <c r="E357" s="7">
        <v>-20000000</v>
      </c>
      <c r="F357" s="7">
        <v>-20000000</v>
      </c>
      <c r="G357" s="7">
        <v>-20000000</v>
      </c>
      <c r="H357" s="7">
        <v>-20000000</v>
      </c>
      <c r="I357" s="7">
        <v>-20000000</v>
      </c>
      <c r="J357" s="7">
        <v>-20000000</v>
      </c>
      <c r="K357" s="7">
        <v>-20000000</v>
      </c>
      <c r="L357" s="7">
        <v>-20000000</v>
      </c>
      <c r="M357" s="7">
        <v>-20000000</v>
      </c>
      <c r="N357" s="7">
        <v>-20000000</v>
      </c>
      <c r="O357" s="7">
        <v>-20000000</v>
      </c>
    </row>
    <row r="358" spans="1:15" x14ac:dyDescent="0.2">
      <c r="A358" s="3">
        <v>221087</v>
      </c>
      <c r="B358" s="6" t="s">
        <v>349</v>
      </c>
      <c r="C358" s="7">
        <v>-10000000</v>
      </c>
      <c r="D358" s="7">
        <v>-10000000</v>
      </c>
      <c r="E358" s="7">
        <v>-10000000</v>
      </c>
      <c r="F358" s="7">
        <v>-10000000</v>
      </c>
      <c r="G358" s="7">
        <v>-10000000</v>
      </c>
      <c r="H358" s="7">
        <v>-10000000</v>
      </c>
      <c r="I358" s="7">
        <v>-10000000</v>
      </c>
      <c r="J358" s="7">
        <v>-10000000</v>
      </c>
      <c r="K358" s="7">
        <v>-10000000</v>
      </c>
      <c r="L358" s="7">
        <v>-10000000</v>
      </c>
      <c r="M358" s="7">
        <v>-10000000</v>
      </c>
      <c r="N358" s="7">
        <v>-10000000</v>
      </c>
      <c r="O358" s="7">
        <v>-10000000</v>
      </c>
    </row>
    <row r="359" spans="1:15" x14ac:dyDescent="0.2">
      <c r="A359" s="3">
        <v>221088</v>
      </c>
      <c r="B359" s="6" t="s">
        <v>350</v>
      </c>
      <c r="C359" s="7">
        <v>-20000000</v>
      </c>
      <c r="D359" s="7">
        <v>-20000000</v>
      </c>
      <c r="E359" s="7">
        <v>-20000000</v>
      </c>
      <c r="F359" s="7">
        <v>-20000000</v>
      </c>
      <c r="G359" s="7">
        <v>-20000000</v>
      </c>
      <c r="H359" s="7">
        <v>-20000000</v>
      </c>
      <c r="I359" s="7">
        <v>-20000000</v>
      </c>
      <c r="J359" s="7">
        <v>-20000000</v>
      </c>
      <c r="K359" s="7">
        <v>-20000000</v>
      </c>
      <c r="L359" s="7">
        <v>-20000000</v>
      </c>
      <c r="M359" s="7">
        <v>-20000000</v>
      </c>
      <c r="N359" s="7">
        <v>-20000000</v>
      </c>
      <c r="O359" s="7">
        <v>-20000000</v>
      </c>
    </row>
    <row r="360" spans="1:15" x14ac:dyDescent="0.2">
      <c r="A360" s="3">
        <v>221089</v>
      </c>
      <c r="B360" s="6" t="s">
        <v>351</v>
      </c>
      <c r="C360" s="7">
        <v>0</v>
      </c>
      <c r="D360" s="7">
        <v>0</v>
      </c>
      <c r="E360" s="7">
        <v>0</v>
      </c>
      <c r="F360" s="7">
        <v>0</v>
      </c>
      <c r="G360" s="7">
        <v>0</v>
      </c>
      <c r="H360" s="7">
        <v>0</v>
      </c>
      <c r="I360" s="7">
        <v>0</v>
      </c>
      <c r="J360" s="7">
        <v>0</v>
      </c>
      <c r="K360" s="7">
        <v>0</v>
      </c>
      <c r="L360" s="7">
        <v>0</v>
      </c>
      <c r="M360" s="7">
        <v>0</v>
      </c>
      <c r="N360" s="7">
        <v>0</v>
      </c>
      <c r="O360" s="7">
        <v>0</v>
      </c>
    </row>
    <row r="361" spans="1:15" x14ac:dyDescent="0.2">
      <c r="A361" s="3">
        <v>221091</v>
      </c>
      <c r="B361" s="6" t="s">
        <v>352</v>
      </c>
      <c r="C361" s="7">
        <v>-10000000</v>
      </c>
      <c r="D361" s="7">
        <v>-10000000</v>
      </c>
      <c r="E361" s="7">
        <v>-10000000</v>
      </c>
      <c r="F361" s="7">
        <v>-10000000</v>
      </c>
      <c r="G361" s="7">
        <v>-10000000</v>
      </c>
      <c r="H361" s="7">
        <v>-10000000</v>
      </c>
      <c r="I361" s="7">
        <v>0</v>
      </c>
      <c r="J361" s="7">
        <v>0</v>
      </c>
      <c r="K361" s="7">
        <v>0</v>
      </c>
      <c r="L361" s="7">
        <v>0</v>
      </c>
      <c r="M361" s="7">
        <v>0</v>
      </c>
      <c r="N361" s="7">
        <v>0</v>
      </c>
      <c r="O361" s="7">
        <v>0</v>
      </c>
    </row>
    <row r="362" spans="1:15" x14ac:dyDescent="0.2">
      <c r="A362" s="3">
        <v>221093</v>
      </c>
      <c r="B362" s="6" t="s">
        <v>353</v>
      </c>
      <c r="C362" s="7">
        <v>-40000000</v>
      </c>
      <c r="D362" s="7">
        <v>-40000000</v>
      </c>
      <c r="E362" s="7">
        <v>-40000000</v>
      </c>
      <c r="F362" s="7">
        <v>-40000000</v>
      </c>
      <c r="G362" s="7">
        <v>-40000000</v>
      </c>
      <c r="H362" s="7">
        <v>-40000000</v>
      </c>
      <c r="I362" s="7">
        <v>-40000000</v>
      </c>
      <c r="J362" s="7">
        <v>-40000000</v>
      </c>
      <c r="K362" s="7">
        <v>-40000000</v>
      </c>
      <c r="L362" s="7">
        <v>-40000000</v>
      </c>
      <c r="M362" s="7">
        <v>-40000000</v>
      </c>
      <c r="N362" s="7">
        <v>-40000000</v>
      </c>
      <c r="O362" s="7">
        <v>-40000000</v>
      </c>
    </row>
    <row r="363" spans="1:15" x14ac:dyDescent="0.2">
      <c r="A363" s="3">
        <v>221094</v>
      </c>
      <c r="B363" s="6" t="s">
        <v>354</v>
      </c>
      <c r="C363" s="7">
        <v>-30000000</v>
      </c>
      <c r="D363" s="7">
        <v>-30000000</v>
      </c>
      <c r="E363" s="7">
        <v>-30000000</v>
      </c>
      <c r="F363" s="7">
        <v>-30000000</v>
      </c>
      <c r="G363" s="7">
        <v>-30000000</v>
      </c>
      <c r="H363" s="7">
        <v>-30000000</v>
      </c>
      <c r="I363" s="7">
        <v>-30000000</v>
      </c>
      <c r="J363" s="7">
        <v>-30000000</v>
      </c>
      <c r="K363" s="7">
        <v>-30000000</v>
      </c>
      <c r="L363" s="7">
        <v>-30000000</v>
      </c>
      <c r="M363" s="7">
        <v>-30000000</v>
      </c>
      <c r="N363" s="7">
        <v>-30000000</v>
      </c>
      <c r="O363" s="7">
        <v>-30000000</v>
      </c>
    </row>
    <row r="364" spans="1:15" x14ac:dyDescent="0.2">
      <c r="A364" s="3">
        <v>221095</v>
      </c>
      <c r="B364" s="6" t="s">
        <v>355</v>
      </c>
      <c r="C364" s="7">
        <v>-40000000</v>
      </c>
      <c r="D364" s="7">
        <v>-40000000</v>
      </c>
      <c r="E364" s="7">
        <v>-40000000</v>
      </c>
      <c r="F364" s="7">
        <v>-40000000</v>
      </c>
      <c r="G364" s="7">
        <v>-40000000</v>
      </c>
      <c r="H364" s="7">
        <v>-40000000</v>
      </c>
      <c r="I364" s="7">
        <v>-40000000</v>
      </c>
      <c r="J364" s="7">
        <v>-40000000</v>
      </c>
      <c r="K364" s="7">
        <v>-40000000</v>
      </c>
      <c r="L364" s="7">
        <v>-40000000</v>
      </c>
      <c r="M364" s="7">
        <v>-40000000</v>
      </c>
      <c r="N364" s="7">
        <v>-40000000</v>
      </c>
      <c r="O364" s="7">
        <v>-40000000</v>
      </c>
    </row>
    <row r="365" spans="1:15" x14ac:dyDescent="0.2">
      <c r="A365" s="3">
        <v>221097</v>
      </c>
      <c r="B365" s="6" t="s">
        <v>356</v>
      </c>
      <c r="C365" s="7">
        <v>-40000000</v>
      </c>
      <c r="D365" s="7">
        <v>-40000000</v>
      </c>
      <c r="E365" s="7">
        <v>-40000000</v>
      </c>
      <c r="F365" s="7">
        <v>-40000000</v>
      </c>
      <c r="G365" s="7">
        <v>-40000000</v>
      </c>
      <c r="H365" s="7">
        <v>-40000000</v>
      </c>
      <c r="I365" s="7">
        <v>-40000000</v>
      </c>
      <c r="J365" s="7">
        <v>-40000000</v>
      </c>
      <c r="K365" s="7">
        <v>-40000000</v>
      </c>
      <c r="L365" s="7">
        <v>-40000000</v>
      </c>
      <c r="M365" s="7">
        <v>-40000000</v>
      </c>
      <c r="N365" s="7">
        <v>-40000000</v>
      </c>
      <c r="O365" s="7">
        <v>-40000000</v>
      </c>
    </row>
    <row r="366" spans="1:15" x14ac:dyDescent="0.2">
      <c r="A366" s="3">
        <v>221098</v>
      </c>
      <c r="B366" s="6" t="s">
        <v>357</v>
      </c>
      <c r="C366" s="7">
        <v>0</v>
      </c>
      <c r="D366" s="7">
        <v>0</v>
      </c>
      <c r="E366" s="7">
        <v>0</v>
      </c>
      <c r="F366" s="7">
        <v>0</v>
      </c>
      <c r="G366" s="7">
        <v>0</v>
      </c>
      <c r="H366" s="7">
        <v>0</v>
      </c>
      <c r="I366" s="7">
        <v>0</v>
      </c>
      <c r="J366" s="7">
        <v>0</v>
      </c>
      <c r="K366" s="7">
        <v>0</v>
      </c>
      <c r="L366" s="7">
        <v>0</v>
      </c>
      <c r="M366" s="7">
        <v>0</v>
      </c>
      <c r="N366" s="7">
        <v>0</v>
      </c>
      <c r="O366" s="7">
        <v>0</v>
      </c>
    </row>
    <row r="367" spans="1:15" x14ac:dyDescent="0.2">
      <c r="A367" s="3">
        <v>221099</v>
      </c>
      <c r="B367" s="6" t="s">
        <v>358</v>
      </c>
      <c r="C367" s="7">
        <v>-40000000</v>
      </c>
      <c r="D367" s="7">
        <v>-40000000</v>
      </c>
      <c r="E367" s="7">
        <v>-40000000</v>
      </c>
      <c r="F367" s="7">
        <v>-40000000</v>
      </c>
      <c r="G367" s="7">
        <v>-40000000</v>
      </c>
      <c r="H367" s="7">
        <v>-40000000</v>
      </c>
      <c r="I367" s="7">
        <v>-40000000</v>
      </c>
      <c r="J367" s="7">
        <v>-40000000</v>
      </c>
      <c r="K367" s="7">
        <v>-40000000</v>
      </c>
      <c r="L367" s="7">
        <v>-40000000</v>
      </c>
      <c r="M367" s="7">
        <v>-40000000</v>
      </c>
      <c r="N367" s="7">
        <v>-40000000</v>
      </c>
      <c r="O367" s="7">
        <v>-40000000</v>
      </c>
    </row>
    <row r="368" spans="1:15" x14ac:dyDescent="0.2">
      <c r="A368" s="3">
        <v>221100</v>
      </c>
      <c r="B368" s="6" t="s">
        <v>359</v>
      </c>
      <c r="C368" s="7">
        <v>-10000000</v>
      </c>
      <c r="D368" s="7">
        <v>-10000000</v>
      </c>
      <c r="E368" s="7">
        <v>-10000000</v>
      </c>
      <c r="F368" s="7">
        <v>-10000000</v>
      </c>
      <c r="G368" s="7">
        <v>-10000000</v>
      </c>
      <c r="H368" s="7">
        <v>-10000000</v>
      </c>
      <c r="I368" s="7">
        <v>-10000000</v>
      </c>
      <c r="J368" s="7">
        <v>-10000000</v>
      </c>
      <c r="K368" s="7">
        <v>-10000000</v>
      </c>
      <c r="L368" s="7">
        <v>-10000000</v>
      </c>
      <c r="M368" s="7">
        <v>-10000000</v>
      </c>
      <c r="N368" s="7">
        <v>-10000000</v>
      </c>
      <c r="O368" s="7">
        <v>-10000000</v>
      </c>
    </row>
    <row r="369" spans="1:15" x14ac:dyDescent="0.2">
      <c r="A369" s="3">
        <v>221101</v>
      </c>
      <c r="B369" s="6" t="s">
        <v>360</v>
      </c>
      <c r="C369" s="7">
        <v>-25000000</v>
      </c>
      <c r="D369" s="7">
        <v>-25000000</v>
      </c>
      <c r="E369" s="7">
        <v>-25000000</v>
      </c>
      <c r="F369" s="7">
        <v>-25000000</v>
      </c>
      <c r="G369" s="7">
        <v>-25000000</v>
      </c>
      <c r="H369" s="7">
        <v>-25000000</v>
      </c>
      <c r="I369" s="7">
        <v>-25000000</v>
      </c>
      <c r="J369" s="7">
        <v>-25000000</v>
      </c>
      <c r="K369" s="7">
        <v>-25000000</v>
      </c>
      <c r="L369" s="7">
        <v>-25000000</v>
      </c>
      <c r="M369" s="7">
        <v>-25000000</v>
      </c>
      <c r="N369" s="7">
        <v>-25000000</v>
      </c>
      <c r="O369" s="7">
        <v>-25000000</v>
      </c>
    </row>
    <row r="370" spans="1:15" x14ac:dyDescent="0.2">
      <c r="A370" s="3">
        <v>221102</v>
      </c>
      <c r="B370" s="6" t="s">
        <v>361</v>
      </c>
      <c r="C370" s="7">
        <v>-75000000</v>
      </c>
      <c r="D370" s="7">
        <v>-75000000</v>
      </c>
      <c r="E370" s="7">
        <v>-75000000</v>
      </c>
      <c r="F370" s="7">
        <v>-75000000</v>
      </c>
      <c r="G370" s="7">
        <v>-75000000</v>
      </c>
      <c r="H370" s="7">
        <v>-75000000</v>
      </c>
      <c r="I370" s="7">
        <v>-75000000</v>
      </c>
      <c r="J370" s="7">
        <v>-75000000</v>
      </c>
      <c r="K370" s="7">
        <v>-75000000</v>
      </c>
      <c r="L370" s="7">
        <v>-75000000</v>
      </c>
      <c r="M370" s="7">
        <v>-75000000</v>
      </c>
      <c r="N370" s="7">
        <v>-75000000</v>
      </c>
      <c r="O370" s="7">
        <v>-75000000</v>
      </c>
    </row>
    <row r="371" spans="1:15" x14ac:dyDescent="0.2">
      <c r="A371" s="3">
        <v>221103</v>
      </c>
      <c r="B371" s="6" t="s">
        <v>362</v>
      </c>
      <c r="C371" s="7">
        <v>-50000000</v>
      </c>
      <c r="D371" s="7">
        <v>-50000000</v>
      </c>
      <c r="E371" s="7">
        <v>-50000000</v>
      </c>
      <c r="F371" s="7">
        <v>-50000000</v>
      </c>
      <c r="G371" s="7">
        <v>-50000000</v>
      </c>
      <c r="H371" s="7">
        <v>-50000000</v>
      </c>
      <c r="I371" s="7">
        <v>-50000000</v>
      </c>
      <c r="J371" s="7">
        <v>-50000000</v>
      </c>
      <c r="K371" s="7">
        <v>-50000000</v>
      </c>
      <c r="L371" s="7">
        <v>-50000000</v>
      </c>
      <c r="M371" s="7">
        <v>-50000000</v>
      </c>
      <c r="N371" s="7">
        <v>-50000000</v>
      </c>
      <c r="O371" s="7">
        <v>-50000000</v>
      </c>
    </row>
    <row r="372" spans="1:15" x14ac:dyDescent="0.2">
      <c r="A372" s="3">
        <v>221104</v>
      </c>
      <c r="B372" s="6" t="s">
        <v>363</v>
      </c>
      <c r="C372" s="7">
        <v>0</v>
      </c>
      <c r="D372" s="7">
        <v>0</v>
      </c>
      <c r="E372" s="7">
        <v>0</v>
      </c>
      <c r="F372" s="7">
        <v>0</v>
      </c>
      <c r="G372" s="7">
        <v>0</v>
      </c>
      <c r="H372" s="7">
        <v>0</v>
      </c>
      <c r="I372" s="7">
        <v>0</v>
      </c>
      <c r="J372" s="7">
        <v>0</v>
      </c>
      <c r="K372" s="7">
        <v>0</v>
      </c>
      <c r="L372" s="7">
        <v>-50000000</v>
      </c>
      <c r="M372" s="7">
        <v>-50000000</v>
      </c>
      <c r="N372" s="7">
        <v>-50000000</v>
      </c>
      <c r="O372" s="7">
        <v>-50000000</v>
      </c>
    </row>
    <row r="373" spans="1:15" x14ac:dyDescent="0.2">
      <c r="A373" s="3">
        <v>231002</v>
      </c>
      <c r="B373" s="6" t="s">
        <v>364</v>
      </c>
      <c r="C373" s="7">
        <v>-257435000</v>
      </c>
      <c r="D373" s="7">
        <v>-234035000</v>
      </c>
      <c r="E373" s="7">
        <v>-218435000</v>
      </c>
      <c r="F373" s="7">
        <v>-186435160.41</v>
      </c>
      <c r="G373" s="7">
        <v>-172235160.41</v>
      </c>
      <c r="H373" s="7">
        <v>-162700035.41</v>
      </c>
      <c r="I373" s="7">
        <v>-185400035.41</v>
      </c>
      <c r="J373" s="7">
        <v>-194700035.41</v>
      </c>
      <c r="K373" s="7">
        <v>-224000036.41</v>
      </c>
      <c r="L373" s="7">
        <v>-181200036.41</v>
      </c>
      <c r="M373" s="7">
        <v>-174800036.41</v>
      </c>
      <c r="N373" s="7">
        <v>-203500036.41</v>
      </c>
      <c r="O373" s="7">
        <v>-141600036.41</v>
      </c>
    </row>
    <row r="374" spans="1:15" x14ac:dyDescent="0.2">
      <c r="A374" s="3">
        <v>239001</v>
      </c>
      <c r="B374" s="6" t="s">
        <v>336</v>
      </c>
      <c r="C374" s="7">
        <v>-10000000</v>
      </c>
      <c r="D374" s="7">
        <v>-10000000</v>
      </c>
      <c r="E374" s="7">
        <v>-10000000</v>
      </c>
      <c r="F374" s="7">
        <v>-50000000</v>
      </c>
      <c r="G374" s="7">
        <v>-50000000</v>
      </c>
      <c r="H374" s="7">
        <v>-50000000</v>
      </c>
      <c r="I374" s="7">
        <v>-40000000</v>
      </c>
      <c r="J374" s="7">
        <v>-40000000</v>
      </c>
      <c r="K374" s="7">
        <v>-40000000</v>
      </c>
      <c r="L374" s="7">
        <v>-40000000</v>
      </c>
      <c r="M374" s="7">
        <v>-40000000</v>
      </c>
      <c r="N374" s="7">
        <v>-40000000</v>
      </c>
      <c r="O374" s="7">
        <v>-40000000</v>
      </c>
    </row>
    <row r="375" spans="1:15" x14ac:dyDescent="0.2">
      <c r="A375" s="3">
        <v>232000</v>
      </c>
      <c r="B375" s="6" t="s">
        <v>365</v>
      </c>
      <c r="C375" s="7">
        <v>-3051647.6</v>
      </c>
      <c r="D375" s="7">
        <v>-2867669.46</v>
      </c>
      <c r="E375" s="7">
        <v>-1934551.13</v>
      </c>
      <c r="F375" s="7">
        <v>-2305612.7599999998</v>
      </c>
      <c r="G375" s="7">
        <v>-2780495.57</v>
      </c>
      <c r="H375" s="7">
        <v>-3759508.73</v>
      </c>
      <c r="I375" s="7">
        <v>-4832110.3099999996</v>
      </c>
      <c r="J375" s="7">
        <v>-3545280.67</v>
      </c>
      <c r="K375" s="7">
        <v>-4078936.81</v>
      </c>
      <c r="L375" s="7">
        <v>-3267703.26</v>
      </c>
      <c r="M375" s="7">
        <v>-4973956.47</v>
      </c>
      <c r="N375" s="7">
        <v>-4746266.28</v>
      </c>
      <c r="O375" s="7">
        <v>-6832305.6900000004</v>
      </c>
    </row>
    <row r="376" spans="1:15" x14ac:dyDescent="0.2">
      <c r="A376" s="3">
        <v>232001</v>
      </c>
      <c r="B376" s="6" t="s">
        <v>366</v>
      </c>
      <c r="C376" s="7">
        <v>-3817165.76</v>
      </c>
      <c r="D376" s="7">
        <v>-2532710.7000000002</v>
      </c>
      <c r="E376" s="7">
        <v>-3963806.16</v>
      </c>
      <c r="F376" s="7">
        <v>-1854481.68</v>
      </c>
      <c r="G376" s="7">
        <v>-2318857.23</v>
      </c>
      <c r="H376" s="7">
        <v>-6144628.0300000003</v>
      </c>
      <c r="I376" s="7">
        <v>-4850953.33</v>
      </c>
      <c r="J376" s="7">
        <v>-7948667.9400000004</v>
      </c>
      <c r="K376" s="7">
        <v>-2856614.89</v>
      </c>
      <c r="L376" s="7">
        <v>-6804883.6900000004</v>
      </c>
      <c r="M376" s="7">
        <v>-8544264.9100000001</v>
      </c>
      <c r="N376" s="7">
        <v>-7978174.0499999998</v>
      </c>
      <c r="O376" s="7">
        <v>-5632633.1399999997</v>
      </c>
    </row>
    <row r="377" spans="1:15" x14ac:dyDescent="0.2">
      <c r="A377" s="3">
        <v>232010</v>
      </c>
      <c r="B377" s="6" t="s">
        <v>367</v>
      </c>
      <c r="C377" s="7">
        <v>0</v>
      </c>
      <c r="D377" s="7">
        <v>0</v>
      </c>
      <c r="E377" s="7">
        <v>0</v>
      </c>
      <c r="F377" s="7">
        <v>0</v>
      </c>
      <c r="G377" s="7">
        <v>0</v>
      </c>
      <c r="H377" s="7">
        <v>0</v>
      </c>
      <c r="I377" s="7">
        <v>0</v>
      </c>
      <c r="J377" s="7">
        <v>0</v>
      </c>
      <c r="K377" s="7">
        <v>0</v>
      </c>
      <c r="L377" s="7">
        <v>0</v>
      </c>
      <c r="M377" s="7">
        <v>0</v>
      </c>
      <c r="N377" s="7">
        <v>0</v>
      </c>
      <c r="O377" s="7">
        <v>0</v>
      </c>
    </row>
    <row r="378" spans="1:15" x14ac:dyDescent="0.2">
      <c r="A378" s="3">
        <v>232014</v>
      </c>
      <c r="B378" s="6" t="s">
        <v>368</v>
      </c>
      <c r="C378" s="7">
        <v>-2316416.15</v>
      </c>
      <c r="D378" s="7">
        <v>-1967192.04</v>
      </c>
      <c r="E378" s="7">
        <v>-2619800.62</v>
      </c>
      <c r="F378" s="7">
        <v>-2352481.42</v>
      </c>
      <c r="G378" s="7">
        <v>-1960375.29</v>
      </c>
      <c r="H378" s="7">
        <v>-3929663.92</v>
      </c>
      <c r="I378" s="7">
        <v>-2678403.48</v>
      </c>
      <c r="J378" s="7">
        <v>-1784038.77</v>
      </c>
      <c r="K378" s="7">
        <v>-1771386.65</v>
      </c>
      <c r="L378" s="7">
        <v>-1869451.87</v>
      </c>
      <c r="M378" s="7">
        <v>-3569923.39</v>
      </c>
      <c r="N378" s="7">
        <v>-3380131.58</v>
      </c>
      <c r="O378" s="7">
        <v>-2938806.28</v>
      </c>
    </row>
    <row r="379" spans="1:15" x14ac:dyDescent="0.2">
      <c r="A379" s="3">
        <v>232017</v>
      </c>
      <c r="B379" s="6" t="s">
        <v>369</v>
      </c>
      <c r="C379" s="7">
        <v>0</v>
      </c>
      <c r="D379" s="7">
        <v>0</v>
      </c>
      <c r="E379" s="7">
        <v>0</v>
      </c>
      <c r="F379" s="7">
        <v>0</v>
      </c>
      <c r="G379" s="7">
        <v>0</v>
      </c>
      <c r="H379" s="7">
        <v>0</v>
      </c>
      <c r="I379" s="7">
        <v>0</v>
      </c>
      <c r="J379" s="7">
        <v>0</v>
      </c>
      <c r="K379" s="7">
        <v>0</v>
      </c>
      <c r="L379" s="7">
        <v>0</v>
      </c>
      <c r="M379" s="7">
        <v>0</v>
      </c>
      <c r="N379" s="7">
        <v>0</v>
      </c>
      <c r="O379" s="7">
        <v>0</v>
      </c>
    </row>
    <row r="380" spans="1:15" x14ac:dyDescent="0.2">
      <c r="A380" s="3">
        <v>232021</v>
      </c>
      <c r="B380" s="6" t="s">
        <v>370</v>
      </c>
      <c r="C380" s="7">
        <v>-1175849.08</v>
      </c>
      <c r="D380" s="7">
        <v>-1543836.87</v>
      </c>
      <c r="E380" s="7">
        <v>-4473952.4400000004</v>
      </c>
      <c r="F380" s="7">
        <v>-1850900.65</v>
      </c>
      <c r="G380" s="7">
        <v>-1221885.5900000001</v>
      </c>
      <c r="H380" s="7">
        <v>-1026343.33</v>
      </c>
      <c r="I380" s="7">
        <v>-1203599.67</v>
      </c>
      <c r="J380" s="7">
        <v>-1471762.96</v>
      </c>
      <c r="K380" s="7">
        <v>-1715985.35</v>
      </c>
      <c r="L380" s="7">
        <v>-1859049.25</v>
      </c>
      <c r="M380" s="7">
        <v>-995482.98</v>
      </c>
      <c r="N380" s="7">
        <v>-1214762.33</v>
      </c>
      <c r="O380" s="7">
        <v>-1454533.87</v>
      </c>
    </row>
    <row r="381" spans="1:15" x14ac:dyDescent="0.2">
      <c r="A381" s="3">
        <v>232022</v>
      </c>
      <c r="B381" s="6" t="s">
        <v>371</v>
      </c>
      <c r="C381" s="7">
        <v>2008.22</v>
      </c>
      <c r="D381" s="7">
        <v>0</v>
      </c>
      <c r="E381" s="7">
        <v>2934.52</v>
      </c>
      <c r="F381" s="7">
        <v>0</v>
      </c>
      <c r="G381" s="7">
        <v>5037.2700000000004</v>
      </c>
      <c r="H381" s="7">
        <v>-833724.73</v>
      </c>
      <c r="I381" s="7">
        <v>-839180.57</v>
      </c>
      <c r="J381" s="7">
        <v>3591.17</v>
      </c>
      <c r="K381" s="7">
        <v>5628.4</v>
      </c>
      <c r="L381" s="7">
        <v>4830.8</v>
      </c>
      <c r="M381" s="7">
        <v>-863697.99</v>
      </c>
      <c r="N381" s="7">
        <v>-864571.44</v>
      </c>
      <c r="O381" s="7">
        <v>6643.5</v>
      </c>
    </row>
    <row r="382" spans="1:15" x14ac:dyDescent="0.2">
      <c r="A382" s="3">
        <v>232024</v>
      </c>
      <c r="B382" s="6" t="s">
        <v>372</v>
      </c>
      <c r="C382" s="7">
        <v>-334301.03000000003</v>
      </c>
      <c r="D382" s="7">
        <v>-333100.03999999998</v>
      </c>
      <c r="E382" s="7">
        <v>-331892.96000000002</v>
      </c>
      <c r="F382" s="7">
        <v>-330679.77</v>
      </c>
      <c r="G382" s="7">
        <v>-329460.44</v>
      </c>
      <c r="H382" s="7">
        <v>-328234.92</v>
      </c>
      <c r="I382" s="7">
        <v>-327003.2</v>
      </c>
      <c r="J382" s="7">
        <v>-325765.24</v>
      </c>
      <c r="K382" s="7">
        <v>-324521.01</v>
      </c>
      <c r="L382" s="7">
        <v>-323270.48</v>
      </c>
      <c r="M382" s="7">
        <v>-322013.62</v>
      </c>
      <c r="N382" s="7">
        <v>-320750.39</v>
      </c>
      <c r="O382" s="7">
        <v>-319480.76</v>
      </c>
    </row>
    <row r="383" spans="1:15" x14ac:dyDescent="0.2">
      <c r="A383" s="3">
        <v>232025</v>
      </c>
      <c r="B383" s="6" t="s">
        <v>370</v>
      </c>
      <c r="C383" s="7">
        <v>0</v>
      </c>
      <c r="D383" s="7">
        <v>0</v>
      </c>
      <c r="E383" s="7">
        <v>0</v>
      </c>
      <c r="F383" s="7">
        <v>0</v>
      </c>
      <c r="G383" s="7">
        <v>0</v>
      </c>
      <c r="H383" s="7">
        <v>0</v>
      </c>
      <c r="I383" s="7">
        <v>0</v>
      </c>
      <c r="J383" s="7">
        <v>0</v>
      </c>
      <c r="K383" s="7">
        <v>0</v>
      </c>
      <c r="L383" s="7">
        <v>0</v>
      </c>
      <c r="M383" s="7">
        <v>0</v>
      </c>
      <c r="N383" s="7">
        <v>0</v>
      </c>
      <c r="O383" s="7">
        <v>0</v>
      </c>
    </row>
    <row r="384" spans="1:15" x14ac:dyDescent="0.2">
      <c r="A384" s="3">
        <v>232026</v>
      </c>
      <c r="B384" s="6" t="s">
        <v>373</v>
      </c>
      <c r="C384" s="7">
        <v>-34836.559999999998</v>
      </c>
      <c r="D384" s="7">
        <v>-34836.559999999998</v>
      </c>
      <c r="E384" s="7">
        <v>-67836.56</v>
      </c>
      <c r="F384" s="7">
        <v>-36336.559999999998</v>
      </c>
      <c r="G384" s="7">
        <v>-36336.559999999998</v>
      </c>
      <c r="H384" s="7">
        <v>-107065.56</v>
      </c>
      <c r="I384" s="7">
        <v>-46236.56</v>
      </c>
      <c r="J384" s="7">
        <v>-46236.56</v>
      </c>
      <c r="K384" s="7">
        <v>-46236.56</v>
      </c>
      <c r="L384" s="7">
        <v>-46236.56</v>
      </c>
      <c r="M384" s="7">
        <v>-46236.56</v>
      </c>
      <c r="N384" s="7">
        <v>-46236.56</v>
      </c>
      <c r="O384" s="7">
        <v>-46236.56</v>
      </c>
    </row>
    <row r="385" spans="1:15" x14ac:dyDescent="0.2">
      <c r="A385" s="3">
        <v>232027</v>
      </c>
      <c r="B385" s="6" t="s">
        <v>374</v>
      </c>
      <c r="C385" s="7">
        <v>-4294831.34</v>
      </c>
      <c r="D385" s="7">
        <v>-4294831.34</v>
      </c>
      <c r="E385" s="7">
        <v>-2502263.5</v>
      </c>
      <c r="F385" s="7">
        <v>-849757.37</v>
      </c>
      <c r="G385" s="7">
        <v>-849757.37</v>
      </c>
      <c r="H385" s="7">
        <v>-849757.37</v>
      </c>
      <c r="I385" s="7">
        <v>-1709440.37</v>
      </c>
      <c r="J385" s="7">
        <v>-1709440.37</v>
      </c>
      <c r="K385" s="7">
        <v>-1709440.37</v>
      </c>
      <c r="L385" s="7">
        <v>-1707705.37</v>
      </c>
      <c r="M385" s="7">
        <v>-1707705.37</v>
      </c>
      <c r="N385" s="7">
        <v>-1707705.37</v>
      </c>
      <c r="O385" s="7">
        <v>-1707705.37</v>
      </c>
    </row>
    <row r="386" spans="1:15" x14ac:dyDescent="0.2">
      <c r="A386" s="3">
        <v>232028</v>
      </c>
      <c r="B386" s="6" t="s">
        <v>375</v>
      </c>
      <c r="C386" s="7">
        <v>-6138894.4800000004</v>
      </c>
      <c r="D386" s="7">
        <v>-6138894.4800000004</v>
      </c>
      <c r="E386" s="7">
        <v>-2000935.01</v>
      </c>
      <c r="F386" s="7">
        <v>-1817721.08</v>
      </c>
      <c r="G386" s="7">
        <v>-1817721.08</v>
      </c>
      <c r="H386" s="7">
        <v>-1816953.48</v>
      </c>
      <c r="I386" s="7">
        <v>-1441433.48</v>
      </c>
      <c r="J386" s="7">
        <v>-1441433.48</v>
      </c>
      <c r="K386" s="7">
        <v>-1441433.48</v>
      </c>
      <c r="L386" s="7">
        <v>-2152517.48</v>
      </c>
      <c r="M386" s="7">
        <v>-2152517.48</v>
      </c>
      <c r="N386" s="7">
        <v>-2152517.48</v>
      </c>
      <c r="O386" s="7">
        <v>-2152517.48</v>
      </c>
    </row>
    <row r="387" spans="1:15" x14ac:dyDescent="0.2">
      <c r="A387" s="3">
        <v>232031</v>
      </c>
      <c r="B387" s="6" t="s">
        <v>376</v>
      </c>
      <c r="C387" s="7">
        <v>0</v>
      </c>
      <c r="D387" s="7">
        <v>0</v>
      </c>
      <c r="E387" s="7">
        <v>0</v>
      </c>
      <c r="F387" s="7">
        <v>0</v>
      </c>
      <c r="G387" s="7">
        <v>0</v>
      </c>
      <c r="H387" s="7">
        <v>0</v>
      </c>
      <c r="I387" s="7">
        <v>0</v>
      </c>
      <c r="J387" s="7">
        <v>0</v>
      </c>
      <c r="K387" s="7">
        <v>0</v>
      </c>
      <c r="L387" s="7">
        <v>0</v>
      </c>
      <c r="M387" s="7">
        <v>0</v>
      </c>
      <c r="N387" s="7">
        <v>0</v>
      </c>
      <c r="O387" s="7">
        <v>0</v>
      </c>
    </row>
    <row r="388" spans="1:15" x14ac:dyDescent="0.2">
      <c r="A388" s="3">
        <v>232032</v>
      </c>
      <c r="B388" s="6" t="s">
        <v>377</v>
      </c>
      <c r="C388" s="7">
        <v>-2020263.71</v>
      </c>
      <c r="D388" s="7">
        <v>-1972278.17</v>
      </c>
      <c r="E388" s="7">
        <v>-2121561.9300000002</v>
      </c>
      <c r="F388" s="7">
        <v>-2287375.9</v>
      </c>
      <c r="G388" s="7">
        <v>-2403050.92</v>
      </c>
      <c r="H388" s="7">
        <v>-2428336.33</v>
      </c>
      <c r="I388" s="7">
        <v>-2358859.94</v>
      </c>
      <c r="J388" s="7">
        <v>-2232859.66</v>
      </c>
      <c r="K388" s="7">
        <v>-2230410.87</v>
      </c>
      <c r="L388" s="7">
        <v>-2106386.33</v>
      </c>
      <c r="M388" s="7">
        <v>-2103590.06</v>
      </c>
      <c r="N388" s="7">
        <v>-2003413.31</v>
      </c>
      <c r="O388" s="7">
        <v>-2049554.31</v>
      </c>
    </row>
    <row r="389" spans="1:15" x14ac:dyDescent="0.2">
      <c r="A389" s="3">
        <v>232040</v>
      </c>
      <c r="B389" s="6" t="s">
        <v>378</v>
      </c>
      <c r="C389" s="7">
        <v>0</v>
      </c>
      <c r="D389" s="7">
        <v>-4394000</v>
      </c>
      <c r="E389" s="7">
        <v>-7465000</v>
      </c>
      <c r="F389" s="7">
        <v>-8778000</v>
      </c>
      <c r="G389" s="7">
        <v>-8591000</v>
      </c>
      <c r="H389" s="7">
        <v>-6751000</v>
      </c>
      <c r="I389" s="7">
        <v>-4003000</v>
      </c>
      <c r="J389" s="7">
        <v>-762000</v>
      </c>
      <c r="K389" s="7">
        <v>2471000</v>
      </c>
      <c r="L389" s="7">
        <v>5330000</v>
      </c>
      <c r="M389" s="7">
        <v>6634000</v>
      </c>
      <c r="N389" s="7">
        <v>4628000</v>
      </c>
      <c r="O389" s="7">
        <v>4628000</v>
      </c>
    </row>
    <row r="390" spans="1:15" x14ac:dyDescent="0.2">
      <c r="A390" s="3">
        <v>232098</v>
      </c>
      <c r="B390" s="6" t="s">
        <v>379</v>
      </c>
      <c r="C390" s="7">
        <v>0</v>
      </c>
      <c r="D390" s="7">
        <v>0</v>
      </c>
      <c r="E390" s="7">
        <v>0</v>
      </c>
      <c r="F390" s="7">
        <v>0</v>
      </c>
      <c r="G390" s="7">
        <v>0</v>
      </c>
      <c r="H390" s="7">
        <v>0</v>
      </c>
      <c r="I390" s="7">
        <v>0</v>
      </c>
      <c r="J390" s="7">
        <v>0</v>
      </c>
      <c r="K390" s="7">
        <v>0</v>
      </c>
      <c r="L390" s="7">
        <v>0</v>
      </c>
      <c r="M390" s="7">
        <v>0</v>
      </c>
      <c r="N390" s="7">
        <v>-0.01</v>
      </c>
      <c r="O390" s="7">
        <v>0</v>
      </c>
    </row>
    <row r="391" spans="1:15" x14ac:dyDescent="0.2">
      <c r="A391" s="3">
        <v>232099</v>
      </c>
      <c r="B391" s="6" t="s">
        <v>380</v>
      </c>
      <c r="C391" s="7">
        <v>3</v>
      </c>
      <c r="D391" s="7">
        <v>0</v>
      </c>
      <c r="E391" s="7">
        <v>0</v>
      </c>
      <c r="F391" s="7">
        <v>0</v>
      </c>
      <c r="G391" s="7">
        <v>0</v>
      </c>
      <c r="H391" s="7">
        <v>0</v>
      </c>
      <c r="I391" s="7">
        <v>0</v>
      </c>
      <c r="J391" s="7">
        <v>0</v>
      </c>
      <c r="K391" s="7">
        <v>0</v>
      </c>
      <c r="L391" s="7">
        <v>0</v>
      </c>
      <c r="M391" s="7">
        <v>0</v>
      </c>
      <c r="N391" s="7">
        <v>0</v>
      </c>
      <c r="O391" s="7">
        <v>0</v>
      </c>
    </row>
    <row r="392" spans="1:15" x14ac:dyDescent="0.2">
      <c r="A392" s="3">
        <v>232100</v>
      </c>
      <c r="B392" s="6" t="s">
        <v>381</v>
      </c>
      <c r="C392" s="7">
        <v>0</v>
      </c>
      <c r="D392" s="7">
        <v>0</v>
      </c>
      <c r="E392" s="7">
        <v>0</v>
      </c>
      <c r="F392" s="7">
        <v>0</v>
      </c>
      <c r="G392" s="7">
        <v>0</v>
      </c>
      <c r="H392" s="7">
        <v>0</v>
      </c>
      <c r="I392" s="7">
        <v>0</v>
      </c>
      <c r="J392" s="7">
        <v>0</v>
      </c>
      <c r="K392" s="7">
        <v>0</v>
      </c>
      <c r="L392" s="7">
        <v>0</v>
      </c>
      <c r="M392" s="7">
        <v>0</v>
      </c>
      <c r="N392" s="7">
        <v>0</v>
      </c>
      <c r="O392" s="7">
        <v>0</v>
      </c>
    </row>
    <row r="393" spans="1:15" x14ac:dyDescent="0.2">
      <c r="A393" s="3">
        <v>232109</v>
      </c>
      <c r="B393" s="6" t="s">
        <v>379</v>
      </c>
      <c r="C393" s="7">
        <v>0</v>
      </c>
      <c r="D393" s="7">
        <v>0</v>
      </c>
      <c r="E393" s="7">
        <v>0</v>
      </c>
      <c r="F393" s="7">
        <v>0</v>
      </c>
      <c r="G393" s="7">
        <v>0</v>
      </c>
      <c r="H393" s="7">
        <v>0</v>
      </c>
      <c r="I393" s="7">
        <v>0</v>
      </c>
      <c r="J393" s="7">
        <v>0</v>
      </c>
      <c r="K393" s="7">
        <v>0</v>
      </c>
      <c r="L393" s="7">
        <v>0</v>
      </c>
      <c r="M393" s="7">
        <v>0</v>
      </c>
      <c r="N393" s="7">
        <v>0</v>
      </c>
      <c r="O393" s="7">
        <v>0</v>
      </c>
    </row>
    <row r="394" spans="1:15" x14ac:dyDescent="0.2">
      <c r="A394" s="3">
        <v>232202</v>
      </c>
      <c r="B394" s="6" t="s">
        <v>382</v>
      </c>
      <c r="C394" s="7">
        <v>-4594.93</v>
      </c>
      <c r="D394" s="7">
        <v>-4739.1400000000003</v>
      </c>
      <c r="E394" s="7">
        <v>-4739.1400000000003</v>
      </c>
      <c r="F394" s="7">
        <v>-6169.64</v>
      </c>
      <c r="G394" s="7">
        <v>-5667.36</v>
      </c>
      <c r="H394" s="7">
        <v>-18095.61</v>
      </c>
      <c r="I394" s="7">
        <v>-16812.310000000001</v>
      </c>
      <c r="J394" s="7">
        <v>-6672.54</v>
      </c>
      <c r="K394" s="7">
        <v>-6643.74</v>
      </c>
      <c r="L394" s="7">
        <v>-6740.68</v>
      </c>
      <c r="M394" s="7">
        <v>-19026.62</v>
      </c>
      <c r="N394" s="7">
        <v>-18304.990000000002</v>
      </c>
      <c r="O394" s="7">
        <v>-7111.79</v>
      </c>
    </row>
    <row r="395" spans="1:15" x14ac:dyDescent="0.2">
      <c r="A395" s="3">
        <v>232211</v>
      </c>
      <c r="B395" s="6" t="s">
        <v>383</v>
      </c>
      <c r="C395" s="7">
        <v>-393.71</v>
      </c>
      <c r="D395" s="7">
        <v>-393.71</v>
      </c>
      <c r="E395" s="7">
        <v>-393.71</v>
      </c>
      <c r="F395" s="7">
        <v>-393.71</v>
      </c>
      <c r="G395" s="7">
        <v>28715.24</v>
      </c>
      <c r="H395" s="7">
        <v>44.3</v>
      </c>
      <c r="I395" s="7">
        <v>238.3</v>
      </c>
      <c r="J395" s="7">
        <v>28763.75</v>
      </c>
      <c r="K395" s="7">
        <v>28812.25</v>
      </c>
      <c r="L395" s="7">
        <v>28812.25</v>
      </c>
      <c r="M395" s="7">
        <v>-163.71</v>
      </c>
      <c r="N395" s="7">
        <v>-912.89</v>
      </c>
      <c r="O395" s="7">
        <v>28812.25</v>
      </c>
    </row>
    <row r="396" spans="1:15" x14ac:dyDescent="0.2">
      <c r="A396" s="3">
        <v>232212</v>
      </c>
      <c r="B396" s="6" t="s">
        <v>384</v>
      </c>
      <c r="C396" s="7">
        <v>0</v>
      </c>
      <c r="D396" s="7">
        <v>0</v>
      </c>
      <c r="E396" s="7">
        <v>0</v>
      </c>
      <c r="F396" s="7">
        <v>0</v>
      </c>
      <c r="G396" s="7">
        <v>0</v>
      </c>
      <c r="H396" s="7">
        <v>0</v>
      </c>
      <c r="I396" s="7">
        <v>0</v>
      </c>
      <c r="J396" s="7">
        <v>0</v>
      </c>
      <c r="K396" s="7">
        <v>0</v>
      </c>
      <c r="L396" s="7">
        <v>0</v>
      </c>
      <c r="M396" s="7">
        <v>0</v>
      </c>
      <c r="N396" s="7">
        <v>0</v>
      </c>
      <c r="O396" s="7">
        <v>0</v>
      </c>
    </row>
    <row r="397" spans="1:15" x14ac:dyDescent="0.2">
      <c r="A397" s="3">
        <v>232213</v>
      </c>
      <c r="B397" s="6" t="s">
        <v>385</v>
      </c>
      <c r="C397" s="7">
        <v>-235.37</v>
      </c>
      <c r="D397" s="7">
        <v>-59630.62</v>
      </c>
      <c r="E397" s="7">
        <v>-59630.62</v>
      </c>
      <c r="F397" s="7">
        <v>-58724.12</v>
      </c>
      <c r="G397" s="7">
        <v>-58300.62</v>
      </c>
      <c r="H397" s="7">
        <v>-137230.06</v>
      </c>
      <c r="I397" s="7">
        <v>-137034.62</v>
      </c>
      <c r="J397" s="7">
        <v>-56318.62</v>
      </c>
      <c r="K397" s="7">
        <v>-57038.62</v>
      </c>
      <c r="L397" s="7">
        <v>-57015.12</v>
      </c>
      <c r="M397" s="7">
        <v>-134922.62</v>
      </c>
      <c r="N397" s="7">
        <v>-133883.12</v>
      </c>
      <c r="O397" s="7">
        <v>-57127.12</v>
      </c>
    </row>
    <row r="398" spans="1:15" x14ac:dyDescent="0.2">
      <c r="A398" s="3">
        <v>232217</v>
      </c>
      <c r="B398" s="6" t="s">
        <v>386</v>
      </c>
      <c r="C398" s="7">
        <v>-950</v>
      </c>
      <c r="D398" s="7">
        <v>-950</v>
      </c>
      <c r="E398" s="7">
        <v>-950</v>
      </c>
      <c r="F398" s="7">
        <v>-950</v>
      </c>
      <c r="G398" s="7">
        <v>-950</v>
      </c>
      <c r="H398" s="7">
        <v>-950</v>
      </c>
      <c r="I398" s="7">
        <v>-950</v>
      </c>
      <c r="J398" s="7">
        <v>-950</v>
      </c>
      <c r="K398" s="7">
        <v>-950</v>
      </c>
      <c r="L398" s="7">
        <v>-950</v>
      </c>
      <c r="M398" s="7">
        <v>-950</v>
      </c>
      <c r="N398" s="7">
        <v>-950</v>
      </c>
      <c r="O398" s="7">
        <v>-950</v>
      </c>
    </row>
    <row r="399" spans="1:15" x14ac:dyDescent="0.2">
      <c r="A399" s="3">
        <v>232218</v>
      </c>
      <c r="B399" s="6" t="s">
        <v>387</v>
      </c>
      <c r="C399" s="7">
        <v>-209.16</v>
      </c>
      <c r="D399" s="7">
        <v>-209.16</v>
      </c>
      <c r="E399" s="7">
        <v>-202.53</v>
      </c>
      <c r="F399" s="7">
        <v>-202.53</v>
      </c>
      <c r="G399" s="7">
        <v>-202.53</v>
      </c>
      <c r="H399" s="7">
        <v>-202.53</v>
      </c>
      <c r="I399" s="7">
        <v>-202.53</v>
      </c>
      <c r="J399" s="7">
        <v>-202.53</v>
      </c>
      <c r="K399" s="7">
        <v>-202.53</v>
      </c>
      <c r="L399" s="7">
        <v>-202.53</v>
      </c>
      <c r="M399" s="7">
        <v>-202.53</v>
      </c>
      <c r="N399" s="7">
        <v>-202.53</v>
      </c>
      <c r="O399" s="7">
        <v>-202.53</v>
      </c>
    </row>
    <row r="400" spans="1:15" x14ac:dyDescent="0.2">
      <c r="A400" s="3">
        <v>232219</v>
      </c>
      <c r="B400" s="6" t="s">
        <v>388</v>
      </c>
      <c r="C400" s="7">
        <v>-198284.04</v>
      </c>
      <c r="D400" s="7">
        <v>-202662.28</v>
      </c>
      <c r="E400" s="7">
        <v>-960448.7</v>
      </c>
      <c r="F400" s="7">
        <v>-200027.61</v>
      </c>
      <c r="G400" s="7">
        <v>-192900.98</v>
      </c>
      <c r="H400" s="7">
        <v>-367184.7</v>
      </c>
      <c r="I400" s="7">
        <v>-973.03</v>
      </c>
      <c r="J400" s="7">
        <v>-195572.88</v>
      </c>
      <c r="K400" s="7">
        <v>-194463.14</v>
      </c>
      <c r="L400" s="7">
        <v>-195446.55</v>
      </c>
      <c r="M400" s="7">
        <v>-349977.17</v>
      </c>
      <c r="N400" s="7">
        <v>-337152.63</v>
      </c>
      <c r="O400" s="7">
        <v>-350134.75</v>
      </c>
    </row>
    <row r="401" spans="1:15" x14ac:dyDescent="0.2">
      <c r="A401" s="3">
        <v>232220</v>
      </c>
      <c r="B401" s="6" t="s">
        <v>389</v>
      </c>
      <c r="C401" s="7">
        <v>-2423.1</v>
      </c>
      <c r="D401" s="7">
        <v>-4387.1000000000004</v>
      </c>
      <c r="E401" s="7">
        <v>-2447.1</v>
      </c>
      <c r="F401" s="7">
        <v>-2473.1</v>
      </c>
      <c r="G401" s="7">
        <v>-2481.1</v>
      </c>
      <c r="H401" s="7">
        <v>-2993.1</v>
      </c>
      <c r="I401" s="7">
        <v>-2977.1</v>
      </c>
      <c r="J401" s="7">
        <v>-2476</v>
      </c>
      <c r="K401" s="7">
        <v>-2494</v>
      </c>
      <c r="L401" s="7">
        <v>-2542</v>
      </c>
      <c r="M401" s="7">
        <v>-2980</v>
      </c>
      <c r="N401" s="7">
        <v>-3026</v>
      </c>
      <c r="O401" s="7">
        <v>-2520</v>
      </c>
    </row>
    <row r="402" spans="1:15" x14ac:dyDescent="0.2">
      <c r="A402" s="3">
        <v>232221</v>
      </c>
      <c r="B402" s="6" t="s">
        <v>390</v>
      </c>
      <c r="C402" s="7">
        <v>-1943.35</v>
      </c>
      <c r="D402" s="7">
        <v>-2028.76</v>
      </c>
      <c r="E402" s="7">
        <v>-2028.76</v>
      </c>
      <c r="F402" s="7">
        <v>-1949.59</v>
      </c>
      <c r="G402" s="7">
        <v>-1949.59</v>
      </c>
      <c r="H402" s="7">
        <v>-2539.81</v>
      </c>
      <c r="I402" s="7">
        <v>-2511.85</v>
      </c>
      <c r="J402" s="7">
        <v>-1954.59</v>
      </c>
      <c r="K402" s="7">
        <v>-1934.59</v>
      </c>
      <c r="L402" s="7">
        <v>-1934.59</v>
      </c>
      <c r="M402" s="7">
        <v>-2523.2600000000002</v>
      </c>
      <c r="N402" s="7">
        <v>-2533.2600000000002</v>
      </c>
      <c r="O402" s="7">
        <v>-2790.21</v>
      </c>
    </row>
    <row r="403" spans="1:15" x14ac:dyDescent="0.2">
      <c r="A403" s="3">
        <v>232222</v>
      </c>
      <c r="B403" s="6" t="s">
        <v>391</v>
      </c>
      <c r="C403" s="7">
        <v>-586.29</v>
      </c>
      <c r="D403" s="7">
        <v>-590.45000000000005</v>
      </c>
      <c r="E403" s="7">
        <v>-590.45000000000005</v>
      </c>
      <c r="F403" s="7">
        <v>-544.62</v>
      </c>
      <c r="G403" s="7">
        <v>-544.62</v>
      </c>
      <c r="H403" s="7">
        <v>-687.04</v>
      </c>
      <c r="I403" s="7">
        <v>-687.04</v>
      </c>
      <c r="J403" s="7">
        <v>-549.62</v>
      </c>
      <c r="K403" s="7">
        <v>-529.62</v>
      </c>
      <c r="L403" s="7">
        <v>-532.12</v>
      </c>
      <c r="M403" s="7">
        <v>-661.41</v>
      </c>
      <c r="N403" s="7">
        <v>-663.91</v>
      </c>
      <c r="O403" s="7">
        <v>-522.80999999999995</v>
      </c>
    </row>
    <row r="404" spans="1:15" x14ac:dyDescent="0.2">
      <c r="A404" s="3">
        <v>232223</v>
      </c>
      <c r="B404" s="6" t="s">
        <v>392</v>
      </c>
      <c r="C404" s="7">
        <v>635.25</v>
      </c>
      <c r="D404" s="7">
        <v>696.92</v>
      </c>
      <c r="E404" s="7">
        <v>696.92</v>
      </c>
      <c r="F404" s="7">
        <v>705.25</v>
      </c>
      <c r="G404" s="7">
        <v>695.25</v>
      </c>
      <c r="H404" s="7">
        <v>640.66</v>
      </c>
      <c r="I404" s="7">
        <v>640.66</v>
      </c>
      <c r="J404" s="7">
        <v>709</v>
      </c>
      <c r="K404" s="7">
        <v>709</v>
      </c>
      <c r="L404" s="7">
        <v>709</v>
      </c>
      <c r="M404" s="7">
        <v>643.79</v>
      </c>
      <c r="N404" s="7">
        <v>643.79</v>
      </c>
      <c r="O404" s="7">
        <v>588.62</v>
      </c>
    </row>
    <row r="405" spans="1:15" x14ac:dyDescent="0.2">
      <c r="A405" s="3">
        <v>232230</v>
      </c>
      <c r="B405" s="6" t="s">
        <v>393</v>
      </c>
      <c r="C405" s="7">
        <v>0</v>
      </c>
      <c r="D405" s="7">
        <v>0</v>
      </c>
      <c r="E405" s="7">
        <v>0</v>
      </c>
      <c r="F405" s="7">
        <v>0</v>
      </c>
      <c r="G405" s="7">
        <v>0</v>
      </c>
      <c r="H405" s="7">
        <v>0</v>
      </c>
      <c r="I405" s="7">
        <v>0</v>
      </c>
      <c r="J405" s="7">
        <v>0</v>
      </c>
      <c r="K405" s="7">
        <v>0</v>
      </c>
      <c r="L405" s="7">
        <v>0</v>
      </c>
      <c r="M405" s="7">
        <v>0</v>
      </c>
      <c r="N405" s="7">
        <v>0</v>
      </c>
      <c r="O405" s="7">
        <v>0</v>
      </c>
    </row>
    <row r="406" spans="1:15" x14ac:dyDescent="0.2">
      <c r="A406" s="3">
        <v>232232</v>
      </c>
      <c r="B406" s="6" t="s">
        <v>394</v>
      </c>
      <c r="C406" s="7">
        <v>-9060580.4600000009</v>
      </c>
      <c r="D406" s="7">
        <v>-4095698.11</v>
      </c>
      <c r="E406" s="7">
        <v>-2473966.65</v>
      </c>
      <c r="F406" s="7">
        <v>-1203271.8600000001</v>
      </c>
      <c r="G406" s="7">
        <v>-618946.68000000005</v>
      </c>
      <c r="H406" s="7">
        <v>-662383.18000000005</v>
      </c>
      <c r="I406" s="7">
        <v>-1598981.41</v>
      </c>
      <c r="J406" s="7">
        <v>-3286047.08</v>
      </c>
      <c r="K406" s="7">
        <v>-6279394.7800000003</v>
      </c>
      <c r="L406" s="7">
        <v>-10190706.26</v>
      </c>
      <c r="M406" s="7">
        <v>-12954229.74</v>
      </c>
      <c r="N406" s="7">
        <v>-12195048.24</v>
      </c>
      <c r="O406" s="7">
        <v>-12195048.24</v>
      </c>
    </row>
    <row r="407" spans="1:15" x14ac:dyDescent="0.2">
      <c r="A407" s="3">
        <v>232233</v>
      </c>
      <c r="B407" s="6" t="s">
        <v>395</v>
      </c>
      <c r="C407" s="7">
        <v>-47669144.280000001</v>
      </c>
      <c r="D407" s="7">
        <v>-48798505.259999998</v>
      </c>
      <c r="E407" s="7">
        <v>-48047655.109999999</v>
      </c>
      <c r="F407" s="7">
        <v>-42076351.829999998</v>
      </c>
      <c r="G407" s="7">
        <v>-36341494.659999996</v>
      </c>
      <c r="H407" s="7">
        <v>-25701636.710000001</v>
      </c>
      <c r="I407" s="7">
        <v>-23663662.5</v>
      </c>
      <c r="J407" s="7">
        <v>-27302413.289999999</v>
      </c>
      <c r="K407" s="7">
        <v>-21320819.719999999</v>
      </c>
      <c r="L407" s="7">
        <v>-23709355.670000002</v>
      </c>
      <c r="M407" s="7">
        <v>-33252273.27</v>
      </c>
      <c r="N407" s="7">
        <v>-35464105.579999998</v>
      </c>
      <c r="O407" s="7">
        <v>111051810.43000001</v>
      </c>
    </row>
    <row r="408" spans="1:15" x14ac:dyDescent="0.2">
      <c r="A408" s="3">
        <v>232234</v>
      </c>
      <c r="B408" s="6" t="s">
        <v>396</v>
      </c>
      <c r="C408" s="7">
        <v>0</v>
      </c>
      <c r="D408" s="7">
        <v>0</v>
      </c>
      <c r="E408" s="7">
        <v>0</v>
      </c>
      <c r="F408" s="7">
        <v>0</v>
      </c>
      <c r="G408" s="7">
        <v>0</v>
      </c>
      <c r="H408" s="7">
        <v>0</v>
      </c>
      <c r="I408" s="7">
        <v>0</v>
      </c>
      <c r="J408" s="7">
        <v>0</v>
      </c>
      <c r="K408" s="7">
        <v>0</v>
      </c>
      <c r="L408" s="7">
        <v>0</v>
      </c>
      <c r="M408" s="7">
        <v>0</v>
      </c>
      <c r="N408" s="7">
        <v>0</v>
      </c>
      <c r="O408" s="7">
        <v>0</v>
      </c>
    </row>
    <row r="409" spans="1:15" x14ac:dyDescent="0.2">
      <c r="A409" s="3">
        <v>232235</v>
      </c>
      <c r="B409" s="6" t="s">
        <v>397</v>
      </c>
      <c r="C409" s="7">
        <v>-292738.90999999997</v>
      </c>
      <c r="D409" s="7">
        <v>-240058.59</v>
      </c>
      <c r="E409" s="7">
        <v>691781.66</v>
      </c>
      <c r="F409" s="7">
        <v>364499.14</v>
      </c>
      <c r="G409" s="7">
        <v>-55225.279999999999</v>
      </c>
      <c r="H409" s="7">
        <v>-104187.42</v>
      </c>
      <c r="I409" s="7">
        <v>207707.4</v>
      </c>
      <c r="J409" s="7">
        <v>-367082.86</v>
      </c>
      <c r="K409" s="7">
        <v>26304.959999999999</v>
      </c>
      <c r="L409" s="7">
        <v>201126.42</v>
      </c>
      <c r="M409" s="7">
        <v>146431.85</v>
      </c>
      <c r="N409" s="7">
        <v>128970.91</v>
      </c>
      <c r="O409" s="7">
        <v>128970.91</v>
      </c>
    </row>
    <row r="410" spans="1:15" x14ac:dyDescent="0.2">
      <c r="A410" s="3">
        <v>232239</v>
      </c>
      <c r="B410" s="6" t="s">
        <v>398</v>
      </c>
      <c r="C410" s="7">
        <v>0</v>
      </c>
      <c r="D410" s="7">
        <v>0</v>
      </c>
      <c r="E410" s="7">
        <v>0</v>
      </c>
      <c r="F410" s="7">
        <v>0</v>
      </c>
      <c r="G410" s="7">
        <v>0</v>
      </c>
      <c r="H410" s="7">
        <v>0</v>
      </c>
      <c r="I410" s="7">
        <v>0</v>
      </c>
      <c r="J410" s="7">
        <v>0</v>
      </c>
      <c r="K410" s="7">
        <v>0</v>
      </c>
      <c r="L410" s="7">
        <v>0</v>
      </c>
      <c r="M410" s="7">
        <v>0</v>
      </c>
      <c r="N410" s="7">
        <v>0</v>
      </c>
      <c r="O410" s="7">
        <v>0</v>
      </c>
    </row>
    <row r="411" spans="1:15" x14ac:dyDescent="0.2">
      <c r="A411" s="3">
        <v>232242</v>
      </c>
      <c r="B411" s="6" t="s">
        <v>399</v>
      </c>
      <c r="C411" s="7">
        <v>-610.69000000000005</v>
      </c>
      <c r="D411" s="7">
        <v>-574.02</v>
      </c>
      <c r="E411" s="7">
        <v>-576.87</v>
      </c>
      <c r="F411" s="7">
        <v>-576.87</v>
      </c>
      <c r="G411" s="7">
        <v>-586.87</v>
      </c>
      <c r="H411" s="7">
        <v>-672.02</v>
      </c>
      <c r="I411" s="7">
        <v>-672.02</v>
      </c>
      <c r="J411" s="7">
        <v>-580.62</v>
      </c>
      <c r="K411" s="7">
        <v>-580.62</v>
      </c>
      <c r="L411" s="7">
        <v>-583.12</v>
      </c>
      <c r="M411" s="7">
        <v>-666.39</v>
      </c>
      <c r="N411" s="7">
        <v>-668.89</v>
      </c>
      <c r="O411" s="7">
        <v>-882.26</v>
      </c>
    </row>
    <row r="412" spans="1:15" x14ac:dyDescent="0.2">
      <c r="A412" s="3">
        <v>232249</v>
      </c>
      <c r="B412" s="6" t="s">
        <v>388</v>
      </c>
      <c r="C412" s="7">
        <v>1554.63</v>
      </c>
      <c r="D412" s="7">
        <v>1554.63</v>
      </c>
      <c r="E412" s="7">
        <v>1554.63</v>
      </c>
      <c r="F412" s="7">
        <v>1554.63</v>
      </c>
      <c r="G412" s="7">
        <v>1554.63</v>
      </c>
      <c r="H412" s="7">
        <v>1554.63</v>
      </c>
      <c r="I412" s="7">
        <v>1554.63</v>
      </c>
      <c r="J412" s="7">
        <v>1554.63</v>
      </c>
      <c r="K412" s="7">
        <v>1554.63</v>
      </c>
      <c r="L412" s="7">
        <v>1554.63</v>
      </c>
      <c r="M412" s="7">
        <v>1554.63</v>
      </c>
      <c r="N412" s="7">
        <v>1554.63</v>
      </c>
      <c r="O412" s="7">
        <v>1554.63</v>
      </c>
    </row>
    <row r="413" spans="1:15" x14ac:dyDescent="0.2">
      <c r="A413" s="3">
        <v>232400</v>
      </c>
      <c r="B413" s="6" t="s">
        <v>400</v>
      </c>
      <c r="C413" s="7">
        <v>-102894.17</v>
      </c>
      <c r="D413" s="7">
        <v>-104176.43</v>
      </c>
      <c r="E413" s="7">
        <v>-116949.45</v>
      </c>
      <c r="F413" s="7">
        <v>-25508.09</v>
      </c>
      <c r="G413" s="7">
        <v>-38035.730000000003</v>
      </c>
      <c r="H413" s="7">
        <v>-48426.27</v>
      </c>
      <c r="I413" s="7">
        <v>-60526.49</v>
      </c>
      <c r="J413" s="7">
        <v>-72626.710000000006</v>
      </c>
      <c r="K413" s="7">
        <v>-48955.42</v>
      </c>
      <c r="L413" s="7">
        <v>-61971.63</v>
      </c>
      <c r="M413" s="7">
        <v>-71987.839999999997</v>
      </c>
      <c r="N413" s="7">
        <v>-85004.05</v>
      </c>
      <c r="O413" s="7">
        <v>-54486.93</v>
      </c>
    </row>
    <row r="414" spans="1:15" x14ac:dyDescent="0.2">
      <c r="A414" s="3">
        <v>232450</v>
      </c>
      <c r="B414" s="6" t="s">
        <v>401</v>
      </c>
      <c r="C414" s="7">
        <v>-149744</v>
      </c>
      <c r="D414" s="7">
        <v>-149744</v>
      </c>
      <c r="E414" s="7">
        <v>-149744</v>
      </c>
      <c r="F414" s="7">
        <v>-105098</v>
      </c>
      <c r="G414" s="7">
        <v>-105098</v>
      </c>
      <c r="H414" s="7">
        <v>-105098</v>
      </c>
      <c r="I414" s="7">
        <v>-147514</v>
      </c>
      <c r="J414" s="7">
        <v>-147514</v>
      </c>
      <c r="K414" s="7">
        <v>-147514</v>
      </c>
      <c r="L414" s="7">
        <v>-128736</v>
      </c>
      <c r="M414" s="7">
        <v>-128736</v>
      </c>
      <c r="N414" s="7">
        <v>-128736</v>
      </c>
      <c r="O414" s="7">
        <v>-158758</v>
      </c>
    </row>
    <row r="415" spans="1:15" x14ac:dyDescent="0.2">
      <c r="A415" s="3">
        <v>232666</v>
      </c>
      <c r="B415" s="6" t="s">
        <v>402</v>
      </c>
      <c r="C415" s="7">
        <v>0</v>
      </c>
      <c r="D415" s="7">
        <v>0</v>
      </c>
      <c r="E415" s="7">
        <v>0</v>
      </c>
      <c r="F415" s="7">
        <v>0</v>
      </c>
      <c r="G415" s="7">
        <v>0</v>
      </c>
      <c r="H415" s="7">
        <v>0</v>
      </c>
      <c r="I415" s="7">
        <v>0</v>
      </c>
      <c r="J415" s="7">
        <v>0</v>
      </c>
      <c r="K415" s="7">
        <v>0</v>
      </c>
      <c r="L415" s="7">
        <v>0</v>
      </c>
      <c r="M415" s="7">
        <v>0</v>
      </c>
      <c r="N415" s="7">
        <v>0</v>
      </c>
      <c r="O415" s="7">
        <v>0</v>
      </c>
    </row>
    <row r="416" spans="1:15" x14ac:dyDescent="0.2">
      <c r="A416" s="3">
        <v>232999</v>
      </c>
      <c r="B416" s="6" t="s">
        <v>403</v>
      </c>
      <c r="C416" s="7">
        <v>-1636597.97</v>
      </c>
      <c r="D416" s="7">
        <v>-4692043.7</v>
      </c>
      <c r="E416" s="7">
        <v>-1521502.85</v>
      </c>
      <c r="F416" s="7">
        <v>-1544440.78</v>
      </c>
      <c r="G416" s="7">
        <v>0</v>
      </c>
      <c r="H416" s="7">
        <v>-1899298.42</v>
      </c>
      <c r="I416" s="7">
        <v>-2185367.11</v>
      </c>
      <c r="J416" s="7">
        <v>-1115207.99</v>
      </c>
      <c r="K416" s="7">
        <v>-3223620.27</v>
      </c>
      <c r="L416" s="7">
        <v>0</v>
      </c>
      <c r="M416" s="7">
        <v>0</v>
      </c>
      <c r="N416" s="7">
        <v>-108056.93</v>
      </c>
      <c r="O416" s="7">
        <v>-108056.93</v>
      </c>
    </row>
    <row r="417" spans="1:15" x14ac:dyDescent="0.2">
      <c r="A417" s="3">
        <v>241001</v>
      </c>
      <c r="B417" s="6" t="s">
        <v>404</v>
      </c>
      <c r="C417" s="7">
        <v>-284068.34999999998</v>
      </c>
      <c r="D417" s="7">
        <v>-292178.28000000003</v>
      </c>
      <c r="E417" s="7">
        <v>-1880237.66</v>
      </c>
      <c r="F417" s="7">
        <v>-405783.03</v>
      </c>
      <c r="G417" s="7">
        <v>-409099.46</v>
      </c>
      <c r="H417" s="7">
        <v>-550414.49</v>
      </c>
      <c r="I417" s="7">
        <v>-565983.43999999994</v>
      </c>
      <c r="J417" s="7">
        <v>-572909.16</v>
      </c>
      <c r="K417" s="7">
        <v>-423498.38</v>
      </c>
      <c r="L417" s="7">
        <v>-433019.55</v>
      </c>
      <c r="M417" s="7">
        <v>-604927.5</v>
      </c>
      <c r="N417" s="7">
        <v>-634814.18999999994</v>
      </c>
      <c r="O417" s="7">
        <v>-623481.15</v>
      </c>
    </row>
    <row r="418" spans="1:15" x14ac:dyDescent="0.2">
      <c r="A418" s="3">
        <v>241002</v>
      </c>
      <c r="B418" s="6" t="s">
        <v>405</v>
      </c>
      <c r="C418" s="7">
        <v>-352271.27</v>
      </c>
      <c r="D418" s="7">
        <v>-428655.99</v>
      </c>
      <c r="E418" s="7">
        <v>-841921.77</v>
      </c>
      <c r="F418" s="7">
        <v>-763199.58</v>
      </c>
      <c r="G418" s="7">
        <v>-847656.11</v>
      </c>
      <c r="H418" s="7">
        <v>-1141340</v>
      </c>
      <c r="I418" s="7">
        <v>-1226757.3400000001</v>
      </c>
      <c r="J418" s="7">
        <v>-1309238.03</v>
      </c>
      <c r="K418" s="7">
        <v>-1327917.58</v>
      </c>
      <c r="L418" s="7">
        <v>-1410148.68</v>
      </c>
      <c r="M418" s="7">
        <v>-1576321.4</v>
      </c>
      <c r="N418" s="7">
        <v>-1667832.77</v>
      </c>
      <c r="O418" s="7">
        <v>-1777581.27</v>
      </c>
    </row>
    <row r="419" spans="1:15" x14ac:dyDescent="0.2">
      <c r="A419" s="3">
        <v>241003</v>
      </c>
      <c r="B419" s="6" t="s">
        <v>406</v>
      </c>
      <c r="C419" s="7">
        <v>21127.99</v>
      </c>
      <c r="D419" s="7">
        <v>65258.84</v>
      </c>
      <c r="E419" s="7">
        <v>-458504.37</v>
      </c>
      <c r="F419" s="7">
        <v>36063.360000000001</v>
      </c>
      <c r="G419" s="7">
        <v>36345.17</v>
      </c>
      <c r="H419" s="7">
        <v>-41541.019999999997</v>
      </c>
      <c r="I419" s="7">
        <v>-44721.25</v>
      </c>
      <c r="J419" s="7">
        <v>-45726.66</v>
      </c>
      <c r="K419" s="7">
        <v>39868.61</v>
      </c>
      <c r="L419" s="7">
        <v>38073.81</v>
      </c>
      <c r="M419" s="7">
        <v>-50368.43</v>
      </c>
      <c r="N419" s="7">
        <v>-59264.55</v>
      </c>
      <c r="O419" s="7">
        <v>-40181.480000000003</v>
      </c>
    </row>
    <row r="420" spans="1:15" x14ac:dyDescent="0.2">
      <c r="A420" s="3">
        <v>241006</v>
      </c>
      <c r="B420" s="6" t="s">
        <v>407</v>
      </c>
      <c r="C420" s="7">
        <v>-123130.46</v>
      </c>
      <c r="D420" s="7">
        <v>-122897.94</v>
      </c>
      <c r="E420" s="7">
        <v>-122579.96</v>
      </c>
      <c r="F420" s="7">
        <v>-123837.06</v>
      </c>
      <c r="G420" s="7">
        <v>-123334.33</v>
      </c>
      <c r="H420" s="7">
        <v>-123361.75</v>
      </c>
      <c r="I420" s="7">
        <v>-122941.88</v>
      </c>
      <c r="J420" s="7">
        <v>-122734.99</v>
      </c>
      <c r="K420" s="7">
        <v>-123417.92</v>
      </c>
      <c r="L420" s="7">
        <v>-121833.72</v>
      </c>
      <c r="M420" s="7">
        <v>-122046.14</v>
      </c>
      <c r="N420" s="7">
        <v>-122290.95</v>
      </c>
      <c r="O420" s="7">
        <v>-122178.12</v>
      </c>
    </row>
    <row r="421" spans="1:15" x14ac:dyDescent="0.2">
      <c r="A421" s="3">
        <v>241007</v>
      </c>
      <c r="B421" s="6" t="s">
        <v>408</v>
      </c>
      <c r="C421" s="7">
        <v>-51492.52</v>
      </c>
      <c r="D421" s="7">
        <v>-57955.25</v>
      </c>
      <c r="E421" s="7">
        <v>-57697.23</v>
      </c>
      <c r="F421" s="7">
        <v>-58320.87</v>
      </c>
      <c r="G421" s="7">
        <v>-57856.56</v>
      </c>
      <c r="H421" s="7">
        <v>-57090.87</v>
      </c>
      <c r="I421" s="7">
        <v>-57565.18</v>
      </c>
      <c r="J421" s="7">
        <v>-57540.639999999999</v>
      </c>
      <c r="K421" s="7">
        <v>-57899.67</v>
      </c>
      <c r="L421" s="7">
        <v>-56913.919999999998</v>
      </c>
      <c r="M421" s="7">
        <v>-57069.47</v>
      </c>
      <c r="N421" s="7">
        <v>-57203.58</v>
      </c>
      <c r="O421" s="7">
        <v>-57016.65</v>
      </c>
    </row>
    <row r="422" spans="1:15" x14ac:dyDescent="0.2">
      <c r="A422" s="3">
        <v>241011</v>
      </c>
      <c r="B422" s="6" t="s">
        <v>404</v>
      </c>
      <c r="C422" s="7">
        <v>4188.03</v>
      </c>
      <c r="D422" s="7">
        <v>4188.03</v>
      </c>
      <c r="E422" s="7">
        <v>4188.03</v>
      </c>
      <c r="F422" s="7">
        <v>4188.03</v>
      </c>
      <c r="G422" s="7">
        <v>4188.03</v>
      </c>
      <c r="H422" s="7">
        <v>4188.03</v>
      </c>
      <c r="I422" s="7">
        <v>4188.03</v>
      </c>
      <c r="J422" s="7">
        <v>4188.03</v>
      </c>
      <c r="K422" s="7">
        <v>4188.03</v>
      </c>
      <c r="L422" s="7">
        <v>4188.03</v>
      </c>
      <c r="M422" s="7">
        <v>4188.03</v>
      </c>
      <c r="N422" s="7">
        <v>4188.03</v>
      </c>
      <c r="O422" s="7">
        <v>4188.03</v>
      </c>
    </row>
    <row r="423" spans="1:15" x14ac:dyDescent="0.2">
      <c r="A423" s="3">
        <v>241012</v>
      </c>
      <c r="B423" s="6" t="s">
        <v>405</v>
      </c>
      <c r="C423" s="7">
        <v>511.23</v>
      </c>
      <c r="D423" s="7">
        <v>511.23</v>
      </c>
      <c r="E423" s="7">
        <v>511.23</v>
      </c>
      <c r="F423" s="7">
        <v>511.23</v>
      </c>
      <c r="G423" s="7">
        <v>511.23</v>
      </c>
      <c r="H423" s="7">
        <v>511.23</v>
      </c>
      <c r="I423" s="7">
        <v>511.23</v>
      </c>
      <c r="J423" s="7">
        <v>511.23</v>
      </c>
      <c r="K423" s="7">
        <v>511.23</v>
      </c>
      <c r="L423" s="7">
        <v>511.23</v>
      </c>
      <c r="M423" s="7">
        <v>511.23</v>
      </c>
      <c r="N423" s="7">
        <v>511.23</v>
      </c>
      <c r="O423" s="7">
        <v>511.23</v>
      </c>
    </row>
    <row r="424" spans="1:15" x14ac:dyDescent="0.2">
      <c r="A424" s="3">
        <v>241013</v>
      </c>
      <c r="B424" s="6" t="s">
        <v>406</v>
      </c>
      <c r="C424" s="7">
        <v>1290.6099999999999</v>
      </c>
      <c r="D424" s="7">
        <v>1290.6099999999999</v>
      </c>
      <c r="E424" s="7">
        <v>1290.6099999999999</v>
      </c>
      <c r="F424" s="7">
        <v>1290.6099999999999</v>
      </c>
      <c r="G424" s="7">
        <v>1290.6099999999999</v>
      </c>
      <c r="H424" s="7">
        <v>1290.6099999999999</v>
      </c>
      <c r="I424" s="7">
        <v>1290.6099999999999</v>
      </c>
      <c r="J424" s="7">
        <v>1290.6099999999999</v>
      </c>
      <c r="K424" s="7">
        <v>1290.6099999999999</v>
      </c>
      <c r="L424" s="7">
        <v>1290.6099999999999</v>
      </c>
      <c r="M424" s="7">
        <v>1290.6099999999999</v>
      </c>
      <c r="N424" s="7">
        <v>1290.6099999999999</v>
      </c>
      <c r="O424" s="7">
        <v>1290.6099999999999</v>
      </c>
    </row>
    <row r="425" spans="1:15" x14ac:dyDescent="0.2">
      <c r="A425" s="3">
        <v>241023</v>
      </c>
      <c r="B425" s="6" t="s">
        <v>409</v>
      </c>
      <c r="C425" s="7">
        <v>0</v>
      </c>
      <c r="D425" s="7">
        <v>0</v>
      </c>
      <c r="E425" s="7">
        <v>0</v>
      </c>
      <c r="F425" s="7">
        <v>0</v>
      </c>
      <c r="G425" s="7">
        <v>0</v>
      </c>
      <c r="H425" s="7">
        <v>0</v>
      </c>
      <c r="I425" s="7">
        <v>0</v>
      </c>
      <c r="J425" s="7">
        <v>0</v>
      </c>
      <c r="K425" s="7">
        <v>0</v>
      </c>
      <c r="L425" s="7">
        <v>0</v>
      </c>
      <c r="M425" s="7">
        <v>0</v>
      </c>
      <c r="N425" s="7">
        <v>0</v>
      </c>
      <c r="O425" s="7">
        <v>0</v>
      </c>
    </row>
    <row r="426" spans="1:15" x14ac:dyDescent="0.2">
      <c r="A426" s="3">
        <v>241030</v>
      </c>
      <c r="B426" s="6" t="s">
        <v>410</v>
      </c>
      <c r="C426" s="7">
        <v>0</v>
      </c>
      <c r="D426" s="7">
        <v>0</v>
      </c>
      <c r="E426" s="7">
        <v>0</v>
      </c>
      <c r="F426" s="7">
        <v>0</v>
      </c>
      <c r="G426" s="7">
        <v>0</v>
      </c>
      <c r="H426" s="7">
        <v>0</v>
      </c>
      <c r="I426" s="7">
        <v>0</v>
      </c>
      <c r="J426" s="7">
        <v>0</v>
      </c>
      <c r="K426" s="7">
        <v>0</v>
      </c>
      <c r="L426" s="7">
        <v>0</v>
      </c>
      <c r="M426" s="7">
        <v>0</v>
      </c>
      <c r="N426" s="7">
        <v>0</v>
      </c>
      <c r="O426" s="7">
        <v>0</v>
      </c>
    </row>
    <row r="427" spans="1:15" x14ac:dyDescent="0.2">
      <c r="A427" s="3">
        <v>241031</v>
      </c>
      <c r="B427" s="6" t="s">
        <v>411</v>
      </c>
      <c r="C427" s="7">
        <v>622676.68999999994</v>
      </c>
      <c r="D427" s="7">
        <v>708829.69</v>
      </c>
      <c r="E427" s="7">
        <v>791376.56</v>
      </c>
      <c r="F427" s="7">
        <v>1025420.87</v>
      </c>
      <c r="G427" s="7">
        <v>1109193.6299999999</v>
      </c>
      <c r="H427" s="7">
        <v>1192733.51</v>
      </c>
      <c r="I427" s="7">
        <v>1277222.53</v>
      </c>
      <c r="J427" s="7">
        <v>1360482.31</v>
      </c>
      <c r="K427" s="7">
        <v>1465380.41</v>
      </c>
      <c r="L427" s="7">
        <v>1549686.79</v>
      </c>
      <c r="M427" s="7">
        <v>1634058.65</v>
      </c>
      <c r="N427" s="7">
        <v>1723692.45</v>
      </c>
      <c r="O427" s="7">
        <v>1815823.35</v>
      </c>
    </row>
    <row r="428" spans="1:15" x14ac:dyDescent="0.2">
      <c r="A428" s="3">
        <v>241041</v>
      </c>
      <c r="B428" s="6" t="s">
        <v>411</v>
      </c>
      <c r="C428" s="7">
        <v>239.77</v>
      </c>
      <c r="D428" s="7">
        <v>239.77</v>
      </c>
      <c r="E428" s="7">
        <v>239.77</v>
      </c>
      <c r="F428" s="7">
        <v>239.77</v>
      </c>
      <c r="G428" s="7">
        <v>239.77</v>
      </c>
      <c r="H428" s="7">
        <v>239.77</v>
      </c>
      <c r="I428" s="7">
        <v>239.77</v>
      </c>
      <c r="J428" s="7">
        <v>239.77</v>
      </c>
      <c r="K428" s="7">
        <v>239.77</v>
      </c>
      <c r="L428" s="7">
        <v>239.77</v>
      </c>
      <c r="M428" s="7">
        <v>239.77</v>
      </c>
      <c r="N428" s="7">
        <v>239.77</v>
      </c>
      <c r="O428" s="7">
        <v>239.77</v>
      </c>
    </row>
    <row r="429" spans="1:15" x14ac:dyDescent="0.2">
      <c r="A429" s="3">
        <v>236011</v>
      </c>
      <c r="B429" s="6" t="s">
        <v>412</v>
      </c>
      <c r="C429" s="7">
        <v>0</v>
      </c>
      <c r="D429" s="7">
        <v>0</v>
      </c>
      <c r="E429" s="7">
        <v>0</v>
      </c>
      <c r="F429" s="7">
        <v>0</v>
      </c>
      <c r="G429" s="7">
        <v>262.74</v>
      </c>
      <c r="H429" s="7">
        <v>262.74</v>
      </c>
      <c r="I429" s="7">
        <v>262.74</v>
      </c>
      <c r="J429" s="7">
        <v>0</v>
      </c>
      <c r="K429" s="7">
        <v>-3274666.66</v>
      </c>
      <c r="L429" s="7">
        <v>-4724719.2699999996</v>
      </c>
      <c r="M429" s="7">
        <v>-6268412.2400000002</v>
      </c>
      <c r="N429" s="7">
        <v>20.64</v>
      </c>
      <c r="O429" s="7">
        <v>0</v>
      </c>
    </row>
    <row r="430" spans="1:15" x14ac:dyDescent="0.2">
      <c r="A430" s="3">
        <v>236012</v>
      </c>
      <c r="B430" s="6" t="s">
        <v>413</v>
      </c>
      <c r="C430" s="7">
        <v>-1236300.01</v>
      </c>
      <c r="D430" s="7">
        <v>-1344476.26</v>
      </c>
      <c r="E430" s="7">
        <v>-1452652.51</v>
      </c>
      <c r="F430" s="7">
        <v>-1560828.76</v>
      </c>
      <c r="G430" s="7">
        <v>-1008660.04</v>
      </c>
      <c r="H430" s="7">
        <v>-1127884.8400000001</v>
      </c>
      <c r="I430" s="7">
        <v>-1277576.48</v>
      </c>
      <c r="J430" s="7">
        <v>-1395050.92</v>
      </c>
      <c r="K430" s="7">
        <v>-1512525.36</v>
      </c>
      <c r="L430" s="7">
        <v>-1629999.8</v>
      </c>
      <c r="M430" s="7">
        <v>-1060947.83</v>
      </c>
      <c r="N430" s="7">
        <v>-1182159.7</v>
      </c>
      <c r="O430" s="7">
        <v>-1402761.12</v>
      </c>
    </row>
    <row r="431" spans="1:15" x14ac:dyDescent="0.2">
      <c r="A431" s="3">
        <v>236015</v>
      </c>
      <c r="B431" s="6" t="s">
        <v>414</v>
      </c>
      <c r="C431" s="7">
        <v>0</v>
      </c>
      <c r="D431" s="7">
        <v>0</v>
      </c>
      <c r="E431" s="7">
        <v>0</v>
      </c>
      <c r="F431" s="7">
        <v>0</v>
      </c>
      <c r="G431" s="7">
        <v>0</v>
      </c>
      <c r="H431" s="7">
        <v>0</v>
      </c>
      <c r="I431" s="7">
        <v>0</v>
      </c>
      <c r="J431" s="7">
        <v>0</v>
      </c>
      <c r="K431" s="7">
        <v>0</v>
      </c>
      <c r="L431" s="7">
        <v>0</v>
      </c>
      <c r="M431" s="7">
        <v>0</v>
      </c>
      <c r="N431" s="7">
        <v>0</v>
      </c>
      <c r="O431" s="7">
        <v>0</v>
      </c>
    </row>
    <row r="432" spans="1:15" x14ac:dyDescent="0.2">
      <c r="A432" s="3">
        <v>236016</v>
      </c>
      <c r="B432" s="6" t="s">
        <v>415</v>
      </c>
      <c r="C432" s="7">
        <v>0</v>
      </c>
      <c r="D432" s="7">
        <v>0</v>
      </c>
      <c r="E432" s="7">
        <v>0</v>
      </c>
      <c r="F432" s="7">
        <v>0</v>
      </c>
      <c r="G432" s="7">
        <v>0</v>
      </c>
      <c r="H432" s="7">
        <v>0</v>
      </c>
      <c r="I432" s="7">
        <v>0</v>
      </c>
      <c r="J432" s="7">
        <v>0</v>
      </c>
      <c r="K432" s="7">
        <v>0</v>
      </c>
      <c r="L432" s="7">
        <v>0</v>
      </c>
      <c r="M432" s="7">
        <v>0</v>
      </c>
      <c r="N432" s="7">
        <v>0</v>
      </c>
      <c r="O432" s="7">
        <v>0</v>
      </c>
    </row>
    <row r="433" spans="1:15" x14ac:dyDescent="0.2">
      <c r="A433" s="3">
        <v>236020</v>
      </c>
      <c r="B433" s="6" t="s">
        <v>416</v>
      </c>
      <c r="C433" s="7">
        <v>38498762.350000001</v>
      </c>
      <c r="D433" s="7">
        <v>38498762.350000001</v>
      </c>
      <c r="E433" s="7">
        <v>38498762.350000001</v>
      </c>
      <c r="F433" s="7">
        <v>24134403.350000001</v>
      </c>
      <c r="G433" s="7">
        <v>24134403.350000001</v>
      </c>
      <c r="H433" s="7">
        <v>24134403.350000001</v>
      </c>
      <c r="I433" s="7">
        <v>24134403.350000001</v>
      </c>
      <c r="J433" s="7">
        <v>24134403.350000001</v>
      </c>
      <c r="K433" s="7">
        <v>24134403.350000001</v>
      </c>
      <c r="L433" s="7">
        <v>357923.35</v>
      </c>
      <c r="M433" s="7">
        <v>357923.35</v>
      </c>
      <c r="N433" s="7">
        <v>357923.35</v>
      </c>
      <c r="O433" s="7">
        <v>357923.35</v>
      </c>
    </row>
    <row r="434" spans="1:15" x14ac:dyDescent="0.2">
      <c r="A434" s="3">
        <v>236021</v>
      </c>
      <c r="B434" s="6" t="s">
        <v>417</v>
      </c>
      <c r="C434" s="7">
        <v>0</v>
      </c>
      <c r="D434" s="7">
        <v>-1983260.56</v>
      </c>
      <c r="E434" s="7">
        <v>2319749.44</v>
      </c>
      <c r="F434" s="7">
        <v>-79582.559999999998</v>
      </c>
      <c r="G434" s="7">
        <v>-746882.56000000006</v>
      </c>
      <c r="H434" s="7">
        <v>-930548.56</v>
      </c>
      <c r="I434" s="7">
        <v>6716.44</v>
      </c>
      <c r="J434" s="7">
        <v>6716.44</v>
      </c>
      <c r="K434" s="7">
        <v>6716.44</v>
      </c>
      <c r="L434" s="7">
        <v>1545920.44</v>
      </c>
      <c r="M434" s="7">
        <v>1545920.44</v>
      </c>
      <c r="N434" s="7">
        <v>1545920.44</v>
      </c>
      <c r="O434" s="7">
        <v>1545920.44</v>
      </c>
    </row>
    <row r="435" spans="1:15" x14ac:dyDescent="0.2">
      <c r="A435" s="3">
        <v>236026</v>
      </c>
      <c r="B435" s="6" t="s">
        <v>418</v>
      </c>
      <c r="C435" s="7">
        <v>0</v>
      </c>
      <c r="D435" s="7">
        <v>0</v>
      </c>
      <c r="E435" s="7">
        <v>0</v>
      </c>
      <c r="F435" s="7">
        <v>0</v>
      </c>
      <c r="G435" s="7">
        <v>0</v>
      </c>
      <c r="H435" s="7">
        <v>0</v>
      </c>
      <c r="I435" s="7">
        <v>2538911</v>
      </c>
      <c r="J435" s="7">
        <v>2538911</v>
      </c>
      <c r="K435" s="7">
        <v>0</v>
      </c>
      <c r="L435" s="7">
        <v>0</v>
      </c>
      <c r="M435" s="7">
        <v>0</v>
      </c>
      <c r="N435" s="7">
        <v>-217994.55</v>
      </c>
      <c r="O435" s="7">
        <v>0</v>
      </c>
    </row>
    <row r="436" spans="1:15" x14ac:dyDescent="0.2">
      <c r="A436" s="3">
        <v>236027</v>
      </c>
      <c r="B436" s="6" t="s">
        <v>419</v>
      </c>
      <c r="C436" s="7">
        <v>0</v>
      </c>
      <c r="D436" s="7">
        <v>0</v>
      </c>
      <c r="E436" s="7">
        <v>0</v>
      </c>
      <c r="F436" s="7">
        <v>0</v>
      </c>
      <c r="G436" s="7">
        <v>0</v>
      </c>
      <c r="H436" s="7">
        <v>0</v>
      </c>
      <c r="I436" s="7">
        <v>-408878</v>
      </c>
      <c r="J436" s="7">
        <v>-408878</v>
      </c>
      <c r="K436" s="7">
        <v>0</v>
      </c>
      <c r="L436" s="7">
        <v>0</v>
      </c>
      <c r="M436" s="7">
        <v>0</v>
      </c>
      <c r="N436" s="7">
        <v>0</v>
      </c>
      <c r="O436" s="7">
        <v>0</v>
      </c>
    </row>
    <row r="437" spans="1:15" x14ac:dyDescent="0.2">
      <c r="A437" s="3">
        <v>236028</v>
      </c>
      <c r="B437" s="6" t="s">
        <v>420</v>
      </c>
      <c r="C437" s="7">
        <v>0</v>
      </c>
      <c r="D437" s="7">
        <v>0</v>
      </c>
      <c r="E437" s="7">
        <v>0</v>
      </c>
      <c r="F437" s="7">
        <v>0</v>
      </c>
      <c r="G437" s="7">
        <v>0</v>
      </c>
      <c r="H437" s="7">
        <v>0</v>
      </c>
      <c r="I437" s="7">
        <v>-2230033</v>
      </c>
      <c r="J437" s="7">
        <v>-2230033</v>
      </c>
      <c r="K437" s="7">
        <v>-100000</v>
      </c>
      <c r="L437" s="7">
        <v>-222740</v>
      </c>
      <c r="M437" s="7">
        <v>-222740</v>
      </c>
      <c r="N437" s="7">
        <v>0</v>
      </c>
      <c r="O437" s="7">
        <v>0</v>
      </c>
    </row>
    <row r="438" spans="1:15" x14ac:dyDescent="0.2">
      <c r="A438" s="3">
        <v>236029</v>
      </c>
      <c r="B438" s="6" t="s">
        <v>421</v>
      </c>
      <c r="C438" s="7">
        <v>0</v>
      </c>
      <c r="D438" s="7">
        <v>0</v>
      </c>
      <c r="E438" s="7">
        <v>0</v>
      </c>
      <c r="F438" s="7">
        <v>0</v>
      </c>
      <c r="G438" s="7">
        <v>0</v>
      </c>
      <c r="H438" s="7">
        <v>0</v>
      </c>
      <c r="I438" s="7">
        <v>0</v>
      </c>
      <c r="J438" s="7">
        <v>0</v>
      </c>
      <c r="K438" s="7">
        <v>0</v>
      </c>
      <c r="L438" s="7">
        <v>0</v>
      </c>
      <c r="M438" s="7">
        <v>0</v>
      </c>
      <c r="N438" s="7">
        <v>0</v>
      </c>
      <c r="O438" s="7">
        <v>0</v>
      </c>
    </row>
    <row r="439" spans="1:15" x14ac:dyDescent="0.2">
      <c r="A439" s="3">
        <v>236030</v>
      </c>
      <c r="B439" s="6" t="s">
        <v>422</v>
      </c>
      <c r="C439" s="7">
        <v>2567448.0499999998</v>
      </c>
      <c r="D439" s="7">
        <v>2567448.0499999998</v>
      </c>
      <c r="E439" s="7">
        <v>2567448.0499999998</v>
      </c>
      <c r="F439" s="7">
        <v>2567448.0499999998</v>
      </c>
      <c r="G439" s="7">
        <v>2567448.0499999998</v>
      </c>
      <c r="H439" s="7">
        <v>2567448.0499999998</v>
      </c>
      <c r="I439" s="7">
        <v>2567448.0499999998</v>
      </c>
      <c r="J439" s="7">
        <v>2567448.0499999998</v>
      </c>
      <c r="K439" s="7">
        <v>2567448.0499999998</v>
      </c>
      <c r="L439" s="7">
        <v>2777538.05</v>
      </c>
      <c r="M439" s="7">
        <v>2793762.05</v>
      </c>
      <c r="N439" s="7">
        <v>2793762.05</v>
      </c>
      <c r="O439" s="7">
        <v>2793762.05</v>
      </c>
    </row>
    <row r="440" spans="1:15" x14ac:dyDescent="0.2">
      <c r="A440" s="3">
        <v>236031</v>
      </c>
      <c r="B440" s="6" t="s">
        <v>423</v>
      </c>
      <c r="C440" s="7">
        <v>0</v>
      </c>
      <c r="D440" s="7">
        <v>-392770</v>
      </c>
      <c r="E440" s="7">
        <v>-2500225</v>
      </c>
      <c r="F440" s="7">
        <v>-2977091</v>
      </c>
      <c r="G440" s="7">
        <v>-30943</v>
      </c>
      <c r="H440" s="7">
        <v>-39276</v>
      </c>
      <c r="I440" s="7">
        <v>-55942</v>
      </c>
      <c r="J440" s="7">
        <v>-55942</v>
      </c>
      <c r="K440" s="7">
        <v>-64275</v>
      </c>
      <c r="L440" s="7">
        <v>837055</v>
      </c>
      <c r="M440" s="7">
        <v>828722</v>
      </c>
      <c r="N440" s="7">
        <v>820389</v>
      </c>
      <c r="O440" s="7">
        <v>820389</v>
      </c>
    </row>
    <row r="441" spans="1:15" x14ac:dyDescent="0.2">
      <c r="A441" s="3">
        <v>236036</v>
      </c>
      <c r="B441" s="6" t="s">
        <v>424</v>
      </c>
      <c r="C441" s="7">
        <v>0</v>
      </c>
      <c r="D441" s="7">
        <v>0</v>
      </c>
      <c r="E441" s="7">
        <v>0</v>
      </c>
      <c r="F441" s="7">
        <v>0</v>
      </c>
      <c r="G441" s="7">
        <v>0</v>
      </c>
      <c r="H441" s="7">
        <v>0</v>
      </c>
      <c r="I441" s="7">
        <v>71962</v>
      </c>
      <c r="J441" s="7">
        <v>71962</v>
      </c>
      <c r="K441" s="7">
        <v>71962</v>
      </c>
      <c r="L441" s="7">
        <v>71962</v>
      </c>
      <c r="M441" s="7">
        <v>71962</v>
      </c>
      <c r="N441" s="7">
        <v>71962</v>
      </c>
      <c r="O441" s="7">
        <v>71962</v>
      </c>
    </row>
    <row r="442" spans="1:15" x14ac:dyDescent="0.2">
      <c r="A442" s="3">
        <v>236037</v>
      </c>
      <c r="B442" s="6" t="s">
        <v>425</v>
      </c>
      <c r="C442" s="7">
        <v>0</v>
      </c>
      <c r="D442" s="7">
        <v>0</v>
      </c>
      <c r="E442" s="7">
        <v>0</v>
      </c>
      <c r="F442" s="7">
        <v>0</v>
      </c>
      <c r="G442" s="7">
        <v>0</v>
      </c>
      <c r="H442" s="7">
        <v>0</v>
      </c>
      <c r="I442" s="7">
        <v>33397</v>
      </c>
      <c r="J442" s="7">
        <v>33397</v>
      </c>
      <c r="K442" s="7">
        <v>33397</v>
      </c>
      <c r="L442" s="7">
        <v>33397</v>
      </c>
      <c r="M442" s="7">
        <v>33397</v>
      </c>
      <c r="N442" s="7">
        <v>33397</v>
      </c>
      <c r="O442" s="7">
        <v>33397</v>
      </c>
    </row>
    <row r="443" spans="1:15" x14ac:dyDescent="0.2">
      <c r="A443" s="3">
        <v>236038</v>
      </c>
      <c r="B443" s="6" t="s">
        <v>426</v>
      </c>
      <c r="C443" s="7">
        <v>0</v>
      </c>
      <c r="D443" s="7">
        <v>0</v>
      </c>
      <c r="E443" s="7">
        <v>0</v>
      </c>
      <c r="F443" s="7">
        <v>0</v>
      </c>
      <c r="G443" s="7">
        <v>0</v>
      </c>
      <c r="H443" s="7">
        <v>0</v>
      </c>
      <c r="I443" s="7">
        <v>-372904</v>
      </c>
      <c r="J443" s="7">
        <v>-372904</v>
      </c>
      <c r="K443" s="7">
        <v>-372904</v>
      </c>
      <c r="L443" s="7">
        <v>-382112</v>
      </c>
      <c r="M443" s="7">
        <v>-382112</v>
      </c>
      <c r="N443" s="7">
        <v>-382112</v>
      </c>
      <c r="O443" s="7">
        <v>-382112</v>
      </c>
    </row>
    <row r="444" spans="1:15" x14ac:dyDescent="0.2">
      <c r="A444" s="3">
        <v>236039</v>
      </c>
      <c r="B444" s="6" t="s">
        <v>427</v>
      </c>
      <c r="C444" s="7">
        <v>0</v>
      </c>
      <c r="D444" s="7">
        <v>0</v>
      </c>
      <c r="E444" s="7">
        <v>0</v>
      </c>
      <c r="F444" s="7">
        <v>0</v>
      </c>
      <c r="G444" s="7">
        <v>0</v>
      </c>
      <c r="H444" s="7">
        <v>0</v>
      </c>
      <c r="I444" s="7">
        <v>0</v>
      </c>
      <c r="J444" s="7">
        <v>0</v>
      </c>
      <c r="K444" s="7">
        <v>0</v>
      </c>
      <c r="L444" s="7">
        <v>0</v>
      </c>
      <c r="M444" s="7">
        <v>0</v>
      </c>
      <c r="N444" s="7">
        <v>0</v>
      </c>
      <c r="O444" s="7">
        <v>0</v>
      </c>
    </row>
    <row r="445" spans="1:15" x14ac:dyDescent="0.2">
      <c r="A445" s="3">
        <v>236045</v>
      </c>
      <c r="B445" s="6" t="s">
        <v>428</v>
      </c>
      <c r="C445" s="7">
        <v>0</v>
      </c>
      <c r="D445" s="7">
        <v>0</v>
      </c>
      <c r="E445" s="7">
        <v>0</v>
      </c>
      <c r="F445" s="7">
        <v>0</v>
      </c>
      <c r="G445" s="7">
        <v>0</v>
      </c>
      <c r="H445" s="7">
        <v>0</v>
      </c>
      <c r="I445" s="7">
        <v>0</v>
      </c>
      <c r="J445" s="7">
        <v>0</v>
      </c>
      <c r="K445" s="7">
        <v>0</v>
      </c>
      <c r="L445" s="7">
        <v>0</v>
      </c>
      <c r="M445" s="7">
        <v>0</v>
      </c>
      <c r="N445" s="7">
        <v>0</v>
      </c>
      <c r="O445" s="7">
        <v>0</v>
      </c>
    </row>
    <row r="446" spans="1:15" x14ac:dyDescent="0.2">
      <c r="A446" s="3">
        <v>236046</v>
      </c>
      <c r="B446" s="6" t="s">
        <v>429</v>
      </c>
      <c r="C446" s="7">
        <v>-1534703</v>
      </c>
      <c r="D446" s="7">
        <v>-1224982</v>
      </c>
      <c r="E446" s="7">
        <v>-1396542</v>
      </c>
      <c r="F446" s="7">
        <v>-1070405</v>
      </c>
      <c r="G446" s="7">
        <v>-946797</v>
      </c>
      <c r="H446" s="7">
        <v>-636366</v>
      </c>
      <c r="I446" s="7">
        <v>-374274</v>
      </c>
      <c r="J446" s="7">
        <v>-321529</v>
      </c>
      <c r="K446" s="7">
        <v>-324879</v>
      </c>
      <c r="L446" s="7">
        <v>-355746</v>
      </c>
      <c r="M446" s="7">
        <v>-736058</v>
      </c>
      <c r="N446" s="7">
        <v>-1297304</v>
      </c>
      <c r="O446" s="7">
        <v>-1297304</v>
      </c>
    </row>
    <row r="447" spans="1:15" x14ac:dyDescent="0.2">
      <c r="A447" s="3">
        <v>236047</v>
      </c>
      <c r="B447" s="6" t="s">
        <v>430</v>
      </c>
      <c r="C447" s="7">
        <v>-82104.679999999993</v>
      </c>
      <c r="D447" s="7">
        <v>-78669.66</v>
      </c>
      <c r="E447" s="7">
        <v>100045.67</v>
      </c>
      <c r="F447" s="7">
        <v>8065.95</v>
      </c>
      <c r="G447" s="7">
        <v>52275.81</v>
      </c>
      <c r="H447" s="7">
        <v>52275.81</v>
      </c>
      <c r="I447" s="7">
        <v>52275.81</v>
      </c>
      <c r="J447" s="7">
        <v>0</v>
      </c>
      <c r="K447" s="7">
        <v>0</v>
      </c>
      <c r="L447" s="7">
        <v>0</v>
      </c>
      <c r="M447" s="7">
        <v>0</v>
      </c>
      <c r="N447" s="7">
        <v>-5965.74</v>
      </c>
      <c r="O447" s="7">
        <v>-5965.74</v>
      </c>
    </row>
    <row r="448" spans="1:15" x14ac:dyDescent="0.2">
      <c r="A448" s="3">
        <v>236050</v>
      </c>
      <c r="B448" s="6" t="s">
        <v>431</v>
      </c>
      <c r="C448" s="7">
        <v>-2624</v>
      </c>
      <c r="D448" s="7">
        <v>53.5</v>
      </c>
      <c r="E448" s="7">
        <v>53.5</v>
      </c>
      <c r="F448" s="7">
        <v>53.5</v>
      </c>
      <c r="G448" s="7">
        <v>4060.09</v>
      </c>
      <c r="H448" s="7">
        <v>4060.09</v>
      </c>
      <c r="I448" s="7">
        <v>4060.09</v>
      </c>
      <c r="J448" s="7">
        <v>6431.22</v>
      </c>
      <c r="K448" s="7">
        <v>6431.22</v>
      </c>
      <c r="L448" s="7">
        <v>6431.22</v>
      </c>
      <c r="M448" s="7">
        <v>8955.92</v>
      </c>
      <c r="N448" s="7">
        <v>8955.92</v>
      </c>
      <c r="O448" s="7">
        <v>8955.92</v>
      </c>
    </row>
    <row r="449" spans="1:15" x14ac:dyDescent="0.2">
      <c r="A449" s="3">
        <v>236051</v>
      </c>
      <c r="B449" s="6" t="s">
        <v>432</v>
      </c>
      <c r="C449" s="7">
        <v>6.68</v>
      </c>
      <c r="D449" s="7">
        <v>-592559.03</v>
      </c>
      <c r="E449" s="7">
        <v>-1156454.6299999999</v>
      </c>
      <c r="F449" s="7">
        <v>-1750072.56</v>
      </c>
      <c r="G449" s="7">
        <v>-2336551.5299999998</v>
      </c>
      <c r="H449" s="7">
        <v>-2936031.06</v>
      </c>
      <c r="I449" s="7">
        <v>-3520856.79</v>
      </c>
      <c r="J449" s="7">
        <v>-4115468.51</v>
      </c>
      <c r="K449" s="7">
        <v>-4709146.08</v>
      </c>
      <c r="L449" s="7">
        <v>-5306475.8099999996</v>
      </c>
      <c r="M449" s="7">
        <v>-5910469.2800000003</v>
      </c>
      <c r="N449" s="7">
        <v>-6511765.0099999998</v>
      </c>
      <c r="O449" s="7">
        <v>-7131580.4900000002</v>
      </c>
    </row>
    <row r="450" spans="1:15" x14ac:dyDescent="0.2">
      <c r="A450" s="3">
        <v>236052</v>
      </c>
      <c r="B450" s="6" t="s">
        <v>433</v>
      </c>
      <c r="C450" s="7">
        <v>-8800</v>
      </c>
      <c r="D450" s="7">
        <v>3499.99</v>
      </c>
      <c r="E450" s="7">
        <v>3499.99</v>
      </c>
      <c r="F450" s="7">
        <v>3499.99</v>
      </c>
      <c r="G450" s="7">
        <v>575105.46</v>
      </c>
      <c r="H450" s="7">
        <v>575105.46</v>
      </c>
      <c r="I450" s="7">
        <v>575105.46</v>
      </c>
      <c r="J450" s="7">
        <v>794177.76</v>
      </c>
      <c r="K450" s="7">
        <v>794177.76</v>
      </c>
      <c r="L450" s="7">
        <v>794177.76</v>
      </c>
      <c r="M450" s="7">
        <v>851027.42</v>
      </c>
      <c r="N450" s="7">
        <v>851027.42</v>
      </c>
      <c r="O450" s="7">
        <v>851027.42</v>
      </c>
    </row>
    <row r="451" spans="1:15" x14ac:dyDescent="0.2">
      <c r="A451" s="3">
        <v>236053</v>
      </c>
      <c r="B451" s="6" t="s">
        <v>434</v>
      </c>
      <c r="C451" s="7">
        <v>-250</v>
      </c>
      <c r="D451" s="7">
        <v>-81.83</v>
      </c>
      <c r="E451" s="7">
        <v>-81.83</v>
      </c>
      <c r="F451" s="7">
        <v>-3578.09</v>
      </c>
      <c r="G451" s="7">
        <v>-197.38</v>
      </c>
      <c r="H451" s="7">
        <v>-197.38</v>
      </c>
      <c r="I451" s="7">
        <v>-197.38</v>
      </c>
      <c r="J451" s="7">
        <v>2059.6999999999998</v>
      </c>
      <c r="K451" s="7">
        <v>2059.6999999999998</v>
      </c>
      <c r="L451" s="7">
        <v>2059.6999999999998</v>
      </c>
      <c r="M451" s="7">
        <v>2699.55</v>
      </c>
      <c r="N451" s="7">
        <v>2699.55</v>
      </c>
      <c r="O451" s="7">
        <v>2699.46</v>
      </c>
    </row>
    <row r="452" spans="1:15" x14ac:dyDescent="0.2">
      <c r="A452" s="3">
        <v>236054</v>
      </c>
      <c r="B452" s="6" t="s">
        <v>435</v>
      </c>
      <c r="C452" s="7">
        <v>-900</v>
      </c>
      <c r="D452" s="7">
        <v>498.68</v>
      </c>
      <c r="E452" s="7">
        <v>498.68</v>
      </c>
      <c r="F452" s="7">
        <v>498.68</v>
      </c>
      <c r="G452" s="7">
        <v>57779.59</v>
      </c>
      <c r="H452" s="7">
        <v>57779.59</v>
      </c>
      <c r="I452" s="7">
        <v>57779.59</v>
      </c>
      <c r="J452" s="7">
        <v>58257.35</v>
      </c>
      <c r="K452" s="7">
        <v>58257.35</v>
      </c>
      <c r="L452" s="7">
        <v>58257.35</v>
      </c>
      <c r="M452" s="7">
        <v>58984.01</v>
      </c>
      <c r="N452" s="7">
        <v>58984.01</v>
      </c>
      <c r="O452" s="7">
        <v>58984.01</v>
      </c>
    </row>
    <row r="453" spans="1:15" x14ac:dyDescent="0.2">
      <c r="A453" s="3">
        <v>236055</v>
      </c>
      <c r="B453" s="6" t="s">
        <v>436</v>
      </c>
      <c r="C453" s="7">
        <v>-30</v>
      </c>
      <c r="D453" s="7">
        <v>4.3899999999999997</v>
      </c>
      <c r="E453" s="7">
        <v>4.3899999999999997</v>
      </c>
      <c r="F453" s="7">
        <v>4.3899999999999997</v>
      </c>
      <c r="G453" s="7">
        <v>1412.94</v>
      </c>
      <c r="H453" s="7">
        <v>1412.94</v>
      </c>
      <c r="I453" s="7">
        <v>1412.94</v>
      </c>
      <c r="J453" s="7">
        <v>1424.69</v>
      </c>
      <c r="K453" s="7">
        <v>1424.69</v>
      </c>
      <c r="L453" s="7">
        <v>1424.69</v>
      </c>
      <c r="M453" s="7">
        <v>1442.56</v>
      </c>
      <c r="N453" s="7">
        <v>1442.56</v>
      </c>
      <c r="O453" s="7">
        <v>1442.56</v>
      </c>
    </row>
    <row r="454" spans="1:15" x14ac:dyDescent="0.2">
      <c r="A454" s="3">
        <v>236056</v>
      </c>
      <c r="B454" s="6" t="s">
        <v>437</v>
      </c>
      <c r="C454" s="7">
        <v>-741085.13</v>
      </c>
      <c r="D454" s="7">
        <v>-375818.18</v>
      </c>
      <c r="E454" s="7">
        <v>-22859.52</v>
      </c>
      <c r="F454" s="7">
        <v>886296</v>
      </c>
      <c r="G454" s="7">
        <v>1226046.67</v>
      </c>
      <c r="H454" s="7">
        <v>1565606.16</v>
      </c>
      <c r="I454" s="7">
        <v>1903895.59</v>
      </c>
      <c r="J454" s="7">
        <v>2235736.75</v>
      </c>
      <c r="K454" s="7">
        <v>2652966.0499999998</v>
      </c>
      <c r="L454" s="7">
        <v>2976218.9</v>
      </c>
      <c r="M454" s="7">
        <v>3290475.88</v>
      </c>
      <c r="N454" s="7">
        <v>3595019</v>
      </c>
      <c r="O454" s="7">
        <v>3896949.6</v>
      </c>
    </row>
    <row r="455" spans="1:15" x14ac:dyDescent="0.2">
      <c r="A455" s="3">
        <v>236057</v>
      </c>
      <c r="B455" s="6" t="s">
        <v>438</v>
      </c>
      <c r="C455" s="7">
        <v>-100000</v>
      </c>
      <c r="D455" s="7">
        <v>-85431.66</v>
      </c>
      <c r="E455" s="7">
        <v>18729.919999999998</v>
      </c>
      <c r="F455" s="7">
        <v>4161.58</v>
      </c>
      <c r="G455" s="7">
        <v>162314.6</v>
      </c>
      <c r="H455" s="7">
        <v>162314.6</v>
      </c>
      <c r="I455" s="7">
        <v>162314.6</v>
      </c>
      <c r="J455" s="7">
        <v>255911.3</v>
      </c>
      <c r="K455" s="7">
        <v>255911.3</v>
      </c>
      <c r="L455" s="7">
        <v>255911.3</v>
      </c>
      <c r="M455" s="7">
        <v>355569.93</v>
      </c>
      <c r="N455" s="7">
        <v>355566.87</v>
      </c>
      <c r="O455" s="7">
        <v>355566.87</v>
      </c>
    </row>
    <row r="456" spans="1:15" x14ac:dyDescent="0.2">
      <c r="A456" s="3">
        <v>236058</v>
      </c>
      <c r="B456" s="6" t="s">
        <v>439</v>
      </c>
      <c r="C456" s="7">
        <v>-4000</v>
      </c>
      <c r="D456" s="7">
        <v>-88.78</v>
      </c>
      <c r="E456" s="7">
        <v>-88.78</v>
      </c>
      <c r="F456" s="7">
        <v>-88.78</v>
      </c>
      <c r="G456" s="7">
        <v>4647.59</v>
      </c>
      <c r="H456" s="7">
        <v>4647.59</v>
      </c>
      <c r="I456" s="7">
        <v>4647.59</v>
      </c>
      <c r="J456" s="7">
        <v>8233.36</v>
      </c>
      <c r="K456" s="7">
        <v>8233.36</v>
      </c>
      <c r="L456" s="7">
        <v>8233.36</v>
      </c>
      <c r="M456" s="7">
        <v>12467.74</v>
      </c>
      <c r="N456" s="7">
        <v>12467.74</v>
      </c>
      <c r="O456" s="7">
        <v>12467.74</v>
      </c>
    </row>
    <row r="457" spans="1:15" x14ac:dyDescent="0.2">
      <c r="A457" s="3">
        <v>236059</v>
      </c>
      <c r="B457" s="6" t="s">
        <v>440</v>
      </c>
      <c r="C457" s="7">
        <v>-173510.04</v>
      </c>
      <c r="D457" s="7">
        <v>-87357.04</v>
      </c>
      <c r="E457" s="7">
        <v>-4810.17</v>
      </c>
      <c r="F457" s="7">
        <v>229234.14</v>
      </c>
      <c r="G457" s="7">
        <v>313006.90000000002</v>
      </c>
      <c r="H457" s="7">
        <v>396546.78</v>
      </c>
      <c r="I457" s="7">
        <v>481035.8</v>
      </c>
      <c r="J457" s="7">
        <v>564295.57999999996</v>
      </c>
      <c r="K457" s="7">
        <v>669193.68000000005</v>
      </c>
      <c r="L457" s="7">
        <v>753500.06</v>
      </c>
      <c r="M457" s="7">
        <v>837871.92</v>
      </c>
      <c r="N457" s="7">
        <v>927492.94</v>
      </c>
      <c r="O457" s="7">
        <v>1019623.84</v>
      </c>
    </row>
    <row r="458" spans="1:15" x14ac:dyDescent="0.2">
      <c r="A458" s="3">
        <v>236062</v>
      </c>
      <c r="B458" s="6" t="s">
        <v>441</v>
      </c>
      <c r="C458" s="7">
        <v>0</v>
      </c>
      <c r="D458" s="7">
        <v>0</v>
      </c>
      <c r="E458" s="7">
        <v>0</v>
      </c>
      <c r="F458" s="7">
        <v>0</v>
      </c>
      <c r="G458" s="7">
        <v>0</v>
      </c>
      <c r="H458" s="7">
        <v>0</v>
      </c>
      <c r="I458" s="7">
        <v>0</v>
      </c>
      <c r="J458" s="7">
        <v>0</v>
      </c>
      <c r="K458" s="7">
        <v>0</v>
      </c>
      <c r="L458" s="7">
        <v>0</v>
      </c>
      <c r="M458" s="7">
        <v>0</v>
      </c>
      <c r="N458" s="7">
        <v>0</v>
      </c>
      <c r="O458" s="7">
        <v>0</v>
      </c>
    </row>
    <row r="459" spans="1:15" x14ac:dyDescent="0.2">
      <c r="A459" s="3">
        <v>236064</v>
      </c>
      <c r="B459" s="6" t="s">
        <v>442</v>
      </c>
      <c r="C459" s="7">
        <v>0</v>
      </c>
      <c r="D459" s="7">
        <v>0</v>
      </c>
      <c r="E459" s="7">
        <v>0</v>
      </c>
      <c r="F459" s="7">
        <v>0</v>
      </c>
      <c r="G459" s="7">
        <v>0</v>
      </c>
      <c r="H459" s="7">
        <v>0</v>
      </c>
      <c r="I459" s="7">
        <v>0</v>
      </c>
      <c r="J459" s="7">
        <v>0</v>
      </c>
      <c r="K459" s="7">
        <v>0</v>
      </c>
      <c r="L459" s="7">
        <v>0</v>
      </c>
      <c r="M459" s="7">
        <v>0</v>
      </c>
      <c r="N459" s="7">
        <v>0</v>
      </c>
      <c r="O459" s="7">
        <v>0</v>
      </c>
    </row>
    <row r="460" spans="1:15" x14ac:dyDescent="0.2">
      <c r="A460" s="3">
        <v>236066</v>
      </c>
      <c r="B460" s="6" t="s">
        <v>437</v>
      </c>
      <c r="C460" s="7">
        <v>511.23</v>
      </c>
      <c r="D460" s="7">
        <v>511.23</v>
      </c>
      <c r="E460" s="7">
        <v>511.23</v>
      </c>
      <c r="F460" s="7">
        <v>511.23</v>
      </c>
      <c r="G460" s="7">
        <v>511.23</v>
      </c>
      <c r="H460" s="7">
        <v>511.23</v>
      </c>
      <c r="I460" s="7">
        <v>511.23</v>
      </c>
      <c r="J460" s="7">
        <v>511.23</v>
      </c>
      <c r="K460" s="7">
        <v>511.23</v>
      </c>
      <c r="L460" s="7">
        <v>511.23</v>
      </c>
      <c r="M460" s="7">
        <v>511.23</v>
      </c>
      <c r="N460" s="7">
        <v>511.23</v>
      </c>
      <c r="O460" s="7">
        <v>511.23</v>
      </c>
    </row>
    <row r="461" spans="1:15" x14ac:dyDescent="0.2">
      <c r="A461" s="3">
        <v>236067</v>
      </c>
      <c r="B461" s="6" t="s">
        <v>438</v>
      </c>
      <c r="C461" s="7">
        <v>-785.22</v>
      </c>
      <c r="D461" s="7">
        <v>-785.22</v>
      </c>
      <c r="E461" s="7">
        <v>-785.22</v>
      </c>
      <c r="F461" s="7">
        <v>-785.22</v>
      </c>
      <c r="G461" s="7">
        <v>-785.22</v>
      </c>
      <c r="H461" s="7">
        <v>-785.22</v>
      </c>
      <c r="I461" s="7">
        <v>-785.22</v>
      </c>
      <c r="J461" s="7">
        <v>-785.22</v>
      </c>
      <c r="K461" s="7">
        <v>-785.22</v>
      </c>
      <c r="L461" s="7">
        <v>-785.22</v>
      </c>
      <c r="M461" s="7">
        <v>-785.22</v>
      </c>
      <c r="N461" s="7">
        <v>-785.22</v>
      </c>
      <c r="O461" s="7">
        <v>-785.22</v>
      </c>
    </row>
    <row r="462" spans="1:15" x14ac:dyDescent="0.2">
      <c r="A462" s="3">
        <v>236069</v>
      </c>
      <c r="B462" s="6" t="s">
        <v>440</v>
      </c>
      <c r="C462" s="7">
        <v>239.77</v>
      </c>
      <c r="D462" s="7">
        <v>239.77</v>
      </c>
      <c r="E462" s="7">
        <v>239.77</v>
      </c>
      <c r="F462" s="7">
        <v>239.77</v>
      </c>
      <c r="G462" s="7">
        <v>239.77</v>
      </c>
      <c r="H462" s="7">
        <v>239.77</v>
      </c>
      <c r="I462" s="7">
        <v>239.77</v>
      </c>
      <c r="J462" s="7">
        <v>239.77</v>
      </c>
      <c r="K462" s="7">
        <v>239.77</v>
      </c>
      <c r="L462" s="7">
        <v>239.77</v>
      </c>
      <c r="M462" s="7">
        <v>239.77</v>
      </c>
      <c r="N462" s="7">
        <v>239.77</v>
      </c>
      <c r="O462" s="7">
        <v>239.77</v>
      </c>
    </row>
    <row r="463" spans="1:15" x14ac:dyDescent="0.2">
      <c r="A463" s="3">
        <v>236076</v>
      </c>
      <c r="B463" s="6" t="s">
        <v>443</v>
      </c>
      <c r="C463" s="7">
        <v>-21217.49</v>
      </c>
      <c r="D463" s="7">
        <v>-21217.49</v>
      </c>
      <c r="E463" s="7">
        <v>-21217.49</v>
      </c>
      <c r="F463" s="7">
        <v>-21217.49</v>
      </c>
      <c r="G463" s="7">
        <v>-21217.49</v>
      </c>
      <c r="H463" s="7">
        <v>-21217.49</v>
      </c>
      <c r="I463" s="7">
        <v>-21217.49</v>
      </c>
      <c r="J463" s="7">
        <v>-21217.49</v>
      </c>
      <c r="K463" s="7">
        <v>-21217.49</v>
      </c>
      <c r="L463" s="7">
        <v>-21217.49</v>
      </c>
      <c r="M463" s="7">
        <v>-21217.49</v>
      </c>
      <c r="N463" s="7">
        <v>-21217.49</v>
      </c>
      <c r="O463" s="7">
        <v>-21217.49</v>
      </c>
    </row>
    <row r="464" spans="1:15" x14ac:dyDescent="0.2">
      <c r="A464" s="3">
        <v>236078</v>
      </c>
      <c r="B464" s="6" t="s">
        <v>444</v>
      </c>
      <c r="C464" s="7">
        <v>-14430.17</v>
      </c>
      <c r="D464" s="7">
        <v>-14558.39</v>
      </c>
      <c r="E464" s="7">
        <v>-17135.669999999998</v>
      </c>
      <c r="F464" s="7">
        <v>-18488.419999999998</v>
      </c>
      <c r="G464" s="7">
        <v>-19741.169999999998</v>
      </c>
      <c r="H464" s="7">
        <v>-20780.22</v>
      </c>
      <c r="I464" s="7">
        <v>-21990.23</v>
      </c>
      <c r="J464" s="7">
        <v>-23200.240000000002</v>
      </c>
      <c r="K464" s="7">
        <v>-24533.1</v>
      </c>
      <c r="L464" s="7">
        <v>-25834.71</v>
      </c>
      <c r="M464" s="7">
        <v>-27136.32</v>
      </c>
      <c r="N464" s="7">
        <v>-28437.93</v>
      </c>
      <c r="O464" s="7">
        <v>-29406.21</v>
      </c>
    </row>
    <row r="465" spans="1:15" x14ac:dyDescent="0.2">
      <c r="A465" s="3">
        <v>236100</v>
      </c>
      <c r="B465" s="6" t="s">
        <v>445</v>
      </c>
      <c r="C465" s="7">
        <v>369197.1</v>
      </c>
      <c r="D465" s="7">
        <v>369197.1</v>
      </c>
      <c r="E465" s="7">
        <v>369197.1</v>
      </c>
      <c r="F465" s="7">
        <v>369197.1</v>
      </c>
      <c r="G465" s="7">
        <v>554197.1</v>
      </c>
      <c r="H465" s="7">
        <v>554197.1</v>
      </c>
      <c r="I465" s="7">
        <v>554197.1</v>
      </c>
      <c r="J465" s="7">
        <v>554197.1</v>
      </c>
      <c r="K465" s="7">
        <v>554197.1</v>
      </c>
      <c r="L465" s="7">
        <v>554197.1</v>
      </c>
      <c r="M465" s="7">
        <v>554197.1</v>
      </c>
      <c r="N465" s="7">
        <v>389247.1</v>
      </c>
      <c r="O465" s="7">
        <v>389247.1</v>
      </c>
    </row>
    <row r="466" spans="1:15" x14ac:dyDescent="0.2">
      <c r="A466" s="3">
        <v>236101</v>
      </c>
      <c r="B466" s="6" t="s">
        <v>446</v>
      </c>
      <c r="C466" s="7">
        <v>-1477690.45</v>
      </c>
      <c r="D466" s="7">
        <v>-2434505.39</v>
      </c>
      <c r="E466" s="7">
        <v>-1717648.45</v>
      </c>
      <c r="F466" s="7">
        <v>-2465124.7999999998</v>
      </c>
      <c r="G466" s="7">
        <v>-3024935.83</v>
      </c>
      <c r="H466" s="7">
        <v>-1003248.64</v>
      </c>
      <c r="I466" s="7">
        <v>-1219584.3</v>
      </c>
      <c r="J466" s="7">
        <v>-1431633.77</v>
      </c>
      <c r="K466" s="7">
        <v>-397038.06</v>
      </c>
      <c r="L466" s="7">
        <v>-585329.5</v>
      </c>
      <c r="M466" s="7">
        <v>-832297.96</v>
      </c>
      <c r="N466" s="7">
        <v>-723095.25</v>
      </c>
      <c r="O466" s="7">
        <v>-1514281.74</v>
      </c>
    </row>
    <row r="467" spans="1:15" x14ac:dyDescent="0.2">
      <c r="A467" s="3">
        <v>236102</v>
      </c>
      <c r="B467" s="6" t="s">
        <v>447</v>
      </c>
      <c r="C467" s="7">
        <v>-57586.68</v>
      </c>
      <c r="D467" s="7">
        <v>-66764.73</v>
      </c>
      <c r="E467" s="7">
        <v>-54205.75</v>
      </c>
      <c r="F467" s="7">
        <v>-51371.58</v>
      </c>
      <c r="G467" s="7">
        <v>-40181.43</v>
      </c>
      <c r="H467" s="7">
        <v>-31652.15</v>
      </c>
      <c r="I467" s="7">
        <v>-14666.52</v>
      </c>
      <c r="J467" s="7">
        <v>-14649.16</v>
      </c>
      <c r="K467" s="7">
        <v>-13130.49</v>
      </c>
      <c r="L467" s="7">
        <v>-13897.69</v>
      </c>
      <c r="M467" s="7">
        <v>-17580.11</v>
      </c>
      <c r="N467" s="7">
        <v>-33888.410000000003</v>
      </c>
      <c r="O467" s="7">
        <v>-60218.68</v>
      </c>
    </row>
    <row r="468" spans="1:15" x14ac:dyDescent="0.2">
      <c r="A468" s="3">
        <v>236103</v>
      </c>
      <c r="B468" s="6" t="s">
        <v>448</v>
      </c>
      <c r="C468" s="7">
        <v>-8045.67</v>
      </c>
      <c r="D468" s="7">
        <v>-9546.2199999999993</v>
      </c>
      <c r="E468" s="7">
        <v>-2731.74</v>
      </c>
      <c r="F468" s="7">
        <v>-4065.44</v>
      </c>
      <c r="G468" s="7">
        <v>-4986.43</v>
      </c>
      <c r="H468" s="7">
        <v>-5651.31</v>
      </c>
      <c r="I468" s="7">
        <v>-6021.4</v>
      </c>
      <c r="J468" s="7">
        <v>-6293.68</v>
      </c>
      <c r="K468" s="7">
        <v>-6523.15</v>
      </c>
      <c r="L468" s="7">
        <v>-6741.26</v>
      </c>
      <c r="M468" s="7">
        <v>-7026.76</v>
      </c>
      <c r="N468" s="7">
        <v>-7601.22</v>
      </c>
      <c r="O468" s="7">
        <v>-8852.1</v>
      </c>
    </row>
    <row r="469" spans="1:15" x14ac:dyDescent="0.2">
      <c r="A469" s="3">
        <v>236104</v>
      </c>
      <c r="B469" s="6" t="s">
        <v>449</v>
      </c>
      <c r="C469" s="7">
        <v>-57020.639999999999</v>
      </c>
      <c r="D469" s="7">
        <v>-65949.179999999993</v>
      </c>
      <c r="E469" s="7">
        <v>-52865.82</v>
      </c>
      <c r="F469" s="7">
        <v>-50467.66</v>
      </c>
      <c r="G469" s="7">
        <v>-39615.51</v>
      </c>
      <c r="H469" s="7">
        <v>-36408</v>
      </c>
      <c r="I469" s="7">
        <v>-15672.04</v>
      </c>
      <c r="J469" s="7">
        <v>-15703.4</v>
      </c>
      <c r="K469" s="7">
        <v>-13574.02</v>
      </c>
      <c r="L469" s="7">
        <v>-13610</v>
      </c>
      <c r="M469" s="7">
        <v>-18578.21</v>
      </c>
      <c r="N469" s="7">
        <v>-35869.760000000002</v>
      </c>
      <c r="O469" s="7">
        <v>-59725.97</v>
      </c>
    </row>
    <row r="470" spans="1:15" x14ac:dyDescent="0.2">
      <c r="A470" s="3">
        <v>236105</v>
      </c>
      <c r="B470" s="6" t="s">
        <v>450</v>
      </c>
      <c r="C470" s="7">
        <v>-50494.7</v>
      </c>
      <c r="D470" s="7">
        <v>-60164.85</v>
      </c>
      <c r="E470" s="7">
        <v>-16931.27</v>
      </c>
      <c r="F470" s="7">
        <v>-23569.66</v>
      </c>
      <c r="G470" s="7">
        <v>-28082.76</v>
      </c>
      <c r="H470" s="7">
        <v>-31520.93</v>
      </c>
      <c r="I470" s="7">
        <v>-33131.57</v>
      </c>
      <c r="J470" s="7">
        <v>-34888</v>
      </c>
      <c r="K470" s="7">
        <v>-36485.54</v>
      </c>
      <c r="L470" s="7">
        <v>-38109.35</v>
      </c>
      <c r="M470" s="7">
        <v>-40229.75</v>
      </c>
      <c r="N470" s="7">
        <v>-44750.82</v>
      </c>
      <c r="O470" s="7">
        <v>-52740.67</v>
      </c>
    </row>
    <row r="471" spans="1:15" x14ac:dyDescent="0.2">
      <c r="A471" s="3">
        <v>236106</v>
      </c>
      <c r="B471" s="6" t="s">
        <v>451</v>
      </c>
      <c r="C471" s="7">
        <v>-7133.38</v>
      </c>
      <c r="D471" s="7">
        <v>-8402.14</v>
      </c>
      <c r="E471" s="7">
        <v>-2384.1799999999998</v>
      </c>
      <c r="F471" s="7">
        <v>-3497.83</v>
      </c>
      <c r="G471" s="7">
        <v>-4295.57</v>
      </c>
      <c r="H471" s="7">
        <v>-5011.1099999999997</v>
      </c>
      <c r="I471" s="7">
        <v>-5339.05</v>
      </c>
      <c r="J471" s="7">
        <v>-5579.93</v>
      </c>
      <c r="K471" s="7">
        <v>-5784.66</v>
      </c>
      <c r="L471" s="7">
        <v>-5967.28</v>
      </c>
      <c r="M471" s="7">
        <v>-6211.85</v>
      </c>
      <c r="N471" s="7">
        <v>-6725.76</v>
      </c>
      <c r="O471" s="7">
        <v>-7666.75</v>
      </c>
    </row>
    <row r="472" spans="1:15" x14ac:dyDescent="0.2">
      <c r="A472" s="3">
        <v>236107</v>
      </c>
      <c r="B472" s="6" t="s">
        <v>452</v>
      </c>
      <c r="C472" s="7">
        <v>-3883.16</v>
      </c>
      <c r="D472" s="7">
        <v>-6502.91</v>
      </c>
      <c r="E472" s="7">
        <v>-4830.63</v>
      </c>
      <c r="F472" s="7">
        <v>-7315.11</v>
      </c>
      <c r="G472" s="7">
        <v>-9038.2099999999991</v>
      </c>
      <c r="H472" s="7">
        <v>-3040.11</v>
      </c>
      <c r="I472" s="7">
        <v>-3741.22</v>
      </c>
      <c r="J472" s="7">
        <v>-4325.4399999999996</v>
      </c>
      <c r="K472" s="7">
        <v>-1089.95</v>
      </c>
      <c r="L472" s="7">
        <v>-1524.9</v>
      </c>
      <c r="M472" s="7">
        <v>-2130.2199999999998</v>
      </c>
      <c r="N472" s="7">
        <v>-1643.26</v>
      </c>
      <c r="O472" s="7">
        <v>-3824.3</v>
      </c>
    </row>
    <row r="473" spans="1:15" x14ac:dyDescent="0.2">
      <c r="A473" s="3">
        <v>236108</v>
      </c>
      <c r="B473" s="6" t="s">
        <v>453</v>
      </c>
      <c r="C473" s="7">
        <v>-23836.68</v>
      </c>
      <c r="D473" s="7">
        <v>-22244.45</v>
      </c>
      <c r="E473" s="7">
        <v>-19893.28</v>
      </c>
      <c r="F473" s="7">
        <v>-18713.21</v>
      </c>
      <c r="G473" s="7">
        <v>-16189.7</v>
      </c>
      <c r="H473" s="7">
        <v>-14623.5</v>
      </c>
      <c r="I473" s="7">
        <v>-7699.54</v>
      </c>
      <c r="J473" s="7">
        <v>-9973.8799999999992</v>
      </c>
      <c r="K473" s="7">
        <v>-9113.1</v>
      </c>
      <c r="L473" s="7">
        <v>-9096.4</v>
      </c>
      <c r="M473" s="7">
        <v>-12034.74</v>
      </c>
      <c r="N473" s="7">
        <v>-16708.349999999999</v>
      </c>
      <c r="O473" s="7">
        <v>-22695.8</v>
      </c>
    </row>
    <row r="474" spans="1:15" x14ac:dyDescent="0.2">
      <c r="A474" s="3">
        <v>236109</v>
      </c>
      <c r="B474" s="6" t="s">
        <v>454</v>
      </c>
      <c r="C474" s="7">
        <v>-69960.820000000007</v>
      </c>
      <c r="D474" s="7">
        <v>-98229.77</v>
      </c>
      <c r="E474" s="7">
        <v>-53102.27</v>
      </c>
      <c r="F474" s="7">
        <v>-74723.14</v>
      </c>
      <c r="G474" s="7">
        <v>-91529.99</v>
      </c>
      <c r="H474" s="7">
        <v>-103249.01</v>
      </c>
      <c r="I474" s="7">
        <v>-108297.35</v>
      </c>
      <c r="J474" s="7">
        <v>-114086.71</v>
      </c>
      <c r="K474" s="7">
        <v>-118921.26</v>
      </c>
      <c r="L474" s="7">
        <v>-16645.91</v>
      </c>
      <c r="M474" s="7">
        <v>-25139.5</v>
      </c>
      <c r="N474" s="7">
        <v>-44642.51</v>
      </c>
      <c r="O474" s="7">
        <v>-74250.5</v>
      </c>
    </row>
    <row r="475" spans="1:15" x14ac:dyDescent="0.2">
      <c r="A475" s="3">
        <v>236110</v>
      </c>
      <c r="B475" s="6" t="s">
        <v>455</v>
      </c>
      <c r="C475" s="7">
        <v>-25507.119999999999</v>
      </c>
      <c r="D475" s="7">
        <v>-29766.01</v>
      </c>
      <c r="E475" s="7">
        <v>-7697.95</v>
      </c>
      <c r="F475" s="7">
        <v>-11139.24</v>
      </c>
      <c r="G475" s="7">
        <v>-13837.28</v>
      </c>
      <c r="H475" s="7">
        <v>-4901.1000000000004</v>
      </c>
      <c r="I475" s="7">
        <v>-6044.85</v>
      </c>
      <c r="J475" s="7">
        <v>-6999.8</v>
      </c>
      <c r="K475" s="7">
        <v>-1739.94</v>
      </c>
      <c r="L475" s="7">
        <v>-2593.58</v>
      </c>
      <c r="M475" s="7">
        <v>-857.21</v>
      </c>
      <c r="N475" s="7">
        <v>-2651.31</v>
      </c>
      <c r="O475" s="7">
        <v>-6033.35</v>
      </c>
    </row>
    <row r="476" spans="1:15" x14ac:dyDescent="0.2">
      <c r="A476" s="3">
        <v>236111</v>
      </c>
      <c r="B476" s="6" t="s">
        <v>456</v>
      </c>
      <c r="C476" s="7">
        <v>0</v>
      </c>
      <c r="D476" s="7">
        <v>-138579.10999999999</v>
      </c>
      <c r="E476" s="7">
        <v>0</v>
      </c>
      <c r="F476" s="7">
        <v>0</v>
      </c>
      <c r="G476" s="7">
        <v>0</v>
      </c>
      <c r="H476" s="7">
        <v>0</v>
      </c>
      <c r="I476" s="7">
        <v>0</v>
      </c>
      <c r="J476" s="7">
        <v>0</v>
      </c>
      <c r="K476" s="7">
        <v>0</v>
      </c>
      <c r="L476" s="7">
        <v>0</v>
      </c>
      <c r="M476" s="7">
        <v>0</v>
      </c>
      <c r="N476" s="7">
        <v>0</v>
      </c>
      <c r="O476" s="7">
        <v>0</v>
      </c>
    </row>
    <row r="477" spans="1:15" x14ac:dyDescent="0.2">
      <c r="A477" s="3">
        <v>236112</v>
      </c>
      <c r="B477" s="6" t="s">
        <v>457</v>
      </c>
      <c r="C477" s="7">
        <v>-21038.11</v>
      </c>
      <c r="D477" s="7">
        <v>-13969.1</v>
      </c>
      <c r="E477" s="7">
        <v>-24703</v>
      </c>
      <c r="F477" s="7">
        <v>-35756.81</v>
      </c>
      <c r="G477" s="7">
        <v>-9164.75</v>
      </c>
      <c r="H477" s="7">
        <v>-16289.86</v>
      </c>
      <c r="I477" s="7">
        <v>-20380.38</v>
      </c>
      <c r="J477" s="7">
        <v>-3516.52</v>
      </c>
      <c r="K477" s="7">
        <v>-6475.03</v>
      </c>
      <c r="L477" s="7">
        <v>-10599.37</v>
      </c>
      <c r="M477" s="7">
        <v>-3323.9</v>
      </c>
      <c r="N477" s="7">
        <v>-10199.23</v>
      </c>
      <c r="O477" s="7">
        <v>-21796.63</v>
      </c>
    </row>
    <row r="478" spans="1:15" x14ac:dyDescent="0.2">
      <c r="A478" s="3">
        <v>236113</v>
      </c>
      <c r="B478" s="6" t="s">
        <v>458</v>
      </c>
      <c r="C478" s="7">
        <v>-37919.31</v>
      </c>
      <c r="D478" s="7">
        <v>-61332.57</v>
      </c>
      <c r="E478" s="7">
        <v>-41952.7</v>
      </c>
      <c r="F478" s="7">
        <v>-57269.599999999999</v>
      </c>
      <c r="G478" s="7">
        <v>-70667.92</v>
      </c>
      <c r="H478" s="7">
        <v>-22881.54</v>
      </c>
      <c r="I478" s="7">
        <v>-27329.13</v>
      </c>
      <c r="J478" s="7">
        <v>-32195.41</v>
      </c>
      <c r="K478" s="7">
        <v>-9339.1200000000008</v>
      </c>
      <c r="L478" s="7">
        <v>-14136.87</v>
      </c>
      <c r="M478" s="7">
        <v>-20267.64</v>
      </c>
      <c r="N478" s="7">
        <v>-17589.419999999998</v>
      </c>
      <c r="O478" s="7">
        <v>-35885.01</v>
      </c>
    </row>
    <row r="479" spans="1:15" x14ac:dyDescent="0.2">
      <c r="A479" s="3">
        <v>236114</v>
      </c>
      <c r="B479" s="6" t="s">
        <v>459</v>
      </c>
      <c r="C479" s="7">
        <v>-113072.3</v>
      </c>
      <c r="D479" s="7">
        <v>-156420.32999999999</v>
      </c>
      <c r="E479" s="7">
        <v>-195512.42</v>
      </c>
      <c r="F479" s="7">
        <v>-116535.14</v>
      </c>
      <c r="G479" s="7">
        <v>-141427.43</v>
      </c>
      <c r="H479" s="7">
        <v>-160407.82</v>
      </c>
      <c r="I479" s="7">
        <v>-169133.13</v>
      </c>
      <c r="J479" s="7">
        <v>-177909.99</v>
      </c>
      <c r="K479" s="7">
        <v>-185871.16</v>
      </c>
      <c r="L479" s="7">
        <v>-25756.38</v>
      </c>
      <c r="M479" s="7">
        <v>-40441.86</v>
      </c>
      <c r="N479" s="7">
        <v>-73440.009999999995</v>
      </c>
      <c r="O479" s="7">
        <v>-118300.7</v>
      </c>
    </row>
    <row r="480" spans="1:15" x14ac:dyDescent="0.2">
      <c r="A480" s="3">
        <v>236115</v>
      </c>
      <c r="B480" s="6" t="s">
        <v>460</v>
      </c>
      <c r="C480" s="7">
        <v>-147418.35999999999</v>
      </c>
      <c r="D480" s="7">
        <v>-24729.75</v>
      </c>
      <c r="E480" s="7">
        <v>-45996.36</v>
      </c>
      <c r="F480" s="7">
        <v>-67069.119999999995</v>
      </c>
      <c r="G480" s="7">
        <v>-83316.95</v>
      </c>
      <c r="H480" s="7">
        <v>-95994.18</v>
      </c>
      <c r="I480" s="7">
        <v>-103032.21</v>
      </c>
      <c r="J480" s="7">
        <v>-109136.68</v>
      </c>
      <c r="K480" s="7">
        <v>-113975.7</v>
      </c>
      <c r="L480" s="7">
        <v>-119558.8</v>
      </c>
      <c r="M480" s="7">
        <v>-124909.32</v>
      </c>
      <c r="N480" s="7">
        <v>-135013.43</v>
      </c>
      <c r="O480" s="7">
        <v>-153037.43</v>
      </c>
    </row>
    <row r="481" spans="1:15" x14ac:dyDescent="0.2">
      <c r="A481" s="3">
        <v>236117</v>
      </c>
      <c r="B481" s="6" t="s">
        <v>461</v>
      </c>
      <c r="C481" s="7">
        <v>-193668.02</v>
      </c>
      <c r="D481" s="7">
        <v>-328493.27</v>
      </c>
      <c r="E481" s="7">
        <v>-235262.25</v>
      </c>
      <c r="F481" s="7">
        <v>-334879.03999999998</v>
      </c>
      <c r="G481" s="7">
        <v>-410344</v>
      </c>
      <c r="H481" s="7">
        <v>-133729.21</v>
      </c>
      <c r="I481" s="7">
        <v>-158597.74</v>
      </c>
      <c r="J481" s="7">
        <v>-183657.35</v>
      </c>
      <c r="K481" s="7">
        <v>-46755.53</v>
      </c>
      <c r="L481" s="7">
        <v>-68955.22</v>
      </c>
      <c r="M481" s="7">
        <v>-100796.24</v>
      </c>
      <c r="N481" s="7">
        <v>-101216.47</v>
      </c>
      <c r="O481" s="7">
        <v>-213846.79</v>
      </c>
    </row>
    <row r="482" spans="1:15" x14ac:dyDescent="0.2">
      <c r="A482" s="3">
        <v>236118</v>
      </c>
      <c r="B482" s="6" t="s">
        <v>462</v>
      </c>
      <c r="C482" s="7">
        <v>-99871.31</v>
      </c>
      <c r="D482" s="7">
        <v>-115055.03999999999</v>
      </c>
      <c r="E482" s="7">
        <v>-30652.39</v>
      </c>
      <c r="F482" s="7">
        <v>-44996.04</v>
      </c>
      <c r="G482" s="7">
        <v>-56669.68</v>
      </c>
      <c r="H482" s="7">
        <v>-65834.31</v>
      </c>
      <c r="I482" s="7">
        <v>-72755.7</v>
      </c>
      <c r="J482" s="7">
        <v>-75462.84</v>
      </c>
      <c r="K482" s="7">
        <v>-78544.37</v>
      </c>
      <c r="L482" s="7">
        <v>-81475.66</v>
      </c>
      <c r="M482" s="7">
        <v>-84701.440000000002</v>
      </c>
      <c r="N482" s="7">
        <v>-90215.01</v>
      </c>
      <c r="O482" s="7">
        <v>-102884.52</v>
      </c>
    </row>
    <row r="483" spans="1:15" x14ac:dyDescent="0.2">
      <c r="A483" s="3">
        <v>236119</v>
      </c>
      <c r="B483" s="6" t="s">
        <v>463</v>
      </c>
      <c r="C483" s="7">
        <v>-11514.08</v>
      </c>
      <c r="D483" s="7">
        <v>-7074.79</v>
      </c>
      <c r="E483" s="7">
        <v>-13072.95</v>
      </c>
      <c r="F483" s="7">
        <v>-18556.86</v>
      </c>
      <c r="G483" s="7">
        <v>-4325.0600000000004</v>
      </c>
      <c r="H483" s="7">
        <v>-7754.74</v>
      </c>
      <c r="I483" s="7">
        <v>-9514.32</v>
      </c>
      <c r="J483" s="7">
        <v>-1728.01</v>
      </c>
      <c r="K483" s="7">
        <v>-3299.33</v>
      </c>
      <c r="L483" s="7">
        <v>-4946.3100000000004</v>
      </c>
      <c r="M483" s="7">
        <v>-2253.9699999999998</v>
      </c>
      <c r="N483" s="7">
        <v>-6049.7</v>
      </c>
      <c r="O483" s="7">
        <v>-12174.34</v>
      </c>
    </row>
    <row r="484" spans="1:15" x14ac:dyDescent="0.2">
      <c r="A484" s="3">
        <v>236120</v>
      </c>
      <c r="B484" s="6" t="s">
        <v>464</v>
      </c>
      <c r="C484" s="7">
        <v>-42739.58</v>
      </c>
      <c r="D484" s="7">
        <v>-50367.57</v>
      </c>
      <c r="E484" s="7">
        <v>-13757.68</v>
      </c>
      <c r="F484" s="7">
        <v>-19559.8</v>
      </c>
      <c r="G484" s="7">
        <v>-23801.18</v>
      </c>
      <c r="H484" s="7">
        <v>-27009.26</v>
      </c>
      <c r="I484" s="7">
        <v>-28729.07</v>
      </c>
      <c r="J484" s="7">
        <v>-30263.58</v>
      </c>
      <c r="K484" s="7">
        <v>-31578.49</v>
      </c>
      <c r="L484" s="7">
        <v>-32931.599999999999</v>
      </c>
      <c r="M484" s="7">
        <v>-34679.01</v>
      </c>
      <c r="N484" s="7">
        <v>-38192.800000000003</v>
      </c>
      <c r="O484" s="7">
        <v>-44654.29</v>
      </c>
    </row>
    <row r="485" spans="1:15" x14ac:dyDescent="0.2">
      <c r="A485" s="3">
        <v>236121</v>
      </c>
      <c r="B485" s="6" t="s">
        <v>465</v>
      </c>
      <c r="C485" s="7">
        <v>-280343.42</v>
      </c>
      <c r="D485" s="7">
        <v>-332343.32</v>
      </c>
      <c r="E485" s="7">
        <v>-91639.76</v>
      </c>
      <c r="F485" s="7">
        <v>-133124.28</v>
      </c>
      <c r="G485" s="7">
        <v>-163749.87</v>
      </c>
      <c r="H485" s="7">
        <v>-188410.47</v>
      </c>
      <c r="I485" s="7">
        <v>-199831.92</v>
      </c>
      <c r="J485" s="7">
        <v>-211203.82</v>
      </c>
      <c r="K485" s="7">
        <v>-221550.47</v>
      </c>
      <c r="L485" s="7">
        <v>-231568.23</v>
      </c>
      <c r="M485" s="7">
        <v>-243730.25</v>
      </c>
      <c r="N485" s="7">
        <v>-267374.77</v>
      </c>
      <c r="O485" s="7">
        <v>-311704.02</v>
      </c>
    </row>
    <row r="486" spans="1:15" x14ac:dyDescent="0.2">
      <c r="A486" s="3">
        <v>236122</v>
      </c>
      <c r="B486" s="6" t="s">
        <v>466</v>
      </c>
      <c r="C486" s="7">
        <v>-441318.51</v>
      </c>
      <c r="D486" s="7">
        <v>-516350.19</v>
      </c>
      <c r="E486" s="7">
        <v>-141182.28</v>
      </c>
      <c r="F486" s="7">
        <v>-205516.25</v>
      </c>
      <c r="G486" s="7">
        <v>-253651.61</v>
      </c>
      <c r="H486" s="7">
        <v>-89428.6</v>
      </c>
      <c r="I486" s="7">
        <v>-112470.93</v>
      </c>
      <c r="J486" s="7">
        <v>-128617.24</v>
      </c>
      <c r="K486" s="7">
        <v>-29622.92</v>
      </c>
      <c r="L486" s="7">
        <v>-42059.12</v>
      </c>
      <c r="M486" s="7">
        <v>-56442.61</v>
      </c>
      <c r="N486" s="7">
        <v>-43933.89</v>
      </c>
      <c r="O486" s="7">
        <v>-102785.29</v>
      </c>
    </row>
    <row r="487" spans="1:15" x14ac:dyDescent="0.2">
      <c r="A487" s="3">
        <v>236123</v>
      </c>
      <c r="B487" s="6" t="s">
        <v>467</v>
      </c>
      <c r="C487" s="7">
        <v>-142037.51999999999</v>
      </c>
      <c r="D487" s="7">
        <v>-167533.56</v>
      </c>
      <c r="E487" s="7">
        <v>-47194.1</v>
      </c>
      <c r="F487" s="7">
        <v>-64229.13</v>
      </c>
      <c r="G487" s="7">
        <v>-78350.11</v>
      </c>
      <c r="H487" s="7">
        <v>-88797.32</v>
      </c>
      <c r="I487" s="7">
        <v>-93592.960000000006</v>
      </c>
      <c r="J487" s="7">
        <v>-98523.48</v>
      </c>
      <c r="K487" s="7">
        <v>-102848.78</v>
      </c>
      <c r="L487" s="7">
        <v>-107528.21</v>
      </c>
      <c r="M487" s="7">
        <v>-114185.36</v>
      </c>
      <c r="N487" s="7">
        <v>-128446.81</v>
      </c>
      <c r="O487" s="7">
        <v>-151785.22</v>
      </c>
    </row>
    <row r="488" spans="1:15" x14ac:dyDescent="0.2">
      <c r="A488" s="3">
        <v>236124</v>
      </c>
      <c r="B488" s="6" t="s">
        <v>468</v>
      </c>
      <c r="C488" s="7">
        <v>-149480.04</v>
      </c>
      <c r="D488" s="7">
        <v>-177438.92</v>
      </c>
      <c r="E488" s="7">
        <v>-48872.89</v>
      </c>
      <c r="F488" s="7">
        <v>-69225.08</v>
      </c>
      <c r="G488" s="7">
        <v>-85158.57</v>
      </c>
      <c r="H488" s="7">
        <v>-96824.48</v>
      </c>
      <c r="I488" s="7">
        <v>-102388.67</v>
      </c>
      <c r="J488" s="7">
        <v>-107860.66</v>
      </c>
      <c r="K488" s="7">
        <v>-112921.82</v>
      </c>
      <c r="L488" s="7">
        <v>-118079.63</v>
      </c>
      <c r="M488" s="7">
        <v>-125657.9</v>
      </c>
      <c r="N488" s="7">
        <v>-139732.57</v>
      </c>
      <c r="O488" s="7">
        <v>-163750.69</v>
      </c>
    </row>
    <row r="489" spans="1:15" x14ac:dyDescent="0.2">
      <c r="A489" s="3">
        <v>236125</v>
      </c>
      <c r="B489" s="6" t="s">
        <v>469</v>
      </c>
      <c r="C489" s="7">
        <v>-185797.97</v>
      </c>
      <c r="D489" s="7">
        <v>-305670.32</v>
      </c>
      <c r="E489" s="7">
        <v>-237285.77</v>
      </c>
      <c r="F489" s="7">
        <v>-344886.98</v>
      </c>
      <c r="G489" s="7">
        <v>-427276.25</v>
      </c>
      <c r="H489" s="7">
        <v>-150926.84</v>
      </c>
      <c r="I489" s="7">
        <v>-189694.54</v>
      </c>
      <c r="J489" s="7">
        <v>-223296.98</v>
      </c>
      <c r="K489" s="7">
        <v>-63634.33</v>
      </c>
      <c r="L489" s="7">
        <v>-91851.79</v>
      </c>
      <c r="M489" s="7">
        <v>-125088.27</v>
      </c>
      <c r="N489" s="7">
        <v>-87555.94</v>
      </c>
      <c r="O489" s="7">
        <v>-190051.62</v>
      </c>
    </row>
    <row r="490" spans="1:15" x14ac:dyDescent="0.2">
      <c r="A490" s="3">
        <v>236128</v>
      </c>
      <c r="B490" s="6" t="s">
        <v>470</v>
      </c>
      <c r="C490" s="7">
        <v>-117358.36</v>
      </c>
      <c r="D490" s="7">
        <v>-135899.74</v>
      </c>
      <c r="E490" s="7">
        <v>-34786.480000000003</v>
      </c>
      <c r="F490" s="7">
        <v>-52461.120000000003</v>
      </c>
      <c r="G490" s="7">
        <v>-64802.48</v>
      </c>
      <c r="H490" s="7">
        <v>-74826.38</v>
      </c>
      <c r="I490" s="7">
        <v>-80102.539999999994</v>
      </c>
      <c r="J490" s="7">
        <v>-84749.63</v>
      </c>
      <c r="K490" s="7">
        <v>-88679.28</v>
      </c>
      <c r="L490" s="7">
        <v>-94285.93</v>
      </c>
      <c r="M490" s="7">
        <v>-100828.25</v>
      </c>
      <c r="N490" s="7">
        <v>-110416.57</v>
      </c>
      <c r="O490" s="7">
        <v>-126250.22</v>
      </c>
    </row>
    <row r="491" spans="1:15" x14ac:dyDescent="0.2">
      <c r="A491" s="3">
        <v>236129</v>
      </c>
      <c r="B491" s="6" t="s">
        <v>471</v>
      </c>
      <c r="C491" s="7">
        <v>-14014.55</v>
      </c>
      <c r="D491" s="7">
        <v>-23614.28</v>
      </c>
      <c r="E491" s="7">
        <v>-18405.150000000001</v>
      </c>
      <c r="F491" s="7">
        <v>-26056.94</v>
      </c>
      <c r="G491" s="7">
        <v>-32525.25</v>
      </c>
      <c r="H491" s="7">
        <v>-11396.68</v>
      </c>
      <c r="I491" s="7">
        <v>-14136.11</v>
      </c>
      <c r="J491" s="7">
        <v>-16658.259999999998</v>
      </c>
      <c r="K491" s="7">
        <v>-4102.58</v>
      </c>
      <c r="L491" s="7">
        <v>-6862.29</v>
      </c>
      <c r="M491" s="7">
        <v>-9357.75</v>
      </c>
      <c r="N491" s="7">
        <v>-7106.22</v>
      </c>
      <c r="O491" s="7">
        <v>-15469.01</v>
      </c>
    </row>
    <row r="492" spans="1:15" x14ac:dyDescent="0.2">
      <c r="A492" s="3">
        <v>236130</v>
      </c>
      <c r="B492" s="6" t="s">
        <v>472</v>
      </c>
      <c r="C492" s="7">
        <v>-198522.53</v>
      </c>
      <c r="D492" s="7">
        <v>-316115.59000000003</v>
      </c>
      <c r="E492" s="7">
        <v>-213351.88</v>
      </c>
      <c r="F492" s="7">
        <v>-302033.74</v>
      </c>
      <c r="G492" s="7">
        <v>-368356.81</v>
      </c>
      <c r="H492" s="7">
        <v>-117725.51</v>
      </c>
      <c r="I492" s="7">
        <v>-140706.59</v>
      </c>
      <c r="J492" s="7">
        <v>-165985.19</v>
      </c>
      <c r="K492" s="7">
        <v>-46608.09</v>
      </c>
      <c r="L492" s="7">
        <v>-69514.740000000005</v>
      </c>
      <c r="M492" s="7">
        <v>-102270.39999999999</v>
      </c>
      <c r="N492" s="7">
        <v>-96616.8</v>
      </c>
      <c r="O492" s="7">
        <v>-200612.58</v>
      </c>
    </row>
    <row r="493" spans="1:15" x14ac:dyDescent="0.2">
      <c r="A493" s="3">
        <v>236131</v>
      </c>
      <c r="B493" s="6" t="s">
        <v>473</v>
      </c>
      <c r="C493" s="7">
        <v>-21786.37</v>
      </c>
      <c r="D493" s="7">
        <v>-36233.99</v>
      </c>
      <c r="E493" s="7">
        <v>-25436.41</v>
      </c>
      <c r="F493" s="7">
        <v>-35348.07</v>
      </c>
      <c r="G493" s="7">
        <v>-42922.68</v>
      </c>
      <c r="H493" s="7">
        <v>-13272.46</v>
      </c>
      <c r="I493" s="7">
        <v>-15332.85</v>
      </c>
      <c r="J493" s="7">
        <v>-17785.43</v>
      </c>
      <c r="K493" s="7">
        <v>-4434.93</v>
      </c>
      <c r="L493" s="7">
        <v>-6640.53</v>
      </c>
      <c r="M493" s="7">
        <v>-10159.870000000001</v>
      </c>
      <c r="N493" s="7">
        <v>-11387.56</v>
      </c>
      <c r="O493" s="7">
        <v>-23760.12</v>
      </c>
    </row>
    <row r="494" spans="1:15" x14ac:dyDescent="0.2">
      <c r="A494" s="3">
        <v>236132</v>
      </c>
      <c r="B494" s="6" t="s">
        <v>474</v>
      </c>
      <c r="C494" s="7">
        <v>-80758.14</v>
      </c>
      <c r="D494" s="7">
        <v>-128046.51</v>
      </c>
      <c r="E494" s="7">
        <v>-86549.02</v>
      </c>
      <c r="F494" s="7">
        <v>-119837.08</v>
      </c>
      <c r="G494" s="7">
        <v>-147204.63</v>
      </c>
      <c r="H494" s="7">
        <v>-46321.34</v>
      </c>
      <c r="I494" s="7">
        <v>-54673.35</v>
      </c>
      <c r="J494" s="7">
        <v>-64169.36</v>
      </c>
      <c r="K494" s="7">
        <v>-17875.32</v>
      </c>
      <c r="L494" s="7">
        <v>-26783.21</v>
      </c>
      <c r="M494" s="7">
        <v>-40215.08</v>
      </c>
      <c r="N494" s="7">
        <v>-43795.37</v>
      </c>
      <c r="O494" s="7">
        <v>-86106.47</v>
      </c>
    </row>
    <row r="495" spans="1:15" x14ac:dyDescent="0.2">
      <c r="A495" s="3">
        <v>236133</v>
      </c>
      <c r="B495" s="6" t="s">
        <v>475</v>
      </c>
      <c r="C495" s="7">
        <v>-6939.79</v>
      </c>
      <c r="D495" s="7">
        <v>-11348.78</v>
      </c>
      <c r="E495" s="7">
        <v>-7744.37</v>
      </c>
      <c r="F495" s="7">
        <v>-10940.83</v>
      </c>
      <c r="G495" s="7">
        <v>-13117.58</v>
      </c>
      <c r="H495" s="7">
        <v>-3824.4</v>
      </c>
      <c r="I495" s="7">
        <v>-4495.12</v>
      </c>
      <c r="J495" s="7">
        <v>-5370.06</v>
      </c>
      <c r="K495" s="7">
        <v>-1677.48</v>
      </c>
      <c r="L495" s="7">
        <v>-2534.4499999999998</v>
      </c>
      <c r="M495" s="7">
        <v>-3564.62</v>
      </c>
      <c r="N495" s="7">
        <v>-3070.39</v>
      </c>
      <c r="O495" s="7">
        <v>-6539.16</v>
      </c>
    </row>
    <row r="496" spans="1:15" x14ac:dyDescent="0.2">
      <c r="A496" s="3">
        <v>236134</v>
      </c>
      <c r="B496" s="6" t="s">
        <v>476</v>
      </c>
      <c r="C496" s="7">
        <v>-225409.76</v>
      </c>
      <c r="D496" s="7">
        <v>-360806.17</v>
      </c>
      <c r="E496" s="7">
        <v>-246254.78</v>
      </c>
      <c r="F496" s="7">
        <v>-359272.6</v>
      </c>
      <c r="G496" s="7">
        <v>-446683.87</v>
      </c>
      <c r="H496" s="7">
        <v>-160812.28</v>
      </c>
      <c r="I496" s="7">
        <v>-203498.12</v>
      </c>
      <c r="J496" s="7">
        <v>-243073.61</v>
      </c>
      <c r="K496" s="7">
        <v>-73247.429999999993</v>
      </c>
      <c r="L496" s="7">
        <v>-108269.9</v>
      </c>
      <c r="M496" s="7">
        <v>-147912.6</v>
      </c>
      <c r="N496" s="7">
        <v>-111757.26</v>
      </c>
      <c r="O496" s="7">
        <v>-230275.54</v>
      </c>
    </row>
    <row r="497" spans="1:15" x14ac:dyDescent="0.2">
      <c r="A497" s="3">
        <v>236135</v>
      </c>
      <c r="B497" s="6" t="s">
        <v>477</v>
      </c>
      <c r="C497" s="7">
        <v>-70530.649999999994</v>
      </c>
      <c r="D497" s="7">
        <v>-103211.22</v>
      </c>
      <c r="E497" s="7">
        <v>-61012.74</v>
      </c>
      <c r="F497" s="7">
        <v>-86226.76</v>
      </c>
      <c r="G497" s="7">
        <v>-106933.38</v>
      </c>
      <c r="H497" s="7">
        <v>-38173.519999999997</v>
      </c>
      <c r="I497" s="7">
        <v>-47290.63</v>
      </c>
      <c r="J497" s="7">
        <v>-58815.85</v>
      </c>
      <c r="K497" s="7">
        <v>-21656.92</v>
      </c>
      <c r="L497" s="7">
        <v>-33481.379999999997</v>
      </c>
      <c r="M497" s="7">
        <v>-48315.49</v>
      </c>
      <c r="N497" s="7">
        <v>-37760.71</v>
      </c>
      <c r="O497" s="7">
        <v>-72628.600000000006</v>
      </c>
    </row>
    <row r="498" spans="1:15" x14ac:dyDescent="0.2">
      <c r="A498" s="3">
        <v>236136</v>
      </c>
      <c r="B498" s="6" t="s">
        <v>478</v>
      </c>
      <c r="C498" s="7">
        <v>-17386.439999999999</v>
      </c>
      <c r="D498" s="7">
        <v>-15020.75</v>
      </c>
      <c r="E498" s="7">
        <v>-26497.06</v>
      </c>
      <c r="F498" s="7">
        <v>-36884.61</v>
      </c>
      <c r="G498" s="7">
        <v>-8433.0499999999993</v>
      </c>
      <c r="H498" s="7">
        <v>-14155.65</v>
      </c>
      <c r="I498" s="7">
        <v>-16630.41</v>
      </c>
      <c r="J498" s="7">
        <v>-3075.27</v>
      </c>
      <c r="K498" s="7">
        <v>-5596.45</v>
      </c>
      <c r="L498" s="7">
        <v>-8322.91</v>
      </c>
      <c r="M498" s="7">
        <v>-2578.8000000000002</v>
      </c>
      <c r="N498" s="7">
        <v>-7075.94</v>
      </c>
      <c r="O498" s="7">
        <v>-17084.52</v>
      </c>
    </row>
    <row r="499" spans="1:15" x14ac:dyDescent="0.2">
      <c r="A499" s="3">
        <v>236137</v>
      </c>
      <c r="B499" s="6" t="s">
        <v>479</v>
      </c>
      <c r="C499" s="7">
        <v>-14263.69</v>
      </c>
      <c r="D499" s="7">
        <v>-16943.689999999999</v>
      </c>
      <c r="E499" s="7">
        <v>-4745.8</v>
      </c>
      <c r="F499" s="7">
        <v>-6847.75</v>
      </c>
      <c r="G499" s="7">
        <v>-8802.15</v>
      </c>
      <c r="H499" s="7">
        <v>-3400.2</v>
      </c>
      <c r="I499" s="7">
        <v>-4232.53</v>
      </c>
      <c r="J499" s="7">
        <v>-4943.6499999999996</v>
      </c>
      <c r="K499" s="7">
        <v>-1443.01</v>
      </c>
      <c r="L499" s="7">
        <v>-2131.2800000000002</v>
      </c>
      <c r="M499" s="7">
        <v>-2879.61</v>
      </c>
      <c r="N499" s="7">
        <v>-1870.72</v>
      </c>
      <c r="O499" s="7">
        <v>-4084.69</v>
      </c>
    </row>
    <row r="500" spans="1:15" x14ac:dyDescent="0.2">
      <c r="A500" s="3">
        <v>236138</v>
      </c>
      <c r="B500" s="6" t="s">
        <v>480</v>
      </c>
      <c r="C500" s="7">
        <v>-20053.939999999999</v>
      </c>
      <c r="D500" s="7">
        <v>-23293.58</v>
      </c>
      <c r="E500" s="7">
        <v>-6298.61</v>
      </c>
      <c r="F500" s="7">
        <v>-9112.1299999999992</v>
      </c>
      <c r="G500" s="7">
        <v>-11090.17</v>
      </c>
      <c r="H500" s="7">
        <v>-12900.05</v>
      </c>
      <c r="I500" s="7">
        <v>-13747.22</v>
      </c>
      <c r="J500" s="7">
        <v>-14478.83</v>
      </c>
      <c r="K500" s="7">
        <v>-15254.02</v>
      </c>
      <c r="L500" s="7">
        <v>-16042.38</v>
      </c>
      <c r="M500" s="7">
        <v>-17381.89</v>
      </c>
      <c r="N500" s="7">
        <v>-19781.919999999998</v>
      </c>
      <c r="O500" s="7">
        <v>-23276.5</v>
      </c>
    </row>
    <row r="501" spans="1:15" x14ac:dyDescent="0.2">
      <c r="A501" s="3">
        <v>236139</v>
      </c>
      <c r="B501" s="6" t="s">
        <v>481</v>
      </c>
      <c r="C501" s="7">
        <v>-23679.89</v>
      </c>
      <c r="D501" s="7">
        <v>-15265.04</v>
      </c>
      <c r="E501" s="7">
        <v>-28020.639999999999</v>
      </c>
      <c r="F501" s="7">
        <v>-39965.230000000003</v>
      </c>
      <c r="G501" s="7">
        <v>-9098.9699999999993</v>
      </c>
      <c r="H501" s="7">
        <v>-16822.919999999998</v>
      </c>
      <c r="I501" s="7">
        <v>-20713.3</v>
      </c>
      <c r="J501" s="7">
        <v>-4032.15</v>
      </c>
      <c r="K501" s="7">
        <v>-7742.32</v>
      </c>
      <c r="L501" s="7">
        <v>-11490.8</v>
      </c>
      <c r="M501" s="7">
        <v>-4490.2299999999996</v>
      </c>
      <c r="N501" s="7">
        <v>-12130.81</v>
      </c>
      <c r="O501" s="7">
        <v>-24892.12</v>
      </c>
    </row>
    <row r="502" spans="1:15" x14ac:dyDescent="0.2">
      <c r="A502" s="3">
        <v>236140</v>
      </c>
      <c r="B502" s="6" t="s">
        <v>482</v>
      </c>
      <c r="C502" s="7">
        <v>-46831.64</v>
      </c>
      <c r="D502" s="7">
        <v>-55490.85</v>
      </c>
      <c r="E502" s="7">
        <v>-15102.29</v>
      </c>
      <c r="F502" s="7">
        <v>-21805.98</v>
      </c>
      <c r="G502" s="7">
        <v>-26718.1</v>
      </c>
      <c r="H502" s="7">
        <v>-30422.21</v>
      </c>
      <c r="I502" s="7">
        <v>-32543.200000000001</v>
      </c>
      <c r="J502" s="7">
        <v>-34243.9</v>
      </c>
      <c r="K502" s="7">
        <v>-35714.85</v>
      </c>
      <c r="L502" s="7">
        <v>-37208.35</v>
      </c>
      <c r="M502" s="7">
        <v>-38837.65</v>
      </c>
      <c r="N502" s="7">
        <v>-42080.2</v>
      </c>
      <c r="O502" s="7">
        <v>-48975.62</v>
      </c>
    </row>
    <row r="503" spans="1:15" x14ac:dyDescent="0.2">
      <c r="A503" s="3">
        <v>236141</v>
      </c>
      <c r="B503" s="6" t="s">
        <v>483</v>
      </c>
      <c r="C503" s="7">
        <v>-169225.53</v>
      </c>
      <c r="D503" s="7">
        <v>-256149.74</v>
      </c>
      <c r="E503" s="7">
        <v>-151535.38</v>
      </c>
      <c r="F503" s="7">
        <v>-218087.3</v>
      </c>
      <c r="G503" s="7">
        <v>-268344.28999999998</v>
      </c>
      <c r="H503" s="7">
        <v>-304441.82</v>
      </c>
      <c r="I503" s="7">
        <v>-321568.89</v>
      </c>
      <c r="J503" s="7">
        <v>-339043.14</v>
      </c>
      <c r="K503" s="7">
        <v>-32390.7</v>
      </c>
      <c r="L503" s="7">
        <v>-47598.1</v>
      </c>
      <c r="M503" s="7">
        <v>-66743.28</v>
      </c>
      <c r="N503" s="7">
        <v>-108596.23</v>
      </c>
      <c r="O503" s="7">
        <v>-179673.45</v>
      </c>
    </row>
    <row r="504" spans="1:15" x14ac:dyDescent="0.2">
      <c r="A504" s="3">
        <v>236142</v>
      </c>
      <c r="B504" s="6" t="s">
        <v>484</v>
      </c>
      <c r="C504" s="7">
        <v>-14118.76</v>
      </c>
      <c r="D504" s="7">
        <v>-21934.48</v>
      </c>
      <c r="E504" s="7">
        <v>-14337.55</v>
      </c>
      <c r="F504" s="7">
        <v>-20402.419999999998</v>
      </c>
      <c r="G504" s="7">
        <v>-25083.37</v>
      </c>
      <c r="H504" s="7">
        <v>-8543.07</v>
      </c>
      <c r="I504" s="7">
        <v>-10146.209999999999</v>
      </c>
      <c r="J504" s="7">
        <v>-11736.09</v>
      </c>
      <c r="K504" s="7">
        <v>-2957.22</v>
      </c>
      <c r="L504" s="7">
        <v>-4548.4799999999996</v>
      </c>
      <c r="M504" s="7">
        <v>-6858.29</v>
      </c>
      <c r="N504" s="7">
        <v>-6985.27</v>
      </c>
      <c r="O504" s="7">
        <v>-14235.25</v>
      </c>
    </row>
    <row r="505" spans="1:15" x14ac:dyDescent="0.2">
      <c r="A505" s="3">
        <v>236145</v>
      </c>
      <c r="B505" s="6" t="s">
        <v>485</v>
      </c>
      <c r="C505" s="7">
        <v>-24397.57</v>
      </c>
      <c r="D505" s="7">
        <v>-39168.370000000003</v>
      </c>
      <c r="E505" s="7">
        <v>-25908.83</v>
      </c>
      <c r="F505" s="7">
        <v>-36415.57</v>
      </c>
      <c r="G505" s="7">
        <v>-44460.49</v>
      </c>
      <c r="H505" s="7">
        <v>-14950.44</v>
      </c>
      <c r="I505" s="7">
        <v>-17952.54</v>
      </c>
      <c r="J505" s="7">
        <v>-22063.65</v>
      </c>
      <c r="K505" s="7">
        <v>-7395.36</v>
      </c>
      <c r="L505" s="7">
        <v>-11570.57</v>
      </c>
      <c r="M505" s="7">
        <v>-16472.8</v>
      </c>
      <c r="N505" s="7">
        <v>-12428.61</v>
      </c>
      <c r="O505" s="7">
        <v>-24407.1</v>
      </c>
    </row>
    <row r="506" spans="1:15" x14ac:dyDescent="0.2">
      <c r="A506" s="3">
        <v>236146</v>
      </c>
      <c r="B506" s="6" t="s">
        <v>486</v>
      </c>
      <c r="C506" s="7">
        <v>-15109.42</v>
      </c>
      <c r="D506" s="7">
        <v>-25396.39</v>
      </c>
      <c r="E506" s="7">
        <v>-17853.8</v>
      </c>
      <c r="F506" s="7">
        <v>-25947</v>
      </c>
      <c r="G506" s="7">
        <v>-32945.160000000003</v>
      </c>
      <c r="H506" s="7">
        <v>-12859.44</v>
      </c>
      <c r="I506" s="7">
        <v>-15125.74</v>
      </c>
      <c r="J506" s="7">
        <v>-17547.23</v>
      </c>
      <c r="K506" s="7">
        <v>-4351.42</v>
      </c>
      <c r="L506" s="7">
        <v>-6772.4</v>
      </c>
      <c r="M506" s="7">
        <v>-9395.7000000000007</v>
      </c>
      <c r="N506" s="7">
        <v>-7671.59</v>
      </c>
      <c r="O506" s="7">
        <v>-16103.03</v>
      </c>
    </row>
    <row r="507" spans="1:15" x14ac:dyDescent="0.2">
      <c r="A507" s="3">
        <v>236147</v>
      </c>
      <c r="B507" s="6" t="s">
        <v>487</v>
      </c>
      <c r="C507" s="7">
        <v>-3307.3</v>
      </c>
      <c r="D507" s="7">
        <v>-2507.29</v>
      </c>
      <c r="E507" s="7">
        <v>-4347.59</v>
      </c>
      <c r="F507" s="7">
        <v>-6333.92</v>
      </c>
      <c r="G507" s="7">
        <v>-1637.57</v>
      </c>
      <c r="H507" s="7">
        <v>-2859.49</v>
      </c>
      <c r="I507" s="7">
        <v>-3447.52</v>
      </c>
      <c r="J507" s="7">
        <v>687.74</v>
      </c>
      <c r="K507" s="7">
        <v>215.08</v>
      </c>
      <c r="L507" s="7">
        <v>-210.43</v>
      </c>
      <c r="M507" s="7">
        <v>-514.49</v>
      </c>
      <c r="N507" s="7">
        <v>-1621.4</v>
      </c>
      <c r="O507" s="7">
        <v>-3570.37</v>
      </c>
    </row>
    <row r="508" spans="1:15" x14ac:dyDescent="0.2">
      <c r="A508" s="3">
        <v>236148</v>
      </c>
      <c r="B508" s="6" t="s">
        <v>488</v>
      </c>
      <c r="C508" s="7">
        <v>-7227.38</v>
      </c>
      <c r="D508" s="7">
        <v>-8601.86</v>
      </c>
      <c r="E508" s="7">
        <v>-2346.46</v>
      </c>
      <c r="F508" s="7">
        <v>-3332.49</v>
      </c>
      <c r="G508" s="7">
        <v>-4151.1899999999996</v>
      </c>
      <c r="H508" s="7">
        <v>-4860.1099999999997</v>
      </c>
      <c r="I508" s="7">
        <v>-5164.07</v>
      </c>
      <c r="J508" s="7">
        <v>-5414.58</v>
      </c>
      <c r="K508" s="7">
        <v>-5614.87</v>
      </c>
      <c r="L508" s="7">
        <v>-5824.31</v>
      </c>
      <c r="M508" s="7">
        <v>-6067.49</v>
      </c>
      <c r="N508" s="7">
        <v>-6640.74</v>
      </c>
      <c r="O508" s="7">
        <v>-7646.43</v>
      </c>
    </row>
    <row r="509" spans="1:15" x14ac:dyDescent="0.2">
      <c r="A509" s="3">
        <v>236149</v>
      </c>
      <c r="B509" s="6" t="s">
        <v>489</v>
      </c>
      <c r="C509" s="7">
        <v>-10993.27</v>
      </c>
      <c r="D509" s="7">
        <v>-13046.75</v>
      </c>
      <c r="E509" s="7">
        <v>-3469</v>
      </c>
      <c r="F509" s="7">
        <v>-4969.68</v>
      </c>
      <c r="G509" s="7">
        <v>-6263.25</v>
      </c>
      <c r="H509" s="7">
        <v>-7371.35</v>
      </c>
      <c r="I509" s="7">
        <v>-7887.37</v>
      </c>
      <c r="J509" s="7">
        <v>-8282.07</v>
      </c>
      <c r="K509" s="7">
        <v>-8580.91</v>
      </c>
      <c r="L509" s="7">
        <v>-8865.57</v>
      </c>
      <c r="M509" s="7">
        <v>-9198.5499999999993</v>
      </c>
      <c r="N509" s="7">
        <v>-10029.92</v>
      </c>
      <c r="O509" s="7">
        <v>-11462.73</v>
      </c>
    </row>
    <row r="510" spans="1:15" x14ac:dyDescent="0.2">
      <c r="A510" s="3">
        <v>236152</v>
      </c>
      <c r="B510" s="6" t="s">
        <v>490</v>
      </c>
      <c r="C510" s="7">
        <v>-31083.8</v>
      </c>
      <c r="D510" s="7">
        <v>-36603.300000000003</v>
      </c>
      <c r="E510" s="7">
        <v>-9570.09</v>
      </c>
      <c r="F510" s="7">
        <v>-13810.69</v>
      </c>
      <c r="G510" s="7">
        <v>-17286.12</v>
      </c>
      <c r="H510" s="7">
        <v>-19808.759999999998</v>
      </c>
      <c r="I510" s="7">
        <v>-21051.15</v>
      </c>
      <c r="J510" s="7">
        <v>-22232.76</v>
      </c>
      <c r="K510" s="7">
        <v>-23198.71</v>
      </c>
      <c r="L510" s="7">
        <v>-24100.57</v>
      </c>
      <c r="M510" s="7">
        <v>-25216.49</v>
      </c>
      <c r="N510" s="7">
        <v>-27484.82</v>
      </c>
      <c r="O510" s="7">
        <v>-31294.5</v>
      </c>
    </row>
    <row r="511" spans="1:15" x14ac:dyDescent="0.2">
      <c r="A511" s="3">
        <v>236153</v>
      </c>
      <c r="B511" s="6" t="s">
        <v>491</v>
      </c>
      <c r="C511" s="7">
        <v>-13382.18</v>
      </c>
      <c r="D511" s="7">
        <v>-23205.5</v>
      </c>
      <c r="E511" s="7">
        <v>-18398.04</v>
      </c>
      <c r="F511" s="7">
        <v>-26636.78</v>
      </c>
      <c r="G511" s="7">
        <v>-6895.85</v>
      </c>
      <c r="H511" s="7">
        <v>-12478.27</v>
      </c>
      <c r="I511" s="7">
        <v>-16109.23</v>
      </c>
      <c r="J511" s="7">
        <v>-2463.02</v>
      </c>
      <c r="K511" s="7">
        <v>-4508.78</v>
      </c>
      <c r="L511" s="7">
        <v>-6340.01</v>
      </c>
      <c r="M511" s="7">
        <v>-2118.84</v>
      </c>
      <c r="N511" s="7">
        <v>-5944.49</v>
      </c>
      <c r="O511" s="7">
        <v>-12974.52</v>
      </c>
    </row>
    <row r="512" spans="1:15" x14ac:dyDescent="0.2">
      <c r="A512" s="3">
        <v>236154</v>
      </c>
      <c r="B512" s="6" t="s">
        <v>492</v>
      </c>
      <c r="C512" s="7">
        <v>-27597.88</v>
      </c>
      <c r="D512" s="7">
        <v>-32078.87</v>
      </c>
      <c r="E512" s="7">
        <v>-8146.78</v>
      </c>
      <c r="F512" s="7">
        <v>-11754.68</v>
      </c>
      <c r="G512" s="7">
        <v>-14582.6</v>
      </c>
      <c r="H512" s="7">
        <v>-17070.34</v>
      </c>
      <c r="I512" s="7">
        <v>-18397.810000000001</v>
      </c>
      <c r="J512" s="7">
        <v>-19499.66</v>
      </c>
      <c r="K512" s="7">
        <v>-20415.68</v>
      </c>
      <c r="L512" s="7">
        <v>-21245.73</v>
      </c>
      <c r="M512" s="7">
        <v>-22220.48</v>
      </c>
      <c r="N512" s="7">
        <v>-23776.05</v>
      </c>
      <c r="O512" s="7">
        <v>-26712.05</v>
      </c>
    </row>
    <row r="513" spans="1:15" x14ac:dyDescent="0.2">
      <c r="A513" s="3">
        <v>236155</v>
      </c>
      <c r="B513" s="6" t="s">
        <v>493</v>
      </c>
      <c r="C513" s="7">
        <v>-13680.08</v>
      </c>
      <c r="D513" s="7">
        <v>-16126.65</v>
      </c>
      <c r="E513" s="7">
        <v>-4469.3100000000004</v>
      </c>
      <c r="F513" s="7">
        <v>-6353.71</v>
      </c>
      <c r="G513" s="7">
        <v>-7747.17</v>
      </c>
      <c r="H513" s="7">
        <v>-8824.07</v>
      </c>
      <c r="I513" s="7">
        <v>-9335.36</v>
      </c>
      <c r="J513" s="7">
        <v>-9817.34</v>
      </c>
      <c r="K513" s="7">
        <v>-10249.73</v>
      </c>
      <c r="L513" s="7">
        <v>-10684.75</v>
      </c>
      <c r="M513" s="7">
        <v>-11222.97</v>
      </c>
      <c r="N513" s="7">
        <v>-12378.8</v>
      </c>
      <c r="O513" s="7">
        <v>-14503.31</v>
      </c>
    </row>
    <row r="514" spans="1:15" x14ac:dyDescent="0.2">
      <c r="A514" s="3">
        <v>236156</v>
      </c>
      <c r="B514" s="6" t="s">
        <v>494</v>
      </c>
      <c r="C514" s="7">
        <v>-3917.99</v>
      </c>
      <c r="D514" s="7">
        <v>-4660.46</v>
      </c>
      <c r="E514" s="7">
        <v>-3581.88</v>
      </c>
      <c r="F514" s="7">
        <v>-3281.44</v>
      </c>
      <c r="G514" s="7">
        <v>-2945.59</v>
      </c>
      <c r="H514" s="7">
        <v>-2482.38</v>
      </c>
      <c r="I514" s="7">
        <v>-1090.76</v>
      </c>
      <c r="J514" s="7">
        <v>-1103.3399999999999</v>
      </c>
      <c r="K514" s="7">
        <v>-950.69</v>
      </c>
      <c r="L514" s="7">
        <v>-1234.8399999999999</v>
      </c>
      <c r="M514" s="7">
        <v>-1256.67</v>
      </c>
      <c r="N514" s="7">
        <v>-2142.84</v>
      </c>
      <c r="O514" s="7">
        <v>-3910.56</v>
      </c>
    </row>
    <row r="515" spans="1:15" x14ac:dyDescent="0.2">
      <c r="A515" s="3">
        <v>236158</v>
      </c>
      <c r="B515" s="6" t="s">
        <v>495</v>
      </c>
      <c r="C515" s="7">
        <v>-970.84</v>
      </c>
      <c r="D515" s="7">
        <v>-1673.29</v>
      </c>
      <c r="E515" s="7">
        <v>-1614.19</v>
      </c>
      <c r="F515" s="7">
        <v>-2274.7800000000002</v>
      </c>
      <c r="G515" s="7">
        <v>-2736.79</v>
      </c>
      <c r="H515" s="7">
        <v>-798.05</v>
      </c>
      <c r="I515" s="7">
        <v>-981.45</v>
      </c>
      <c r="J515" s="7">
        <v>-1142.6400000000001</v>
      </c>
      <c r="K515" s="7">
        <v>-317.05</v>
      </c>
      <c r="L515" s="7">
        <v>-462.89</v>
      </c>
      <c r="M515" s="7">
        <v>-601.92999999999995</v>
      </c>
      <c r="N515" s="7">
        <v>-435.21</v>
      </c>
      <c r="O515" s="7">
        <v>-1034.6199999999999</v>
      </c>
    </row>
    <row r="516" spans="1:15" x14ac:dyDescent="0.2">
      <c r="A516" s="3">
        <v>236159</v>
      </c>
      <c r="B516" s="6" t="s">
        <v>496</v>
      </c>
      <c r="C516" s="7">
        <v>-143773.06</v>
      </c>
      <c r="D516" s="7">
        <v>-164475.65</v>
      </c>
      <c r="E516" s="7">
        <v>-39358.199999999997</v>
      </c>
      <c r="F516" s="7">
        <v>-57214.080000000002</v>
      </c>
      <c r="G516" s="7">
        <v>-70510.87</v>
      </c>
      <c r="H516" s="7">
        <v>-81848.22</v>
      </c>
      <c r="I516" s="7">
        <v>-87438.44</v>
      </c>
      <c r="J516" s="7">
        <v>-94411.48</v>
      </c>
      <c r="K516" s="7">
        <v>-100688.01</v>
      </c>
      <c r="L516" s="7">
        <v>-107795.3</v>
      </c>
      <c r="M516" s="7">
        <v>-116640.27</v>
      </c>
      <c r="N516" s="7">
        <v>-132120.97</v>
      </c>
      <c r="O516" s="7">
        <v>-155895.89000000001</v>
      </c>
    </row>
    <row r="517" spans="1:15" x14ac:dyDescent="0.2">
      <c r="A517" s="3">
        <v>236160</v>
      </c>
      <c r="B517" s="6" t="s">
        <v>497</v>
      </c>
      <c r="C517" s="7">
        <v>-6669.42</v>
      </c>
      <c r="D517" s="7">
        <v>-7743.25</v>
      </c>
      <c r="E517" s="7">
        <v>-2077.37</v>
      </c>
      <c r="F517" s="7">
        <v>-2996.63</v>
      </c>
      <c r="G517" s="7">
        <v>-3649.85</v>
      </c>
      <c r="H517" s="7">
        <v>-4156.3</v>
      </c>
      <c r="I517" s="7">
        <v>-4328.4399999999996</v>
      </c>
      <c r="J517" s="7">
        <v>-4493.09</v>
      </c>
      <c r="K517" s="7">
        <v>-4644.87</v>
      </c>
      <c r="L517" s="7">
        <v>-4833.54</v>
      </c>
      <c r="M517" s="7">
        <v>-5150</v>
      </c>
      <c r="N517" s="7">
        <v>-5909.59</v>
      </c>
      <c r="O517" s="7">
        <v>-7138.16</v>
      </c>
    </row>
    <row r="518" spans="1:15" x14ac:dyDescent="0.2">
      <c r="A518" s="3">
        <v>236161</v>
      </c>
      <c r="B518" s="6" t="s">
        <v>498</v>
      </c>
      <c r="C518" s="7">
        <v>-5934.57</v>
      </c>
      <c r="D518" s="7">
        <v>-6997.98</v>
      </c>
      <c r="E518" s="7">
        <v>-1855.78</v>
      </c>
      <c r="F518" s="7">
        <v>-2692.7</v>
      </c>
      <c r="G518" s="7">
        <v>-3432.36</v>
      </c>
      <c r="H518" s="7">
        <v>-3965.2</v>
      </c>
      <c r="I518" s="7">
        <v>-4199.4799999999996</v>
      </c>
      <c r="J518" s="7">
        <v>-4410.04</v>
      </c>
      <c r="K518" s="7">
        <v>-4584.1499999999996</v>
      </c>
      <c r="L518" s="7">
        <v>-4761.29</v>
      </c>
      <c r="M518" s="7">
        <v>-4985.1400000000003</v>
      </c>
      <c r="N518" s="7">
        <v>-5461.08</v>
      </c>
      <c r="O518" s="7">
        <v>-6292.09</v>
      </c>
    </row>
    <row r="519" spans="1:15" x14ac:dyDescent="0.2">
      <c r="A519" s="3">
        <v>236162</v>
      </c>
      <c r="B519" s="6" t="s">
        <v>499</v>
      </c>
      <c r="C519" s="7">
        <v>-19484.16</v>
      </c>
      <c r="D519" s="7">
        <v>-22551.53</v>
      </c>
      <c r="E519" s="7">
        <v>-5373.55</v>
      </c>
      <c r="F519" s="7">
        <v>-7721.27</v>
      </c>
      <c r="G519" s="7">
        <v>-9635.9</v>
      </c>
      <c r="H519" s="7">
        <v>-11257.32</v>
      </c>
      <c r="I519" s="7">
        <v>-12056.33</v>
      </c>
      <c r="J519" s="7">
        <v>-13013.92</v>
      </c>
      <c r="K519" s="7">
        <v>-13846.48</v>
      </c>
      <c r="L519" s="7">
        <v>-15544.35</v>
      </c>
      <c r="M519" s="7">
        <v>-16500.71</v>
      </c>
      <c r="N519" s="7">
        <v>-17972.310000000001</v>
      </c>
      <c r="O519" s="7">
        <v>-20391.62</v>
      </c>
    </row>
    <row r="520" spans="1:15" x14ac:dyDescent="0.2">
      <c r="A520" s="3">
        <v>236163</v>
      </c>
      <c r="B520" s="6" t="s">
        <v>500</v>
      </c>
      <c r="C520" s="7">
        <v>-9883.3700000000008</v>
      </c>
      <c r="D520" s="7">
        <v>-11688.2</v>
      </c>
      <c r="E520" s="7">
        <v>-3148.84</v>
      </c>
      <c r="F520" s="7">
        <v>-4465.82</v>
      </c>
      <c r="G520" s="7">
        <v>-5618.73</v>
      </c>
      <c r="H520" s="7">
        <v>-6470.22</v>
      </c>
      <c r="I520" s="7">
        <v>-6827.56</v>
      </c>
      <c r="J520" s="7">
        <v>-7162.19</v>
      </c>
      <c r="K520" s="7">
        <v>-7410.42</v>
      </c>
      <c r="L520" s="7">
        <v>-7658.45</v>
      </c>
      <c r="M520" s="7">
        <v>-8004.62</v>
      </c>
      <c r="N520" s="7">
        <v>-8782.85</v>
      </c>
      <c r="O520" s="7">
        <v>-10173.049999999999</v>
      </c>
    </row>
    <row r="521" spans="1:15" x14ac:dyDescent="0.2">
      <c r="A521" s="3">
        <v>236165</v>
      </c>
      <c r="B521" s="6" t="s">
        <v>501</v>
      </c>
      <c r="C521" s="7">
        <v>-4803.43</v>
      </c>
      <c r="D521" s="7">
        <v>-7134.17</v>
      </c>
      <c r="E521" s="7">
        <v>-4687.45</v>
      </c>
      <c r="F521" s="7">
        <v>-6289.94</v>
      </c>
      <c r="G521" s="7">
        <v>-7477.38</v>
      </c>
      <c r="H521" s="7">
        <v>-2209.11</v>
      </c>
      <c r="I521" s="7">
        <v>-2811.14</v>
      </c>
      <c r="J521" s="7">
        <v>-3347.27</v>
      </c>
      <c r="K521" s="7">
        <v>-1129.53</v>
      </c>
      <c r="L521" s="7">
        <v>-1787.39</v>
      </c>
      <c r="M521" s="7">
        <v>-3331.85</v>
      </c>
      <c r="N521" s="7">
        <v>-3668.15</v>
      </c>
      <c r="O521" s="7">
        <v>-6119.11</v>
      </c>
    </row>
    <row r="522" spans="1:15" x14ac:dyDescent="0.2">
      <c r="A522" s="3">
        <v>236166</v>
      </c>
      <c r="B522" s="6" t="s">
        <v>502</v>
      </c>
      <c r="C522" s="7">
        <v>-113854.36</v>
      </c>
      <c r="D522" s="7">
        <v>-131781.35</v>
      </c>
      <c r="E522" s="7">
        <v>-32287.45</v>
      </c>
      <c r="F522" s="7">
        <v>-47837.48</v>
      </c>
      <c r="G522" s="7">
        <v>-59705.85</v>
      </c>
      <c r="H522" s="7">
        <v>-69607.83</v>
      </c>
      <c r="I522" s="7">
        <v>-74616.86</v>
      </c>
      <c r="J522" s="7">
        <v>-79939.149999999994</v>
      </c>
      <c r="K522" s="7">
        <v>-83951.34</v>
      </c>
      <c r="L522" s="7">
        <v>-88050</v>
      </c>
      <c r="M522" s="7">
        <v>-93211.02</v>
      </c>
      <c r="N522" s="7">
        <v>-102098.43</v>
      </c>
      <c r="O522" s="7">
        <v>-116250.13</v>
      </c>
    </row>
    <row r="523" spans="1:15" x14ac:dyDescent="0.2">
      <c r="A523" s="3">
        <v>236167</v>
      </c>
      <c r="B523" s="6" t="s">
        <v>503</v>
      </c>
      <c r="C523" s="7">
        <v>-6274.9</v>
      </c>
      <c r="D523" s="7">
        <v>-7197.98</v>
      </c>
      <c r="E523" s="7">
        <v>-1684.52</v>
      </c>
      <c r="F523" s="7">
        <v>-2415.83</v>
      </c>
      <c r="G523" s="7">
        <v>-3020.15</v>
      </c>
      <c r="H523" s="7">
        <v>-3567.73</v>
      </c>
      <c r="I523" s="7">
        <v>-3873</v>
      </c>
      <c r="J523" s="7">
        <v>-4226.3900000000003</v>
      </c>
      <c r="K523" s="7">
        <v>-4500.8500000000004</v>
      </c>
      <c r="L523" s="7">
        <v>-4792.0600000000004</v>
      </c>
      <c r="M523" s="7">
        <v>-5088.5</v>
      </c>
      <c r="N523" s="7">
        <v>-5542.58</v>
      </c>
      <c r="O523" s="7">
        <v>-6256.71</v>
      </c>
    </row>
    <row r="524" spans="1:15" x14ac:dyDescent="0.2">
      <c r="A524" s="3">
        <v>236168</v>
      </c>
      <c r="B524" s="6" t="s">
        <v>504</v>
      </c>
      <c r="C524" s="7">
        <v>-12304.17</v>
      </c>
      <c r="D524" s="7">
        <v>-14486.02</v>
      </c>
      <c r="E524" s="7">
        <v>-4118.17</v>
      </c>
      <c r="F524" s="7">
        <v>-5692.13</v>
      </c>
      <c r="G524" s="7">
        <v>-6943.8</v>
      </c>
      <c r="H524" s="7">
        <v>-7954.23</v>
      </c>
      <c r="I524" s="7">
        <v>-8429.2199999999993</v>
      </c>
      <c r="J524" s="7">
        <v>-8865.2800000000007</v>
      </c>
      <c r="K524" s="7">
        <v>-9267.09</v>
      </c>
      <c r="L524" s="7">
        <v>-9644.42</v>
      </c>
      <c r="M524" s="7">
        <v>-10236.17</v>
      </c>
      <c r="N524" s="7">
        <v>-11372.02</v>
      </c>
      <c r="O524" s="7">
        <v>-13325.53</v>
      </c>
    </row>
    <row r="525" spans="1:15" x14ac:dyDescent="0.2">
      <c r="A525" s="3">
        <v>236169</v>
      </c>
      <c r="B525" s="6" t="s">
        <v>505</v>
      </c>
      <c r="C525" s="7">
        <v>-6032.08</v>
      </c>
      <c r="D525" s="7">
        <v>-7192.18</v>
      </c>
      <c r="E525" s="7">
        <v>-2146.02</v>
      </c>
      <c r="F525" s="7">
        <v>-2958.2</v>
      </c>
      <c r="G525" s="7">
        <v>-3585.84</v>
      </c>
      <c r="H525" s="7">
        <v>-4053.68</v>
      </c>
      <c r="I525" s="7">
        <v>-4230.01</v>
      </c>
      <c r="J525" s="7">
        <v>-4367.72</v>
      </c>
      <c r="K525" s="7">
        <v>-4498.91</v>
      </c>
      <c r="L525" s="7">
        <v>-4621.33</v>
      </c>
      <c r="M525" s="7">
        <v>-4875.18</v>
      </c>
      <c r="N525" s="7">
        <v>-5446.76</v>
      </c>
      <c r="O525" s="7">
        <v>-6479.23</v>
      </c>
    </row>
    <row r="526" spans="1:15" x14ac:dyDescent="0.2">
      <c r="A526" s="3">
        <v>236170</v>
      </c>
      <c r="B526" s="6" t="s">
        <v>506</v>
      </c>
      <c r="C526" s="7">
        <v>-19947.38</v>
      </c>
      <c r="D526" s="7">
        <v>-23419.11</v>
      </c>
      <c r="E526" s="7">
        <v>-6035.09</v>
      </c>
      <c r="F526" s="7">
        <v>-8747.34</v>
      </c>
      <c r="G526" s="7">
        <v>-11206.83</v>
      </c>
      <c r="H526" s="7">
        <v>-12980.1</v>
      </c>
      <c r="I526" s="7">
        <v>-13913.69</v>
      </c>
      <c r="J526" s="7">
        <v>-14673.32</v>
      </c>
      <c r="K526" s="7">
        <v>-15346.35</v>
      </c>
      <c r="L526" s="7">
        <v>-16087.49</v>
      </c>
      <c r="M526" s="7">
        <v>-16814.560000000001</v>
      </c>
      <c r="N526" s="7">
        <v>-18388.330000000002</v>
      </c>
      <c r="O526" s="7">
        <v>-21093.360000000001</v>
      </c>
    </row>
    <row r="527" spans="1:15" x14ac:dyDescent="0.2">
      <c r="A527" s="3">
        <v>236171</v>
      </c>
      <c r="B527" s="6" t="s">
        <v>507</v>
      </c>
      <c r="C527" s="7">
        <v>-43962.71</v>
      </c>
      <c r="D527" s="7">
        <v>-51920.9</v>
      </c>
      <c r="E527" s="7">
        <v>-13911.37</v>
      </c>
      <c r="F527" s="7">
        <v>-20126.849999999999</v>
      </c>
      <c r="G527" s="7">
        <v>-24959.48</v>
      </c>
      <c r="H527" s="7">
        <v>-28954.67</v>
      </c>
      <c r="I527" s="7">
        <v>-30535.14</v>
      </c>
      <c r="J527" s="7">
        <v>-32142.67</v>
      </c>
      <c r="K527" s="7">
        <v>-33477.879999999997</v>
      </c>
      <c r="L527" s="7">
        <v>-34911.550000000003</v>
      </c>
      <c r="M527" s="7">
        <v>-36742.75</v>
      </c>
      <c r="N527" s="7">
        <v>-40381.42</v>
      </c>
      <c r="O527" s="7">
        <v>-47395.35</v>
      </c>
    </row>
    <row r="528" spans="1:15" x14ac:dyDescent="0.2">
      <c r="A528" s="3">
        <v>236172</v>
      </c>
      <c r="B528" s="6" t="s">
        <v>508</v>
      </c>
      <c r="C528" s="7">
        <v>-803.17</v>
      </c>
      <c r="D528" s="7">
        <v>-956.31</v>
      </c>
      <c r="E528" s="7">
        <v>-269.14</v>
      </c>
      <c r="F528" s="7">
        <v>-396.72</v>
      </c>
      <c r="G528" s="7">
        <v>-482.96</v>
      </c>
      <c r="H528" s="7">
        <v>-546.4</v>
      </c>
      <c r="I528" s="7">
        <v>-577.07000000000005</v>
      </c>
      <c r="J528" s="7">
        <v>-597.45000000000005</v>
      </c>
      <c r="K528" s="7">
        <v>-614.34</v>
      </c>
      <c r="L528" s="7">
        <v>-630.89</v>
      </c>
      <c r="M528" s="7">
        <v>-649.88</v>
      </c>
      <c r="N528" s="7">
        <v>-692.52</v>
      </c>
      <c r="O528" s="7">
        <v>-794.43</v>
      </c>
    </row>
    <row r="529" spans="1:15" x14ac:dyDescent="0.2">
      <c r="A529" s="3">
        <v>236173</v>
      </c>
      <c r="B529" s="6" t="s">
        <v>509</v>
      </c>
      <c r="C529" s="7">
        <v>-8387.26</v>
      </c>
      <c r="D529" s="7">
        <v>-9651.2000000000007</v>
      </c>
      <c r="E529" s="7">
        <v>-2439.0300000000002</v>
      </c>
      <c r="F529" s="7">
        <v>-3450.72</v>
      </c>
      <c r="G529" s="7">
        <v>-4330.43</v>
      </c>
      <c r="H529" s="7">
        <v>-4926.24</v>
      </c>
      <c r="I529" s="7">
        <v>-5153.3</v>
      </c>
      <c r="J529" s="7">
        <v>-5394.2</v>
      </c>
      <c r="K529" s="7">
        <v>-5586.43</v>
      </c>
      <c r="L529" s="7">
        <v>-5818.93</v>
      </c>
      <c r="M529" s="7">
        <v>-6213.32</v>
      </c>
      <c r="N529" s="7">
        <v>-7077.56</v>
      </c>
      <c r="O529" s="7">
        <v>-8522.75</v>
      </c>
    </row>
    <row r="530" spans="1:15" x14ac:dyDescent="0.2">
      <c r="A530" s="3">
        <v>236174</v>
      </c>
      <c r="B530" s="6" t="s">
        <v>510</v>
      </c>
      <c r="C530" s="7">
        <v>-703.31</v>
      </c>
      <c r="D530" s="7">
        <v>-823.18</v>
      </c>
      <c r="E530" s="7">
        <v>-219.73</v>
      </c>
      <c r="F530" s="7">
        <v>-317.22000000000003</v>
      </c>
      <c r="G530" s="7">
        <v>-390.75</v>
      </c>
      <c r="H530" s="7">
        <v>-450.47</v>
      </c>
      <c r="I530" s="7">
        <v>-472.47</v>
      </c>
      <c r="J530" s="7">
        <v>-495.63</v>
      </c>
      <c r="K530" s="7">
        <v>-513.91999999999996</v>
      </c>
      <c r="L530" s="7">
        <v>-534.32000000000005</v>
      </c>
      <c r="M530" s="7">
        <v>-567.16</v>
      </c>
      <c r="N530" s="7">
        <v>-647.09</v>
      </c>
      <c r="O530" s="7">
        <v>-758.25</v>
      </c>
    </row>
    <row r="531" spans="1:15" x14ac:dyDescent="0.2">
      <c r="A531" s="3">
        <v>236175</v>
      </c>
      <c r="B531" s="6" t="s">
        <v>511</v>
      </c>
      <c r="C531" s="7">
        <v>-1082.99</v>
      </c>
      <c r="D531" s="7">
        <v>-1287.9000000000001</v>
      </c>
      <c r="E531" s="7">
        <v>-378.19</v>
      </c>
      <c r="F531" s="7">
        <v>-530.09</v>
      </c>
      <c r="G531" s="7">
        <v>-634.53</v>
      </c>
      <c r="H531" s="7">
        <v>-717.42</v>
      </c>
      <c r="I531" s="7">
        <v>-744.31</v>
      </c>
      <c r="J531" s="7">
        <v>-756.06</v>
      </c>
      <c r="K531" s="7">
        <v>-771.2</v>
      </c>
      <c r="L531" s="7">
        <v>-791.89</v>
      </c>
      <c r="M531" s="7">
        <v>-835.08</v>
      </c>
      <c r="N531" s="7">
        <v>-940.22</v>
      </c>
      <c r="O531" s="7">
        <v>-1105.93</v>
      </c>
    </row>
    <row r="532" spans="1:15" x14ac:dyDescent="0.2">
      <c r="A532" s="3">
        <v>236176</v>
      </c>
      <c r="B532" s="6" t="s">
        <v>512</v>
      </c>
      <c r="C532" s="7">
        <v>-7489.94</v>
      </c>
      <c r="D532" s="7">
        <v>-8799.68</v>
      </c>
      <c r="E532" s="7">
        <v>-2293.75</v>
      </c>
      <c r="F532" s="7">
        <v>-3291.37</v>
      </c>
      <c r="G532" s="7">
        <v>-4024.35</v>
      </c>
      <c r="H532" s="7">
        <v>-4588.47</v>
      </c>
      <c r="I532" s="7">
        <v>-4902.3900000000003</v>
      </c>
      <c r="J532" s="7">
        <v>-5164.45</v>
      </c>
      <c r="K532" s="7">
        <v>-5390.77</v>
      </c>
      <c r="L532" s="7">
        <v>-5592.69</v>
      </c>
      <c r="M532" s="7">
        <v>-5857.38</v>
      </c>
      <c r="N532" s="7">
        <v>-6364.93</v>
      </c>
      <c r="O532" s="7">
        <v>-7385.19</v>
      </c>
    </row>
    <row r="533" spans="1:15" x14ac:dyDescent="0.2">
      <c r="A533" s="3">
        <v>236177</v>
      </c>
      <c r="B533" s="6" t="s">
        <v>513</v>
      </c>
      <c r="C533" s="7">
        <v>-23604.34</v>
      </c>
      <c r="D533" s="7">
        <v>-27350.720000000001</v>
      </c>
      <c r="E533" s="7">
        <v>-6724.2</v>
      </c>
      <c r="F533" s="7">
        <v>-9578.82</v>
      </c>
      <c r="G533" s="7">
        <v>-11828.14</v>
      </c>
      <c r="H533" s="7">
        <v>-13578.65</v>
      </c>
      <c r="I533" s="7">
        <v>-14455.22</v>
      </c>
      <c r="J533" s="7">
        <v>-15510.03</v>
      </c>
      <c r="K533" s="7">
        <v>-16404.509999999998</v>
      </c>
      <c r="L533" s="7">
        <v>-17407.13</v>
      </c>
      <c r="M533" s="7">
        <v>-18543.419999999998</v>
      </c>
      <c r="N533" s="7">
        <v>-20934.09</v>
      </c>
      <c r="O533" s="7">
        <v>-24340.92</v>
      </c>
    </row>
    <row r="534" spans="1:15" x14ac:dyDescent="0.2">
      <c r="A534" s="3">
        <v>236179</v>
      </c>
      <c r="B534" s="6" t="s">
        <v>514</v>
      </c>
      <c r="C534" s="7">
        <v>-52487.18</v>
      </c>
      <c r="D534" s="7">
        <v>-59939.78</v>
      </c>
      <c r="E534" s="7">
        <v>-13336.84</v>
      </c>
      <c r="F534" s="7">
        <v>-19880.55</v>
      </c>
      <c r="G534" s="7">
        <v>-24898.15</v>
      </c>
      <c r="H534" s="7">
        <v>-29340.38</v>
      </c>
      <c r="I534" s="7">
        <v>-31880.77</v>
      </c>
      <c r="J534" s="7">
        <v>-35331.06</v>
      </c>
      <c r="K534" s="7">
        <v>-38209.03</v>
      </c>
      <c r="L534" s="7">
        <v>-40564.03</v>
      </c>
      <c r="M534" s="7">
        <v>-44109.52</v>
      </c>
      <c r="N534" s="7">
        <v>-48745.68</v>
      </c>
      <c r="O534" s="7">
        <v>-55498.63</v>
      </c>
    </row>
    <row r="535" spans="1:15" x14ac:dyDescent="0.2">
      <c r="A535" s="3">
        <v>236180</v>
      </c>
      <c r="B535" s="6" t="s">
        <v>515</v>
      </c>
      <c r="C535" s="7">
        <v>-92411.3</v>
      </c>
      <c r="D535" s="7">
        <v>-104577.96</v>
      </c>
      <c r="E535" s="7">
        <v>-22780.1</v>
      </c>
      <c r="F535" s="7">
        <v>-32256.26</v>
      </c>
      <c r="G535" s="7">
        <v>-40894.22</v>
      </c>
      <c r="H535" s="7">
        <v>-48290.2</v>
      </c>
      <c r="I535" s="7">
        <v>-51997.89</v>
      </c>
      <c r="J535" s="7">
        <v>-56230.080000000002</v>
      </c>
      <c r="K535" s="7">
        <v>-60463.74</v>
      </c>
      <c r="L535" s="7">
        <v>-64938.77</v>
      </c>
      <c r="M535" s="7">
        <v>-70111.820000000007</v>
      </c>
      <c r="N535" s="7">
        <v>-79261.41</v>
      </c>
      <c r="O535" s="7">
        <v>-89897.18</v>
      </c>
    </row>
    <row r="536" spans="1:15" x14ac:dyDescent="0.2">
      <c r="A536" s="3">
        <v>236181</v>
      </c>
      <c r="B536" s="6" t="s">
        <v>516</v>
      </c>
      <c r="C536" s="7">
        <v>-45948.68</v>
      </c>
      <c r="D536" s="7">
        <v>-50987.1</v>
      </c>
      <c r="E536" s="7">
        <v>-9656.98</v>
      </c>
      <c r="F536" s="7">
        <v>-13680.86</v>
      </c>
      <c r="G536" s="7">
        <v>-17177.38</v>
      </c>
      <c r="H536" s="7">
        <v>-19847.91</v>
      </c>
      <c r="I536" s="7">
        <v>-20728.09</v>
      </c>
      <c r="J536" s="7">
        <v>-22210.92</v>
      </c>
      <c r="K536" s="7">
        <v>-23485.77</v>
      </c>
      <c r="L536" s="7">
        <v>-24890.9</v>
      </c>
      <c r="M536" s="7">
        <v>-27011.16</v>
      </c>
      <c r="N536" s="7">
        <v>-30942.58</v>
      </c>
      <c r="O536" s="7">
        <v>-36393.440000000002</v>
      </c>
    </row>
    <row r="537" spans="1:15" x14ac:dyDescent="0.2">
      <c r="A537" s="3">
        <v>236182</v>
      </c>
      <c r="B537" s="6" t="s">
        <v>517</v>
      </c>
      <c r="C537" s="7">
        <v>-7826.93</v>
      </c>
      <c r="D537" s="7">
        <v>-11177.39</v>
      </c>
      <c r="E537" s="7">
        <v>-6157.81</v>
      </c>
      <c r="F537" s="7">
        <v>-9130.4</v>
      </c>
      <c r="G537" s="7">
        <v>-12004.92</v>
      </c>
      <c r="H537" s="7">
        <v>-5361.47</v>
      </c>
      <c r="I537" s="7">
        <v>-7275.85</v>
      </c>
      <c r="J537" s="7">
        <v>-9149.02</v>
      </c>
      <c r="K537" s="7">
        <v>-3563.53</v>
      </c>
      <c r="L537" s="7">
        <v>-5410.59</v>
      </c>
      <c r="M537" s="7">
        <v>-7570.31</v>
      </c>
      <c r="N537" s="7">
        <v>-8481.5300000000007</v>
      </c>
      <c r="O537" s="7">
        <v>-13491.75</v>
      </c>
    </row>
    <row r="538" spans="1:15" x14ac:dyDescent="0.2">
      <c r="A538" s="3">
        <v>236183</v>
      </c>
      <c r="B538" s="6" t="s">
        <v>518</v>
      </c>
      <c r="C538" s="7">
        <v>-39324.81</v>
      </c>
      <c r="D538" s="7">
        <v>-50828.25</v>
      </c>
      <c r="E538" s="7">
        <v>-20011.29</v>
      </c>
      <c r="F538" s="7">
        <v>-29259.16</v>
      </c>
      <c r="G538" s="7">
        <v>-37151.629999999997</v>
      </c>
      <c r="H538" s="7">
        <v>-44781.89</v>
      </c>
      <c r="I538" s="7">
        <v>-49608.79</v>
      </c>
      <c r="J538" s="7">
        <v>-55205.35</v>
      </c>
      <c r="K538" s="7">
        <v>-61034.69</v>
      </c>
      <c r="L538" s="7">
        <v>-17802.29</v>
      </c>
      <c r="M538" s="7">
        <v>-23591</v>
      </c>
      <c r="N538" s="7">
        <v>-30725.200000000001</v>
      </c>
      <c r="O538" s="7">
        <v>-40259.97</v>
      </c>
    </row>
    <row r="539" spans="1:15" x14ac:dyDescent="0.2">
      <c r="A539" s="3">
        <v>236184</v>
      </c>
      <c r="B539" s="6" t="s">
        <v>519</v>
      </c>
      <c r="C539" s="7">
        <v>-6280.67</v>
      </c>
      <c r="D539" s="7">
        <v>-9496.9500000000007</v>
      </c>
      <c r="E539" s="7">
        <v>-6392.39</v>
      </c>
      <c r="F539" s="7">
        <v>-9309.27</v>
      </c>
      <c r="G539" s="7">
        <v>-11847.5</v>
      </c>
      <c r="H539" s="7">
        <v>-4741.1099999999997</v>
      </c>
      <c r="I539" s="7">
        <v>-6530.55</v>
      </c>
      <c r="J539" s="7">
        <v>-8050.52</v>
      </c>
      <c r="K539" s="7">
        <v>-2992.13</v>
      </c>
      <c r="L539" s="7">
        <v>-4582.21</v>
      </c>
      <c r="M539" s="7">
        <v>-6380.38</v>
      </c>
      <c r="N539" s="7">
        <v>-3829.02</v>
      </c>
      <c r="O539" s="7">
        <v>-6961.34</v>
      </c>
    </row>
    <row r="540" spans="1:15" x14ac:dyDescent="0.2">
      <c r="A540" s="3">
        <v>236185</v>
      </c>
      <c r="B540" s="6" t="s">
        <v>520</v>
      </c>
      <c r="C540" s="7">
        <v>-101022.15</v>
      </c>
      <c r="D540" s="7">
        <v>-114427.85</v>
      </c>
      <c r="E540" s="7">
        <v>-24566.95</v>
      </c>
      <c r="F540" s="7">
        <v>-35499.040000000001</v>
      </c>
      <c r="G540" s="7">
        <v>-44812.21</v>
      </c>
      <c r="H540" s="7">
        <v>-53065.17</v>
      </c>
      <c r="I540" s="7">
        <v>-57603.91</v>
      </c>
      <c r="J540" s="7">
        <v>-63458.11</v>
      </c>
      <c r="K540" s="7">
        <v>-68957.649999999994</v>
      </c>
      <c r="L540" s="7">
        <v>-74870.28</v>
      </c>
      <c r="M540" s="7">
        <v>-80819.66</v>
      </c>
      <c r="N540" s="7">
        <v>-84935.97</v>
      </c>
      <c r="O540" s="7">
        <v>-96975.16</v>
      </c>
    </row>
    <row r="541" spans="1:15" x14ac:dyDescent="0.2">
      <c r="A541" s="3">
        <v>236186</v>
      </c>
      <c r="B541" s="6" t="s">
        <v>521</v>
      </c>
      <c r="C541" s="7">
        <v>-3537.02</v>
      </c>
      <c r="D541" s="7">
        <v>-4049.12</v>
      </c>
      <c r="E541" s="7">
        <v>-897.03</v>
      </c>
      <c r="F541" s="7">
        <v>-1289.3800000000001</v>
      </c>
      <c r="G541" s="7">
        <v>-1619.48</v>
      </c>
      <c r="H541" s="7">
        <v>-1901.47</v>
      </c>
      <c r="I541" s="7">
        <v>-2024.18</v>
      </c>
      <c r="J541" s="7">
        <v>-2132.81</v>
      </c>
      <c r="K541" s="7">
        <v>-2231.8200000000002</v>
      </c>
      <c r="L541" s="7">
        <v>-2333.92</v>
      </c>
      <c r="M541" s="7">
        <v>-2496.58</v>
      </c>
      <c r="N541" s="7">
        <v>-2772.35</v>
      </c>
      <c r="O541" s="7">
        <v>-3208.76</v>
      </c>
    </row>
    <row r="542" spans="1:15" x14ac:dyDescent="0.2">
      <c r="A542" s="3">
        <v>236187</v>
      </c>
      <c r="B542" s="6" t="s">
        <v>522</v>
      </c>
      <c r="C542" s="7">
        <v>-79875.87</v>
      </c>
      <c r="D542" s="7">
        <v>-93907.12</v>
      </c>
      <c r="E542" s="7">
        <v>-25028.87</v>
      </c>
      <c r="F542" s="7">
        <v>-35407.42</v>
      </c>
      <c r="G542" s="7">
        <v>-44183.09</v>
      </c>
      <c r="H542" s="7">
        <v>-51928.69</v>
      </c>
      <c r="I542" s="7">
        <v>-55386.91</v>
      </c>
      <c r="J542" s="7">
        <v>-58834.16</v>
      </c>
      <c r="K542" s="7">
        <v>-61870.3</v>
      </c>
      <c r="L542" s="7">
        <v>-64672.89</v>
      </c>
      <c r="M542" s="7">
        <v>-68418.81</v>
      </c>
      <c r="N542" s="7">
        <v>-76070.02</v>
      </c>
      <c r="O542" s="7">
        <v>-87801.66</v>
      </c>
    </row>
    <row r="543" spans="1:15" x14ac:dyDescent="0.2">
      <c r="A543" s="3">
        <v>236189</v>
      </c>
      <c r="B543" s="6" t="s">
        <v>523</v>
      </c>
      <c r="C543" s="7">
        <v>-89568.62</v>
      </c>
      <c r="D543" s="7">
        <v>-107058.42</v>
      </c>
      <c r="E543" s="7">
        <v>-29362.99</v>
      </c>
      <c r="F543" s="7">
        <v>-42364.19</v>
      </c>
      <c r="G543" s="7">
        <v>-52008.04</v>
      </c>
      <c r="H543" s="7">
        <v>-59878.86</v>
      </c>
      <c r="I543" s="7">
        <v>-64449.54</v>
      </c>
      <c r="J543" s="7">
        <v>-68317.440000000002</v>
      </c>
      <c r="K543" s="7">
        <v>-71109.570000000007</v>
      </c>
      <c r="L543" s="7">
        <v>-74151.87</v>
      </c>
      <c r="M543" s="7">
        <v>-77601.87</v>
      </c>
      <c r="N543" s="7">
        <v>-83856.06</v>
      </c>
      <c r="O543" s="7">
        <v>-97212.7</v>
      </c>
    </row>
    <row r="544" spans="1:15" x14ac:dyDescent="0.2">
      <c r="A544" s="3">
        <v>236190</v>
      </c>
      <c r="B544" s="6" t="s">
        <v>524</v>
      </c>
      <c r="C544" s="7">
        <v>-28437.37</v>
      </c>
      <c r="D544" s="7">
        <v>-33400.269999999997</v>
      </c>
      <c r="E544" s="7">
        <v>-8910.8700000000008</v>
      </c>
      <c r="F544" s="7">
        <v>-12813.81</v>
      </c>
      <c r="G544" s="7">
        <v>-15653.91</v>
      </c>
      <c r="H544" s="7">
        <v>-17893.650000000001</v>
      </c>
      <c r="I544" s="7">
        <v>-18912.580000000002</v>
      </c>
      <c r="J544" s="7">
        <v>-19839.87</v>
      </c>
      <c r="K544" s="7">
        <v>-20690.29</v>
      </c>
      <c r="L544" s="7">
        <v>-21584.63</v>
      </c>
      <c r="M544" s="7">
        <v>-22938.98</v>
      </c>
      <c r="N544" s="7">
        <v>-25796.37</v>
      </c>
      <c r="O544" s="7">
        <v>-30393.52</v>
      </c>
    </row>
    <row r="545" spans="1:15" x14ac:dyDescent="0.2">
      <c r="A545" s="3">
        <v>236191</v>
      </c>
      <c r="B545" s="6" t="s">
        <v>525</v>
      </c>
      <c r="C545" s="7">
        <v>-142753.23000000001</v>
      </c>
      <c r="D545" s="7">
        <v>-167762.93</v>
      </c>
      <c r="E545" s="7">
        <v>-45276.28</v>
      </c>
      <c r="F545" s="7">
        <v>-65562.47</v>
      </c>
      <c r="G545" s="7">
        <v>-80159.320000000007</v>
      </c>
      <c r="H545" s="7">
        <v>-90402.23</v>
      </c>
      <c r="I545" s="7">
        <v>-95029.7</v>
      </c>
      <c r="J545" s="7">
        <v>-99999.27</v>
      </c>
      <c r="K545" s="7">
        <v>-104286.56</v>
      </c>
      <c r="L545" s="7">
        <v>-109115.18</v>
      </c>
      <c r="M545" s="7">
        <v>-116464.4</v>
      </c>
      <c r="N545" s="7">
        <v>-132915.51999999999</v>
      </c>
      <c r="O545" s="7">
        <v>-158636.43</v>
      </c>
    </row>
    <row r="546" spans="1:15" x14ac:dyDescent="0.2">
      <c r="A546" s="3">
        <v>236192</v>
      </c>
      <c r="B546" s="6" t="s">
        <v>526</v>
      </c>
      <c r="C546" s="7">
        <v>-11592.19</v>
      </c>
      <c r="D546" s="7">
        <v>-14056.89</v>
      </c>
      <c r="E546" s="7">
        <v>-4123.1400000000003</v>
      </c>
      <c r="F546" s="7">
        <v>-6005.71</v>
      </c>
      <c r="G546" s="7">
        <v>-7295.98</v>
      </c>
      <c r="H546" s="7">
        <v>-8239.7800000000007</v>
      </c>
      <c r="I546" s="7">
        <v>-8643.82</v>
      </c>
      <c r="J546" s="7">
        <v>-8953.31</v>
      </c>
      <c r="K546" s="7">
        <v>-9209.73</v>
      </c>
      <c r="L546" s="7">
        <v>-9454.4699999999993</v>
      </c>
      <c r="M546" s="7">
        <v>-9859.48</v>
      </c>
      <c r="N546" s="7">
        <v>-10920.47</v>
      </c>
      <c r="O546" s="7">
        <v>-12937.89</v>
      </c>
    </row>
    <row r="547" spans="1:15" x14ac:dyDescent="0.2">
      <c r="A547" s="3">
        <v>236193</v>
      </c>
      <c r="B547" s="6" t="s">
        <v>527</v>
      </c>
      <c r="C547" s="7">
        <v>-21195.97</v>
      </c>
      <c r="D547" s="7">
        <v>-24856.73</v>
      </c>
      <c r="E547" s="7">
        <v>-6672.05</v>
      </c>
      <c r="F547" s="7">
        <v>-9212.0499999999993</v>
      </c>
      <c r="G547" s="7">
        <v>-11206.03</v>
      </c>
      <c r="H547" s="7">
        <v>-12752.11</v>
      </c>
      <c r="I547" s="7">
        <v>-13541.76</v>
      </c>
      <c r="J547" s="7">
        <v>-14397.84</v>
      </c>
      <c r="K547" s="7">
        <v>-15118.32</v>
      </c>
      <c r="L547" s="7">
        <v>-15840</v>
      </c>
      <c r="M547" s="7">
        <v>-16904.07</v>
      </c>
      <c r="N547" s="7">
        <v>-19097.939999999999</v>
      </c>
      <c r="O547" s="7">
        <v>-22441.93</v>
      </c>
    </row>
    <row r="548" spans="1:15" x14ac:dyDescent="0.2">
      <c r="A548" s="3">
        <v>236194</v>
      </c>
      <c r="B548" s="6" t="s">
        <v>528</v>
      </c>
      <c r="C548" s="7">
        <v>-2434.06</v>
      </c>
      <c r="D548" s="7">
        <v>-3443.65</v>
      </c>
      <c r="E548" s="7">
        <v>-1924.4</v>
      </c>
      <c r="F548" s="7">
        <v>-2657.9</v>
      </c>
      <c r="G548" s="7">
        <v>-3199.29</v>
      </c>
      <c r="H548" s="7">
        <v>-3594.3</v>
      </c>
      <c r="I548" s="7">
        <v>-3731.63</v>
      </c>
      <c r="J548" s="7">
        <v>-3888.32</v>
      </c>
      <c r="K548" s="7">
        <v>-285.43</v>
      </c>
      <c r="L548" s="7">
        <v>-441.5</v>
      </c>
      <c r="M548" s="7">
        <v>-734.67</v>
      </c>
      <c r="N548" s="7">
        <v>-1393.3</v>
      </c>
      <c r="O548" s="7">
        <v>-2495.4299999999998</v>
      </c>
    </row>
    <row r="549" spans="1:15" x14ac:dyDescent="0.2">
      <c r="A549" s="3">
        <v>236195</v>
      </c>
      <c r="B549" s="6" t="s">
        <v>529</v>
      </c>
      <c r="C549" s="7">
        <v>-175533.85</v>
      </c>
      <c r="D549" s="7">
        <v>-206161.18</v>
      </c>
      <c r="E549" s="7">
        <v>-57302.17</v>
      </c>
      <c r="F549" s="7">
        <v>-84156.9</v>
      </c>
      <c r="G549" s="7">
        <v>-103652.36</v>
      </c>
      <c r="H549" s="7">
        <v>-119146.67</v>
      </c>
      <c r="I549" s="7">
        <v>-130181.05</v>
      </c>
      <c r="J549" s="7">
        <v>-135022.98000000001</v>
      </c>
      <c r="K549" s="7">
        <v>-140765.45000000001</v>
      </c>
      <c r="L549" s="7">
        <v>-146398.07999999999</v>
      </c>
      <c r="M549" s="7">
        <v>-152272.34</v>
      </c>
      <c r="N549" s="7">
        <v>-162689.01999999999</v>
      </c>
      <c r="O549" s="7">
        <v>-186555.39</v>
      </c>
    </row>
    <row r="550" spans="1:15" x14ac:dyDescent="0.2">
      <c r="A550" s="3">
        <v>236196</v>
      </c>
      <c r="B550" s="6" t="s">
        <v>530</v>
      </c>
      <c r="C550" s="7">
        <v>-208.35</v>
      </c>
      <c r="D550" s="7">
        <v>-248.73</v>
      </c>
      <c r="E550" s="7">
        <v>-69.47</v>
      </c>
      <c r="F550" s="7">
        <v>-93.93</v>
      </c>
      <c r="G550" s="7">
        <v>-112.69</v>
      </c>
      <c r="H550" s="7">
        <v>-127.02</v>
      </c>
      <c r="I550" s="7">
        <v>-133.37</v>
      </c>
      <c r="J550" s="7">
        <v>-140.56</v>
      </c>
      <c r="K550" s="7">
        <v>-147.47999999999999</v>
      </c>
      <c r="L550" s="7">
        <v>-154.47</v>
      </c>
      <c r="M550" s="7">
        <v>-165.24</v>
      </c>
      <c r="N550" s="7">
        <v>-188.41</v>
      </c>
      <c r="O550" s="7">
        <v>-220.78</v>
      </c>
    </row>
    <row r="551" spans="1:15" x14ac:dyDescent="0.2">
      <c r="A551" s="3">
        <v>236197</v>
      </c>
      <c r="B551" s="6" t="s">
        <v>531</v>
      </c>
      <c r="C551" s="7">
        <v>-3394.53</v>
      </c>
      <c r="D551" s="7">
        <v>-3994.88</v>
      </c>
      <c r="E551" s="7">
        <v>-1117.05</v>
      </c>
      <c r="F551" s="7">
        <v>-1639.32</v>
      </c>
      <c r="G551" s="7">
        <v>-2016.15</v>
      </c>
      <c r="H551" s="7">
        <v>-2334.66</v>
      </c>
      <c r="I551" s="7">
        <v>-2558.92</v>
      </c>
      <c r="J551" s="7">
        <v>-2691.11</v>
      </c>
      <c r="K551" s="7">
        <v>-2808.33</v>
      </c>
      <c r="L551" s="7">
        <v>-2911.35</v>
      </c>
      <c r="M551" s="7">
        <v>-3019.68</v>
      </c>
      <c r="N551" s="7">
        <v>-3264.5</v>
      </c>
      <c r="O551" s="7">
        <v>-3774.21</v>
      </c>
    </row>
    <row r="552" spans="1:15" x14ac:dyDescent="0.2">
      <c r="A552" s="3">
        <v>236198</v>
      </c>
      <c r="B552" s="6" t="s">
        <v>532</v>
      </c>
      <c r="C552" s="7">
        <v>-1402.39</v>
      </c>
      <c r="D552" s="7">
        <v>-1901.81</v>
      </c>
      <c r="E552" s="7">
        <v>-1373.53</v>
      </c>
      <c r="F552" s="7">
        <v>-1501.72</v>
      </c>
      <c r="G552" s="7">
        <v>-1273.6099999999999</v>
      </c>
      <c r="H552" s="7">
        <v>-767.67</v>
      </c>
      <c r="I552" s="7">
        <v>-285.14</v>
      </c>
      <c r="J552" s="7">
        <v>-266.37</v>
      </c>
      <c r="K552" s="7">
        <v>-269.89999999999998</v>
      </c>
      <c r="L552" s="7">
        <v>-280.11</v>
      </c>
      <c r="M552" s="7">
        <v>-321.18</v>
      </c>
      <c r="N552" s="7">
        <v>-767.45</v>
      </c>
      <c r="O552" s="7">
        <v>-1360.48</v>
      </c>
    </row>
    <row r="553" spans="1:15" x14ac:dyDescent="0.2">
      <c r="A553" s="3">
        <v>236199</v>
      </c>
      <c r="B553" s="6" t="s">
        <v>533</v>
      </c>
      <c r="C553" s="7">
        <v>-20220.849999999999</v>
      </c>
      <c r="D553" s="7">
        <v>-22953.73</v>
      </c>
      <c r="E553" s="7">
        <v>-4908.66</v>
      </c>
      <c r="F553" s="7">
        <v>-7178.15</v>
      </c>
      <c r="G553" s="7">
        <v>-9025.61</v>
      </c>
      <c r="H553" s="7">
        <v>-10634.45</v>
      </c>
      <c r="I553" s="7">
        <v>-11609.6</v>
      </c>
      <c r="J553" s="7">
        <v>-12711.8</v>
      </c>
      <c r="K553" s="7">
        <v>-13763.68</v>
      </c>
      <c r="L553" s="7">
        <v>-14974.79</v>
      </c>
      <c r="M553" s="7">
        <v>-16161.37</v>
      </c>
      <c r="N553" s="7">
        <v>-17860.98</v>
      </c>
      <c r="O553" s="7">
        <v>-20324.91</v>
      </c>
    </row>
    <row r="554" spans="1:15" x14ac:dyDescent="0.2">
      <c r="A554" s="3">
        <v>236200</v>
      </c>
      <c r="B554" s="6" t="s">
        <v>534</v>
      </c>
      <c r="C554" s="7">
        <v>-12139.28</v>
      </c>
      <c r="D554" s="7">
        <v>-14486.08</v>
      </c>
      <c r="E554" s="7">
        <v>-4221.62</v>
      </c>
      <c r="F554" s="7">
        <v>-5931.97</v>
      </c>
      <c r="G554" s="7">
        <v>-7084.9</v>
      </c>
      <c r="H554" s="7">
        <v>-8019.88</v>
      </c>
      <c r="I554" s="7">
        <v>-8352.07</v>
      </c>
      <c r="J554" s="7">
        <v>-8646.5400000000009</v>
      </c>
      <c r="K554" s="7">
        <v>-8925.4599999999991</v>
      </c>
      <c r="L554" s="7">
        <v>-9219.77</v>
      </c>
      <c r="M554" s="7">
        <v>-9700.65</v>
      </c>
      <c r="N554" s="7">
        <v>-10724.55</v>
      </c>
      <c r="O554" s="7">
        <v>-12772.21</v>
      </c>
    </row>
    <row r="555" spans="1:15" x14ac:dyDescent="0.2">
      <c r="A555" s="3">
        <v>236213</v>
      </c>
      <c r="B555" s="6" t="s">
        <v>535</v>
      </c>
      <c r="C555" s="7">
        <v>-4570.13</v>
      </c>
      <c r="D555" s="7">
        <v>-5327.07</v>
      </c>
      <c r="E555" s="7">
        <v>-1543.88</v>
      </c>
      <c r="F555" s="7">
        <v>-2150.36</v>
      </c>
      <c r="G555" s="7">
        <v>-2618.5300000000002</v>
      </c>
      <c r="H555" s="7">
        <v>-3006.61</v>
      </c>
      <c r="I555" s="7">
        <v>-3092.55</v>
      </c>
      <c r="J555" s="7">
        <v>-3238.17</v>
      </c>
      <c r="K555" s="7">
        <v>-3374.48</v>
      </c>
      <c r="L555" s="7">
        <v>-3519.08</v>
      </c>
      <c r="M555" s="7">
        <v>-3762.37</v>
      </c>
      <c r="N555" s="7">
        <v>-4363.0200000000004</v>
      </c>
      <c r="O555" s="7">
        <v>-5156.3100000000004</v>
      </c>
    </row>
    <row r="556" spans="1:15" x14ac:dyDescent="0.2">
      <c r="A556" s="3">
        <v>236214</v>
      </c>
      <c r="B556" s="6" t="s">
        <v>536</v>
      </c>
      <c r="C556" s="7">
        <v>-49612.52</v>
      </c>
      <c r="D556" s="7">
        <v>-39131.480000000003</v>
      </c>
      <c r="E556" s="7">
        <v>-70352.77</v>
      </c>
      <c r="F556" s="7">
        <v>-101868.39</v>
      </c>
      <c r="G556" s="7">
        <v>-24960.31</v>
      </c>
      <c r="H556" s="7">
        <v>-45325.85</v>
      </c>
      <c r="I556" s="7">
        <v>-55596.07</v>
      </c>
      <c r="J556" s="7">
        <v>-8710.51</v>
      </c>
      <c r="K556" s="7">
        <v>-15604.87</v>
      </c>
      <c r="L556" s="7">
        <v>-22115.94</v>
      </c>
      <c r="M556" s="7">
        <v>-7922.59</v>
      </c>
      <c r="N556" s="7">
        <v>-21453.72</v>
      </c>
      <c r="O556" s="7">
        <v>-49286.23</v>
      </c>
    </row>
    <row r="557" spans="1:15" x14ac:dyDescent="0.2">
      <c r="A557" s="3">
        <v>236215</v>
      </c>
      <c r="B557" s="6" t="s">
        <v>537</v>
      </c>
      <c r="C557" s="7">
        <v>-15591.23</v>
      </c>
      <c r="D557" s="7">
        <v>-18019.14</v>
      </c>
      <c r="E557" s="7">
        <v>-4933.62</v>
      </c>
      <c r="F557" s="7">
        <v>-6789.23</v>
      </c>
      <c r="G557" s="7">
        <v>-8183.27</v>
      </c>
      <c r="H557" s="7">
        <v>-9388.85</v>
      </c>
      <c r="I557" s="7">
        <v>-9787.76</v>
      </c>
      <c r="J557" s="7">
        <v>-10377.33</v>
      </c>
      <c r="K557" s="7">
        <v>-10879.75</v>
      </c>
      <c r="L557" s="7">
        <v>-11472.96</v>
      </c>
      <c r="M557" s="7">
        <v>-12348.47</v>
      </c>
      <c r="N557" s="7">
        <v>-14055.49</v>
      </c>
      <c r="O557" s="7">
        <v>-16909.37</v>
      </c>
    </row>
    <row r="558" spans="1:15" x14ac:dyDescent="0.2">
      <c r="A558" s="3">
        <v>236217</v>
      </c>
      <c r="B558" s="6" t="s">
        <v>538</v>
      </c>
      <c r="C558" s="7">
        <v>-40719.32</v>
      </c>
      <c r="D558" s="7">
        <v>-45728.51</v>
      </c>
      <c r="E558" s="7">
        <v>-9064.32</v>
      </c>
      <c r="F558" s="7">
        <v>-13431.77</v>
      </c>
      <c r="G558" s="7">
        <v>-17294.29</v>
      </c>
      <c r="H558" s="7">
        <v>-20979.81</v>
      </c>
      <c r="I558" s="7">
        <v>-23555.8</v>
      </c>
      <c r="J558" s="7">
        <v>-25983.8</v>
      </c>
      <c r="K558" s="7">
        <v>-28704.240000000002</v>
      </c>
      <c r="L558" s="7">
        <v>-31160.240000000002</v>
      </c>
      <c r="M558" s="7">
        <v>-33592.870000000003</v>
      </c>
      <c r="N558" s="7">
        <v>-36256.85</v>
      </c>
      <c r="O558" s="7">
        <v>-40574.47</v>
      </c>
    </row>
    <row r="559" spans="1:15" x14ac:dyDescent="0.2">
      <c r="A559" s="3">
        <v>236218</v>
      </c>
      <c r="B559" s="6" t="s">
        <v>539</v>
      </c>
      <c r="C559" s="7">
        <v>-15053.77</v>
      </c>
      <c r="D559" s="7">
        <v>-17466.91</v>
      </c>
      <c r="E559" s="7">
        <v>-4508.8</v>
      </c>
      <c r="F559" s="7">
        <v>-6546.9</v>
      </c>
      <c r="G559" s="7">
        <v>-7991.16</v>
      </c>
      <c r="H559" s="7">
        <v>-9290.86</v>
      </c>
      <c r="I559" s="7">
        <v>-10047.34</v>
      </c>
      <c r="J559" s="7">
        <v>-10620.25</v>
      </c>
      <c r="K559" s="7">
        <v>-11043.97</v>
      </c>
      <c r="L559" s="7">
        <v>-11456.64</v>
      </c>
      <c r="M559" s="7">
        <v>-11905.07</v>
      </c>
      <c r="N559" s="7">
        <v>-12983.05</v>
      </c>
      <c r="O559" s="7">
        <v>-14750.32</v>
      </c>
    </row>
    <row r="560" spans="1:15" x14ac:dyDescent="0.2">
      <c r="A560" s="3">
        <v>236225</v>
      </c>
      <c r="B560" s="6" t="s">
        <v>540</v>
      </c>
      <c r="C560" s="7">
        <v>-13013.06</v>
      </c>
      <c r="D560" s="7">
        <v>-17174.87</v>
      </c>
      <c r="E560" s="7">
        <v>-7763.95</v>
      </c>
      <c r="F560" s="7">
        <v>-11712.13</v>
      </c>
      <c r="G560" s="7">
        <v>-14939.6</v>
      </c>
      <c r="H560" s="7">
        <v>-18013.34</v>
      </c>
      <c r="I560" s="7">
        <v>-19438.759999999998</v>
      </c>
      <c r="J560" s="7">
        <v>-1272.8800000000001</v>
      </c>
      <c r="K560" s="7">
        <v>-2873.21</v>
      </c>
      <c r="L560" s="7">
        <v>-4414.1899999999996</v>
      </c>
      <c r="M560" s="7">
        <v>-5659.87</v>
      </c>
      <c r="N560" s="7">
        <v>-9028.86</v>
      </c>
      <c r="O560" s="7">
        <v>-13154.27</v>
      </c>
    </row>
    <row r="561" spans="1:15" x14ac:dyDescent="0.2">
      <c r="A561" s="3">
        <v>236226</v>
      </c>
      <c r="B561" s="6" t="s">
        <v>541</v>
      </c>
      <c r="C561" s="7">
        <v>-23373.040000000001</v>
      </c>
      <c r="D561" s="7">
        <v>-26315.01</v>
      </c>
      <c r="E561" s="7">
        <v>-5587.85</v>
      </c>
      <c r="F561" s="7">
        <v>-8283.5499999999993</v>
      </c>
      <c r="G561" s="7">
        <v>-10613.85</v>
      </c>
      <c r="H561" s="7">
        <v>-12787.53</v>
      </c>
      <c r="I561" s="7">
        <v>-13740.27</v>
      </c>
      <c r="J561" s="7">
        <v>-14944.77</v>
      </c>
      <c r="K561" s="7">
        <v>-16049.15</v>
      </c>
      <c r="L561" s="7">
        <v>-17262.55</v>
      </c>
      <c r="M561" s="7">
        <v>-18731.09</v>
      </c>
      <c r="N561" s="7">
        <v>-20930.259999999998</v>
      </c>
      <c r="O561" s="7">
        <v>-24029.09</v>
      </c>
    </row>
    <row r="562" spans="1:15" x14ac:dyDescent="0.2">
      <c r="A562" s="3">
        <v>236229</v>
      </c>
      <c r="B562" s="6" t="s">
        <v>542</v>
      </c>
      <c r="C562" s="7">
        <v>-7739.63</v>
      </c>
      <c r="D562" s="7">
        <v>-8878.23</v>
      </c>
      <c r="E562" s="7">
        <v>-1992.98</v>
      </c>
      <c r="F562" s="7">
        <v>-2923.87</v>
      </c>
      <c r="G562" s="7">
        <v>-3763.85</v>
      </c>
      <c r="H562" s="7">
        <v>-4545.4799999999996</v>
      </c>
      <c r="I562" s="7">
        <v>-4898.57</v>
      </c>
      <c r="J562" s="7">
        <v>-5477.65</v>
      </c>
      <c r="K562" s="7">
        <v>-5575.55</v>
      </c>
      <c r="L562" s="7">
        <v>-6611.25</v>
      </c>
      <c r="M562" s="7">
        <v>-7111.26</v>
      </c>
      <c r="N562" s="7">
        <v>-7695.11</v>
      </c>
      <c r="O562" s="7">
        <v>-8445.93</v>
      </c>
    </row>
    <row r="563" spans="1:15" x14ac:dyDescent="0.2">
      <c r="A563" s="3">
        <v>236230</v>
      </c>
      <c r="B563" s="6" t="s">
        <v>543</v>
      </c>
      <c r="C563" s="7">
        <v>-6424.87</v>
      </c>
      <c r="D563" s="7">
        <v>-7458.14</v>
      </c>
      <c r="E563" s="7">
        <v>-1958.07</v>
      </c>
      <c r="F563" s="7">
        <v>-2978.8</v>
      </c>
      <c r="G563" s="7">
        <v>-3700.47</v>
      </c>
      <c r="H563" s="7">
        <v>-4366.16</v>
      </c>
      <c r="I563" s="7">
        <v>-4810.99</v>
      </c>
      <c r="J563" s="7">
        <v>-5262.29</v>
      </c>
      <c r="K563" s="7">
        <v>-5621.26</v>
      </c>
      <c r="L563" s="7">
        <v>-5965.51</v>
      </c>
      <c r="M563" s="7">
        <v>-6333.86</v>
      </c>
      <c r="N563" s="7">
        <v>-7116.07</v>
      </c>
      <c r="O563" s="7">
        <v>-8405.2099999999991</v>
      </c>
    </row>
    <row r="564" spans="1:15" x14ac:dyDescent="0.2">
      <c r="A564" s="3">
        <v>236232</v>
      </c>
      <c r="B564" s="6" t="s">
        <v>544</v>
      </c>
      <c r="C564" s="7">
        <v>-65657.42</v>
      </c>
      <c r="D564" s="7">
        <v>-78597.73</v>
      </c>
      <c r="E564" s="7">
        <v>-22432.85</v>
      </c>
      <c r="F564" s="7">
        <v>-32057.06</v>
      </c>
      <c r="G564" s="7">
        <v>-39168.949999999997</v>
      </c>
      <c r="H564" s="7">
        <v>-45523.07</v>
      </c>
      <c r="I564" s="7">
        <v>-48022.97</v>
      </c>
      <c r="J564" s="7">
        <v>-50555.72</v>
      </c>
      <c r="K564" s="7">
        <v>-52729.49</v>
      </c>
      <c r="L564" s="7">
        <v>-54825.62</v>
      </c>
      <c r="M564" s="7">
        <v>-57727.37</v>
      </c>
      <c r="N564" s="7">
        <v>-63974.43</v>
      </c>
      <c r="O564" s="7">
        <v>-74298.490000000005</v>
      </c>
    </row>
    <row r="565" spans="1:15" x14ac:dyDescent="0.2">
      <c r="A565" s="3">
        <v>236995</v>
      </c>
      <c r="B565" s="6" t="s">
        <v>545</v>
      </c>
      <c r="C565" s="7">
        <v>0.05</v>
      </c>
      <c r="D565" s="7">
        <v>0.06</v>
      </c>
      <c r="E565" s="7">
        <v>0.06</v>
      </c>
      <c r="F565" s="7">
        <v>0.06</v>
      </c>
      <c r="G565" s="7">
        <v>7.0000000000000007E-2</v>
      </c>
      <c r="H565" s="7">
        <v>7.0000000000000007E-2</v>
      </c>
      <c r="I565" s="7">
        <v>0.11</v>
      </c>
      <c r="J565" s="7">
        <v>2.15</v>
      </c>
      <c r="K565" s="7">
        <v>2.17</v>
      </c>
      <c r="L565" s="7">
        <v>2.1800000000000002</v>
      </c>
      <c r="M565" s="7">
        <v>-85.51</v>
      </c>
      <c r="N565" s="7">
        <v>2.16</v>
      </c>
      <c r="O565" s="7">
        <v>2.16</v>
      </c>
    </row>
    <row r="566" spans="1:15" x14ac:dyDescent="0.2">
      <c r="A566" s="3">
        <v>236999</v>
      </c>
      <c r="B566" s="6" t="s">
        <v>546</v>
      </c>
      <c r="C566" s="7">
        <v>-437800.48</v>
      </c>
      <c r="D566" s="7">
        <v>-512002.04</v>
      </c>
      <c r="E566" s="7">
        <v>-411418.55</v>
      </c>
      <c r="F566" s="7">
        <v>-434754.97</v>
      </c>
      <c r="G566" s="7">
        <v>-330178.28000000003</v>
      </c>
      <c r="H566" s="7">
        <v>-262695.95</v>
      </c>
      <c r="I566" s="7">
        <v>-205358.29</v>
      </c>
      <c r="J566" s="7">
        <v>-123593.36</v>
      </c>
      <c r="K566" s="7">
        <v>-110567.18</v>
      </c>
      <c r="L566" s="7">
        <v>-112469.1</v>
      </c>
      <c r="M566" s="7">
        <v>-142948.74</v>
      </c>
      <c r="N566" s="7">
        <v>-257502.38</v>
      </c>
      <c r="O566" s="7">
        <v>-0.01</v>
      </c>
    </row>
    <row r="567" spans="1:15" x14ac:dyDescent="0.2">
      <c r="A567" s="3">
        <v>237026</v>
      </c>
      <c r="B567" s="6" t="s">
        <v>547</v>
      </c>
      <c r="C567" s="7">
        <v>-75416.67</v>
      </c>
      <c r="D567" s="7">
        <v>-150833.34</v>
      </c>
      <c r="E567" s="7">
        <v>-226250.01</v>
      </c>
      <c r="F567" s="7">
        <v>-301666.68</v>
      </c>
      <c r="G567" s="7">
        <v>-377083.35</v>
      </c>
      <c r="H567" s="7">
        <v>-452500</v>
      </c>
      <c r="I567" s="7">
        <v>-75416.67</v>
      </c>
      <c r="J567" s="7">
        <v>-150833.34</v>
      </c>
      <c r="K567" s="7">
        <v>-226250.01</v>
      </c>
      <c r="L567" s="7">
        <v>-301666.68</v>
      </c>
      <c r="M567" s="7">
        <v>-377083.35</v>
      </c>
      <c r="N567" s="7">
        <v>-452500</v>
      </c>
      <c r="O567" s="7">
        <v>-75416.67</v>
      </c>
    </row>
    <row r="568" spans="1:15" x14ac:dyDescent="0.2">
      <c r="A568" s="3">
        <v>237032</v>
      </c>
      <c r="B568" s="6" t="s">
        <v>548</v>
      </c>
      <c r="C568" s="7">
        <v>0</v>
      </c>
      <c r="D568" s="7">
        <v>-8611.11</v>
      </c>
      <c r="E568" s="7">
        <v>-16388.89</v>
      </c>
      <c r="F568" s="7">
        <v>-7002.45</v>
      </c>
      <c r="G568" s="7">
        <v>-8333.33</v>
      </c>
      <c r="H568" s="7">
        <v>-16944.439999999999</v>
      </c>
      <c r="I568" s="7">
        <v>0</v>
      </c>
      <c r="J568" s="7">
        <v>-8611.11</v>
      </c>
      <c r="K568" s="7">
        <v>-17222.22</v>
      </c>
      <c r="L568" s="7">
        <v>0</v>
      </c>
      <c r="M568" s="7">
        <v>-8611.11</v>
      </c>
      <c r="N568" s="7">
        <v>-16944.439999999999</v>
      </c>
      <c r="O568" s="7">
        <v>8611.1200000000008</v>
      </c>
    </row>
    <row r="569" spans="1:15" x14ac:dyDescent="0.2">
      <c r="A569" s="3">
        <v>237072</v>
      </c>
      <c r="B569" s="6" t="s">
        <v>549</v>
      </c>
      <c r="C569" s="7">
        <v>-68833.33</v>
      </c>
      <c r="D569" s="7">
        <v>-137666.66</v>
      </c>
      <c r="E569" s="7">
        <v>-206499.99</v>
      </c>
      <c r="F569" s="7">
        <v>-275333.32</v>
      </c>
      <c r="G569" s="7">
        <v>-344166.65</v>
      </c>
      <c r="H569" s="7">
        <v>-413000</v>
      </c>
      <c r="I569" s="7">
        <v>-68833.33</v>
      </c>
      <c r="J569" s="7">
        <v>-137666.66</v>
      </c>
      <c r="K569" s="7">
        <v>-206499.99</v>
      </c>
      <c r="L569" s="7">
        <v>-275333.32</v>
      </c>
      <c r="M569" s="7">
        <v>-344166.65</v>
      </c>
      <c r="N569" s="7">
        <v>-413000</v>
      </c>
      <c r="O569" s="7">
        <v>-68833.33</v>
      </c>
    </row>
    <row r="570" spans="1:15" x14ac:dyDescent="0.2">
      <c r="A570" s="3">
        <v>237073</v>
      </c>
      <c r="B570" s="6" t="s">
        <v>550</v>
      </c>
      <c r="C570" s="7">
        <v>-69250</v>
      </c>
      <c r="D570" s="7">
        <v>-138500</v>
      </c>
      <c r="E570" s="7">
        <v>-207750</v>
      </c>
      <c r="F570" s="7">
        <v>-277000</v>
      </c>
      <c r="G570" s="7">
        <v>-346250</v>
      </c>
      <c r="H570" s="7">
        <v>-415500</v>
      </c>
      <c r="I570" s="7">
        <v>-69250</v>
      </c>
      <c r="J570" s="7">
        <v>-138500</v>
      </c>
      <c r="K570" s="7">
        <v>-207750</v>
      </c>
      <c r="L570" s="7">
        <v>-277000</v>
      </c>
      <c r="M570" s="7">
        <v>-346250</v>
      </c>
      <c r="N570" s="7">
        <v>-415500</v>
      </c>
      <c r="O570" s="7">
        <v>-69250</v>
      </c>
    </row>
    <row r="571" spans="1:15" x14ac:dyDescent="0.2">
      <c r="A571" s="3">
        <v>237074</v>
      </c>
      <c r="B571" s="6" t="s">
        <v>551</v>
      </c>
      <c r="C571" s="7">
        <v>-54333.33</v>
      </c>
      <c r="D571" s="7">
        <v>-108666.66</v>
      </c>
      <c r="E571" s="7">
        <v>-162999.99</v>
      </c>
      <c r="F571" s="7">
        <v>-217333.32</v>
      </c>
      <c r="G571" s="7">
        <v>-271666.65000000002</v>
      </c>
      <c r="H571" s="7">
        <v>-326000</v>
      </c>
      <c r="I571" s="7">
        <v>-54333.33</v>
      </c>
      <c r="J571" s="7">
        <v>-108666.66</v>
      </c>
      <c r="K571" s="7">
        <v>-162999.99</v>
      </c>
      <c r="L571" s="7">
        <v>-217333.32</v>
      </c>
      <c r="M571" s="7">
        <v>-271666.65000000002</v>
      </c>
      <c r="N571" s="7">
        <v>-326000</v>
      </c>
      <c r="O571" s="7">
        <v>-54333.33</v>
      </c>
    </row>
    <row r="572" spans="1:15" x14ac:dyDescent="0.2">
      <c r="A572" s="3">
        <v>237075</v>
      </c>
      <c r="B572" s="6" t="s">
        <v>552</v>
      </c>
      <c r="C572" s="7">
        <v>-117500</v>
      </c>
      <c r="D572" s="7">
        <v>-235000</v>
      </c>
      <c r="E572" s="7">
        <v>-352500</v>
      </c>
      <c r="F572" s="7">
        <v>-470000</v>
      </c>
      <c r="G572" s="7">
        <v>-587500</v>
      </c>
      <c r="H572" s="7">
        <v>-705000</v>
      </c>
      <c r="I572" s="7">
        <v>-117500</v>
      </c>
      <c r="J572" s="7">
        <v>-235000</v>
      </c>
      <c r="K572" s="7">
        <v>-352500</v>
      </c>
      <c r="L572" s="7">
        <v>-470000</v>
      </c>
      <c r="M572" s="7">
        <v>-587500</v>
      </c>
      <c r="N572" s="7">
        <v>-705000</v>
      </c>
      <c r="O572" s="7">
        <v>-117500</v>
      </c>
    </row>
    <row r="573" spans="1:15" x14ac:dyDescent="0.2">
      <c r="A573" s="3">
        <v>237076</v>
      </c>
      <c r="B573" s="6" t="s">
        <v>553</v>
      </c>
      <c r="C573" s="7">
        <v>-116666.67</v>
      </c>
      <c r="D573" s="7">
        <v>-233333.34</v>
      </c>
      <c r="E573" s="7">
        <v>-350000.01</v>
      </c>
      <c r="F573" s="7">
        <v>-466666.68</v>
      </c>
      <c r="G573" s="7">
        <v>-583333.35</v>
      </c>
      <c r="H573" s="7">
        <v>-700000</v>
      </c>
      <c r="I573" s="7">
        <v>-116666.67</v>
      </c>
      <c r="J573" s="7">
        <v>-233333.34</v>
      </c>
      <c r="K573" s="7">
        <v>-350000.01</v>
      </c>
      <c r="L573" s="7">
        <v>-466666.68</v>
      </c>
      <c r="M573" s="7">
        <v>-583333.35</v>
      </c>
      <c r="N573" s="7">
        <v>-700000</v>
      </c>
      <c r="O573" s="7">
        <v>-116666.67</v>
      </c>
    </row>
    <row r="574" spans="1:15" x14ac:dyDescent="0.2">
      <c r="A574" s="3">
        <v>237078</v>
      </c>
      <c r="B574" s="6" t="s">
        <v>553</v>
      </c>
      <c r="C574" s="7">
        <v>-233333.33</v>
      </c>
      <c r="D574" s="7">
        <v>-466666.66</v>
      </c>
      <c r="E574" s="7">
        <v>-699999.99</v>
      </c>
      <c r="F574" s="7">
        <v>-933333.32</v>
      </c>
      <c r="G574" s="7">
        <v>-1166666.6499999999</v>
      </c>
      <c r="H574" s="7">
        <v>-1399999.98</v>
      </c>
      <c r="I574" s="7">
        <v>-233333.31</v>
      </c>
      <c r="J574" s="7">
        <v>-466666.64</v>
      </c>
      <c r="K574" s="7">
        <v>-699999.97</v>
      </c>
      <c r="L574" s="7">
        <v>-933333.3</v>
      </c>
      <c r="M574" s="7">
        <v>-1166666.6299999999</v>
      </c>
      <c r="N574" s="7">
        <v>-1399999.96</v>
      </c>
      <c r="O574" s="7">
        <v>-233333.29</v>
      </c>
    </row>
    <row r="575" spans="1:15" x14ac:dyDescent="0.2">
      <c r="A575" s="3">
        <v>237079</v>
      </c>
      <c r="B575" s="6" t="s">
        <v>554</v>
      </c>
      <c r="C575" s="7">
        <v>-109170.85</v>
      </c>
      <c r="D575" s="7">
        <v>-218341.68</v>
      </c>
      <c r="E575" s="7">
        <v>-327512.51</v>
      </c>
      <c r="F575" s="7">
        <v>-436683.32</v>
      </c>
      <c r="G575" s="7">
        <v>-545854.15</v>
      </c>
      <c r="H575" s="7">
        <v>-655025</v>
      </c>
      <c r="I575" s="7">
        <v>-109170.83</v>
      </c>
      <c r="J575" s="7">
        <v>-218341.66</v>
      </c>
      <c r="K575" s="7">
        <v>-327512.49</v>
      </c>
      <c r="L575" s="7">
        <v>-436683.32</v>
      </c>
      <c r="M575" s="7">
        <v>-545854.15</v>
      </c>
      <c r="N575" s="7">
        <v>-655025</v>
      </c>
      <c r="O575" s="7">
        <v>-109170.85</v>
      </c>
    </row>
    <row r="576" spans="1:15" x14ac:dyDescent="0.2">
      <c r="A576" s="3">
        <v>237080</v>
      </c>
      <c r="B576" s="6" t="s">
        <v>555</v>
      </c>
      <c r="C576" s="7">
        <v>-121000</v>
      </c>
      <c r="D576" s="7">
        <v>-242000</v>
      </c>
      <c r="E576" s="7">
        <v>-363000</v>
      </c>
      <c r="F576" s="7">
        <v>-484000</v>
      </c>
      <c r="G576" s="7">
        <v>-605000</v>
      </c>
      <c r="H576" s="7">
        <v>-726000</v>
      </c>
      <c r="I576" s="7">
        <v>-121000</v>
      </c>
      <c r="J576" s="7">
        <v>-242000</v>
      </c>
      <c r="K576" s="7">
        <v>-363000</v>
      </c>
      <c r="L576" s="7">
        <v>-484000</v>
      </c>
      <c r="M576" s="7">
        <v>-605000</v>
      </c>
      <c r="N576" s="7">
        <v>-726000</v>
      </c>
      <c r="O576" s="7">
        <v>-121000</v>
      </c>
    </row>
    <row r="577" spans="1:15" x14ac:dyDescent="0.2">
      <c r="A577" s="3">
        <v>237081</v>
      </c>
      <c r="B577" s="6" t="s">
        <v>554</v>
      </c>
      <c r="C577" s="7">
        <v>-55416.67</v>
      </c>
      <c r="D577" s="7">
        <v>-110833.34</v>
      </c>
      <c r="E577" s="7">
        <v>-166250.01</v>
      </c>
      <c r="F577" s="7">
        <v>-221666.68</v>
      </c>
      <c r="G577" s="7">
        <v>-277083.34999999998</v>
      </c>
      <c r="H577" s="7">
        <v>-332500</v>
      </c>
      <c r="I577" s="7">
        <v>-55416.67</v>
      </c>
      <c r="J577" s="7">
        <v>-110833.34</v>
      </c>
      <c r="K577" s="7">
        <v>-166250.01</v>
      </c>
      <c r="L577" s="7">
        <v>-221666.68</v>
      </c>
      <c r="M577" s="7">
        <v>-277083.34999999998</v>
      </c>
      <c r="N577" s="7">
        <v>-332500</v>
      </c>
      <c r="O577" s="7">
        <v>-55416.67</v>
      </c>
    </row>
    <row r="578" spans="1:15" x14ac:dyDescent="0.2">
      <c r="A578" s="3">
        <v>237085</v>
      </c>
      <c r="B578" s="6" t="s">
        <v>556</v>
      </c>
      <c r="C578" s="7">
        <v>-127166.67</v>
      </c>
      <c r="D578" s="7">
        <v>-254333.34</v>
      </c>
      <c r="E578" s="7">
        <v>-381500.01</v>
      </c>
      <c r="F578" s="7">
        <v>-508666.68</v>
      </c>
      <c r="G578" s="7">
        <v>-635833.35</v>
      </c>
      <c r="H578" s="7">
        <v>-763000</v>
      </c>
      <c r="I578" s="7">
        <v>-127166.67</v>
      </c>
      <c r="J578" s="7">
        <v>-254333.34</v>
      </c>
      <c r="K578" s="7">
        <v>-381500.01</v>
      </c>
      <c r="L578" s="7">
        <v>-508666.68</v>
      </c>
      <c r="M578" s="7">
        <v>-635833.35</v>
      </c>
      <c r="N578" s="7">
        <v>-763000</v>
      </c>
      <c r="O578" s="7">
        <v>-127166.67</v>
      </c>
    </row>
    <row r="579" spans="1:15" x14ac:dyDescent="0.2">
      <c r="A579" s="3">
        <v>237086</v>
      </c>
      <c r="B579" s="6" t="s">
        <v>557</v>
      </c>
      <c r="C579" s="7">
        <v>-129000</v>
      </c>
      <c r="D579" s="7">
        <v>-258000</v>
      </c>
      <c r="E579" s="7">
        <v>-387000</v>
      </c>
      <c r="F579" s="7">
        <v>-516000</v>
      </c>
      <c r="G579" s="7">
        <v>-645000</v>
      </c>
      <c r="H579" s="7">
        <v>-774000</v>
      </c>
      <c r="I579" s="7">
        <v>-129000</v>
      </c>
      <c r="J579" s="7">
        <v>-258000</v>
      </c>
      <c r="K579" s="7">
        <v>-387000</v>
      </c>
      <c r="L579" s="7">
        <v>-516000</v>
      </c>
      <c r="M579" s="7">
        <v>-645000</v>
      </c>
      <c r="N579" s="7">
        <v>-774000</v>
      </c>
      <c r="O579" s="7">
        <v>-129000</v>
      </c>
    </row>
    <row r="580" spans="1:15" x14ac:dyDescent="0.2">
      <c r="A580" s="3">
        <v>237087</v>
      </c>
      <c r="B580" s="6" t="s">
        <v>558</v>
      </c>
      <c r="C580" s="7">
        <v>-65416.67</v>
      </c>
      <c r="D580" s="7">
        <v>-130833.34</v>
      </c>
      <c r="E580" s="7">
        <v>-196250.01</v>
      </c>
      <c r="F580" s="7">
        <v>-261666.68</v>
      </c>
      <c r="G580" s="7">
        <v>-327083.34999999998</v>
      </c>
      <c r="H580" s="7">
        <v>-392500</v>
      </c>
      <c r="I580" s="7">
        <v>-65416.67</v>
      </c>
      <c r="J580" s="7">
        <v>-130833.34</v>
      </c>
      <c r="K580" s="7">
        <v>-196250.01</v>
      </c>
      <c r="L580" s="7">
        <v>-261666.68</v>
      </c>
      <c r="M580" s="7">
        <v>-327083.34999999998</v>
      </c>
      <c r="N580" s="7">
        <v>-392230</v>
      </c>
      <c r="O580" s="7">
        <v>-64876.67</v>
      </c>
    </row>
    <row r="581" spans="1:15" x14ac:dyDescent="0.2">
      <c r="A581" s="3">
        <v>237088</v>
      </c>
      <c r="B581" s="6" t="s">
        <v>559</v>
      </c>
      <c r="C581" s="7">
        <v>-128666.67</v>
      </c>
      <c r="D581" s="7">
        <v>-257333.34</v>
      </c>
      <c r="E581" s="7">
        <v>-386000.01</v>
      </c>
      <c r="F581" s="7">
        <v>-514666.68</v>
      </c>
      <c r="G581" s="7">
        <v>-643333.35</v>
      </c>
      <c r="H581" s="7">
        <v>-772000</v>
      </c>
      <c r="I581" s="7">
        <v>-128666.67</v>
      </c>
      <c r="J581" s="7">
        <v>-257333.34</v>
      </c>
      <c r="K581" s="7">
        <v>-386000.01</v>
      </c>
      <c r="L581" s="7">
        <v>-514666.68</v>
      </c>
      <c r="M581" s="7">
        <v>-643333.35</v>
      </c>
      <c r="N581" s="7">
        <v>-772000</v>
      </c>
      <c r="O581" s="7">
        <v>-128666.67</v>
      </c>
    </row>
    <row r="582" spans="1:15" x14ac:dyDescent="0.2">
      <c r="A582" s="3">
        <v>237089</v>
      </c>
      <c r="B582" s="6" t="s">
        <v>560</v>
      </c>
      <c r="C582" s="7">
        <v>0</v>
      </c>
      <c r="D582" s="7">
        <v>0</v>
      </c>
      <c r="E582" s="7">
        <v>0</v>
      </c>
      <c r="F582" s="7">
        <v>0</v>
      </c>
      <c r="G582" s="7">
        <v>0</v>
      </c>
      <c r="H582" s="7">
        <v>0</v>
      </c>
      <c r="I582" s="7">
        <v>0</v>
      </c>
      <c r="J582" s="7">
        <v>0</v>
      </c>
      <c r="K582" s="7">
        <v>0</v>
      </c>
      <c r="L582" s="7">
        <v>0</v>
      </c>
      <c r="M582" s="7">
        <v>0</v>
      </c>
      <c r="N582" s="7">
        <v>0</v>
      </c>
      <c r="O582" s="7">
        <v>0</v>
      </c>
    </row>
    <row r="583" spans="1:15" x14ac:dyDescent="0.2">
      <c r="A583" s="3">
        <v>237091</v>
      </c>
      <c r="B583" s="6" t="s">
        <v>561</v>
      </c>
      <c r="C583" s="7">
        <v>-55541.67</v>
      </c>
      <c r="D583" s="7">
        <v>-111083.34</v>
      </c>
      <c r="E583" s="7">
        <v>-166625.01</v>
      </c>
      <c r="F583" s="7">
        <v>-222166.68</v>
      </c>
      <c r="G583" s="7">
        <v>-277708.34999999998</v>
      </c>
      <c r="H583" s="7">
        <v>-333250.02</v>
      </c>
      <c r="I583" s="7">
        <v>-0.02</v>
      </c>
      <c r="J583" s="7">
        <v>-0.02</v>
      </c>
      <c r="K583" s="7">
        <v>-0.02</v>
      </c>
      <c r="L583" s="7">
        <v>-0.02</v>
      </c>
      <c r="M583" s="7">
        <v>-0.02</v>
      </c>
      <c r="N583" s="7">
        <v>-0.02</v>
      </c>
      <c r="O583" s="7">
        <v>0</v>
      </c>
    </row>
    <row r="584" spans="1:15" x14ac:dyDescent="0.2">
      <c r="A584" s="3">
        <v>237093</v>
      </c>
      <c r="B584" s="6" t="s">
        <v>562</v>
      </c>
      <c r="C584" s="7">
        <v>-237666.67</v>
      </c>
      <c r="D584" s="7">
        <v>-475333.34</v>
      </c>
      <c r="E584" s="7">
        <v>-713000.01</v>
      </c>
      <c r="F584" s="7">
        <v>-950666.68</v>
      </c>
      <c r="G584" s="7">
        <v>-1188333.3500000001</v>
      </c>
      <c r="H584" s="7">
        <v>-1426000</v>
      </c>
      <c r="I584" s="7">
        <v>-237666.67</v>
      </c>
      <c r="J584" s="7">
        <v>-475333.34</v>
      </c>
      <c r="K584" s="7">
        <v>-713000.01</v>
      </c>
      <c r="L584" s="7">
        <v>-950666.68</v>
      </c>
      <c r="M584" s="7">
        <v>-1188333.3500000001</v>
      </c>
      <c r="N584" s="7">
        <v>-1426000</v>
      </c>
      <c r="O584" s="7">
        <v>-237666.67</v>
      </c>
    </row>
    <row r="585" spans="1:15" x14ac:dyDescent="0.2">
      <c r="A585" s="3">
        <v>237094</v>
      </c>
      <c r="B585" s="6" t="s">
        <v>563</v>
      </c>
      <c r="C585" s="7">
        <v>-145500</v>
      </c>
      <c r="D585" s="7">
        <v>-291000</v>
      </c>
      <c r="E585" s="7">
        <v>-436500</v>
      </c>
      <c r="F585" s="7">
        <v>-582000</v>
      </c>
      <c r="G585" s="7">
        <v>-727500</v>
      </c>
      <c r="H585" s="7">
        <v>-873000</v>
      </c>
      <c r="I585" s="7">
        <v>-145500</v>
      </c>
      <c r="J585" s="7">
        <v>-291000</v>
      </c>
      <c r="K585" s="7">
        <v>-436500</v>
      </c>
      <c r="L585" s="7">
        <v>-582000</v>
      </c>
      <c r="M585" s="7">
        <v>-727500</v>
      </c>
      <c r="N585" s="7">
        <v>-873000</v>
      </c>
      <c r="O585" s="7">
        <v>-145500</v>
      </c>
    </row>
    <row r="586" spans="1:15" x14ac:dyDescent="0.2">
      <c r="A586" s="3">
        <v>237095</v>
      </c>
      <c r="B586" s="6" t="s">
        <v>564</v>
      </c>
      <c r="C586" s="7">
        <v>-188666.67</v>
      </c>
      <c r="D586" s="7">
        <v>-377333.34</v>
      </c>
      <c r="E586" s="7">
        <v>-566000.01</v>
      </c>
      <c r="F586" s="7">
        <v>-754666.68</v>
      </c>
      <c r="G586" s="7">
        <v>-943333.35</v>
      </c>
      <c r="H586" s="7">
        <v>-1132000</v>
      </c>
      <c r="I586" s="7">
        <v>-188666.67</v>
      </c>
      <c r="J586" s="7">
        <v>-377333.34</v>
      </c>
      <c r="K586" s="7">
        <v>-566000.01</v>
      </c>
      <c r="L586" s="7">
        <v>-754666.68</v>
      </c>
      <c r="M586" s="7">
        <v>-943333.35</v>
      </c>
      <c r="N586" s="7">
        <v>-1132000</v>
      </c>
      <c r="O586" s="7">
        <v>-188666.67</v>
      </c>
    </row>
    <row r="587" spans="1:15" x14ac:dyDescent="0.2">
      <c r="A587" s="3">
        <v>237097</v>
      </c>
      <c r="B587" s="6" t="s">
        <v>565</v>
      </c>
      <c r="C587" s="7">
        <v>-187333.33</v>
      </c>
      <c r="D587" s="7">
        <v>-374666.66</v>
      </c>
      <c r="E587" s="7">
        <v>-561999.99</v>
      </c>
      <c r="F587" s="7">
        <v>-749333.32</v>
      </c>
      <c r="G587" s="7">
        <v>-936666.65</v>
      </c>
      <c r="H587" s="7">
        <v>-1124000</v>
      </c>
      <c r="I587" s="7">
        <v>-187333.33</v>
      </c>
      <c r="J587" s="7">
        <v>-374666.66</v>
      </c>
      <c r="K587" s="7">
        <v>-561999.99</v>
      </c>
      <c r="L587" s="7">
        <v>-749333.32</v>
      </c>
      <c r="M587" s="7">
        <v>-936666.65</v>
      </c>
      <c r="N587" s="7">
        <v>-1124000</v>
      </c>
      <c r="O587" s="7">
        <v>-187333.33</v>
      </c>
    </row>
    <row r="588" spans="1:15" x14ac:dyDescent="0.2">
      <c r="A588" s="3">
        <v>237098</v>
      </c>
      <c r="B588" s="6" t="s">
        <v>566</v>
      </c>
      <c r="C588" s="7">
        <v>0</v>
      </c>
      <c r="D588" s="7">
        <v>0</v>
      </c>
      <c r="E588" s="7">
        <v>0</v>
      </c>
      <c r="F588" s="7">
        <v>0</v>
      </c>
      <c r="G588" s="7">
        <v>0</v>
      </c>
      <c r="H588" s="7">
        <v>0</v>
      </c>
      <c r="I588" s="7">
        <v>0</v>
      </c>
      <c r="J588" s="7">
        <v>0</v>
      </c>
      <c r="K588" s="7">
        <v>0</v>
      </c>
      <c r="L588" s="7">
        <v>0</v>
      </c>
      <c r="M588" s="7">
        <v>0</v>
      </c>
      <c r="N588" s="7">
        <v>0</v>
      </c>
      <c r="O588" s="7">
        <v>0</v>
      </c>
    </row>
    <row r="589" spans="1:15" x14ac:dyDescent="0.2">
      <c r="A589" s="3">
        <v>237099</v>
      </c>
      <c r="B589" s="6" t="s">
        <v>567</v>
      </c>
      <c r="C589" s="7">
        <v>-156666.67000000001</v>
      </c>
      <c r="D589" s="7">
        <v>-313333.34000000003</v>
      </c>
      <c r="E589" s="7">
        <v>-470000.01</v>
      </c>
      <c r="F589" s="7">
        <v>-626666.68000000005</v>
      </c>
      <c r="G589" s="7">
        <v>-783333.35</v>
      </c>
      <c r="H589" s="7">
        <v>-940000</v>
      </c>
      <c r="I589" s="7">
        <v>-156666.67000000001</v>
      </c>
      <c r="J589" s="7">
        <v>-313333.34000000003</v>
      </c>
      <c r="K589" s="7">
        <v>-470000.01</v>
      </c>
      <c r="L589" s="7">
        <v>-626666.68000000005</v>
      </c>
      <c r="M589" s="7">
        <v>-783333.35</v>
      </c>
      <c r="N589" s="7">
        <v>-940000</v>
      </c>
      <c r="O589" s="7">
        <v>-156666.67000000001</v>
      </c>
    </row>
    <row r="590" spans="1:15" x14ac:dyDescent="0.2">
      <c r="A590" s="3">
        <v>237100</v>
      </c>
      <c r="B590" s="6" t="s">
        <v>568</v>
      </c>
      <c r="C590" s="7">
        <v>-43750</v>
      </c>
      <c r="D590" s="7">
        <v>-87500</v>
      </c>
      <c r="E590" s="7">
        <v>-131250</v>
      </c>
      <c r="F590" s="7">
        <v>-175000</v>
      </c>
      <c r="G590" s="7">
        <v>-218750</v>
      </c>
      <c r="H590" s="7">
        <v>-262500</v>
      </c>
      <c r="I590" s="7">
        <v>-43750</v>
      </c>
      <c r="J590" s="7">
        <v>-87500</v>
      </c>
      <c r="K590" s="7">
        <v>-131250</v>
      </c>
      <c r="L590" s="7">
        <v>-175000</v>
      </c>
      <c r="M590" s="7">
        <v>-218750</v>
      </c>
      <c r="N590" s="7">
        <v>-262500</v>
      </c>
      <c r="O590" s="7">
        <v>-43750</v>
      </c>
    </row>
    <row r="591" spans="1:15" x14ac:dyDescent="0.2">
      <c r="A591" s="3">
        <v>237101</v>
      </c>
      <c r="B591" s="6" t="s">
        <v>569</v>
      </c>
      <c r="C591" s="7">
        <v>-107291.67</v>
      </c>
      <c r="D591" s="7">
        <v>-214583.34</v>
      </c>
      <c r="E591" s="7">
        <v>-321875.01</v>
      </c>
      <c r="F591" s="7">
        <v>-429166.68</v>
      </c>
      <c r="G591" s="7">
        <v>-536458.35</v>
      </c>
      <c r="H591" s="7">
        <v>-643750</v>
      </c>
      <c r="I591" s="7">
        <v>-107291.67</v>
      </c>
      <c r="J591" s="7">
        <v>-214583.34</v>
      </c>
      <c r="K591" s="7">
        <v>-321875.01</v>
      </c>
      <c r="L591" s="7">
        <v>-429166.68</v>
      </c>
      <c r="M591" s="7">
        <v>-536458.35</v>
      </c>
      <c r="N591" s="7">
        <v>-643750</v>
      </c>
      <c r="O591" s="7">
        <v>-107291.67</v>
      </c>
    </row>
    <row r="592" spans="1:15" x14ac:dyDescent="0.2">
      <c r="A592" s="3">
        <v>237102</v>
      </c>
      <c r="B592" s="6" t="s">
        <v>570</v>
      </c>
      <c r="C592" s="7">
        <v>-1678125</v>
      </c>
      <c r="D592" s="7">
        <v>-2013750</v>
      </c>
      <c r="E592" s="7">
        <v>-335625</v>
      </c>
      <c r="F592" s="7">
        <v>-671250</v>
      </c>
      <c r="G592" s="7">
        <v>-1006875</v>
      </c>
      <c r="H592" s="7">
        <v>-1342500</v>
      </c>
      <c r="I592" s="7">
        <v>-1678125</v>
      </c>
      <c r="J592" s="7">
        <v>-2013750</v>
      </c>
      <c r="K592" s="7">
        <v>-335625</v>
      </c>
      <c r="L592" s="7">
        <v>-671250</v>
      </c>
      <c r="M592" s="7">
        <v>-1006875</v>
      </c>
      <c r="N592" s="7">
        <v>-1342500</v>
      </c>
      <c r="O592" s="7">
        <v>-1678125</v>
      </c>
    </row>
    <row r="593" spans="1:15" x14ac:dyDescent="0.2">
      <c r="A593" s="3">
        <v>237103</v>
      </c>
      <c r="B593" s="6" t="s">
        <v>571</v>
      </c>
      <c r="C593" s="7">
        <v>-910694</v>
      </c>
      <c r="D593" s="7">
        <v>-87779</v>
      </c>
      <c r="E593" s="7">
        <v>-252364</v>
      </c>
      <c r="F593" s="7">
        <v>-416945</v>
      </c>
      <c r="G593" s="7">
        <v>-581530</v>
      </c>
      <c r="H593" s="7">
        <v>-746113</v>
      </c>
      <c r="I593" s="7">
        <v>-910696</v>
      </c>
      <c r="J593" s="7">
        <v>-87779</v>
      </c>
      <c r="K593" s="7">
        <v>-252362</v>
      </c>
      <c r="L593" s="7">
        <v>-416945</v>
      </c>
      <c r="M593" s="7">
        <v>-581528</v>
      </c>
      <c r="N593" s="7">
        <v>-746111</v>
      </c>
      <c r="O593" s="7">
        <v>-910694</v>
      </c>
    </row>
    <row r="594" spans="1:15" x14ac:dyDescent="0.2">
      <c r="A594" s="3">
        <v>237104</v>
      </c>
      <c r="B594" s="6" t="s">
        <v>572</v>
      </c>
      <c r="C594" s="7">
        <v>0</v>
      </c>
      <c r="D594" s="7">
        <v>0</v>
      </c>
      <c r="E594" s="7">
        <v>0</v>
      </c>
      <c r="F594" s="7">
        <v>0</v>
      </c>
      <c r="G594" s="7">
        <v>0</v>
      </c>
      <c r="H594" s="7">
        <v>0</v>
      </c>
      <c r="I594" s="7">
        <v>0</v>
      </c>
      <c r="J594" s="7">
        <v>0</v>
      </c>
      <c r="K594" s="7">
        <v>0</v>
      </c>
      <c r="L594" s="7">
        <v>-81107.53</v>
      </c>
      <c r="M594" s="7">
        <v>-213440.53</v>
      </c>
      <c r="N594" s="7">
        <v>-345773.53</v>
      </c>
      <c r="O594" s="7">
        <v>-478106.53</v>
      </c>
    </row>
    <row r="595" spans="1:15" x14ac:dyDescent="0.2">
      <c r="A595" s="3">
        <v>254000</v>
      </c>
      <c r="B595" s="6" t="s">
        <v>573</v>
      </c>
      <c r="C595" s="7">
        <v>-15582687.949999999</v>
      </c>
      <c r="D595" s="7">
        <v>-15582687.949999999</v>
      </c>
      <c r="E595" s="7">
        <v>-17673386.109999999</v>
      </c>
      <c r="F595" s="7">
        <v>-24155368.050000001</v>
      </c>
      <c r="G595" s="7">
        <v>-27678591.210000001</v>
      </c>
      <c r="H595" s="7">
        <v>-29454149.66</v>
      </c>
      <c r="I595" s="7">
        <v>-21351070.84</v>
      </c>
      <c r="J595" s="7">
        <v>-21656138.140000001</v>
      </c>
      <c r="K595" s="7">
        <v>-22312112.879999999</v>
      </c>
      <c r="L595" s="7">
        <v>-24661080.260000002</v>
      </c>
      <c r="M595" s="7">
        <v>-25820388.149999999</v>
      </c>
      <c r="N595" s="7">
        <v>-22188576.940000001</v>
      </c>
      <c r="O595" s="7">
        <v>-22188576.940000001</v>
      </c>
    </row>
    <row r="596" spans="1:15" x14ac:dyDescent="0.2">
      <c r="A596" s="3">
        <v>254640</v>
      </c>
      <c r="B596" s="6" t="s">
        <v>574</v>
      </c>
      <c r="C596" s="7">
        <v>-383000</v>
      </c>
      <c r="D596" s="7">
        <v>0</v>
      </c>
      <c r="E596" s="7">
        <v>0</v>
      </c>
      <c r="F596" s="7">
        <v>-1780000</v>
      </c>
      <c r="G596" s="7">
        <v>-1780000</v>
      </c>
      <c r="H596" s="7">
        <v>0</v>
      </c>
      <c r="I596" s="7">
        <v>-966000</v>
      </c>
      <c r="J596" s="7">
        <v>0</v>
      </c>
      <c r="K596" s="7">
        <v>0</v>
      </c>
      <c r="L596" s="7">
        <v>0</v>
      </c>
      <c r="M596" s="7">
        <v>0</v>
      </c>
      <c r="N596" s="7">
        <v>0</v>
      </c>
      <c r="O596" s="7">
        <v>0</v>
      </c>
    </row>
    <row r="597" spans="1:15" x14ac:dyDescent="0.2">
      <c r="A597" s="3">
        <v>254645</v>
      </c>
      <c r="B597" s="6" t="s">
        <v>574</v>
      </c>
      <c r="C597" s="7">
        <v>-1298000</v>
      </c>
      <c r="D597" s="7">
        <v>0</v>
      </c>
      <c r="E597" s="7">
        <v>0</v>
      </c>
      <c r="F597" s="7">
        <v>-1667000</v>
      </c>
      <c r="G597" s="7">
        <v>-1667000</v>
      </c>
      <c r="H597" s="7">
        <v>0</v>
      </c>
      <c r="I597" s="7">
        <v>-2420000</v>
      </c>
      <c r="J597" s="7">
        <v>0</v>
      </c>
      <c r="K597" s="7">
        <v>0</v>
      </c>
      <c r="L597" s="7">
        <v>-3031000</v>
      </c>
      <c r="M597" s="7">
        <v>-3031000</v>
      </c>
      <c r="N597" s="7">
        <v>0</v>
      </c>
      <c r="O597" s="7">
        <v>0</v>
      </c>
    </row>
    <row r="598" spans="1:15" x14ac:dyDescent="0.2">
      <c r="A598" s="3">
        <v>254647</v>
      </c>
      <c r="B598" s="6" t="s">
        <v>575</v>
      </c>
      <c r="C598" s="7">
        <v>-564000</v>
      </c>
      <c r="D598" s="7">
        <v>0</v>
      </c>
      <c r="E598" s="7">
        <v>0</v>
      </c>
      <c r="F598" s="7">
        <v>-1414000</v>
      </c>
      <c r="G598" s="7">
        <v>-1414000</v>
      </c>
      <c r="H598" s="7">
        <v>0</v>
      </c>
      <c r="I598" s="7">
        <v>-1047000</v>
      </c>
      <c r="J598" s="7">
        <v>0</v>
      </c>
      <c r="K598" s="7">
        <v>0</v>
      </c>
      <c r="L598" s="7">
        <v>-901000</v>
      </c>
      <c r="M598" s="7">
        <v>-901000</v>
      </c>
      <c r="N598" s="7">
        <v>0</v>
      </c>
      <c r="O598" s="7">
        <v>0</v>
      </c>
    </row>
    <row r="599" spans="1:15" x14ac:dyDescent="0.2">
      <c r="A599" s="3">
        <v>262640</v>
      </c>
      <c r="B599" s="6" t="s">
        <v>576</v>
      </c>
      <c r="C599" s="7">
        <v>-36671000</v>
      </c>
      <c r="D599" s="7">
        <v>0</v>
      </c>
      <c r="E599" s="7">
        <v>0</v>
      </c>
      <c r="F599" s="7">
        <v>-23997000</v>
      </c>
      <c r="G599" s="7">
        <v>-23997000</v>
      </c>
      <c r="H599" s="7">
        <v>0</v>
      </c>
      <c r="I599" s="7">
        <v>-25150000</v>
      </c>
      <c r="J599" s="7">
        <v>0</v>
      </c>
      <c r="K599" s="7">
        <v>0</v>
      </c>
      <c r="L599" s="7">
        <v>-46289087</v>
      </c>
      <c r="M599" s="7">
        <v>-46289087</v>
      </c>
      <c r="N599" s="7">
        <v>0</v>
      </c>
      <c r="O599" s="7">
        <v>0</v>
      </c>
    </row>
    <row r="600" spans="1:15" x14ac:dyDescent="0.2">
      <c r="A600" s="3">
        <v>262645</v>
      </c>
      <c r="B600" s="6" t="s">
        <v>577</v>
      </c>
      <c r="C600" s="7">
        <v>-99000</v>
      </c>
      <c r="D600" s="7">
        <v>0</v>
      </c>
      <c r="E600" s="7">
        <v>0</v>
      </c>
      <c r="F600" s="7">
        <v>-57000</v>
      </c>
      <c r="G600" s="7">
        <v>-57000</v>
      </c>
      <c r="H600" s="7">
        <v>0</v>
      </c>
      <c r="I600" s="7">
        <v>-106000</v>
      </c>
      <c r="J600" s="7">
        <v>0</v>
      </c>
      <c r="K600" s="7">
        <v>0</v>
      </c>
      <c r="L600" s="7">
        <v>-153000</v>
      </c>
      <c r="M600" s="7">
        <v>-153000</v>
      </c>
      <c r="N600" s="7">
        <v>0</v>
      </c>
      <c r="O600" s="7">
        <v>0</v>
      </c>
    </row>
    <row r="601" spans="1:15" x14ac:dyDescent="0.2">
      <c r="A601" s="3">
        <v>262648</v>
      </c>
      <c r="B601" s="6" t="s">
        <v>578</v>
      </c>
      <c r="C601" s="7">
        <v>-1667000</v>
      </c>
      <c r="D601" s="7">
        <v>0</v>
      </c>
      <c r="E601" s="7">
        <v>0</v>
      </c>
      <c r="F601" s="7">
        <v>-1601000</v>
      </c>
      <c r="G601" s="7">
        <v>-1601000</v>
      </c>
      <c r="H601" s="7">
        <v>0</v>
      </c>
      <c r="I601" s="7">
        <v>-730000</v>
      </c>
      <c r="J601" s="7">
        <v>0</v>
      </c>
      <c r="K601" s="7">
        <v>0</v>
      </c>
      <c r="L601" s="7">
        <v>-209000</v>
      </c>
      <c r="M601" s="7">
        <v>-209000</v>
      </c>
      <c r="N601" s="7">
        <v>0</v>
      </c>
      <c r="O601" s="7">
        <v>0</v>
      </c>
    </row>
    <row r="602" spans="1:15" x14ac:dyDescent="0.2">
      <c r="A602" s="3">
        <v>238000</v>
      </c>
      <c r="B602" s="6" t="s">
        <v>579</v>
      </c>
      <c r="C602" s="7">
        <v>0</v>
      </c>
      <c r="D602" s="7">
        <v>-11600889.720000001</v>
      </c>
      <c r="E602" s="7">
        <v>0</v>
      </c>
      <c r="F602" s="7">
        <v>0</v>
      </c>
      <c r="G602" s="7">
        <v>-11602673.220000001</v>
      </c>
      <c r="H602" s="7">
        <v>0</v>
      </c>
      <c r="I602" s="7">
        <v>0</v>
      </c>
      <c r="J602" s="7">
        <v>-11603271.35</v>
      </c>
      <c r="K602" s="7">
        <v>0</v>
      </c>
      <c r="L602" s="7">
        <v>0</v>
      </c>
      <c r="M602" s="7">
        <v>-11883339.630000001</v>
      </c>
      <c r="N602" s="7">
        <v>16942.87</v>
      </c>
      <c r="O602" s="7">
        <v>0</v>
      </c>
    </row>
    <row r="603" spans="1:15" x14ac:dyDescent="0.2">
      <c r="A603" s="3">
        <v>235000</v>
      </c>
      <c r="B603" s="6" t="s">
        <v>580</v>
      </c>
      <c r="C603" s="7">
        <v>-5558736.7999999998</v>
      </c>
      <c r="D603" s="7">
        <v>-5552096.8099999996</v>
      </c>
      <c r="E603" s="7">
        <v>-5544550.0700000003</v>
      </c>
      <c r="F603" s="7">
        <v>-5526155.2599999998</v>
      </c>
      <c r="G603" s="7">
        <v>-5521026.0700000003</v>
      </c>
      <c r="H603" s="7">
        <v>-5649694.6200000001</v>
      </c>
      <c r="I603" s="7">
        <v>-5612679.1799999997</v>
      </c>
      <c r="J603" s="7">
        <v>-5468858.1399999997</v>
      </c>
      <c r="K603" s="7">
        <v>-5526825.9800000004</v>
      </c>
      <c r="L603" s="7">
        <v>-5537419.0300000003</v>
      </c>
      <c r="M603" s="7">
        <v>-5613566.9900000002</v>
      </c>
      <c r="N603" s="7">
        <v>-5657704.6699999999</v>
      </c>
      <c r="O603" s="7">
        <v>-5730098.5700000003</v>
      </c>
    </row>
    <row r="604" spans="1:15" x14ac:dyDescent="0.2">
      <c r="A604" s="3">
        <v>235001</v>
      </c>
      <c r="B604" s="6" t="s">
        <v>581</v>
      </c>
      <c r="C604" s="7">
        <v>-13147.71</v>
      </c>
      <c r="D604" s="7">
        <v>-12884.82</v>
      </c>
      <c r="E604" s="7">
        <v>-12596.45</v>
      </c>
      <c r="F604" s="7">
        <v>-11851.37</v>
      </c>
      <c r="G604" s="7">
        <v>-11723.89</v>
      </c>
      <c r="H604" s="7">
        <v>-11619.82</v>
      </c>
      <c r="I604" s="7">
        <v>-11517.71</v>
      </c>
      <c r="J604" s="7">
        <v>-11480.74</v>
      </c>
      <c r="K604" s="7">
        <v>-11405.13</v>
      </c>
      <c r="L604" s="7">
        <v>-11647.29</v>
      </c>
      <c r="M604" s="7">
        <v>-11906.67</v>
      </c>
      <c r="N604" s="7">
        <v>-12157.82</v>
      </c>
      <c r="O604" s="7">
        <v>-12888.17</v>
      </c>
    </row>
    <row r="605" spans="1:15" x14ac:dyDescent="0.2">
      <c r="A605" s="3">
        <v>235005</v>
      </c>
      <c r="B605" s="6" t="s">
        <v>582</v>
      </c>
      <c r="C605" s="7">
        <v>-115193.89</v>
      </c>
      <c r="D605" s="7">
        <v>-106310.07</v>
      </c>
      <c r="E605" s="7">
        <v>-113387.33</v>
      </c>
      <c r="F605" s="7">
        <v>-107634.42</v>
      </c>
      <c r="G605" s="7">
        <v>-93010.65</v>
      </c>
      <c r="H605" s="7">
        <v>-96070.92</v>
      </c>
      <c r="I605" s="7">
        <v>-25563.45</v>
      </c>
      <c r="J605" s="7">
        <v>-31400.080000000002</v>
      </c>
      <c r="K605" s="7">
        <v>-26585.58</v>
      </c>
      <c r="L605" s="7">
        <v>-35810.629999999997</v>
      </c>
      <c r="M605" s="7">
        <v>-41499.440000000002</v>
      </c>
      <c r="N605" s="7">
        <v>-173948.18</v>
      </c>
      <c r="O605" s="7">
        <v>-168353.55</v>
      </c>
    </row>
    <row r="606" spans="1:15" x14ac:dyDescent="0.2">
      <c r="A606" s="3">
        <v>252040</v>
      </c>
      <c r="B606" s="6" t="s">
        <v>583</v>
      </c>
      <c r="C606" s="7">
        <v>0</v>
      </c>
      <c r="D606" s="7">
        <v>0</v>
      </c>
      <c r="E606" s="7">
        <v>0</v>
      </c>
      <c r="F606" s="7">
        <v>0</v>
      </c>
      <c r="G606" s="7">
        <v>0</v>
      </c>
      <c r="H606" s="7">
        <v>0</v>
      </c>
      <c r="I606" s="7">
        <v>0</v>
      </c>
      <c r="J606" s="7">
        <v>0</v>
      </c>
      <c r="K606" s="7">
        <v>0</v>
      </c>
      <c r="L606" s="7">
        <v>0</v>
      </c>
      <c r="M606" s="7">
        <v>0</v>
      </c>
      <c r="N606" s="7">
        <v>0</v>
      </c>
      <c r="O606" s="7">
        <v>0</v>
      </c>
    </row>
    <row r="607" spans="1:15" x14ac:dyDescent="0.2">
      <c r="A607" s="3">
        <v>241101</v>
      </c>
      <c r="B607" s="6" t="s">
        <v>446</v>
      </c>
      <c r="C607" s="7">
        <v>-986973.2</v>
      </c>
      <c r="D607" s="7">
        <v>-1624836.43</v>
      </c>
      <c r="E607" s="7">
        <v>-1145081.72</v>
      </c>
      <c r="F607" s="7">
        <v>-1644184.04</v>
      </c>
      <c r="G607" s="7">
        <v>-2018440.08</v>
      </c>
      <c r="H607" s="7">
        <v>-672930.23</v>
      </c>
      <c r="I607" s="7">
        <v>-820888.86</v>
      </c>
      <c r="J607" s="7">
        <v>-965502.9</v>
      </c>
      <c r="K607" s="7">
        <v>-272352</v>
      </c>
      <c r="L607" s="7">
        <v>-400934.75</v>
      </c>
      <c r="M607" s="7">
        <v>-566630.16</v>
      </c>
      <c r="N607" s="7">
        <v>-483425.7</v>
      </c>
      <c r="O607" s="7">
        <v>-1011344.16</v>
      </c>
    </row>
    <row r="608" spans="1:15" x14ac:dyDescent="0.2">
      <c r="A608" s="3">
        <v>241102</v>
      </c>
      <c r="B608" s="6" t="s">
        <v>447</v>
      </c>
      <c r="C608" s="7">
        <v>-38408.870000000003</v>
      </c>
      <c r="D608" s="7">
        <v>-44498.879999999997</v>
      </c>
      <c r="E608" s="7">
        <v>-36135.08</v>
      </c>
      <c r="F608" s="7">
        <v>-34235.879999999997</v>
      </c>
      <c r="G608" s="7">
        <v>-26883.67</v>
      </c>
      <c r="H608" s="7">
        <v>-21201.94</v>
      </c>
      <c r="I608" s="7">
        <v>-10027.629999999999</v>
      </c>
      <c r="J608" s="7">
        <v>-9885.2000000000007</v>
      </c>
      <c r="K608" s="7">
        <v>-8946.86</v>
      </c>
      <c r="L608" s="7">
        <v>-9401.91</v>
      </c>
      <c r="M608" s="7">
        <v>-11789.83</v>
      </c>
      <c r="N608" s="7">
        <v>-22593.97</v>
      </c>
      <c r="O608" s="7">
        <v>-40162.78</v>
      </c>
    </row>
    <row r="609" spans="1:15" x14ac:dyDescent="0.2">
      <c r="A609" s="3">
        <v>241103</v>
      </c>
      <c r="B609" s="6" t="s">
        <v>448</v>
      </c>
      <c r="C609" s="7">
        <v>-5405</v>
      </c>
      <c r="D609" s="7">
        <v>-6405.42</v>
      </c>
      <c r="E609" s="7">
        <v>-1821.25</v>
      </c>
      <c r="F609" s="7">
        <v>-2710.36</v>
      </c>
      <c r="G609" s="7">
        <v>-3324.39</v>
      </c>
      <c r="H609" s="7">
        <v>-3767.74</v>
      </c>
      <c r="I609" s="7">
        <v>-4014.61</v>
      </c>
      <c r="J609" s="7">
        <v>-4196.1000000000004</v>
      </c>
      <c r="K609" s="7">
        <v>-4352.29</v>
      </c>
      <c r="L609" s="7">
        <v>-4497.6499999999996</v>
      </c>
      <c r="M609" s="7">
        <v>-4671.4399999999996</v>
      </c>
      <c r="N609" s="7">
        <v>-5054.51</v>
      </c>
      <c r="O609" s="7">
        <v>-5892.31</v>
      </c>
    </row>
    <row r="610" spans="1:15" x14ac:dyDescent="0.2">
      <c r="A610" s="3">
        <v>241104</v>
      </c>
      <c r="B610" s="6" t="s">
        <v>449</v>
      </c>
      <c r="C610" s="7">
        <v>-38035.300000000003</v>
      </c>
      <c r="D610" s="7">
        <v>-43976.68</v>
      </c>
      <c r="E610" s="7">
        <v>-35222.85</v>
      </c>
      <c r="F610" s="7">
        <v>-33696.46</v>
      </c>
      <c r="G610" s="7">
        <v>-26449.73</v>
      </c>
      <c r="H610" s="7">
        <v>-24262.75</v>
      </c>
      <c r="I610" s="7">
        <v>-10465.299999999999</v>
      </c>
      <c r="J610" s="7">
        <v>-10549.9</v>
      </c>
      <c r="K610" s="7">
        <v>-9096.52</v>
      </c>
      <c r="L610" s="7">
        <v>-9108.99</v>
      </c>
      <c r="M610" s="7">
        <v>-12409.53</v>
      </c>
      <c r="N610" s="7">
        <v>-23929.9</v>
      </c>
      <c r="O610" s="7">
        <v>-31640.37</v>
      </c>
    </row>
    <row r="611" spans="1:15" x14ac:dyDescent="0.2">
      <c r="A611" s="3">
        <v>241105</v>
      </c>
      <c r="B611" s="6" t="s">
        <v>450</v>
      </c>
      <c r="C611" s="7">
        <v>-49593.97</v>
      </c>
      <c r="D611" s="7">
        <v>-59057.34</v>
      </c>
      <c r="E611" s="7">
        <v>-16564.099999999999</v>
      </c>
      <c r="F611" s="7">
        <v>-23057.23</v>
      </c>
      <c r="G611" s="7">
        <v>-27483.55</v>
      </c>
      <c r="H611" s="7">
        <v>-30886.9</v>
      </c>
      <c r="I611" s="7">
        <v>-32504.91</v>
      </c>
      <c r="J611" s="7">
        <v>-34222.519999999997</v>
      </c>
      <c r="K611" s="7">
        <v>-35775.82</v>
      </c>
      <c r="L611" s="7">
        <v>-37362.71</v>
      </c>
      <c r="M611" s="7">
        <v>-39460.93</v>
      </c>
      <c r="N611" s="7">
        <v>-43890.68</v>
      </c>
      <c r="O611" s="7">
        <v>-51776.52</v>
      </c>
    </row>
    <row r="612" spans="1:15" x14ac:dyDescent="0.2">
      <c r="A612" s="3">
        <v>241107</v>
      </c>
      <c r="B612" s="6" t="s">
        <v>452</v>
      </c>
      <c r="C612" s="7">
        <v>-2605.75</v>
      </c>
      <c r="D612" s="7">
        <v>-4358.2299999999996</v>
      </c>
      <c r="E612" s="7">
        <v>-3175.04</v>
      </c>
      <c r="F612" s="7">
        <v>-4824.18</v>
      </c>
      <c r="G612" s="7">
        <v>-5983.05</v>
      </c>
      <c r="H612" s="7">
        <v>-2036.99</v>
      </c>
      <c r="I612" s="7">
        <v>-2504.77</v>
      </c>
      <c r="J612" s="7">
        <v>-2903.3</v>
      </c>
      <c r="K612" s="7">
        <v>-760.91</v>
      </c>
      <c r="L612" s="7">
        <v>-1098.8900000000001</v>
      </c>
      <c r="M612" s="7">
        <v>-1500.65</v>
      </c>
      <c r="N612" s="7">
        <v>-1102.0899999999999</v>
      </c>
      <c r="O612" s="7">
        <v>-2551.81</v>
      </c>
    </row>
    <row r="613" spans="1:15" x14ac:dyDescent="0.2">
      <c r="A613" s="3">
        <v>241108</v>
      </c>
      <c r="B613" s="6" t="s">
        <v>453</v>
      </c>
      <c r="C613" s="7">
        <v>-23327.06</v>
      </c>
      <c r="D613" s="7">
        <v>-21722.37</v>
      </c>
      <c r="E613" s="7">
        <v>-19467.89</v>
      </c>
      <c r="F613" s="7">
        <v>-18302.259999999998</v>
      </c>
      <c r="G613" s="7">
        <v>-15939.92</v>
      </c>
      <c r="H613" s="7">
        <v>-14378.96</v>
      </c>
      <c r="I613" s="7">
        <v>-7560.29</v>
      </c>
      <c r="J613" s="7">
        <v>-9831.06</v>
      </c>
      <c r="K613" s="7">
        <v>-8985.4699999999993</v>
      </c>
      <c r="L613" s="7">
        <v>-8981.1299999999992</v>
      </c>
      <c r="M613" s="7">
        <v>-11826.31</v>
      </c>
      <c r="N613" s="7">
        <v>-16392.75</v>
      </c>
      <c r="O613" s="7">
        <v>-22221.919999999998</v>
      </c>
    </row>
    <row r="614" spans="1:15" x14ac:dyDescent="0.2">
      <c r="A614" s="3">
        <v>241109</v>
      </c>
      <c r="B614" s="6" t="s">
        <v>454</v>
      </c>
      <c r="C614" s="7">
        <v>-46740.1</v>
      </c>
      <c r="D614" s="7">
        <v>-65581.81</v>
      </c>
      <c r="E614" s="7">
        <v>-35658.17</v>
      </c>
      <c r="F614" s="7">
        <v>-50081.94</v>
      </c>
      <c r="G614" s="7">
        <v>-61294.09</v>
      </c>
      <c r="H614" s="7">
        <v>-69133.789999999994</v>
      </c>
      <c r="I614" s="7">
        <v>-72514.92</v>
      </c>
      <c r="J614" s="7">
        <v>-76410.679999999993</v>
      </c>
      <c r="K614" s="7">
        <v>-79704.2</v>
      </c>
      <c r="L614" s="7">
        <v>-11268.34</v>
      </c>
      <c r="M614" s="7">
        <v>-16968.400000000001</v>
      </c>
      <c r="N614" s="7">
        <v>-29964.19</v>
      </c>
      <c r="O614" s="7">
        <v>-49708.92</v>
      </c>
    </row>
    <row r="615" spans="1:15" x14ac:dyDescent="0.2">
      <c r="A615" s="3">
        <v>241110</v>
      </c>
      <c r="B615" s="6" t="s">
        <v>584</v>
      </c>
      <c r="C615" s="7">
        <v>-17023.48</v>
      </c>
      <c r="D615" s="7">
        <v>-19862.71</v>
      </c>
      <c r="E615" s="7">
        <v>-5134.05</v>
      </c>
      <c r="F615" s="7">
        <v>-7428.2</v>
      </c>
      <c r="G615" s="7">
        <v>-9227.1299999999992</v>
      </c>
      <c r="H615" s="7">
        <v>-3274.08</v>
      </c>
      <c r="I615" s="7">
        <v>-4036.6</v>
      </c>
      <c r="J615" s="7">
        <v>-4675.21</v>
      </c>
      <c r="K615" s="7">
        <v>-1173.48</v>
      </c>
      <c r="L615" s="7">
        <v>-1748.41</v>
      </c>
      <c r="M615" s="7">
        <v>-579.77</v>
      </c>
      <c r="N615" s="7">
        <v>-1775.58</v>
      </c>
      <c r="O615" s="7">
        <v>-4028.86</v>
      </c>
    </row>
    <row r="616" spans="1:15" x14ac:dyDescent="0.2">
      <c r="A616" s="3">
        <v>241111</v>
      </c>
      <c r="B616" s="6" t="s">
        <v>456</v>
      </c>
      <c r="C616" s="7">
        <v>-218896.77</v>
      </c>
      <c r="D616" s="7">
        <v>-364941.49</v>
      </c>
      <c r="E616" s="7">
        <v>-260850.93</v>
      </c>
      <c r="F616" s="7">
        <v>-380953.77</v>
      </c>
      <c r="G616" s="7">
        <v>-475400.01</v>
      </c>
      <c r="H616" s="7">
        <v>-167092.29</v>
      </c>
      <c r="I616" s="7">
        <v>-206845.38</v>
      </c>
      <c r="J616" s="7">
        <v>-243768.14</v>
      </c>
      <c r="K616" s="7">
        <v>-71328.33</v>
      </c>
      <c r="L616" s="7">
        <v>-103474.76</v>
      </c>
      <c r="M616" s="7">
        <v>-141418.04999999999</v>
      </c>
      <c r="N616" s="7">
        <v>-104841.25</v>
      </c>
      <c r="O616" s="7">
        <v>-222961.69</v>
      </c>
    </row>
    <row r="617" spans="1:15" x14ac:dyDescent="0.2">
      <c r="A617" s="3">
        <v>241112</v>
      </c>
      <c r="B617" s="6" t="s">
        <v>585</v>
      </c>
      <c r="C617" s="7">
        <v>-14057.08</v>
      </c>
      <c r="D617" s="7">
        <v>-9314.14</v>
      </c>
      <c r="E617" s="7">
        <v>-16457.55</v>
      </c>
      <c r="F617" s="7">
        <v>-23833.81</v>
      </c>
      <c r="G617" s="7">
        <v>-6095.86</v>
      </c>
      <c r="H617" s="7">
        <v>-10871.83</v>
      </c>
      <c r="I617" s="7">
        <v>-13645.5</v>
      </c>
      <c r="J617" s="7">
        <v>-2374.08</v>
      </c>
      <c r="K617" s="7">
        <v>-4386.01</v>
      </c>
      <c r="L617" s="7">
        <v>-7179.57</v>
      </c>
      <c r="M617" s="7">
        <v>-2249.1799999999998</v>
      </c>
      <c r="N617" s="7">
        <v>-6850.77</v>
      </c>
      <c r="O617" s="7">
        <v>-14590.6</v>
      </c>
    </row>
    <row r="618" spans="1:15" x14ac:dyDescent="0.2">
      <c r="A618" s="3">
        <v>241113</v>
      </c>
      <c r="B618" s="6" t="s">
        <v>458</v>
      </c>
      <c r="C618" s="7">
        <v>-37196.080000000002</v>
      </c>
      <c r="D618" s="7">
        <v>-60134.81</v>
      </c>
      <c r="E618" s="7">
        <v>-41138.21</v>
      </c>
      <c r="F618" s="7">
        <v>-56157.29</v>
      </c>
      <c r="G618" s="7">
        <v>-69327.8</v>
      </c>
      <c r="H618" s="7">
        <v>-22508.07</v>
      </c>
      <c r="I618" s="7">
        <v>-26890.9</v>
      </c>
      <c r="J618" s="7">
        <v>-31772.62</v>
      </c>
      <c r="K618" s="7">
        <v>-9337.43</v>
      </c>
      <c r="L618" s="7">
        <v>-14085.57</v>
      </c>
      <c r="M618" s="7">
        <v>-20112.23</v>
      </c>
      <c r="N618" s="7">
        <v>-17230.73</v>
      </c>
      <c r="O618" s="7">
        <v>-35172.79</v>
      </c>
    </row>
    <row r="619" spans="1:15" x14ac:dyDescent="0.2">
      <c r="A619" s="3">
        <v>241114</v>
      </c>
      <c r="B619" s="6" t="s">
        <v>459</v>
      </c>
      <c r="C619" s="7">
        <v>-75608.800000000003</v>
      </c>
      <c r="D619" s="7">
        <v>-104506.58</v>
      </c>
      <c r="E619" s="7">
        <v>-130560.76</v>
      </c>
      <c r="F619" s="7">
        <v>-77691.360000000001</v>
      </c>
      <c r="G619" s="7">
        <v>-94298.64</v>
      </c>
      <c r="H619" s="7">
        <v>-107007.57</v>
      </c>
      <c r="I619" s="7">
        <v>-112846.53</v>
      </c>
      <c r="J619" s="7">
        <v>-118732.8</v>
      </c>
      <c r="K619" s="7">
        <v>-124095.51</v>
      </c>
      <c r="L619" s="7">
        <v>-17331.650000000001</v>
      </c>
      <c r="M619" s="7">
        <v>-27143.119999999999</v>
      </c>
      <c r="N619" s="7">
        <v>-49179.25</v>
      </c>
      <c r="O619" s="7">
        <v>-79081.56</v>
      </c>
    </row>
    <row r="620" spans="1:15" x14ac:dyDescent="0.2">
      <c r="A620" s="3">
        <v>241115</v>
      </c>
      <c r="B620" s="6" t="s">
        <v>460</v>
      </c>
      <c r="C620" s="7">
        <v>-23087.35</v>
      </c>
      <c r="D620" s="7">
        <v>-16474.59</v>
      </c>
      <c r="E620" s="7">
        <v>-30652.17</v>
      </c>
      <c r="F620" s="7">
        <v>-44719.54</v>
      </c>
      <c r="G620" s="7">
        <v>-10865.5</v>
      </c>
      <c r="H620" s="7">
        <v>-19355.759999999998</v>
      </c>
      <c r="I620" s="7">
        <v>-24081.05</v>
      </c>
      <c r="J620" s="7">
        <v>-4236.33</v>
      </c>
      <c r="K620" s="7">
        <v>-7494.33</v>
      </c>
      <c r="L620" s="7">
        <v>-11236.7</v>
      </c>
      <c r="M620" s="7">
        <v>-3808.25</v>
      </c>
      <c r="N620" s="7">
        <v>-10540.74</v>
      </c>
      <c r="O620" s="7">
        <v>-22564.06</v>
      </c>
    </row>
    <row r="621" spans="1:15" x14ac:dyDescent="0.2">
      <c r="A621" s="3">
        <v>241118</v>
      </c>
      <c r="B621" s="6" t="s">
        <v>462</v>
      </c>
      <c r="C621" s="7">
        <v>-66874.679999999993</v>
      </c>
      <c r="D621" s="7">
        <v>-77005.84</v>
      </c>
      <c r="E621" s="7">
        <v>-20462.75</v>
      </c>
      <c r="F621" s="7">
        <v>-30039.37</v>
      </c>
      <c r="G621" s="7">
        <v>-37847.78</v>
      </c>
      <c r="H621" s="7">
        <v>-44020.9</v>
      </c>
      <c r="I621" s="7">
        <v>-48697.07</v>
      </c>
      <c r="J621" s="7">
        <v>-50526.11</v>
      </c>
      <c r="K621" s="7">
        <v>-52688.97</v>
      </c>
      <c r="L621" s="7">
        <v>-54697.53</v>
      </c>
      <c r="M621" s="7">
        <v>-56853.08</v>
      </c>
      <c r="N621" s="7">
        <v>-60564.69</v>
      </c>
      <c r="O621" s="7">
        <v>-69012.490000000005</v>
      </c>
    </row>
    <row r="622" spans="1:15" x14ac:dyDescent="0.2">
      <c r="A622" s="3">
        <v>241119</v>
      </c>
      <c r="B622" s="6" t="s">
        <v>463</v>
      </c>
      <c r="C622" s="7">
        <v>-7669.4</v>
      </c>
      <c r="D622" s="7">
        <v>-4717.9799999999996</v>
      </c>
      <c r="E622" s="7">
        <v>-8716.5</v>
      </c>
      <c r="F622" s="7">
        <v>-12372.5</v>
      </c>
      <c r="G622" s="7">
        <v>-2889.86</v>
      </c>
      <c r="H622" s="7">
        <v>-5196.8500000000004</v>
      </c>
      <c r="I622" s="7">
        <v>-6401.54</v>
      </c>
      <c r="J622" s="7">
        <v>-1156.44</v>
      </c>
      <c r="K622" s="7">
        <v>-2206.79</v>
      </c>
      <c r="L622" s="7">
        <v>-3320.3</v>
      </c>
      <c r="M622" s="7">
        <v>-1517.12</v>
      </c>
      <c r="N622" s="7">
        <v>-4059.9</v>
      </c>
      <c r="O622" s="7">
        <v>-8143.16</v>
      </c>
    </row>
    <row r="623" spans="1:15" x14ac:dyDescent="0.2">
      <c r="A623" s="3">
        <v>241120</v>
      </c>
      <c r="B623" s="6" t="s">
        <v>464</v>
      </c>
      <c r="C623" s="7">
        <v>-28606.04</v>
      </c>
      <c r="D623" s="7">
        <v>-33685.870000000003</v>
      </c>
      <c r="E623" s="7">
        <v>-9165.19</v>
      </c>
      <c r="F623" s="7">
        <v>-13021.56</v>
      </c>
      <c r="G623" s="7">
        <v>-15866.55</v>
      </c>
      <c r="H623" s="7">
        <v>-18046.62</v>
      </c>
      <c r="I623" s="7">
        <v>-19198.330000000002</v>
      </c>
      <c r="J623" s="7">
        <v>-20241.099999999999</v>
      </c>
      <c r="K623" s="7">
        <v>-21126.17</v>
      </c>
      <c r="L623" s="7">
        <v>-22054.28</v>
      </c>
      <c r="M623" s="7">
        <v>-23229.45</v>
      </c>
      <c r="N623" s="7">
        <v>-25565.8</v>
      </c>
      <c r="O623" s="7">
        <v>-29887.37</v>
      </c>
    </row>
    <row r="624" spans="1:15" x14ac:dyDescent="0.2">
      <c r="A624" s="3">
        <v>241121</v>
      </c>
      <c r="B624" s="6" t="s">
        <v>586</v>
      </c>
      <c r="C624" s="7">
        <v>-187231.04</v>
      </c>
      <c r="D624" s="7">
        <v>-221897.68</v>
      </c>
      <c r="E624" s="7">
        <v>-61100.47</v>
      </c>
      <c r="F624" s="7">
        <v>-88762.7</v>
      </c>
      <c r="G624" s="7">
        <v>-109207.92</v>
      </c>
      <c r="H624" s="7">
        <v>-125706.13</v>
      </c>
      <c r="I624" s="7">
        <v>-133324.71</v>
      </c>
      <c r="J624" s="7">
        <v>-140944.92000000001</v>
      </c>
      <c r="K624" s="7">
        <v>-147851.60999999999</v>
      </c>
      <c r="L624" s="7">
        <v>-154554.65</v>
      </c>
      <c r="M624" s="7">
        <v>-162669.04</v>
      </c>
      <c r="N624" s="7">
        <v>-178464.3</v>
      </c>
      <c r="O624" s="7">
        <v>-208011.63</v>
      </c>
    </row>
    <row r="625" spans="1:15" x14ac:dyDescent="0.2">
      <c r="A625" s="3">
        <v>241122</v>
      </c>
      <c r="B625" s="6" t="s">
        <v>466</v>
      </c>
      <c r="C625" s="7">
        <v>0</v>
      </c>
      <c r="D625" s="7">
        <v>0</v>
      </c>
      <c r="E625" s="7">
        <v>0</v>
      </c>
      <c r="F625" s="7">
        <v>0</v>
      </c>
      <c r="G625" s="7">
        <v>0</v>
      </c>
      <c r="H625" s="7">
        <v>0</v>
      </c>
      <c r="I625" s="7">
        <v>-0.79</v>
      </c>
      <c r="J625" s="7">
        <v>-1689.18</v>
      </c>
      <c r="K625" s="7">
        <v>-10764.87</v>
      </c>
      <c r="L625" s="7">
        <v>-19076.060000000001</v>
      </c>
      <c r="M625" s="7">
        <v>-28705.86</v>
      </c>
      <c r="N625" s="7">
        <v>-29335.919999999998</v>
      </c>
      <c r="O625" s="7">
        <v>-68616.28</v>
      </c>
    </row>
    <row r="626" spans="1:15" x14ac:dyDescent="0.2">
      <c r="A626" s="3">
        <v>241123</v>
      </c>
      <c r="B626" s="6" t="s">
        <v>467</v>
      </c>
      <c r="C626" s="7">
        <v>-94972.05</v>
      </c>
      <c r="D626" s="7">
        <v>-111971.11</v>
      </c>
      <c r="E626" s="7">
        <v>-31462.28</v>
      </c>
      <c r="F626" s="7">
        <v>-42833.49</v>
      </c>
      <c r="G626" s="7">
        <v>-52266.35</v>
      </c>
      <c r="H626" s="7">
        <v>-59254.83</v>
      </c>
      <c r="I626" s="7">
        <v>-62510.04</v>
      </c>
      <c r="J626" s="7">
        <v>-65845.740000000005</v>
      </c>
      <c r="K626" s="7">
        <v>-68794.600000000006</v>
      </c>
      <c r="L626" s="7">
        <v>-71950.460000000006</v>
      </c>
      <c r="M626" s="7">
        <v>-76436.28</v>
      </c>
      <c r="N626" s="7">
        <v>-85948.65</v>
      </c>
      <c r="O626" s="7">
        <v>-101575.84</v>
      </c>
    </row>
    <row r="627" spans="1:15" x14ac:dyDescent="0.2">
      <c r="A627" s="3">
        <v>241124</v>
      </c>
      <c r="B627" s="6" t="s">
        <v>468</v>
      </c>
      <c r="C627" s="7">
        <v>-99870.69</v>
      </c>
      <c r="D627" s="7">
        <v>-118480.8</v>
      </c>
      <c r="E627" s="7">
        <v>-32537.48</v>
      </c>
      <c r="F627" s="7">
        <v>-46109.440000000002</v>
      </c>
      <c r="G627" s="7">
        <v>-56738.68</v>
      </c>
      <c r="H627" s="7">
        <v>-64528.81</v>
      </c>
      <c r="I627" s="7">
        <v>-68267.06</v>
      </c>
      <c r="J627" s="7">
        <v>-71930.38</v>
      </c>
      <c r="K627" s="7">
        <v>-75346.31</v>
      </c>
      <c r="L627" s="7">
        <v>-78787.48</v>
      </c>
      <c r="M627" s="7">
        <v>-83849.63</v>
      </c>
      <c r="N627" s="7">
        <v>-93255.66</v>
      </c>
      <c r="O627" s="7">
        <v>-109280.62</v>
      </c>
    </row>
    <row r="628" spans="1:15" x14ac:dyDescent="0.2">
      <c r="A628" s="3">
        <v>241128</v>
      </c>
      <c r="B628" s="6" t="s">
        <v>470</v>
      </c>
      <c r="C628" s="7">
        <v>-78340.83</v>
      </c>
      <c r="D628" s="7">
        <v>-90685.95</v>
      </c>
      <c r="E628" s="7">
        <v>-23170.68</v>
      </c>
      <c r="F628" s="7">
        <v>-34956.879999999997</v>
      </c>
      <c r="G628" s="7">
        <v>-43205.68</v>
      </c>
      <c r="H628" s="7">
        <v>-49935.71</v>
      </c>
      <c r="I628" s="7">
        <v>-53471.73</v>
      </c>
      <c r="J628" s="7">
        <v>-56596.92</v>
      </c>
      <c r="K628" s="7">
        <v>-59238.55</v>
      </c>
      <c r="L628" s="7">
        <v>-63002.89</v>
      </c>
      <c r="M628" s="7">
        <v>-67384.149999999994</v>
      </c>
      <c r="N628" s="7">
        <v>-73781.61</v>
      </c>
      <c r="O628" s="7">
        <v>-84332.06</v>
      </c>
    </row>
    <row r="629" spans="1:15" x14ac:dyDescent="0.2">
      <c r="A629" s="3">
        <v>241129</v>
      </c>
      <c r="B629" s="6" t="s">
        <v>471</v>
      </c>
      <c r="C629" s="7">
        <v>-9324.35</v>
      </c>
      <c r="D629" s="7">
        <v>-15729.47</v>
      </c>
      <c r="E629" s="7">
        <v>-12371.17</v>
      </c>
      <c r="F629" s="7">
        <v>-17504.02</v>
      </c>
      <c r="G629" s="7">
        <v>-21824.11</v>
      </c>
      <c r="H629" s="7">
        <v>-7610.8</v>
      </c>
      <c r="I629" s="7">
        <v>-9442.19</v>
      </c>
      <c r="J629" s="7">
        <v>-11126.87</v>
      </c>
      <c r="K629" s="7">
        <v>-2784.19</v>
      </c>
      <c r="L629" s="7">
        <v>-4645.3500000000004</v>
      </c>
      <c r="M629" s="7">
        <v>-6325.34</v>
      </c>
      <c r="N629" s="7">
        <v>-4757.3500000000004</v>
      </c>
      <c r="O629" s="7">
        <v>-10324.91</v>
      </c>
    </row>
    <row r="630" spans="1:15" x14ac:dyDescent="0.2">
      <c r="A630" s="3">
        <v>241130</v>
      </c>
      <c r="B630" s="6" t="s">
        <v>472</v>
      </c>
      <c r="C630" s="7">
        <v>-133489.60999999999</v>
      </c>
      <c r="D630" s="7">
        <v>-212129.36</v>
      </c>
      <c r="E630" s="7">
        <v>-142760.56</v>
      </c>
      <c r="F630" s="7">
        <v>-202235.27</v>
      </c>
      <c r="G630" s="7">
        <v>-246838.72</v>
      </c>
      <c r="H630" s="7">
        <v>-79282.350000000006</v>
      </c>
      <c r="I630" s="7">
        <v>-95045.06</v>
      </c>
      <c r="J630" s="7">
        <v>-129550.54</v>
      </c>
      <c r="K630" s="7">
        <v>-64049.35</v>
      </c>
      <c r="L630" s="7">
        <v>-95374.09</v>
      </c>
      <c r="M630" s="7">
        <v>-139482.15</v>
      </c>
      <c r="N630" s="7">
        <v>-129778.17</v>
      </c>
      <c r="O630" s="7">
        <v>-268984.32000000001</v>
      </c>
    </row>
    <row r="631" spans="1:15" x14ac:dyDescent="0.2">
      <c r="A631" s="3">
        <v>241133</v>
      </c>
      <c r="B631" s="6" t="s">
        <v>475</v>
      </c>
      <c r="C631" s="7">
        <v>-6801.71</v>
      </c>
      <c r="D631" s="7">
        <v>-11125.23</v>
      </c>
      <c r="E631" s="7">
        <v>-7592.34</v>
      </c>
      <c r="F631" s="7">
        <v>-10744.84</v>
      </c>
      <c r="G631" s="7">
        <v>-12880.39</v>
      </c>
      <c r="H631" s="7">
        <v>-3764.87</v>
      </c>
      <c r="I631" s="7">
        <v>-4456.8900000000003</v>
      </c>
      <c r="J631" s="7">
        <v>-5328.28</v>
      </c>
      <c r="K631" s="7">
        <v>-1673.59</v>
      </c>
      <c r="L631" s="7">
        <v>-2513.06</v>
      </c>
      <c r="M631" s="7">
        <v>-3525.64</v>
      </c>
      <c r="N631" s="7">
        <v>-3006.8</v>
      </c>
      <c r="O631" s="7">
        <v>-6414.43</v>
      </c>
    </row>
    <row r="632" spans="1:15" x14ac:dyDescent="0.2">
      <c r="A632" s="3">
        <v>241134</v>
      </c>
      <c r="B632" s="6" t="s">
        <v>476</v>
      </c>
      <c r="C632" s="7">
        <v>-152125.75</v>
      </c>
      <c r="D632" s="7">
        <v>-243470.63</v>
      </c>
      <c r="E632" s="7">
        <v>-165948.28</v>
      </c>
      <c r="F632" s="7">
        <v>-242226.82</v>
      </c>
      <c r="G632" s="7">
        <v>-301247.87</v>
      </c>
      <c r="H632" s="7">
        <v>-108729.86</v>
      </c>
      <c r="I632" s="7">
        <v>-137597.76999999999</v>
      </c>
      <c r="J632" s="7">
        <v>-165026.69</v>
      </c>
      <c r="K632" s="7">
        <v>-50274.9</v>
      </c>
      <c r="L632" s="7">
        <v>-74675.44</v>
      </c>
      <c r="M632" s="7">
        <v>-101855.86</v>
      </c>
      <c r="N632" s="7">
        <v>-76071.91</v>
      </c>
      <c r="O632" s="7">
        <v>-155591.15</v>
      </c>
    </row>
    <row r="633" spans="1:15" x14ac:dyDescent="0.2">
      <c r="A633" s="3">
        <v>241135</v>
      </c>
      <c r="B633" s="6" t="s">
        <v>477</v>
      </c>
      <c r="C633" s="7">
        <v>-52937.88</v>
      </c>
      <c r="D633" s="7">
        <v>-76706.789999999994</v>
      </c>
      <c r="E633" s="7">
        <v>-44611.67</v>
      </c>
      <c r="F633" s="7">
        <v>-63384.13</v>
      </c>
      <c r="G633" s="7">
        <v>-79190.31</v>
      </c>
      <c r="H633" s="7">
        <v>-29409.06</v>
      </c>
      <c r="I633" s="7">
        <v>-37459.440000000002</v>
      </c>
      <c r="J633" s="7">
        <v>-47091.07</v>
      </c>
      <c r="K633" s="7">
        <v>-16429.080000000002</v>
      </c>
      <c r="L633" s="7">
        <v>-28228.49</v>
      </c>
      <c r="M633" s="7">
        <v>-40059.21</v>
      </c>
      <c r="N633" s="7">
        <v>-29062.53</v>
      </c>
      <c r="O633" s="7">
        <v>-54320.49</v>
      </c>
    </row>
    <row r="634" spans="1:15" x14ac:dyDescent="0.2">
      <c r="A634" s="3">
        <v>241136</v>
      </c>
      <c r="B634" s="6" t="s">
        <v>478</v>
      </c>
      <c r="C634" s="7">
        <v>-7259.13</v>
      </c>
      <c r="D634" s="7">
        <v>-6259.55</v>
      </c>
      <c r="E634" s="7">
        <v>-11038.39</v>
      </c>
      <c r="F634" s="7">
        <v>-15371.7</v>
      </c>
      <c r="G634" s="7">
        <v>-3517.55</v>
      </c>
      <c r="H634" s="7">
        <v>-5911.07</v>
      </c>
      <c r="I634" s="7">
        <v>-6949.94</v>
      </c>
      <c r="J634" s="7">
        <v>-1293.04</v>
      </c>
      <c r="K634" s="7">
        <v>-2376.41</v>
      </c>
      <c r="L634" s="7">
        <v>-3513.46</v>
      </c>
      <c r="M634" s="7">
        <v>-1088.99</v>
      </c>
      <c r="N634" s="7">
        <v>-2958.74</v>
      </c>
      <c r="O634" s="7">
        <v>-7131.39</v>
      </c>
    </row>
    <row r="635" spans="1:15" x14ac:dyDescent="0.2">
      <c r="A635" s="3">
        <v>241137</v>
      </c>
      <c r="B635" s="6" t="s">
        <v>479</v>
      </c>
      <c r="C635" s="7">
        <v>-81.97</v>
      </c>
      <c r="D635" s="7">
        <v>-974.89</v>
      </c>
      <c r="E635" s="7">
        <v>-1582.6</v>
      </c>
      <c r="F635" s="7">
        <v>-2285.88</v>
      </c>
      <c r="G635" s="7">
        <v>-2937.43</v>
      </c>
      <c r="H635" s="7">
        <v>-1129.53</v>
      </c>
      <c r="I635" s="7">
        <v>-1415.96</v>
      </c>
      <c r="J635" s="7">
        <v>-1656.54</v>
      </c>
      <c r="K635" s="7">
        <v>-490.32</v>
      </c>
      <c r="L635" s="7">
        <v>-722.15</v>
      </c>
      <c r="M635" s="7">
        <v>-970.81</v>
      </c>
      <c r="N635" s="7">
        <v>-618.53</v>
      </c>
      <c r="O635" s="7">
        <v>-1356.85</v>
      </c>
    </row>
    <row r="636" spans="1:15" x14ac:dyDescent="0.2">
      <c r="A636" s="3">
        <v>241139</v>
      </c>
      <c r="B636" s="6" t="s">
        <v>481</v>
      </c>
      <c r="C636" s="7">
        <v>-15836.41</v>
      </c>
      <c r="D636" s="7">
        <v>-10157.82</v>
      </c>
      <c r="E636" s="7">
        <v>-18664.580000000002</v>
      </c>
      <c r="F636" s="7">
        <v>-26617.38</v>
      </c>
      <c r="G636" s="7">
        <v>-6074.67</v>
      </c>
      <c r="H636" s="7">
        <v>-11246.72</v>
      </c>
      <c r="I636" s="7">
        <v>-13908.71</v>
      </c>
      <c r="J636" s="7">
        <v>-2722.82</v>
      </c>
      <c r="K636" s="7">
        <v>-5266.52</v>
      </c>
      <c r="L636" s="7">
        <v>-7806.52</v>
      </c>
      <c r="M636" s="7">
        <v>-3000.13</v>
      </c>
      <c r="N636" s="7">
        <v>-8115.73</v>
      </c>
      <c r="O636" s="7">
        <v>-16644.189999999999</v>
      </c>
    </row>
    <row r="637" spans="1:15" x14ac:dyDescent="0.2">
      <c r="A637" s="3">
        <v>241140</v>
      </c>
      <c r="B637" s="6" t="s">
        <v>587</v>
      </c>
      <c r="C637" s="7">
        <v>-31301.32</v>
      </c>
      <c r="D637" s="7">
        <v>-37073.35</v>
      </c>
      <c r="E637" s="7">
        <v>-10072.66</v>
      </c>
      <c r="F637" s="7">
        <v>-14544.43</v>
      </c>
      <c r="G637" s="7">
        <v>-17824.64</v>
      </c>
      <c r="H637" s="7">
        <v>-20303.38</v>
      </c>
      <c r="I637" s="7">
        <v>-21748.1</v>
      </c>
      <c r="J637" s="7">
        <v>-22910.34</v>
      </c>
      <c r="K637" s="7">
        <v>-23908.68</v>
      </c>
      <c r="L637" s="7">
        <v>-24916.880000000001</v>
      </c>
      <c r="M637" s="7">
        <v>-26030.12</v>
      </c>
      <c r="N637" s="7">
        <v>-28218.26</v>
      </c>
      <c r="O637" s="7">
        <v>-32809.199999999997</v>
      </c>
    </row>
    <row r="638" spans="1:15" x14ac:dyDescent="0.2">
      <c r="A638" s="3">
        <v>241141</v>
      </c>
      <c r="B638" s="6" t="s">
        <v>483</v>
      </c>
      <c r="C638" s="7">
        <v>-113327.57</v>
      </c>
      <c r="D638" s="7">
        <v>-171259.65</v>
      </c>
      <c r="E638" s="7">
        <v>-101054.2</v>
      </c>
      <c r="F638" s="7">
        <v>-145436.37</v>
      </c>
      <c r="G638" s="7">
        <v>-178941.09</v>
      </c>
      <c r="H638" s="7">
        <v>-203121.36</v>
      </c>
      <c r="I638" s="7">
        <v>-214690.46</v>
      </c>
      <c r="J638" s="7">
        <v>-226443.44</v>
      </c>
      <c r="K638" s="7">
        <v>-21772.77</v>
      </c>
      <c r="L638" s="7">
        <v>-31980.880000000001</v>
      </c>
      <c r="M638" s="7">
        <v>-44715.51</v>
      </c>
      <c r="N638" s="7">
        <v>-72627.34</v>
      </c>
      <c r="O638" s="7">
        <v>-120017.93</v>
      </c>
    </row>
    <row r="639" spans="1:15" x14ac:dyDescent="0.2">
      <c r="A639" s="3">
        <v>241142</v>
      </c>
      <c r="B639" s="6" t="s">
        <v>484</v>
      </c>
      <c r="C639" s="7">
        <v>-9450.26</v>
      </c>
      <c r="D639" s="7">
        <v>-14664.11</v>
      </c>
      <c r="E639" s="7">
        <v>-9548.3799999999992</v>
      </c>
      <c r="F639" s="7">
        <v>-13581.53</v>
      </c>
      <c r="G639" s="7">
        <v>-16708.13</v>
      </c>
      <c r="H639" s="7">
        <v>-5775.12</v>
      </c>
      <c r="I639" s="7">
        <v>-6878.08</v>
      </c>
      <c r="J639" s="7">
        <v>-7977.87</v>
      </c>
      <c r="K639" s="7">
        <v>-2050.56</v>
      </c>
      <c r="L639" s="7">
        <v>-3139.41</v>
      </c>
      <c r="M639" s="7">
        <v>-4728.91</v>
      </c>
      <c r="N639" s="7">
        <v>-4694.8</v>
      </c>
      <c r="O639" s="7">
        <v>-9534.2999999999993</v>
      </c>
    </row>
    <row r="640" spans="1:15" x14ac:dyDescent="0.2">
      <c r="A640" s="3">
        <v>241145</v>
      </c>
      <c r="B640" s="6" t="s">
        <v>485</v>
      </c>
      <c r="C640" s="7">
        <v>-16267.1</v>
      </c>
      <c r="D640" s="7">
        <v>-26115.25</v>
      </c>
      <c r="E640" s="7">
        <v>-17279.32</v>
      </c>
      <c r="F640" s="7">
        <v>-24279.200000000001</v>
      </c>
      <c r="G640" s="7">
        <v>-29635</v>
      </c>
      <c r="H640" s="7">
        <v>-9925.11</v>
      </c>
      <c r="I640" s="7">
        <v>-11925.78</v>
      </c>
      <c r="J640" s="7">
        <v>-14687.9</v>
      </c>
      <c r="K640" s="7">
        <v>-4966.84</v>
      </c>
      <c r="L640" s="7">
        <v>-7762.25</v>
      </c>
      <c r="M640" s="7">
        <v>-11029.51</v>
      </c>
      <c r="N640" s="7">
        <v>-8298.41</v>
      </c>
      <c r="O640" s="7">
        <v>-16289.92</v>
      </c>
    </row>
    <row r="641" spans="1:15" x14ac:dyDescent="0.2">
      <c r="A641" s="3">
        <v>241146</v>
      </c>
      <c r="B641" s="6" t="s">
        <v>588</v>
      </c>
      <c r="C641" s="7">
        <v>-10134.43</v>
      </c>
      <c r="D641" s="7">
        <v>-16977.080000000002</v>
      </c>
      <c r="E641" s="7">
        <v>-11896.75</v>
      </c>
      <c r="F641" s="7">
        <v>-17287.099999999999</v>
      </c>
      <c r="G641" s="7">
        <v>-21962.16</v>
      </c>
      <c r="H641" s="7">
        <v>-8582.5499999999993</v>
      </c>
      <c r="I641" s="7">
        <v>-10105.17</v>
      </c>
      <c r="J641" s="7">
        <v>-11727.64</v>
      </c>
      <c r="K641" s="7">
        <v>-2940.27</v>
      </c>
      <c r="L641" s="7">
        <v>-4552.8599999999997</v>
      </c>
      <c r="M641" s="7">
        <v>-6325.24</v>
      </c>
      <c r="N641" s="7">
        <v>-5134.17</v>
      </c>
      <c r="O641" s="7">
        <v>-10739.39</v>
      </c>
    </row>
    <row r="642" spans="1:15" x14ac:dyDescent="0.2">
      <c r="A642" s="3">
        <v>241147</v>
      </c>
      <c r="B642" s="6" t="s">
        <v>589</v>
      </c>
      <c r="C642" s="7">
        <v>-4442.62</v>
      </c>
      <c r="D642" s="7">
        <v>-3341.02</v>
      </c>
      <c r="E642" s="7">
        <v>-5793.68</v>
      </c>
      <c r="F642" s="7">
        <v>-8447.44</v>
      </c>
      <c r="G642" s="7">
        <v>-2214.14</v>
      </c>
      <c r="H642" s="7">
        <v>-3839.88</v>
      </c>
      <c r="I642" s="7">
        <v>-4645.92</v>
      </c>
      <c r="J642" s="7">
        <v>-1879.6</v>
      </c>
      <c r="K642" s="7">
        <v>-2517.6799999999998</v>
      </c>
      <c r="L642" s="7">
        <v>-3106.94</v>
      </c>
      <c r="M642" s="7">
        <v>-673.2</v>
      </c>
      <c r="N642" s="7">
        <v>-2154.1999999999998</v>
      </c>
      <c r="O642" s="7">
        <v>-4750.78</v>
      </c>
    </row>
    <row r="643" spans="1:15" x14ac:dyDescent="0.2">
      <c r="A643" s="3">
        <v>241152</v>
      </c>
      <c r="B643" s="6" t="s">
        <v>490</v>
      </c>
      <c r="C643" s="7">
        <v>-20740.919999999998</v>
      </c>
      <c r="D643" s="7">
        <v>-24418.83</v>
      </c>
      <c r="E643" s="7">
        <v>-6383.06</v>
      </c>
      <c r="F643" s="7">
        <v>-9206.09</v>
      </c>
      <c r="G643" s="7">
        <v>-11522.29</v>
      </c>
      <c r="H643" s="7">
        <v>-13233.77</v>
      </c>
      <c r="I643" s="7">
        <v>-14068.71</v>
      </c>
      <c r="J643" s="7">
        <v>-14858.72</v>
      </c>
      <c r="K643" s="7">
        <v>-15504.33</v>
      </c>
      <c r="L643" s="7">
        <v>-16150.84</v>
      </c>
      <c r="M643" s="7">
        <v>-16911.89</v>
      </c>
      <c r="N643" s="7">
        <v>-18440.59</v>
      </c>
      <c r="O643" s="7">
        <v>-20994.639999999999</v>
      </c>
    </row>
    <row r="644" spans="1:15" x14ac:dyDescent="0.2">
      <c r="A644" s="3">
        <v>241154</v>
      </c>
      <c r="B644" s="6" t="s">
        <v>492</v>
      </c>
      <c r="C644" s="7">
        <v>-18450.32</v>
      </c>
      <c r="D644" s="7">
        <v>-21439.46</v>
      </c>
      <c r="E644" s="7">
        <v>-5441.8</v>
      </c>
      <c r="F644" s="7">
        <v>-7852.83</v>
      </c>
      <c r="G644" s="7">
        <v>-9742.26</v>
      </c>
      <c r="H644" s="7">
        <v>-11424.54</v>
      </c>
      <c r="I644" s="7">
        <v>-12311.33</v>
      </c>
      <c r="J644" s="7">
        <v>-13062.66</v>
      </c>
      <c r="K644" s="7">
        <v>-13698.07</v>
      </c>
      <c r="L644" s="7">
        <v>-14268.39</v>
      </c>
      <c r="M644" s="7">
        <v>-14930.53</v>
      </c>
      <c r="N644" s="7">
        <v>-15968.02</v>
      </c>
      <c r="O644" s="7">
        <v>-17937.79</v>
      </c>
    </row>
    <row r="645" spans="1:15" x14ac:dyDescent="0.2">
      <c r="A645" s="3">
        <v>241155</v>
      </c>
      <c r="B645" s="6" t="s">
        <v>493</v>
      </c>
      <c r="C645" s="7">
        <v>-9132.6200000000008</v>
      </c>
      <c r="D645" s="7">
        <v>-10760.33</v>
      </c>
      <c r="E645" s="7">
        <v>-2976.31</v>
      </c>
      <c r="F645" s="7">
        <v>-4232.5600000000004</v>
      </c>
      <c r="G645" s="7">
        <v>-5165.08</v>
      </c>
      <c r="H645" s="7">
        <v>-5883.15</v>
      </c>
      <c r="I645" s="7">
        <v>-6224.12</v>
      </c>
      <c r="J645" s="7">
        <v>-6545.27</v>
      </c>
      <c r="K645" s="7">
        <v>-6826.04</v>
      </c>
      <c r="L645" s="7">
        <v>-7122.55</v>
      </c>
      <c r="M645" s="7">
        <v>-7487.4</v>
      </c>
      <c r="N645" s="7">
        <v>-8258.1</v>
      </c>
      <c r="O645" s="7">
        <v>-9674.7999999999993</v>
      </c>
    </row>
    <row r="646" spans="1:15" x14ac:dyDescent="0.2">
      <c r="A646" s="3">
        <v>241156</v>
      </c>
      <c r="B646" s="6" t="s">
        <v>590</v>
      </c>
      <c r="C646" s="7">
        <v>-2627.44</v>
      </c>
      <c r="D646" s="7">
        <v>-3105.3</v>
      </c>
      <c r="E646" s="7">
        <v>-2382.7399999999998</v>
      </c>
      <c r="F646" s="7">
        <v>-2175.83</v>
      </c>
      <c r="G646" s="7">
        <v>-1964.85</v>
      </c>
      <c r="H646" s="7">
        <v>-1654</v>
      </c>
      <c r="I646" s="7">
        <v>-725.54</v>
      </c>
      <c r="J646" s="7">
        <v>-735.9</v>
      </c>
      <c r="K646" s="7">
        <v>-638.14</v>
      </c>
      <c r="L646" s="7">
        <v>-301.43</v>
      </c>
      <c r="M646" s="7">
        <v>-836.1</v>
      </c>
      <c r="N646" s="7">
        <v>-1430.38</v>
      </c>
      <c r="O646" s="7">
        <v>-2615.12</v>
      </c>
    </row>
    <row r="647" spans="1:15" x14ac:dyDescent="0.2">
      <c r="A647" s="3">
        <v>241158</v>
      </c>
      <c r="B647" s="6" t="s">
        <v>495</v>
      </c>
      <c r="C647" s="7">
        <v>-645.42999999999995</v>
      </c>
      <c r="D647" s="7">
        <v>-1112.83</v>
      </c>
      <c r="E647" s="7">
        <v>-532.01</v>
      </c>
      <c r="F647" s="7">
        <v>-976.12</v>
      </c>
      <c r="G647" s="7">
        <v>-1284.0899999999999</v>
      </c>
      <c r="H647" s="7">
        <v>-530.71</v>
      </c>
      <c r="I647" s="7">
        <v>-649.57000000000005</v>
      </c>
      <c r="J647" s="7">
        <v>-757.08</v>
      </c>
      <c r="K647" s="7">
        <v>-202.02</v>
      </c>
      <c r="L647" s="7">
        <v>-299.23</v>
      </c>
      <c r="M647" s="7">
        <v>-395.86</v>
      </c>
      <c r="N647" s="7">
        <v>-293.06</v>
      </c>
      <c r="O647" s="7">
        <v>-692.66</v>
      </c>
    </row>
    <row r="648" spans="1:15" x14ac:dyDescent="0.2">
      <c r="A648" s="3">
        <v>241160</v>
      </c>
      <c r="B648" s="6" t="s">
        <v>497</v>
      </c>
      <c r="C648" s="7">
        <v>-4457.76</v>
      </c>
      <c r="D648" s="7">
        <v>-5175.84</v>
      </c>
      <c r="E648" s="7">
        <v>-1387.13</v>
      </c>
      <c r="F648" s="7">
        <v>-1999.99</v>
      </c>
      <c r="G648" s="7">
        <v>-2439.17</v>
      </c>
      <c r="H648" s="7">
        <v>-2773.51</v>
      </c>
      <c r="I648" s="7">
        <v>-2888.18</v>
      </c>
      <c r="J648" s="7">
        <v>-3014</v>
      </c>
      <c r="K648" s="7">
        <v>-3119.63</v>
      </c>
      <c r="L648" s="7">
        <v>-3245.23</v>
      </c>
      <c r="M648" s="7">
        <v>-3465.19</v>
      </c>
      <c r="N648" s="7">
        <v>-3972.05</v>
      </c>
      <c r="O648" s="7">
        <v>-4781.26</v>
      </c>
    </row>
    <row r="649" spans="1:15" x14ac:dyDescent="0.2">
      <c r="A649" s="3">
        <v>241161</v>
      </c>
      <c r="B649" s="6" t="s">
        <v>498</v>
      </c>
      <c r="C649" s="7">
        <v>-3976.35</v>
      </c>
      <c r="D649" s="7">
        <v>-4685.3599999999997</v>
      </c>
      <c r="E649" s="7">
        <v>-1237.21</v>
      </c>
      <c r="F649" s="7">
        <v>-1795.12</v>
      </c>
      <c r="G649" s="7">
        <v>-2288.17</v>
      </c>
      <c r="H649" s="7">
        <v>-2647.02</v>
      </c>
      <c r="I649" s="7">
        <v>-2806.24</v>
      </c>
      <c r="J649" s="7">
        <v>-2952.92</v>
      </c>
      <c r="K649" s="7">
        <v>-3076.86</v>
      </c>
      <c r="L649" s="7">
        <v>-3194.55</v>
      </c>
      <c r="M649" s="7">
        <v>-3349.35</v>
      </c>
      <c r="N649" s="7">
        <v>-3666.67</v>
      </c>
      <c r="O649" s="7">
        <v>-4220.9399999999996</v>
      </c>
    </row>
    <row r="650" spans="1:15" x14ac:dyDescent="0.2">
      <c r="A650" s="3">
        <v>241162</v>
      </c>
      <c r="B650" s="6" t="s">
        <v>499</v>
      </c>
      <c r="C650" s="7">
        <v>-12992.22</v>
      </c>
      <c r="D650" s="7">
        <v>-15028.83</v>
      </c>
      <c r="E650" s="7">
        <v>-3570.28</v>
      </c>
      <c r="F650" s="7">
        <v>-5139.3599999999997</v>
      </c>
      <c r="G650" s="7">
        <v>-6422.17</v>
      </c>
      <c r="H650" s="7">
        <v>-7504.04</v>
      </c>
      <c r="I650" s="7">
        <v>-8056.06</v>
      </c>
      <c r="J650" s="7">
        <v>-8696.81</v>
      </c>
      <c r="K650" s="7">
        <v>-9261.6</v>
      </c>
      <c r="L650" s="7">
        <v>-10406.719999999999</v>
      </c>
      <c r="M650" s="7">
        <v>-11038.12</v>
      </c>
      <c r="N650" s="7">
        <v>-12025.37</v>
      </c>
      <c r="O650" s="7">
        <v>-13639.36</v>
      </c>
    </row>
    <row r="651" spans="1:15" x14ac:dyDescent="0.2">
      <c r="A651" s="3">
        <v>241165</v>
      </c>
      <c r="B651" s="6" t="s">
        <v>501</v>
      </c>
      <c r="C651" s="7">
        <v>-3203.42</v>
      </c>
      <c r="D651" s="7">
        <v>-4758.01</v>
      </c>
      <c r="E651" s="7">
        <v>-3124.58</v>
      </c>
      <c r="F651" s="7">
        <v>-4193.0200000000004</v>
      </c>
      <c r="G651" s="7">
        <v>-4984.67</v>
      </c>
      <c r="H651" s="7">
        <v>-1472.81</v>
      </c>
      <c r="I651" s="7">
        <v>-1873.75</v>
      </c>
      <c r="J651" s="7">
        <v>-2231.37</v>
      </c>
      <c r="K651" s="7">
        <v>-753.39</v>
      </c>
      <c r="L651" s="7">
        <v>-1210.07</v>
      </c>
      <c r="M651" s="7">
        <v>-2239.42</v>
      </c>
      <c r="N651" s="7">
        <v>-2445.41</v>
      </c>
      <c r="O651" s="7">
        <v>-4090.2</v>
      </c>
    </row>
    <row r="652" spans="1:15" x14ac:dyDescent="0.2">
      <c r="A652" s="3">
        <v>241166</v>
      </c>
      <c r="B652" s="6" t="s">
        <v>502</v>
      </c>
      <c r="C652" s="7">
        <v>-76310.929999999993</v>
      </c>
      <c r="D652" s="7">
        <v>-88264.94</v>
      </c>
      <c r="E652" s="7">
        <v>-21543.759999999998</v>
      </c>
      <c r="F652" s="7">
        <v>-31932.080000000002</v>
      </c>
      <c r="G652" s="7">
        <v>-39868.69</v>
      </c>
      <c r="H652" s="7">
        <v>-46551.66</v>
      </c>
      <c r="I652" s="7">
        <v>-49898.31</v>
      </c>
      <c r="J652" s="7">
        <v>-53503.46</v>
      </c>
      <c r="K652" s="7">
        <v>-56267.67</v>
      </c>
      <c r="L652" s="7">
        <v>-59086.54</v>
      </c>
      <c r="M652" s="7">
        <v>-62539.72</v>
      </c>
      <c r="N652" s="7">
        <v>-68471.759999999995</v>
      </c>
      <c r="O652" s="7">
        <v>-77966.81</v>
      </c>
    </row>
    <row r="653" spans="1:15" x14ac:dyDescent="0.2">
      <c r="A653" s="3">
        <v>241167</v>
      </c>
      <c r="B653" s="6" t="s">
        <v>503</v>
      </c>
      <c r="C653" s="7">
        <v>-4183.24</v>
      </c>
      <c r="D653" s="7">
        <v>-4798.6400000000003</v>
      </c>
      <c r="E653" s="7">
        <v>-1123.03</v>
      </c>
      <c r="F653" s="7">
        <v>-1610.59</v>
      </c>
      <c r="G653" s="7">
        <v>-2013.51</v>
      </c>
      <c r="H653" s="7">
        <v>-2378.59</v>
      </c>
      <c r="I653" s="7">
        <v>-2582.1</v>
      </c>
      <c r="J653" s="7">
        <v>-2817.67</v>
      </c>
      <c r="K653" s="7">
        <v>-3000.62</v>
      </c>
      <c r="L653" s="7">
        <v>-3194.77</v>
      </c>
      <c r="M653" s="7">
        <v>-3392.45</v>
      </c>
      <c r="N653" s="7">
        <v>-3695.19</v>
      </c>
      <c r="O653" s="7">
        <v>-4171.2700000000004</v>
      </c>
    </row>
    <row r="654" spans="1:15" x14ac:dyDescent="0.2">
      <c r="A654" s="3">
        <v>241172</v>
      </c>
      <c r="B654" s="6" t="s">
        <v>508</v>
      </c>
      <c r="C654" s="7">
        <v>-786.99</v>
      </c>
      <c r="D654" s="7">
        <v>-937.07</v>
      </c>
      <c r="E654" s="7">
        <v>-263.76</v>
      </c>
      <c r="F654" s="7">
        <v>-388.75</v>
      </c>
      <c r="G654" s="7">
        <v>-473.28</v>
      </c>
      <c r="H654" s="7">
        <v>-535.48</v>
      </c>
      <c r="I654" s="7">
        <v>-565.54</v>
      </c>
      <c r="J654" s="7">
        <v>-585.55999999999995</v>
      </c>
      <c r="K654" s="7">
        <v>-602.15</v>
      </c>
      <c r="L654" s="7">
        <v>-618.41999999999996</v>
      </c>
      <c r="M654" s="7">
        <v>-637.05999999999995</v>
      </c>
      <c r="N654" s="7">
        <v>-678.81</v>
      </c>
      <c r="O654" s="7">
        <v>-778.68</v>
      </c>
    </row>
    <row r="655" spans="1:15" x14ac:dyDescent="0.2">
      <c r="A655" s="3">
        <v>241173</v>
      </c>
      <c r="B655" s="6" t="s">
        <v>509</v>
      </c>
      <c r="C655" s="7">
        <v>-5700.75</v>
      </c>
      <c r="D655" s="7">
        <v>-6549.67</v>
      </c>
      <c r="E655" s="7">
        <v>-1629.1</v>
      </c>
      <c r="F655" s="7">
        <v>-2302.73</v>
      </c>
      <c r="G655" s="7">
        <v>-2886.5</v>
      </c>
      <c r="H655" s="7">
        <v>-3307.06</v>
      </c>
      <c r="I655" s="7">
        <v>-3462.24</v>
      </c>
      <c r="J655" s="7">
        <v>-3630.36</v>
      </c>
      <c r="K655" s="7">
        <v>-3763.45</v>
      </c>
      <c r="L655" s="7">
        <v>-3921.73</v>
      </c>
      <c r="M655" s="7">
        <v>-4188.55</v>
      </c>
      <c r="N655" s="7">
        <v>-4796.51</v>
      </c>
      <c r="O655" s="7">
        <v>-5764.71</v>
      </c>
    </row>
    <row r="656" spans="1:15" x14ac:dyDescent="0.2">
      <c r="A656" s="3">
        <v>241174</v>
      </c>
      <c r="B656" s="6" t="s">
        <v>510</v>
      </c>
      <c r="C656" s="7">
        <v>-466.44</v>
      </c>
      <c r="D656" s="7">
        <v>-546.34</v>
      </c>
      <c r="E656" s="7">
        <v>-146.46</v>
      </c>
      <c r="F656" s="7">
        <v>-211.45</v>
      </c>
      <c r="G656" s="7">
        <v>-260.49</v>
      </c>
      <c r="H656" s="7">
        <v>-300.29000000000002</v>
      </c>
      <c r="I656" s="7">
        <v>-314.98</v>
      </c>
      <c r="J656" s="7">
        <v>-330.4</v>
      </c>
      <c r="K656" s="7">
        <v>-342.59</v>
      </c>
      <c r="L656" s="7">
        <v>-356.16</v>
      </c>
      <c r="M656" s="7">
        <v>-378.05</v>
      </c>
      <c r="N656" s="7">
        <v>-431.31</v>
      </c>
      <c r="O656" s="7">
        <v>-505.43</v>
      </c>
    </row>
    <row r="657" spans="1:15" x14ac:dyDescent="0.2">
      <c r="A657" s="3">
        <v>241175</v>
      </c>
      <c r="B657" s="6" t="s">
        <v>511</v>
      </c>
      <c r="C657" s="7">
        <v>-737.39</v>
      </c>
      <c r="D657" s="7">
        <v>-873.99</v>
      </c>
      <c r="E657" s="7">
        <v>-248.19</v>
      </c>
      <c r="F657" s="7">
        <v>-349.45</v>
      </c>
      <c r="G657" s="7">
        <v>-419.05</v>
      </c>
      <c r="H657" s="7">
        <v>-474.33</v>
      </c>
      <c r="I657" s="7">
        <v>-492.19</v>
      </c>
      <c r="J657" s="7">
        <v>-507.6</v>
      </c>
      <c r="K657" s="7">
        <v>-519.88</v>
      </c>
      <c r="L657" s="7">
        <v>-533.69000000000005</v>
      </c>
      <c r="M657" s="7">
        <v>-562.47</v>
      </c>
      <c r="N657" s="7">
        <v>-624.98</v>
      </c>
      <c r="O657" s="7">
        <v>-735.56</v>
      </c>
    </row>
    <row r="658" spans="1:15" x14ac:dyDescent="0.2">
      <c r="A658" s="3">
        <v>241179</v>
      </c>
      <c r="B658" s="6" t="s">
        <v>514</v>
      </c>
      <c r="C658" s="7">
        <v>-35151.51</v>
      </c>
      <c r="D658" s="7">
        <v>-40117.06</v>
      </c>
      <c r="E658" s="7">
        <v>-8888.84</v>
      </c>
      <c r="F658" s="7">
        <v>-13253.88</v>
      </c>
      <c r="G658" s="7">
        <v>-16617.16</v>
      </c>
      <c r="H658" s="7">
        <v>-19593.689999999999</v>
      </c>
      <c r="I658" s="7">
        <v>-21327.19</v>
      </c>
      <c r="J658" s="7">
        <v>-23669.42</v>
      </c>
      <c r="K658" s="7">
        <v>-25600.01</v>
      </c>
      <c r="L658" s="7">
        <v>-27180.77</v>
      </c>
      <c r="M658" s="7">
        <v>-29538.76</v>
      </c>
      <c r="N658" s="7">
        <v>-32643.9</v>
      </c>
      <c r="O658" s="7">
        <v>-37148.06</v>
      </c>
    </row>
    <row r="659" spans="1:15" x14ac:dyDescent="0.2">
      <c r="A659" s="3">
        <v>241180</v>
      </c>
      <c r="B659" s="6" t="s">
        <v>515</v>
      </c>
      <c r="C659" s="7">
        <v>-61837.49</v>
      </c>
      <c r="D659" s="7">
        <v>-69957.56</v>
      </c>
      <c r="E659" s="7">
        <v>-15190.59</v>
      </c>
      <c r="F659" s="7">
        <v>-21635.74</v>
      </c>
      <c r="G659" s="7">
        <v>-27425.89</v>
      </c>
      <c r="H659" s="7">
        <v>-32385.77</v>
      </c>
      <c r="I659" s="7">
        <v>-34859.01</v>
      </c>
      <c r="J659" s="7">
        <v>-37792.730000000003</v>
      </c>
      <c r="K659" s="7">
        <v>-40643.46</v>
      </c>
      <c r="L659" s="7">
        <v>-43712.73</v>
      </c>
      <c r="M659" s="7">
        <v>-47179.96</v>
      </c>
      <c r="N659" s="7">
        <v>-53302.93</v>
      </c>
      <c r="O659" s="7">
        <v>-60434.81</v>
      </c>
    </row>
    <row r="660" spans="1:15" x14ac:dyDescent="0.2">
      <c r="A660" s="3">
        <v>241181</v>
      </c>
      <c r="B660" s="6" t="s">
        <v>516</v>
      </c>
      <c r="C660" s="7">
        <v>-30783.02</v>
      </c>
      <c r="D660" s="7">
        <v>-34130.620000000003</v>
      </c>
      <c r="E660" s="7">
        <v>-6425.9</v>
      </c>
      <c r="F660" s="7">
        <v>-9116.4500000000007</v>
      </c>
      <c r="G660" s="7">
        <v>-11460.33</v>
      </c>
      <c r="H660" s="7">
        <v>-13255.06</v>
      </c>
      <c r="I660" s="7">
        <v>-13883.05</v>
      </c>
      <c r="J660" s="7">
        <v>-14895.63</v>
      </c>
      <c r="K660" s="7">
        <v>-15778.2</v>
      </c>
      <c r="L660" s="7">
        <v>-16746.98</v>
      </c>
      <c r="M660" s="7">
        <v>-18167.48</v>
      </c>
      <c r="N660" s="7">
        <v>-20791.82</v>
      </c>
      <c r="O660" s="7">
        <v>-24414.880000000001</v>
      </c>
    </row>
    <row r="661" spans="1:15" x14ac:dyDescent="0.2">
      <c r="A661" s="3">
        <v>241182</v>
      </c>
      <c r="B661" s="6" t="s">
        <v>517</v>
      </c>
      <c r="C661" s="7">
        <v>-1944.17</v>
      </c>
      <c r="D661" s="7">
        <v>-3056.01</v>
      </c>
      <c r="E661" s="7">
        <v>-1971.28</v>
      </c>
      <c r="F661" s="7">
        <v>-2909.01</v>
      </c>
      <c r="G661" s="7">
        <v>-3699.48</v>
      </c>
      <c r="H661" s="7">
        <v>-1411.99</v>
      </c>
      <c r="I661" s="7">
        <v>-1710.3</v>
      </c>
      <c r="J661" s="7">
        <v>-1972.97</v>
      </c>
      <c r="K661" s="7">
        <v>-475.51</v>
      </c>
      <c r="L661" s="7">
        <v>-699.34</v>
      </c>
      <c r="M661" s="7">
        <v>-1056.42</v>
      </c>
      <c r="N661" s="7">
        <v>-963.4</v>
      </c>
      <c r="O661" s="7">
        <v>-1902.75</v>
      </c>
    </row>
    <row r="662" spans="1:15" x14ac:dyDescent="0.2">
      <c r="A662" s="3">
        <v>241183</v>
      </c>
      <c r="B662" s="6" t="s">
        <v>518</v>
      </c>
      <c r="C662" s="7">
        <v>-25632.67</v>
      </c>
      <c r="D662" s="7">
        <v>-33289.93</v>
      </c>
      <c r="E662" s="7">
        <v>-13311.27</v>
      </c>
      <c r="F662" s="7">
        <v>-19466.72</v>
      </c>
      <c r="G662" s="7">
        <v>-24724.9</v>
      </c>
      <c r="H662" s="7">
        <v>-29809.13</v>
      </c>
      <c r="I662" s="7">
        <v>-32947.86</v>
      </c>
      <c r="J662" s="7">
        <v>-36499.160000000003</v>
      </c>
      <c r="K662" s="7">
        <v>-39991.72</v>
      </c>
      <c r="L662" s="7">
        <v>-10818.93</v>
      </c>
      <c r="M662" s="7">
        <v>-14543.32</v>
      </c>
      <c r="N662" s="7">
        <v>-19288.14</v>
      </c>
      <c r="O662" s="7">
        <v>-25636.39</v>
      </c>
    </row>
    <row r="663" spans="1:15" x14ac:dyDescent="0.2">
      <c r="A663" s="3">
        <v>241184</v>
      </c>
      <c r="B663" s="6" t="s">
        <v>519</v>
      </c>
      <c r="C663" s="7">
        <v>-4181.8</v>
      </c>
      <c r="D663" s="7">
        <v>-6325.09</v>
      </c>
      <c r="E663" s="7">
        <v>-4260.7299999999996</v>
      </c>
      <c r="F663" s="7">
        <v>-6205.29</v>
      </c>
      <c r="G663" s="7">
        <v>-7900.66</v>
      </c>
      <c r="H663" s="7">
        <v>-3174.53</v>
      </c>
      <c r="I663" s="7">
        <v>-4367.5600000000004</v>
      </c>
      <c r="J663" s="7">
        <v>-5383.14</v>
      </c>
      <c r="K663" s="7">
        <v>-1997.18</v>
      </c>
      <c r="L663" s="7">
        <v>-3057.4</v>
      </c>
      <c r="M663" s="7">
        <v>-4267.58</v>
      </c>
      <c r="N663" s="7">
        <v>-2566.85</v>
      </c>
      <c r="O663" s="7">
        <v>-4654.88</v>
      </c>
    </row>
    <row r="664" spans="1:15" x14ac:dyDescent="0.2">
      <c r="A664" s="3">
        <v>241185</v>
      </c>
      <c r="B664" s="6" t="s">
        <v>520</v>
      </c>
      <c r="C664" s="7">
        <v>-67622.720000000001</v>
      </c>
      <c r="D664" s="7">
        <v>-76580.83</v>
      </c>
      <c r="E664" s="7">
        <v>-16393.900000000001</v>
      </c>
      <c r="F664" s="7">
        <v>-23711.3</v>
      </c>
      <c r="G664" s="7">
        <v>-29942.28</v>
      </c>
      <c r="H664" s="7">
        <v>-35470.75</v>
      </c>
      <c r="I664" s="7">
        <v>-38545.629999999997</v>
      </c>
      <c r="J664" s="7">
        <v>-42473.89</v>
      </c>
      <c r="K664" s="7">
        <v>-46163.22</v>
      </c>
      <c r="L664" s="7">
        <v>-50122.09</v>
      </c>
      <c r="M664" s="7">
        <v>-54105.26</v>
      </c>
      <c r="N664" s="7">
        <v>-60454.66</v>
      </c>
      <c r="O664" s="7">
        <v>-68484.149999999994</v>
      </c>
    </row>
    <row r="665" spans="1:15" x14ac:dyDescent="0.2">
      <c r="A665" s="3">
        <v>241186</v>
      </c>
      <c r="B665" s="6" t="s">
        <v>521</v>
      </c>
      <c r="C665" s="7">
        <v>-2358.9499999999998</v>
      </c>
      <c r="D665" s="7">
        <v>-2701.25</v>
      </c>
      <c r="E665" s="7">
        <v>-598.91</v>
      </c>
      <c r="F665" s="7">
        <v>-860.43</v>
      </c>
      <c r="G665" s="7">
        <v>-1080.51</v>
      </c>
      <c r="H665" s="7">
        <v>-1268.54</v>
      </c>
      <c r="I665" s="7">
        <v>-1356.38</v>
      </c>
      <c r="J665" s="7">
        <v>-1433.53</v>
      </c>
      <c r="K665" s="7">
        <v>-1499.58</v>
      </c>
      <c r="L665" s="7">
        <v>-1567.69</v>
      </c>
      <c r="M665" s="7">
        <v>-1671.4</v>
      </c>
      <c r="N665" s="7">
        <v>-1858.01</v>
      </c>
      <c r="O665" s="7">
        <v>-2148.9699999999998</v>
      </c>
    </row>
    <row r="666" spans="1:15" x14ac:dyDescent="0.2">
      <c r="A666" s="3">
        <v>241187</v>
      </c>
      <c r="B666" s="6" t="s">
        <v>522</v>
      </c>
      <c r="C666" s="7">
        <v>-53457.98</v>
      </c>
      <c r="D666" s="7">
        <v>-62797.19</v>
      </c>
      <c r="E666" s="7">
        <v>-16673.169999999998</v>
      </c>
      <c r="F666" s="7">
        <v>-23598.080000000002</v>
      </c>
      <c r="G666" s="7">
        <v>-29471.040000000001</v>
      </c>
      <c r="H666" s="7">
        <v>-34659.769999999997</v>
      </c>
      <c r="I666" s="7">
        <v>-37001.06</v>
      </c>
      <c r="J666" s="7">
        <v>-39327.300000000003</v>
      </c>
      <c r="K666" s="7">
        <v>-41355.54</v>
      </c>
      <c r="L666" s="7">
        <v>-43237.760000000002</v>
      </c>
      <c r="M666" s="7">
        <v>-45799.06</v>
      </c>
      <c r="N666" s="7">
        <v>-50914.46</v>
      </c>
      <c r="O666" s="7">
        <v>-58740.87</v>
      </c>
    </row>
    <row r="667" spans="1:15" x14ac:dyDescent="0.2">
      <c r="A667" s="3">
        <v>241189</v>
      </c>
      <c r="B667" s="6" t="s">
        <v>523</v>
      </c>
      <c r="C667" s="7">
        <v>-59949.15</v>
      </c>
      <c r="D667" s="7">
        <v>-71613.98</v>
      </c>
      <c r="E667" s="7">
        <v>-19585.759999999998</v>
      </c>
      <c r="F667" s="7">
        <v>-28253.7</v>
      </c>
      <c r="G667" s="7">
        <v>-34688.89</v>
      </c>
      <c r="H667" s="7">
        <v>-39936.19</v>
      </c>
      <c r="I667" s="7">
        <v>-42980.3</v>
      </c>
      <c r="J667" s="7">
        <v>-45592.87</v>
      </c>
      <c r="K667" s="7">
        <v>-47479.77</v>
      </c>
      <c r="L667" s="7">
        <v>-49536.83</v>
      </c>
      <c r="M667" s="7">
        <v>-51836.639999999999</v>
      </c>
      <c r="N667" s="7">
        <v>-56001.51</v>
      </c>
      <c r="O667" s="7">
        <v>-64895.18</v>
      </c>
    </row>
    <row r="668" spans="1:15" x14ac:dyDescent="0.2">
      <c r="A668" s="3">
        <v>241190</v>
      </c>
      <c r="B668" s="6" t="s">
        <v>524</v>
      </c>
      <c r="C668" s="7">
        <v>-18956.349999999999</v>
      </c>
      <c r="D668" s="7">
        <v>-22265.32</v>
      </c>
      <c r="E668" s="7">
        <v>-5944.77</v>
      </c>
      <c r="F668" s="7">
        <v>-8546.9</v>
      </c>
      <c r="G668" s="7">
        <v>-10445.18</v>
      </c>
      <c r="H668" s="7">
        <v>-11938.48</v>
      </c>
      <c r="I668" s="7">
        <v>-12637.63</v>
      </c>
      <c r="J668" s="7">
        <v>-13260.41</v>
      </c>
      <c r="K668" s="7">
        <v>-13835.89</v>
      </c>
      <c r="L668" s="7">
        <v>-14437.27</v>
      </c>
      <c r="M668" s="7">
        <v>-15340.2</v>
      </c>
      <c r="N668" s="7">
        <v>-17245.2</v>
      </c>
      <c r="O668" s="7">
        <v>-20309.810000000001</v>
      </c>
    </row>
    <row r="669" spans="1:15" x14ac:dyDescent="0.2">
      <c r="A669" s="3">
        <v>241191</v>
      </c>
      <c r="B669" s="6" t="s">
        <v>525</v>
      </c>
      <c r="C669" s="7">
        <v>-140119.76</v>
      </c>
      <c r="D669" s="7">
        <v>-164632.5</v>
      </c>
      <c r="E669" s="7">
        <v>-44423.23</v>
      </c>
      <c r="F669" s="7">
        <v>-64308.67</v>
      </c>
      <c r="G669" s="7">
        <v>-78627.75</v>
      </c>
      <c r="H669" s="7">
        <v>-88719.75</v>
      </c>
      <c r="I669" s="7">
        <v>-93305.81</v>
      </c>
      <c r="J669" s="7">
        <v>-98161.78</v>
      </c>
      <c r="K669" s="7">
        <v>-102430.35</v>
      </c>
      <c r="L669" s="7">
        <v>-107225.29</v>
      </c>
      <c r="M669" s="7">
        <v>-114424.48</v>
      </c>
      <c r="N669" s="7">
        <v>-130603.82</v>
      </c>
      <c r="O669" s="7">
        <v>-155794.01</v>
      </c>
    </row>
    <row r="670" spans="1:15" x14ac:dyDescent="0.2">
      <c r="A670" s="3">
        <v>241192</v>
      </c>
      <c r="B670" s="6" t="s">
        <v>526</v>
      </c>
      <c r="C670" s="7">
        <v>-11355.75</v>
      </c>
      <c r="D670" s="7">
        <v>-13771.26</v>
      </c>
      <c r="E670" s="7">
        <v>-4040.94</v>
      </c>
      <c r="F670" s="7">
        <v>-5885.97</v>
      </c>
      <c r="G670" s="7">
        <v>-7150.45</v>
      </c>
      <c r="H670" s="7">
        <v>-8075.48</v>
      </c>
      <c r="I670" s="7">
        <v>-8471.5</v>
      </c>
      <c r="J670" s="7">
        <v>-8782.08</v>
      </c>
      <c r="K670" s="7">
        <v>-9033.51</v>
      </c>
      <c r="L670" s="7">
        <v>-9273.75</v>
      </c>
      <c r="M670" s="7">
        <v>-9670.6</v>
      </c>
      <c r="N670" s="7">
        <v>-10706.62</v>
      </c>
      <c r="O670" s="7">
        <v>-12683.81</v>
      </c>
    </row>
    <row r="671" spans="1:15" x14ac:dyDescent="0.2">
      <c r="A671" s="3">
        <v>241194</v>
      </c>
      <c r="B671" s="6" t="s">
        <v>528</v>
      </c>
      <c r="C671" s="7">
        <v>-1625.54</v>
      </c>
      <c r="D671" s="7">
        <v>-2297.7600000000002</v>
      </c>
      <c r="E671" s="7">
        <v>-1280.29</v>
      </c>
      <c r="F671" s="7">
        <v>-1769.32</v>
      </c>
      <c r="G671" s="7">
        <v>-2130.35</v>
      </c>
      <c r="H671" s="7">
        <v>-2393.65</v>
      </c>
      <c r="I671" s="7">
        <v>-2485.31</v>
      </c>
      <c r="J671" s="7">
        <v>-2589.83</v>
      </c>
      <c r="K671" s="7">
        <v>-190.27</v>
      </c>
      <c r="L671" s="7">
        <v>-294.27</v>
      </c>
      <c r="M671" s="7">
        <v>-489.72</v>
      </c>
      <c r="N671" s="7">
        <v>-928.83</v>
      </c>
      <c r="O671" s="7">
        <v>-1663.64</v>
      </c>
    </row>
    <row r="672" spans="1:15" x14ac:dyDescent="0.2">
      <c r="A672" s="3">
        <v>241195</v>
      </c>
      <c r="B672" s="6" t="s">
        <v>529</v>
      </c>
      <c r="C672" s="7">
        <v>-117268.92</v>
      </c>
      <c r="D672" s="7">
        <v>-137696.29999999999</v>
      </c>
      <c r="E672" s="7">
        <v>-38209.26</v>
      </c>
      <c r="F672" s="7">
        <v>-56110.96</v>
      </c>
      <c r="G672" s="7">
        <v>-69096.800000000003</v>
      </c>
      <c r="H672" s="7">
        <v>-79483.38</v>
      </c>
      <c r="I672" s="7">
        <v>-86864.9</v>
      </c>
      <c r="J672" s="7">
        <v>-90103.51</v>
      </c>
      <c r="K672" s="7">
        <v>-93957.01</v>
      </c>
      <c r="L672" s="7">
        <v>-97682.5</v>
      </c>
      <c r="M672" s="7">
        <v>-101631.24</v>
      </c>
      <c r="N672" s="7">
        <v>-108575.52</v>
      </c>
      <c r="O672" s="7">
        <v>-124492.3</v>
      </c>
    </row>
    <row r="673" spans="1:15" x14ac:dyDescent="0.2">
      <c r="A673" s="3">
        <v>241196</v>
      </c>
      <c r="B673" s="6" t="s">
        <v>530</v>
      </c>
      <c r="C673" s="7">
        <v>-138.84</v>
      </c>
      <c r="D673" s="7">
        <v>-165.75</v>
      </c>
      <c r="E673" s="7">
        <v>-46.3</v>
      </c>
      <c r="F673" s="7">
        <v>-62.62</v>
      </c>
      <c r="G673" s="7">
        <v>-75.150000000000006</v>
      </c>
      <c r="H673" s="7">
        <v>-84.71</v>
      </c>
      <c r="I673" s="7">
        <v>-88.96</v>
      </c>
      <c r="J673" s="7">
        <v>-93.75</v>
      </c>
      <c r="K673" s="7">
        <v>-98.35</v>
      </c>
      <c r="L673" s="7">
        <v>-103.02</v>
      </c>
      <c r="M673" s="7">
        <v>-110.2</v>
      </c>
      <c r="N673" s="7">
        <v>-125.64</v>
      </c>
      <c r="O673" s="7">
        <v>-147.21</v>
      </c>
    </row>
    <row r="674" spans="1:15" x14ac:dyDescent="0.2">
      <c r="A674" s="3">
        <v>241198</v>
      </c>
      <c r="B674" s="6" t="s">
        <v>532</v>
      </c>
      <c r="C674" s="7">
        <v>-940.66</v>
      </c>
      <c r="D674" s="7">
        <v>-1274.8800000000001</v>
      </c>
      <c r="E674" s="7">
        <v>-910.91</v>
      </c>
      <c r="F674" s="7">
        <v>-997.61</v>
      </c>
      <c r="G674" s="7">
        <v>-850.75</v>
      </c>
      <c r="H674" s="7">
        <v>-535.15</v>
      </c>
      <c r="I674" s="7">
        <v>-190.22</v>
      </c>
      <c r="J674" s="7">
        <v>-192.49</v>
      </c>
      <c r="K674" s="7">
        <v>-180.09</v>
      </c>
      <c r="L674" s="7">
        <v>-186.8</v>
      </c>
      <c r="M674" s="7">
        <v>-214.18</v>
      </c>
      <c r="N674" s="7">
        <v>-511.47</v>
      </c>
      <c r="O674" s="7">
        <v>-910.57</v>
      </c>
    </row>
    <row r="675" spans="1:15" x14ac:dyDescent="0.2">
      <c r="A675" s="3">
        <v>241200</v>
      </c>
      <c r="B675" s="6" t="s">
        <v>534</v>
      </c>
      <c r="C675" s="7">
        <v>-8215.7999999999993</v>
      </c>
      <c r="D675" s="7">
        <v>-9780.2999999999993</v>
      </c>
      <c r="E675" s="7">
        <v>-2814.42</v>
      </c>
      <c r="F675" s="7">
        <v>-3957.64</v>
      </c>
      <c r="G675" s="7">
        <v>-4732.6099999999997</v>
      </c>
      <c r="H675" s="7">
        <v>-5356.1</v>
      </c>
      <c r="I675" s="7">
        <v>-5577.6</v>
      </c>
      <c r="J675" s="7">
        <v>-5791.55</v>
      </c>
      <c r="K675" s="7">
        <v>-5976.64</v>
      </c>
      <c r="L675" s="7">
        <v>-6172.09</v>
      </c>
      <c r="M675" s="7">
        <v>-6491.8</v>
      </c>
      <c r="N675" s="7">
        <v>-7176.31</v>
      </c>
      <c r="O675" s="7">
        <v>-8542.11</v>
      </c>
    </row>
    <row r="676" spans="1:15" x14ac:dyDescent="0.2">
      <c r="A676" s="3">
        <v>241214</v>
      </c>
      <c r="B676" s="6" t="s">
        <v>536</v>
      </c>
      <c r="C676" s="7">
        <v>-33229.050000000003</v>
      </c>
      <c r="D676" s="7">
        <v>-26075.19</v>
      </c>
      <c r="E676" s="7">
        <v>-46861.05</v>
      </c>
      <c r="F676" s="7">
        <v>-67874.009999999995</v>
      </c>
      <c r="G676" s="7">
        <v>-16678.990000000002</v>
      </c>
      <c r="H676" s="7">
        <v>-30337.99</v>
      </c>
      <c r="I676" s="7">
        <v>-37319.9</v>
      </c>
      <c r="J676" s="7">
        <v>-5876.15</v>
      </c>
      <c r="K676" s="7">
        <v>-10624.41</v>
      </c>
      <c r="L676" s="7">
        <v>-15065.25</v>
      </c>
      <c r="M676" s="7">
        <v>-5356.12</v>
      </c>
      <c r="N676" s="7">
        <v>-14364.75</v>
      </c>
      <c r="O676" s="7">
        <v>-32931.519999999997</v>
      </c>
    </row>
    <row r="677" spans="1:15" x14ac:dyDescent="0.2">
      <c r="A677" s="3">
        <v>241218</v>
      </c>
      <c r="B677" s="6" t="s">
        <v>539</v>
      </c>
      <c r="C677" s="7">
        <v>-10098.719999999999</v>
      </c>
      <c r="D677" s="7">
        <v>-11713.92</v>
      </c>
      <c r="E677" s="7">
        <v>-3014.21</v>
      </c>
      <c r="F677" s="7">
        <v>-4388.04</v>
      </c>
      <c r="G677" s="7">
        <v>-5357.92</v>
      </c>
      <c r="H677" s="7">
        <v>-6224.29</v>
      </c>
      <c r="I677" s="7">
        <v>-6741.4</v>
      </c>
      <c r="J677" s="7">
        <v>-7143.8</v>
      </c>
      <c r="K677" s="7">
        <v>-7434.16</v>
      </c>
      <c r="L677" s="7">
        <v>-7709.3</v>
      </c>
      <c r="M677" s="7">
        <v>-8026.33</v>
      </c>
      <c r="N677" s="7">
        <v>-8764.33</v>
      </c>
      <c r="O677" s="7">
        <v>-9947.43</v>
      </c>
    </row>
    <row r="678" spans="1:15" x14ac:dyDescent="0.2">
      <c r="A678" s="3">
        <v>241225</v>
      </c>
      <c r="B678" s="6" t="s">
        <v>540</v>
      </c>
      <c r="C678" s="7">
        <v>-8698.3799999999992</v>
      </c>
      <c r="D678" s="7">
        <v>-11473.07</v>
      </c>
      <c r="E678" s="7">
        <v>-5176.72</v>
      </c>
      <c r="F678" s="7">
        <v>-7808.44</v>
      </c>
      <c r="G678" s="7">
        <v>-9960.08</v>
      </c>
      <c r="H678" s="7">
        <v>-12011.91</v>
      </c>
      <c r="I678" s="7">
        <v>-12971.85</v>
      </c>
      <c r="J678" s="7">
        <v>-850.59</v>
      </c>
      <c r="K678" s="7">
        <v>-1929</v>
      </c>
      <c r="L678" s="7">
        <v>-2972.26</v>
      </c>
      <c r="M678" s="7">
        <v>-3807.52</v>
      </c>
      <c r="N678" s="7">
        <v>-6062.11</v>
      </c>
      <c r="O678" s="7">
        <v>-8814.8700000000008</v>
      </c>
    </row>
    <row r="679" spans="1:15" x14ac:dyDescent="0.2">
      <c r="A679" s="3">
        <v>241226</v>
      </c>
      <c r="B679" s="6" t="s">
        <v>541</v>
      </c>
      <c r="C679" s="7">
        <v>-15607.69</v>
      </c>
      <c r="D679" s="7">
        <v>-17569.03</v>
      </c>
      <c r="E679" s="7">
        <v>-3725.3</v>
      </c>
      <c r="F679" s="7">
        <v>-5522.51</v>
      </c>
      <c r="G679" s="7">
        <v>-7075.99</v>
      </c>
      <c r="H679" s="7">
        <v>-8525.09</v>
      </c>
      <c r="I679" s="7">
        <v>-9163.0300000000007</v>
      </c>
      <c r="J679" s="7">
        <v>-9970.36</v>
      </c>
      <c r="K679" s="7">
        <v>-10712.54</v>
      </c>
      <c r="L679" s="7">
        <v>-11521.51</v>
      </c>
      <c r="M679" s="7">
        <v>-12499.28</v>
      </c>
      <c r="N679" s="7">
        <v>-13965.51</v>
      </c>
      <c r="O679" s="7">
        <v>-16031.44</v>
      </c>
    </row>
    <row r="680" spans="1:15" x14ac:dyDescent="0.2">
      <c r="A680" s="3">
        <v>241229</v>
      </c>
      <c r="B680" s="6" t="s">
        <v>542</v>
      </c>
      <c r="C680" s="7">
        <v>-5191.3500000000004</v>
      </c>
      <c r="D680" s="7">
        <v>-5950.04</v>
      </c>
      <c r="E680" s="7">
        <v>-1327.91</v>
      </c>
      <c r="F680" s="7">
        <v>-1948.93</v>
      </c>
      <c r="G680" s="7">
        <v>-2508.94</v>
      </c>
      <c r="H680" s="7">
        <v>-3029.7</v>
      </c>
      <c r="I680" s="7">
        <v>-3273.69</v>
      </c>
      <c r="J680" s="7">
        <v>-3659.78</v>
      </c>
      <c r="K680" s="7">
        <v>-3723.59</v>
      </c>
      <c r="L680" s="7">
        <v>-4414.0600000000004</v>
      </c>
      <c r="M680" s="7">
        <v>-4747.38</v>
      </c>
      <c r="N680" s="7">
        <v>-5140.46</v>
      </c>
      <c r="O680" s="7">
        <v>-5629.79</v>
      </c>
    </row>
    <row r="681" spans="1:15" x14ac:dyDescent="0.2">
      <c r="A681" s="3">
        <v>241230</v>
      </c>
      <c r="B681" s="6" t="s">
        <v>543</v>
      </c>
      <c r="C681" s="7">
        <v>-4297.43</v>
      </c>
      <c r="D681" s="7">
        <v>-4986.3</v>
      </c>
      <c r="E681" s="7">
        <v>-1305.5</v>
      </c>
      <c r="F681" s="7">
        <v>-1985.98</v>
      </c>
      <c r="G681" s="7">
        <v>-2476.98</v>
      </c>
      <c r="H681" s="7">
        <v>-2920.79</v>
      </c>
      <c r="I681" s="7">
        <v>-3217.42</v>
      </c>
      <c r="J681" s="7">
        <v>-3519.31</v>
      </c>
      <c r="K681" s="7">
        <v>-3763.25</v>
      </c>
      <c r="L681" s="7">
        <v>-3992.69</v>
      </c>
      <c r="M681" s="7">
        <v>-4238.25</v>
      </c>
      <c r="N681" s="7">
        <v>-4759.71</v>
      </c>
      <c r="O681" s="7">
        <v>-5620.31</v>
      </c>
    </row>
    <row r="682" spans="1:15" x14ac:dyDescent="0.2">
      <c r="A682" s="3">
        <v>241232</v>
      </c>
      <c r="B682" s="6" t="s">
        <v>544</v>
      </c>
      <c r="C682" s="7">
        <v>-43975.49</v>
      </c>
      <c r="D682" s="7">
        <v>-52601.73</v>
      </c>
      <c r="E682" s="7">
        <v>-14960.46</v>
      </c>
      <c r="F682" s="7">
        <v>-21390.92</v>
      </c>
      <c r="G682" s="7">
        <v>-26141.41</v>
      </c>
      <c r="H682" s="7">
        <v>-30394.9</v>
      </c>
      <c r="I682" s="7">
        <v>-32100.47</v>
      </c>
      <c r="J682" s="7">
        <v>-33801.53</v>
      </c>
      <c r="K682" s="7">
        <v>-35281.629999999997</v>
      </c>
      <c r="L682" s="7">
        <v>-36679.32</v>
      </c>
      <c r="M682" s="7">
        <v>-38605.629999999997</v>
      </c>
      <c r="N682" s="7">
        <v>-42770.17</v>
      </c>
      <c r="O682" s="7">
        <v>-49643.58</v>
      </c>
    </row>
    <row r="683" spans="1:15" x14ac:dyDescent="0.2">
      <c r="A683" s="3">
        <v>241316</v>
      </c>
      <c r="B683" s="6" t="s">
        <v>591</v>
      </c>
      <c r="C683" s="7">
        <v>-470431.37</v>
      </c>
      <c r="D683" s="7">
        <v>-297606.03999999998</v>
      </c>
      <c r="E683" s="7">
        <v>-527823.99</v>
      </c>
      <c r="F683" s="7">
        <v>-777964.3</v>
      </c>
      <c r="G683" s="7">
        <v>-186051.35</v>
      </c>
      <c r="H683" s="7">
        <v>-325839.28000000003</v>
      </c>
      <c r="I683" s="7">
        <v>-430682.14</v>
      </c>
      <c r="J683" s="7">
        <v>-61603.15</v>
      </c>
      <c r="K683" s="7">
        <v>-126116.36</v>
      </c>
      <c r="L683" s="7">
        <v>-196510.09</v>
      </c>
      <c r="M683" s="7">
        <v>-85737</v>
      </c>
      <c r="N683" s="7">
        <v>-232800.55</v>
      </c>
      <c r="O683" s="7">
        <v>-493176.2</v>
      </c>
    </row>
    <row r="684" spans="1:15" x14ac:dyDescent="0.2">
      <c r="A684" s="3">
        <v>241326</v>
      </c>
      <c r="B684" s="6" t="s">
        <v>592</v>
      </c>
      <c r="C684" s="7">
        <v>-30510.35</v>
      </c>
      <c r="D684" s="7">
        <v>-20929.18</v>
      </c>
      <c r="E684" s="7">
        <v>-37403.08</v>
      </c>
      <c r="F684" s="7">
        <v>-52942.97</v>
      </c>
      <c r="G684" s="7">
        <v>-12154.18</v>
      </c>
      <c r="H684" s="7">
        <v>-20414.419999999998</v>
      </c>
      <c r="I684" s="7">
        <v>-26330.57</v>
      </c>
      <c r="J684" s="7">
        <v>-3855.8</v>
      </c>
      <c r="K684" s="7">
        <v>-7419.49</v>
      </c>
      <c r="L684" s="7">
        <v>-11183.85</v>
      </c>
      <c r="M684" s="7">
        <v>-4988.59</v>
      </c>
      <c r="N684" s="7">
        <v>-15046.91</v>
      </c>
      <c r="O684" s="7">
        <v>-32839.19</v>
      </c>
    </row>
    <row r="685" spans="1:15" x14ac:dyDescent="0.2">
      <c r="A685" s="3">
        <v>241327</v>
      </c>
      <c r="B685" s="6" t="s">
        <v>593</v>
      </c>
      <c r="C685" s="7">
        <v>-45136.03</v>
      </c>
      <c r="D685" s="7">
        <v>-30843.06</v>
      </c>
      <c r="E685" s="7">
        <v>-54647.11</v>
      </c>
      <c r="F685" s="7">
        <v>-79029.62</v>
      </c>
      <c r="G685" s="7">
        <v>-17865.990000000002</v>
      </c>
      <c r="H685" s="7">
        <v>-31534.43</v>
      </c>
      <c r="I685" s="7">
        <v>-39701.74</v>
      </c>
      <c r="J685" s="7">
        <v>-5982.56</v>
      </c>
      <c r="K685" s="7">
        <v>-11118.6</v>
      </c>
      <c r="L685" s="7">
        <v>-16289.68</v>
      </c>
      <c r="M685" s="7">
        <v>-7567.38</v>
      </c>
      <c r="N685" s="7">
        <v>-22572.51</v>
      </c>
      <c r="O685" s="7">
        <v>-50067.89</v>
      </c>
    </row>
    <row r="686" spans="1:15" x14ac:dyDescent="0.2">
      <c r="A686" s="3">
        <v>241343</v>
      </c>
      <c r="B686" s="6" t="s">
        <v>594</v>
      </c>
      <c r="C686" s="7">
        <v>-13042.48</v>
      </c>
      <c r="D686" s="7">
        <v>-15264.42</v>
      </c>
      <c r="E686" s="7">
        <v>-3949.86</v>
      </c>
      <c r="F686" s="7">
        <v>-5682.16</v>
      </c>
      <c r="G686" s="7">
        <v>-6985.31</v>
      </c>
      <c r="H686" s="7">
        <v>-7781.28</v>
      </c>
      <c r="I686" s="7">
        <v>-8213.67</v>
      </c>
      <c r="J686" s="7">
        <v>-8521.81</v>
      </c>
      <c r="K686" s="7">
        <v>-8802.35</v>
      </c>
      <c r="L686" s="7">
        <v>-9136.91</v>
      </c>
      <c r="M686" s="7">
        <v>-9698.23</v>
      </c>
      <c r="N686" s="7">
        <v>-11017.06</v>
      </c>
      <c r="O686" s="7">
        <v>-13036.97</v>
      </c>
    </row>
    <row r="687" spans="1:15" x14ac:dyDescent="0.2">
      <c r="A687" s="3">
        <v>241344</v>
      </c>
      <c r="B687" s="6" t="s">
        <v>595</v>
      </c>
      <c r="C687" s="7">
        <v>-36858.33</v>
      </c>
      <c r="D687" s="7">
        <v>-42909.45</v>
      </c>
      <c r="E687" s="7">
        <v>-10801.75</v>
      </c>
      <c r="F687" s="7">
        <v>-15547.49</v>
      </c>
      <c r="G687" s="7">
        <v>-19251.14</v>
      </c>
      <c r="H687" s="7">
        <v>-21653.52</v>
      </c>
      <c r="I687" s="7">
        <v>-23595.37</v>
      </c>
      <c r="J687" s="7">
        <v>-25084.82</v>
      </c>
      <c r="K687" s="7">
        <v>-26130.69</v>
      </c>
      <c r="L687" s="7">
        <v>-27418.05</v>
      </c>
      <c r="M687" s="7">
        <v>-29080.69</v>
      </c>
      <c r="N687" s="7">
        <v>-32735.09</v>
      </c>
      <c r="O687" s="7">
        <v>-38096.01</v>
      </c>
    </row>
    <row r="688" spans="1:15" x14ac:dyDescent="0.2">
      <c r="A688" s="3">
        <v>241350</v>
      </c>
      <c r="B688" s="6" t="s">
        <v>596</v>
      </c>
      <c r="C688" s="7">
        <v>-190459.72</v>
      </c>
      <c r="D688" s="7">
        <v>-220308.09</v>
      </c>
      <c r="E688" s="7">
        <v>-59027.96</v>
      </c>
      <c r="F688" s="7">
        <v>-82388.710000000006</v>
      </c>
      <c r="G688" s="7">
        <v>-101743.24</v>
      </c>
      <c r="H688" s="7">
        <v>-116519.4</v>
      </c>
      <c r="I688" s="7">
        <v>-125472.41</v>
      </c>
      <c r="J688" s="7">
        <v>-132801</v>
      </c>
      <c r="K688" s="7">
        <v>-139724.87</v>
      </c>
      <c r="L688" s="7">
        <v>-147446.65</v>
      </c>
      <c r="M688" s="7">
        <v>-158918.97</v>
      </c>
      <c r="N688" s="7">
        <v>-182914.15</v>
      </c>
      <c r="O688" s="7">
        <v>-214719.83</v>
      </c>
    </row>
    <row r="689" spans="1:15" x14ac:dyDescent="0.2">
      <c r="A689" s="3">
        <v>241351</v>
      </c>
      <c r="B689" s="6" t="s">
        <v>597</v>
      </c>
      <c r="C689" s="7">
        <v>-32843.629999999997</v>
      </c>
      <c r="D689" s="7">
        <v>-17329.490000000002</v>
      </c>
      <c r="E689" s="7">
        <v>-32604.79</v>
      </c>
      <c r="F689" s="7">
        <v>-57265.02</v>
      </c>
      <c r="G689" s="7">
        <v>-22612.45</v>
      </c>
      <c r="H689" s="7">
        <v>-42737.13</v>
      </c>
      <c r="I689" s="7">
        <v>-55999.47</v>
      </c>
      <c r="J689" s="7">
        <v>-5000.9399999999996</v>
      </c>
      <c r="K689" s="7">
        <v>-9575.7900000000009</v>
      </c>
      <c r="L689" s="7">
        <v>-14174.53</v>
      </c>
      <c r="M689" s="7">
        <v>-4034.54</v>
      </c>
      <c r="N689" s="7">
        <v>-11842.54</v>
      </c>
      <c r="O689" s="7">
        <v>-25917.119999999999</v>
      </c>
    </row>
    <row r="690" spans="1:15" x14ac:dyDescent="0.2">
      <c r="A690" s="3">
        <v>241364</v>
      </c>
      <c r="B690" s="6" t="s">
        <v>598</v>
      </c>
      <c r="C690" s="7">
        <v>-8989.4699999999993</v>
      </c>
      <c r="D690" s="7">
        <v>-10435.780000000001</v>
      </c>
      <c r="E690" s="7">
        <v>-2570.98</v>
      </c>
      <c r="F690" s="7">
        <v>-3693.73</v>
      </c>
      <c r="G690" s="7">
        <v>-4643.17</v>
      </c>
      <c r="H690" s="7">
        <v>-5292.68</v>
      </c>
      <c r="I690" s="7">
        <v>-5798.88</v>
      </c>
      <c r="J690" s="7">
        <v>-6223.44</v>
      </c>
      <c r="K690" s="7">
        <v>-6637.42</v>
      </c>
      <c r="L690" s="7">
        <v>-7002.62</v>
      </c>
      <c r="M690" s="7">
        <v>-7384.17</v>
      </c>
      <c r="N690" s="7">
        <v>-8160.17</v>
      </c>
      <c r="O690" s="7">
        <v>-9260.5499999999993</v>
      </c>
    </row>
    <row r="691" spans="1:15" x14ac:dyDescent="0.2">
      <c r="A691" s="3">
        <v>241370</v>
      </c>
      <c r="B691" s="6" t="s">
        <v>599</v>
      </c>
      <c r="C691" s="7">
        <v>0</v>
      </c>
      <c r="D691" s="7">
        <v>0</v>
      </c>
      <c r="E691" s="7">
        <v>0</v>
      </c>
      <c r="F691" s="7">
        <v>0</v>
      </c>
      <c r="G691" s="7">
        <v>0</v>
      </c>
      <c r="H691" s="7">
        <v>0</v>
      </c>
      <c r="I691" s="7">
        <v>0</v>
      </c>
      <c r="J691" s="7">
        <v>0</v>
      </c>
      <c r="K691" s="7">
        <v>0</v>
      </c>
      <c r="L691" s="7">
        <v>0</v>
      </c>
      <c r="M691" s="7">
        <v>0</v>
      </c>
      <c r="N691" s="7">
        <v>-46680.35</v>
      </c>
      <c r="O691" s="7">
        <v>-46680.35</v>
      </c>
    </row>
    <row r="692" spans="1:15" x14ac:dyDescent="0.2">
      <c r="A692" s="3">
        <v>243037</v>
      </c>
      <c r="B692" s="6" t="s">
        <v>600</v>
      </c>
      <c r="C692" s="7">
        <v>0</v>
      </c>
      <c r="D692" s="7">
        <v>0</v>
      </c>
      <c r="E692" s="7">
        <v>0</v>
      </c>
      <c r="F692" s="7">
        <v>0</v>
      </c>
      <c r="G692" s="7">
        <v>0</v>
      </c>
      <c r="H692" s="7">
        <v>0</v>
      </c>
      <c r="I692" s="7">
        <v>0</v>
      </c>
      <c r="J692" s="7">
        <v>0</v>
      </c>
      <c r="K692" s="7">
        <v>0</v>
      </c>
      <c r="L692" s="7">
        <v>0</v>
      </c>
      <c r="M692" s="7">
        <v>0</v>
      </c>
      <c r="N692" s="7">
        <v>0</v>
      </c>
      <c r="O692" s="7">
        <v>0</v>
      </c>
    </row>
    <row r="693" spans="1:15" x14ac:dyDescent="0.2">
      <c r="A693" s="3">
        <v>243041</v>
      </c>
      <c r="B693" s="6" t="s">
        <v>600</v>
      </c>
      <c r="C693" s="7">
        <v>0</v>
      </c>
      <c r="D693" s="7">
        <v>0</v>
      </c>
      <c r="E693" s="7">
        <v>0</v>
      </c>
      <c r="F693" s="7">
        <v>0</v>
      </c>
      <c r="G693" s="7">
        <v>0</v>
      </c>
      <c r="H693" s="7">
        <v>0</v>
      </c>
      <c r="I693" s="7">
        <v>0</v>
      </c>
      <c r="J693" s="7">
        <v>0</v>
      </c>
      <c r="K693" s="7">
        <v>0</v>
      </c>
      <c r="L693" s="7">
        <v>0</v>
      </c>
      <c r="M693" s="7">
        <v>0</v>
      </c>
      <c r="N693" s="7">
        <v>0</v>
      </c>
      <c r="O693" s="7">
        <v>0</v>
      </c>
    </row>
    <row r="694" spans="1:15" x14ac:dyDescent="0.2">
      <c r="A694" s="3">
        <v>243043</v>
      </c>
      <c r="B694" s="6" t="s">
        <v>600</v>
      </c>
      <c r="C694" s="7">
        <v>0</v>
      </c>
      <c r="D694" s="7">
        <v>0</v>
      </c>
      <c r="E694" s="7">
        <v>0</v>
      </c>
      <c r="F694" s="7">
        <v>0</v>
      </c>
      <c r="G694" s="7">
        <v>0</v>
      </c>
      <c r="H694" s="7">
        <v>0</v>
      </c>
      <c r="I694" s="7">
        <v>0</v>
      </c>
      <c r="J694" s="7">
        <v>0</v>
      </c>
      <c r="K694" s="7">
        <v>0</v>
      </c>
      <c r="L694" s="7">
        <v>0</v>
      </c>
      <c r="M694" s="7">
        <v>0</v>
      </c>
      <c r="N694" s="7">
        <v>0</v>
      </c>
      <c r="O694" s="7">
        <v>0</v>
      </c>
    </row>
    <row r="695" spans="1:15" x14ac:dyDescent="0.2">
      <c r="A695" s="3">
        <v>243044</v>
      </c>
      <c r="B695" s="6" t="s">
        <v>600</v>
      </c>
      <c r="C695" s="7">
        <v>0</v>
      </c>
      <c r="D695" s="7">
        <v>0</v>
      </c>
      <c r="E695" s="7">
        <v>0</v>
      </c>
      <c r="F695" s="7">
        <v>0</v>
      </c>
      <c r="G695" s="7">
        <v>0</v>
      </c>
      <c r="H695" s="7">
        <v>0</v>
      </c>
      <c r="I695" s="7">
        <v>0</v>
      </c>
      <c r="J695" s="7">
        <v>0</v>
      </c>
      <c r="K695" s="7">
        <v>0</v>
      </c>
      <c r="L695" s="7">
        <v>0</v>
      </c>
      <c r="M695" s="7">
        <v>0</v>
      </c>
      <c r="N695" s="7">
        <v>0</v>
      </c>
      <c r="O695" s="7">
        <v>0</v>
      </c>
    </row>
    <row r="696" spans="1:15" x14ac:dyDescent="0.2">
      <c r="A696" s="3">
        <v>243045</v>
      </c>
      <c r="B696" s="6" t="s">
        <v>601</v>
      </c>
      <c r="C696" s="7">
        <v>0</v>
      </c>
      <c r="D696" s="7">
        <v>0</v>
      </c>
      <c r="E696" s="7">
        <v>0</v>
      </c>
      <c r="F696" s="7">
        <v>0</v>
      </c>
      <c r="G696" s="7">
        <v>0</v>
      </c>
      <c r="H696" s="7">
        <v>0</v>
      </c>
      <c r="I696" s="7">
        <v>0</v>
      </c>
      <c r="J696" s="7">
        <v>0</v>
      </c>
      <c r="K696" s="7">
        <v>0</v>
      </c>
      <c r="L696" s="7">
        <v>0</v>
      </c>
      <c r="M696" s="7">
        <v>0</v>
      </c>
      <c r="N696" s="7">
        <v>0</v>
      </c>
      <c r="O696" s="7">
        <v>0</v>
      </c>
    </row>
    <row r="697" spans="1:15" x14ac:dyDescent="0.2">
      <c r="A697" s="3">
        <v>243046</v>
      </c>
      <c r="B697" s="6" t="s">
        <v>600</v>
      </c>
      <c r="C697" s="7">
        <v>0</v>
      </c>
      <c r="D697" s="7">
        <v>0</v>
      </c>
      <c r="E697" s="7">
        <v>0</v>
      </c>
      <c r="F697" s="7">
        <v>0</v>
      </c>
      <c r="G697" s="7">
        <v>0</v>
      </c>
      <c r="H697" s="7">
        <v>0</v>
      </c>
      <c r="I697" s="7">
        <v>0</v>
      </c>
      <c r="J697" s="7">
        <v>0</v>
      </c>
      <c r="K697" s="7">
        <v>0</v>
      </c>
      <c r="L697" s="7">
        <v>0</v>
      </c>
      <c r="M697" s="7">
        <v>0</v>
      </c>
      <c r="N697" s="7">
        <v>0</v>
      </c>
      <c r="O697" s="7">
        <v>0</v>
      </c>
    </row>
    <row r="698" spans="1:15" x14ac:dyDescent="0.2">
      <c r="A698" s="3">
        <v>243047</v>
      </c>
      <c r="B698" s="6" t="s">
        <v>602</v>
      </c>
      <c r="C698" s="7">
        <v>0</v>
      </c>
      <c r="D698" s="7">
        <v>0</v>
      </c>
      <c r="E698" s="7">
        <v>0</v>
      </c>
      <c r="F698" s="7">
        <v>0</v>
      </c>
      <c r="G698" s="7">
        <v>0</v>
      </c>
      <c r="H698" s="7">
        <v>0</v>
      </c>
      <c r="I698" s="7">
        <v>0</v>
      </c>
      <c r="J698" s="7">
        <v>0</v>
      </c>
      <c r="K698" s="7">
        <v>0</v>
      </c>
      <c r="L698" s="7">
        <v>0</v>
      </c>
      <c r="M698" s="7">
        <v>0</v>
      </c>
      <c r="N698" s="7">
        <v>0</v>
      </c>
      <c r="O698" s="7">
        <v>0</v>
      </c>
    </row>
    <row r="699" spans="1:15" x14ac:dyDescent="0.2">
      <c r="A699" s="3">
        <v>243048</v>
      </c>
      <c r="B699" s="6" t="s">
        <v>602</v>
      </c>
      <c r="C699" s="7">
        <v>0</v>
      </c>
      <c r="D699" s="7">
        <v>0</v>
      </c>
      <c r="E699" s="7">
        <v>0</v>
      </c>
      <c r="F699" s="7">
        <v>0</v>
      </c>
      <c r="G699" s="7">
        <v>0</v>
      </c>
      <c r="H699" s="7">
        <v>0</v>
      </c>
      <c r="I699" s="7">
        <v>0</v>
      </c>
      <c r="J699" s="7">
        <v>0</v>
      </c>
      <c r="K699" s="7">
        <v>0</v>
      </c>
      <c r="L699" s="7">
        <v>0</v>
      </c>
      <c r="M699" s="7">
        <v>0</v>
      </c>
      <c r="N699" s="7">
        <v>0</v>
      </c>
      <c r="O699" s="7">
        <v>0</v>
      </c>
    </row>
    <row r="700" spans="1:15" x14ac:dyDescent="0.2">
      <c r="A700" s="3">
        <v>243049</v>
      </c>
      <c r="B700" s="6" t="s">
        <v>603</v>
      </c>
      <c r="C700" s="7">
        <v>0</v>
      </c>
      <c r="D700" s="7">
        <v>0</v>
      </c>
      <c r="E700" s="7">
        <v>0</v>
      </c>
      <c r="F700" s="7">
        <v>0</v>
      </c>
      <c r="G700" s="7">
        <v>0</v>
      </c>
      <c r="H700" s="7">
        <v>0</v>
      </c>
      <c r="I700" s="7">
        <v>0</v>
      </c>
      <c r="J700" s="7">
        <v>0</v>
      </c>
      <c r="K700" s="7">
        <v>0</v>
      </c>
      <c r="L700" s="7">
        <v>0</v>
      </c>
      <c r="M700" s="7">
        <v>0</v>
      </c>
      <c r="N700" s="7">
        <v>0</v>
      </c>
      <c r="O700" s="7">
        <v>0</v>
      </c>
    </row>
    <row r="701" spans="1:15" x14ac:dyDescent="0.2">
      <c r="A701" s="3">
        <v>243050</v>
      </c>
      <c r="B701" s="6" t="s">
        <v>602</v>
      </c>
      <c r="C701" s="7">
        <v>0</v>
      </c>
      <c r="D701" s="7">
        <v>0</v>
      </c>
      <c r="E701" s="7">
        <v>0</v>
      </c>
      <c r="F701" s="7">
        <v>0</v>
      </c>
      <c r="G701" s="7">
        <v>0</v>
      </c>
      <c r="H701" s="7">
        <v>0</v>
      </c>
      <c r="I701" s="7">
        <v>0</v>
      </c>
      <c r="J701" s="7">
        <v>0</v>
      </c>
      <c r="K701" s="7">
        <v>0</v>
      </c>
      <c r="L701" s="7">
        <v>0</v>
      </c>
      <c r="M701" s="7">
        <v>0</v>
      </c>
      <c r="N701" s="7">
        <v>0</v>
      </c>
      <c r="O701" s="7">
        <v>0</v>
      </c>
    </row>
    <row r="702" spans="1:15" x14ac:dyDescent="0.2">
      <c r="A702" s="3">
        <v>243051</v>
      </c>
      <c r="B702" s="6" t="s">
        <v>602</v>
      </c>
      <c r="C702" s="7">
        <v>-9567.3700000000008</v>
      </c>
      <c r="D702" s="7">
        <v>-9567.3700000000008</v>
      </c>
      <c r="E702" s="7">
        <v>-7768.65</v>
      </c>
      <c r="F702" s="7">
        <v>-6441.6</v>
      </c>
      <c r="G702" s="7">
        <v>-5542.24</v>
      </c>
      <c r="H702" s="7">
        <v>-4642.88</v>
      </c>
      <c r="I702" s="7">
        <v>-3252.9</v>
      </c>
      <c r="J702" s="7">
        <v>-2353.54</v>
      </c>
      <c r="K702" s="7">
        <v>-1454.18</v>
      </c>
      <c r="L702" s="7">
        <v>0</v>
      </c>
      <c r="M702" s="7">
        <v>0</v>
      </c>
      <c r="N702" s="7">
        <v>0</v>
      </c>
      <c r="O702" s="7">
        <v>0</v>
      </c>
    </row>
    <row r="703" spans="1:15" x14ac:dyDescent="0.2">
      <c r="A703" s="3">
        <v>243052</v>
      </c>
      <c r="B703" s="6" t="s">
        <v>604</v>
      </c>
      <c r="C703" s="7">
        <v>-4693.88</v>
      </c>
      <c r="D703" s="7">
        <v>-4693.88</v>
      </c>
      <c r="E703" s="7">
        <v>-3897.04</v>
      </c>
      <c r="F703" s="7">
        <v>-3318.31</v>
      </c>
      <c r="G703" s="7">
        <v>-2919.89</v>
      </c>
      <c r="H703" s="7">
        <v>-2521.4699999999998</v>
      </c>
      <c r="I703" s="7">
        <v>-1915.06</v>
      </c>
      <c r="J703" s="7">
        <v>-1516.64</v>
      </c>
      <c r="K703" s="7">
        <v>-1118.22</v>
      </c>
      <c r="L703" s="7">
        <v>-483.55</v>
      </c>
      <c r="M703" s="7">
        <v>-85.13</v>
      </c>
      <c r="N703" s="7">
        <v>-85.13</v>
      </c>
      <c r="O703" s="7">
        <v>-85.13</v>
      </c>
    </row>
    <row r="704" spans="1:15" x14ac:dyDescent="0.2">
      <c r="A704" s="3">
        <v>243053</v>
      </c>
      <c r="B704" s="6" t="s">
        <v>605</v>
      </c>
      <c r="C704" s="7">
        <v>0</v>
      </c>
      <c r="D704" s="7">
        <v>0</v>
      </c>
      <c r="E704" s="7">
        <v>0</v>
      </c>
      <c r="F704" s="7">
        <v>0</v>
      </c>
      <c r="G704" s="7">
        <v>0</v>
      </c>
      <c r="H704" s="7">
        <v>0</v>
      </c>
      <c r="I704" s="7">
        <v>0</v>
      </c>
      <c r="J704" s="7">
        <v>0</v>
      </c>
      <c r="K704" s="7">
        <v>0</v>
      </c>
      <c r="L704" s="7">
        <v>0</v>
      </c>
      <c r="M704" s="7">
        <v>0</v>
      </c>
      <c r="N704" s="7">
        <v>0</v>
      </c>
      <c r="O704" s="7">
        <v>0</v>
      </c>
    </row>
    <row r="705" spans="1:15" x14ac:dyDescent="0.2">
      <c r="A705" s="3">
        <v>243054</v>
      </c>
      <c r="B705" s="6" t="s">
        <v>606</v>
      </c>
      <c r="C705" s="7">
        <v>-10712.5</v>
      </c>
      <c r="D705" s="7">
        <v>-10712.5</v>
      </c>
      <c r="E705" s="7">
        <v>-9053.7999999999993</v>
      </c>
      <c r="F705" s="7">
        <v>-7868.13</v>
      </c>
      <c r="G705" s="7">
        <v>-7038.78</v>
      </c>
      <c r="H705" s="7">
        <v>-6209.43</v>
      </c>
      <c r="I705" s="7">
        <v>-4966.4799999999996</v>
      </c>
      <c r="J705" s="7">
        <v>-4137.13</v>
      </c>
      <c r="K705" s="7">
        <v>-3307.78</v>
      </c>
      <c r="L705" s="7">
        <v>-2006.41</v>
      </c>
      <c r="M705" s="7">
        <v>-1177.06</v>
      </c>
      <c r="N705" s="7">
        <v>-347.71</v>
      </c>
      <c r="O705" s="7">
        <v>-347.71</v>
      </c>
    </row>
    <row r="706" spans="1:15" x14ac:dyDescent="0.2">
      <c r="A706" s="3">
        <v>243055</v>
      </c>
      <c r="B706" s="6" t="s">
        <v>607</v>
      </c>
      <c r="C706" s="7">
        <v>0</v>
      </c>
      <c r="D706" s="7">
        <v>0</v>
      </c>
      <c r="E706" s="7">
        <v>0</v>
      </c>
      <c r="F706" s="7">
        <v>0</v>
      </c>
      <c r="G706" s="7">
        <v>0</v>
      </c>
      <c r="H706" s="7">
        <v>0</v>
      </c>
      <c r="I706" s="7">
        <v>0</v>
      </c>
      <c r="J706" s="7">
        <v>0</v>
      </c>
      <c r="K706" s="7">
        <v>0</v>
      </c>
      <c r="L706" s="7">
        <v>0</v>
      </c>
      <c r="M706" s="7">
        <v>0</v>
      </c>
      <c r="N706" s="7">
        <v>0</v>
      </c>
      <c r="O706" s="7">
        <v>0</v>
      </c>
    </row>
    <row r="707" spans="1:15" x14ac:dyDescent="0.2">
      <c r="A707" s="3">
        <v>243056</v>
      </c>
      <c r="B707" s="6" t="s">
        <v>608</v>
      </c>
      <c r="C707" s="7">
        <v>-744.36</v>
      </c>
      <c r="D707" s="7">
        <v>-744.36</v>
      </c>
      <c r="E707" s="7">
        <v>-744.36</v>
      </c>
      <c r="F707" s="7">
        <v>0</v>
      </c>
      <c r="G707" s="7">
        <v>0</v>
      </c>
      <c r="H707" s="7">
        <v>0</v>
      </c>
      <c r="I707" s="7">
        <v>0</v>
      </c>
      <c r="J707" s="7">
        <v>0</v>
      </c>
      <c r="K707" s="7">
        <v>0</v>
      </c>
      <c r="L707" s="7">
        <v>0</v>
      </c>
      <c r="M707" s="7">
        <v>0</v>
      </c>
      <c r="N707" s="7">
        <v>0</v>
      </c>
      <c r="O707" s="7">
        <v>0</v>
      </c>
    </row>
    <row r="708" spans="1:15" x14ac:dyDescent="0.2">
      <c r="A708" s="3">
        <v>243057</v>
      </c>
      <c r="B708" s="6" t="s">
        <v>609</v>
      </c>
      <c r="C708" s="7">
        <v>-21917.51</v>
      </c>
      <c r="D708" s="7">
        <v>-21917.51</v>
      </c>
      <c r="E708" s="7">
        <v>-18641.79</v>
      </c>
      <c r="F708" s="7">
        <v>-18507.43</v>
      </c>
      <c r="G708" s="7">
        <v>-16869.57</v>
      </c>
      <c r="H708" s="7">
        <v>-15231.71</v>
      </c>
      <c r="I708" s="7">
        <v>-13083.74</v>
      </c>
      <c r="J708" s="7">
        <v>-11445.88</v>
      </c>
      <c r="K708" s="7">
        <v>-9808.02</v>
      </c>
      <c r="L708" s="7">
        <v>-7550.85</v>
      </c>
      <c r="M708" s="7">
        <v>-5912.99</v>
      </c>
      <c r="N708" s="7">
        <v>-4275.13</v>
      </c>
      <c r="O708" s="7">
        <v>-2637.27</v>
      </c>
    </row>
    <row r="709" spans="1:15" x14ac:dyDescent="0.2">
      <c r="A709" s="3">
        <v>243058</v>
      </c>
      <c r="B709" s="6" t="s">
        <v>610</v>
      </c>
      <c r="C709" s="7">
        <v>-15799.36</v>
      </c>
      <c r="D709" s="7">
        <v>-15799.36</v>
      </c>
      <c r="E709" s="7">
        <v>-11690.46</v>
      </c>
      <c r="F709" s="7">
        <v>-9118.09</v>
      </c>
      <c r="G709" s="7">
        <v>-7063.64</v>
      </c>
      <c r="H709" s="7">
        <v>-5009.1899999999996</v>
      </c>
      <c r="I709" s="7">
        <v>-2302.29</v>
      </c>
      <c r="J709" s="7">
        <v>-247.84</v>
      </c>
      <c r="K709" s="7">
        <v>-247.84</v>
      </c>
      <c r="L709" s="7">
        <v>0</v>
      </c>
      <c r="M709" s="7">
        <v>0</v>
      </c>
      <c r="N709" s="7">
        <v>0</v>
      </c>
      <c r="O709" s="7">
        <v>0</v>
      </c>
    </row>
    <row r="710" spans="1:15" x14ac:dyDescent="0.2">
      <c r="A710" s="3">
        <v>243059</v>
      </c>
      <c r="B710" s="6" t="s">
        <v>611</v>
      </c>
      <c r="C710" s="7">
        <v>-20302.32</v>
      </c>
      <c r="D710" s="7">
        <v>-20302.32</v>
      </c>
      <c r="E710" s="7">
        <v>-17081</v>
      </c>
      <c r="F710" s="7">
        <v>-20711.080000000002</v>
      </c>
      <c r="G710" s="7">
        <v>-19100.419999999998</v>
      </c>
      <c r="H710" s="7">
        <v>-17489.759999999998</v>
      </c>
      <c r="I710" s="7">
        <v>-21128.06</v>
      </c>
      <c r="J710" s="7">
        <v>-19517.400000000001</v>
      </c>
      <c r="K710" s="7">
        <v>-17906.740000000002</v>
      </c>
      <c r="L710" s="7">
        <v>-21553.45</v>
      </c>
      <c r="M710" s="7">
        <v>-19942.79</v>
      </c>
      <c r="N710" s="7">
        <v>-18332.13</v>
      </c>
      <c r="O710" s="7">
        <v>-16721.47</v>
      </c>
    </row>
    <row r="711" spans="1:15" x14ac:dyDescent="0.2">
      <c r="A711" s="3">
        <v>243060</v>
      </c>
      <c r="B711" s="6" t="s">
        <v>612</v>
      </c>
      <c r="C711" s="7">
        <v>-72541.22</v>
      </c>
      <c r="D711" s="7">
        <v>-72541.22</v>
      </c>
      <c r="E711" s="7">
        <v>-58331.08</v>
      </c>
      <c r="F711" s="7">
        <v>-51444.66</v>
      </c>
      <c r="G711" s="7">
        <v>-44339.59</v>
      </c>
      <c r="H711" s="7">
        <v>-37234.519999999997</v>
      </c>
      <c r="I711" s="7">
        <v>-29923.35</v>
      </c>
      <c r="J711" s="7">
        <v>-22818.28</v>
      </c>
      <c r="K711" s="7">
        <v>-15713.21</v>
      </c>
      <c r="L711" s="7">
        <v>-7968.75</v>
      </c>
      <c r="M711" s="7">
        <v>-7968.75</v>
      </c>
      <c r="N711" s="7">
        <v>-7968.75</v>
      </c>
      <c r="O711" s="7">
        <v>-7968.75</v>
      </c>
    </row>
    <row r="712" spans="1:15" x14ac:dyDescent="0.2">
      <c r="A712" s="3">
        <v>243061</v>
      </c>
      <c r="B712" s="6" t="s">
        <v>613</v>
      </c>
      <c r="C712" s="7">
        <v>-16027.23</v>
      </c>
      <c r="D712" s="7">
        <v>-16027.23</v>
      </c>
      <c r="E712" s="7">
        <v>-13191.07</v>
      </c>
      <c r="F712" s="7">
        <v>-16349.92</v>
      </c>
      <c r="G712" s="7">
        <v>-14931.84</v>
      </c>
      <c r="H712" s="7">
        <v>-13513.76</v>
      </c>
      <c r="I712" s="7">
        <v>-16679.099999999999</v>
      </c>
      <c r="J712" s="7">
        <v>-15261.02</v>
      </c>
      <c r="K712" s="7">
        <v>-13842.94</v>
      </c>
      <c r="L712" s="7">
        <v>-17014.91</v>
      </c>
      <c r="M712" s="7">
        <v>-15596.83</v>
      </c>
      <c r="N712" s="7">
        <v>-14178.75</v>
      </c>
      <c r="O712" s="7">
        <v>-12760.67</v>
      </c>
    </row>
    <row r="713" spans="1:15" x14ac:dyDescent="0.2">
      <c r="A713" s="3">
        <v>243062</v>
      </c>
      <c r="B713" s="6" t="s">
        <v>614</v>
      </c>
      <c r="C713" s="7">
        <v>-25167.96</v>
      </c>
      <c r="D713" s="7">
        <v>-25167.96</v>
      </c>
      <c r="E713" s="7">
        <v>-21208.42</v>
      </c>
      <c r="F713" s="7">
        <v>-25674.68</v>
      </c>
      <c r="G713" s="7">
        <v>-23694.91</v>
      </c>
      <c r="H713" s="7">
        <v>-21715.14</v>
      </c>
      <c r="I713" s="7">
        <v>-19446.64</v>
      </c>
      <c r="J713" s="7">
        <v>-17466.87</v>
      </c>
      <c r="K713" s="7">
        <v>-15487.1</v>
      </c>
      <c r="L713" s="7">
        <v>-13093.2</v>
      </c>
      <c r="M713" s="7">
        <v>-11113.43</v>
      </c>
      <c r="N713" s="7">
        <v>-9133.66</v>
      </c>
      <c r="O713" s="7">
        <v>-7153.89</v>
      </c>
    </row>
    <row r="714" spans="1:15" x14ac:dyDescent="0.2">
      <c r="A714" s="3">
        <v>243063</v>
      </c>
      <c r="B714" s="6" t="s">
        <v>615</v>
      </c>
      <c r="C714" s="7">
        <v>-6518.87</v>
      </c>
      <c r="D714" s="7">
        <v>-6518.87</v>
      </c>
      <c r="E714" s="7">
        <v>-5486.45</v>
      </c>
      <c r="F714" s="7">
        <v>-6650.12</v>
      </c>
      <c r="G714" s="7">
        <v>-6133.91</v>
      </c>
      <c r="H714" s="7">
        <v>-5617.7</v>
      </c>
      <c r="I714" s="7">
        <v>-5615.45</v>
      </c>
      <c r="J714" s="7">
        <v>-5099.24</v>
      </c>
      <c r="K714" s="7">
        <v>-4583.03</v>
      </c>
      <c r="L714" s="7">
        <v>-3969.81</v>
      </c>
      <c r="M714" s="7">
        <v>-3453.6</v>
      </c>
      <c r="N714" s="7">
        <v>-2937.39</v>
      </c>
      <c r="O714" s="7">
        <v>-2421.1799999999998</v>
      </c>
    </row>
    <row r="715" spans="1:15" x14ac:dyDescent="0.2">
      <c r="A715" s="3">
        <v>243064</v>
      </c>
      <c r="B715" s="6" t="s">
        <v>616</v>
      </c>
      <c r="C715" s="7">
        <v>-32511.72</v>
      </c>
      <c r="D715" s="7">
        <v>-32511.72</v>
      </c>
      <c r="E715" s="7">
        <v>-27328.400000000001</v>
      </c>
      <c r="F715" s="7">
        <v>-33166.300000000003</v>
      </c>
      <c r="G715" s="7">
        <v>-30574.639999999999</v>
      </c>
      <c r="H715" s="7">
        <v>-27982.98</v>
      </c>
      <c r="I715" s="7">
        <v>-30910.37</v>
      </c>
      <c r="J715" s="7">
        <v>-28318.71</v>
      </c>
      <c r="K715" s="7">
        <v>-25727.05</v>
      </c>
      <c r="L715" s="7">
        <v>-22703.07</v>
      </c>
      <c r="M715" s="7">
        <v>-20111.41</v>
      </c>
      <c r="N715" s="7">
        <v>-17519.75</v>
      </c>
      <c r="O715" s="7">
        <v>-14928.09</v>
      </c>
    </row>
    <row r="716" spans="1:15" x14ac:dyDescent="0.2">
      <c r="A716" s="3">
        <v>243065</v>
      </c>
      <c r="B716" s="6" t="s">
        <v>617</v>
      </c>
      <c r="C716" s="7">
        <v>3890.2</v>
      </c>
      <c r="D716" s="7">
        <v>3890.2</v>
      </c>
      <c r="E716" s="7">
        <v>3890.2</v>
      </c>
      <c r="F716" s="7">
        <v>2329.15</v>
      </c>
      <c r="G716" s="7">
        <v>2329.15</v>
      </c>
      <c r="H716" s="7">
        <v>2329.15</v>
      </c>
      <c r="I716" s="7">
        <v>765.93</v>
      </c>
      <c r="J716" s="7">
        <v>765.93</v>
      </c>
      <c r="K716" s="7">
        <v>765.93</v>
      </c>
      <c r="L716" s="7">
        <v>173.07</v>
      </c>
      <c r="M716" s="7">
        <v>173.07</v>
      </c>
      <c r="N716" s="7">
        <v>173.07</v>
      </c>
      <c r="O716" s="7">
        <v>173.07</v>
      </c>
    </row>
    <row r="717" spans="1:15" x14ac:dyDescent="0.2">
      <c r="A717" s="3">
        <v>243066</v>
      </c>
      <c r="B717" s="6" t="s">
        <v>618</v>
      </c>
      <c r="C717" s="7">
        <v>27095.38</v>
      </c>
      <c r="D717" s="7">
        <v>27095.38</v>
      </c>
      <c r="E717" s="7">
        <v>27095.38</v>
      </c>
      <c r="F717" s="7">
        <v>22935.18</v>
      </c>
      <c r="G717" s="7">
        <v>22935.18</v>
      </c>
      <c r="H717" s="7">
        <v>22935.18</v>
      </c>
      <c r="I717" s="7">
        <v>18769.64</v>
      </c>
      <c r="J717" s="7">
        <v>18769.64</v>
      </c>
      <c r="K717" s="7">
        <v>18769.64</v>
      </c>
      <c r="L717" s="7">
        <v>14598.67</v>
      </c>
      <c r="M717" s="7">
        <v>14598.67</v>
      </c>
      <c r="N717" s="7">
        <v>14598.67</v>
      </c>
      <c r="O717" s="7">
        <v>14598.67</v>
      </c>
    </row>
    <row r="718" spans="1:15" x14ac:dyDescent="0.2">
      <c r="A718" s="3">
        <v>243067</v>
      </c>
      <c r="B718" s="6" t="s">
        <v>619</v>
      </c>
      <c r="C718" s="7">
        <v>6172.01</v>
      </c>
      <c r="D718" s="7">
        <v>6172.01</v>
      </c>
      <c r="E718" s="7">
        <v>6172.01</v>
      </c>
      <c r="F718" s="7">
        <v>4560.59</v>
      </c>
      <c r="G718" s="7">
        <v>4560.59</v>
      </c>
      <c r="H718" s="7">
        <v>4560.59</v>
      </c>
      <c r="I718" s="7">
        <v>2946.99</v>
      </c>
      <c r="J718" s="7">
        <v>2946.99</v>
      </c>
      <c r="K718" s="7">
        <v>2946.99</v>
      </c>
      <c r="L718" s="7">
        <v>1331.18</v>
      </c>
      <c r="M718" s="7">
        <v>1331.18</v>
      </c>
      <c r="N718" s="7">
        <v>1331.18</v>
      </c>
      <c r="O718" s="7">
        <v>1331.18</v>
      </c>
    </row>
    <row r="719" spans="1:15" x14ac:dyDescent="0.2">
      <c r="A719" s="3">
        <v>243068</v>
      </c>
      <c r="B719" s="6" t="s">
        <v>620</v>
      </c>
      <c r="C719" s="7">
        <v>15988.36</v>
      </c>
      <c r="D719" s="7">
        <v>15988.36</v>
      </c>
      <c r="E719" s="7">
        <v>15988.36</v>
      </c>
      <c r="F719" s="7">
        <v>13953.57</v>
      </c>
      <c r="G719" s="7">
        <v>13953.57</v>
      </c>
      <c r="H719" s="7">
        <v>13953.57</v>
      </c>
      <c r="I719" s="7">
        <v>11916.24</v>
      </c>
      <c r="J719" s="7">
        <v>11916.24</v>
      </c>
      <c r="K719" s="7">
        <v>11916.24</v>
      </c>
      <c r="L719" s="7">
        <v>9876.31</v>
      </c>
      <c r="M719" s="7">
        <v>9876.31</v>
      </c>
      <c r="N719" s="7">
        <v>9876.31</v>
      </c>
      <c r="O719" s="7">
        <v>9876.31</v>
      </c>
    </row>
    <row r="720" spans="1:15" x14ac:dyDescent="0.2">
      <c r="A720" s="3">
        <v>243069</v>
      </c>
      <c r="B720" s="6" t="s">
        <v>621</v>
      </c>
      <c r="C720" s="7">
        <v>34686.449999999997</v>
      </c>
      <c r="D720" s="7">
        <v>34686.449999999997</v>
      </c>
      <c r="E720" s="7">
        <v>34686.449999999997</v>
      </c>
      <c r="F720" s="7">
        <v>30620.27</v>
      </c>
      <c r="G720" s="7">
        <v>30620.27</v>
      </c>
      <c r="H720" s="7">
        <v>30620.27</v>
      </c>
      <c r="I720" s="7">
        <v>26549.07</v>
      </c>
      <c r="J720" s="7">
        <v>26549.07</v>
      </c>
      <c r="K720" s="7">
        <v>26549.07</v>
      </c>
      <c r="L720" s="7">
        <v>22472.75</v>
      </c>
      <c r="M720" s="7">
        <v>22472.75</v>
      </c>
      <c r="N720" s="7">
        <v>22472.75</v>
      </c>
      <c r="O720" s="7">
        <v>22472.75</v>
      </c>
    </row>
    <row r="721" spans="1:15" x14ac:dyDescent="0.2">
      <c r="A721" s="3">
        <v>243070</v>
      </c>
      <c r="B721" s="6" t="s">
        <v>622</v>
      </c>
      <c r="C721" s="7">
        <v>17809.07</v>
      </c>
      <c r="D721" s="7">
        <v>17809.07</v>
      </c>
      <c r="E721" s="7">
        <v>17809.07</v>
      </c>
      <c r="F721" s="7">
        <v>13851.55</v>
      </c>
      <c r="G721" s="7">
        <v>13851.55</v>
      </c>
      <c r="H721" s="7">
        <v>13851.55</v>
      </c>
      <c r="I721" s="7">
        <v>9888.77</v>
      </c>
      <c r="J721" s="7">
        <v>9888.77</v>
      </c>
      <c r="K721" s="7">
        <v>9888.77</v>
      </c>
      <c r="L721" s="7">
        <v>5920.61</v>
      </c>
      <c r="M721" s="7">
        <v>5920.61</v>
      </c>
      <c r="N721" s="7">
        <v>5920.61</v>
      </c>
      <c r="O721" s="7">
        <v>5920.61</v>
      </c>
    </row>
    <row r="722" spans="1:15" x14ac:dyDescent="0.2">
      <c r="A722" s="3">
        <v>243071</v>
      </c>
      <c r="B722" s="6" t="s">
        <v>623</v>
      </c>
      <c r="C722" s="7">
        <v>13822.96</v>
      </c>
      <c r="D722" s="7">
        <v>13822.96</v>
      </c>
      <c r="E722" s="7">
        <v>13822.96</v>
      </c>
      <c r="F722" s="7">
        <v>10751.23</v>
      </c>
      <c r="G722" s="7">
        <v>10751.23</v>
      </c>
      <c r="H722" s="7">
        <v>10751.23</v>
      </c>
      <c r="I722" s="7">
        <v>7675.42</v>
      </c>
      <c r="J722" s="7">
        <v>7675.42</v>
      </c>
      <c r="K722" s="7">
        <v>7675.42</v>
      </c>
      <c r="L722" s="7">
        <v>4595.43</v>
      </c>
      <c r="M722" s="7">
        <v>4595.43</v>
      </c>
      <c r="N722" s="7">
        <v>4595.43</v>
      </c>
      <c r="O722" s="7">
        <v>4595.43</v>
      </c>
    </row>
    <row r="723" spans="1:15" x14ac:dyDescent="0.2">
      <c r="A723" s="3">
        <v>243072</v>
      </c>
      <c r="B723" s="6" t="s">
        <v>624</v>
      </c>
      <c r="C723" s="7">
        <v>5375.25</v>
      </c>
      <c r="D723" s="7">
        <v>5375.25</v>
      </c>
      <c r="E723" s="7">
        <v>5375.25</v>
      </c>
      <c r="F723" s="7">
        <v>4831.08</v>
      </c>
      <c r="G723" s="7">
        <v>4831.08</v>
      </c>
      <c r="H723" s="7">
        <v>4831.08</v>
      </c>
      <c r="I723" s="7">
        <v>4286.25</v>
      </c>
      <c r="J723" s="7">
        <v>4286.25</v>
      </c>
      <c r="K723" s="7">
        <v>4286.25</v>
      </c>
      <c r="L723" s="7">
        <v>3740.75</v>
      </c>
      <c r="M723" s="7">
        <v>3740.75</v>
      </c>
      <c r="N723" s="7">
        <v>3740.75</v>
      </c>
      <c r="O723" s="7">
        <v>3740.75</v>
      </c>
    </row>
    <row r="724" spans="1:15" x14ac:dyDescent="0.2">
      <c r="A724" s="3">
        <v>243073</v>
      </c>
      <c r="B724" s="6" t="s">
        <v>625</v>
      </c>
      <c r="C724" s="7">
        <v>142606.76999999999</v>
      </c>
      <c r="D724" s="7">
        <v>142606.76999999999</v>
      </c>
      <c r="E724" s="7">
        <v>142606.76999999999</v>
      </c>
      <c r="F724" s="7">
        <v>120711.03999999999</v>
      </c>
      <c r="G724" s="7">
        <v>120711.03999999999</v>
      </c>
      <c r="H724" s="7">
        <v>120711.03999999999</v>
      </c>
      <c r="I724" s="7">
        <v>98787.24</v>
      </c>
      <c r="J724" s="7">
        <v>98787.24</v>
      </c>
      <c r="K724" s="7">
        <v>98787.24</v>
      </c>
      <c r="L724" s="7">
        <v>76834.820000000007</v>
      </c>
      <c r="M724" s="7">
        <v>76834.820000000007</v>
      </c>
      <c r="N724" s="7">
        <v>76834.820000000007</v>
      </c>
      <c r="O724" s="7">
        <v>76834.820000000007</v>
      </c>
    </row>
    <row r="725" spans="1:15" x14ac:dyDescent="0.2">
      <c r="A725" s="3">
        <v>243075</v>
      </c>
      <c r="B725" s="6" t="s">
        <v>626</v>
      </c>
      <c r="C725" s="7">
        <v>9897.83</v>
      </c>
      <c r="D725" s="7">
        <v>9897.83</v>
      </c>
      <c r="E725" s="7">
        <v>9897.83</v>
      </c>
      <c r="F725" s="7">
        <v>8452.67</v>
      </c>
      <c r="G725" s="7">
        <v>8452.67</v>
      </c>
      <c r="H725" s="7">
        <v>8452.67</v>
      </c>
      <c r="I725" s="7">
        <v>7005.67</v>
      </c>
      <c r="J725" s="7">
        <v>7005.67</v>
      </c>
      <c r="K725" s="7">
        <v>7005.67</v>
      </c>
      <c r="L725" s="7">
        <v>5556.78</v>
      </c>
      <c r="M725" s="7">
        <v>5556.78</v>
      </c>
      <c r="N725" s="7">
        <v>5556.78</v>
      </c>
      <c r="O725" s="7">
        <v>5556.78</v>
      </c>
    </row>
    <row r="726" spans="1:15" x14ac:dyDescent="0.2">
      <c r="A726" s="3">
        <v>243077</v>
      </c>
      <c r="B726" s="6" t="s">
        <v>627</v>
      </c>
      <c r="C726" s="7">
        <v>17492.11</v>
      </c>
      <c r="D726" s="7">
        <v>17492.11</v>
      </c>
      <c r="E726" s="7">
        <v>17492.11</v>
      </c>
      <c r="F726" s="7">
        <v>15057.58</v>
      </c>
      <c r="G726" s="7">
        <v>15057.58</v>
      </c>
      <c r="H726" s="7">
        <v>15057.58</v>
      </c>
      <c r="I726" s="7">
        <v>12619.96</v>
      </c>
      <c r="J726" s="7">
        <v>12619.96</v>
      </c>
      <c r="K726" s="7">
        <v>12619.96</v>
      </c>
      <c r="L726" s="7">
        <v>10179.209999999999</v>
      </c>
      <c r="M726" s="7">
        <v>10179.209999999999</v>
      </c>
      <c r="N726" s="7">
        <v>10179.209999999999</v>
      </c>
      <c r="O726" s="7">
        <v>10179.209999999999</v>
      </c>
    </row>
    <row r="727" spans="1:15" x14ac:dyDescent="0.2">
      <c r="A727" s="3">
        <v>243078</v>
      </c>
      <c r="B727" s="6" t="s">
        <v>628</v>
      </c>
      <c r="C727" s="7">
        <v>217434.81</v>
      </c>
      <c r="D727" s="7">
        <v>217434.81</v>
      </c>
      <c r="E727" s="7">
        <v>217434.81</v>
      </c>
      <c r="F727" s="7">
        <v>188525.18</v>
      </c>
      <c r="G727" s="7">
        <v>188525.18</v>
      </c>
      <c r="H727" s="7">
        <v>188525.18</v>
      </c>
      <c r="I727" s="7">
        <v>159579.18</v>
      </c>
      <c r="J727" s="7">
        <v>159579.18</v>
      </c>
      <c r="K727" s="7">
        <v>159579.18</v>
      </c>
      <c r="L727" s="7">
        <v>130596.07</v>
      </c>
      <c r="M727" s="7">
        <v>130596.07</v>
      </c>
      <c r="N727" s="7">
        <v>130596.07</v>
      </c>
      <c r="O727" s="7">
        <v>130596.07</v>
      </c>
    </row>
    <row r="728" spans="1:15" x14ac:dyDescent="0.2">
      <c r="A728" s="3">
        <v>243079</v>
      </c>
      <c r="B728" s="6" t="s">
        <v>629</v>
      </c>
      <c r="C728" s="7">
        <v>14170.07</v>
      </c>
      <c r="D728" s="7">
        <v>14170.07</v>
      </c>
      <c r="E728" s="7">
        <v>14170.07</v>
      </c>
      <c r="F728" s="7">
        <v>12821.12</v>
      </c>
      <c r="G728" s="7">
        <v>12821.12</v>
      </c>
      <c r="H728" s="7">
        <v>12821.12</v>
      </c>
      <c r="I728" s="7">
        <v>11606.1</v>
      </c>
      <c r="J728" s="7">
        <v>11606.1</v>
      </c>
      <c r="K728" s="7">
        <v>11606.1</v>
      </c>
      <c r="L728" s="7">
        <v>10389.629999999999</v>
      </c>
      <c r="M728" s="7">
        <v>10389.629999999999</v>
      </c>
      <c r="N728" s="7">
        <v>10389.629999999999</v>
      </c>
      <c r="O728" s="7">
        <v>10389.629999999999</v>
      </c>
    </row>
    <row r="729" spans="1:15" x14ac:dyDescent="0.2">
      <c r="A729" s="3">
        <v>243080</v>
      </c>
      <c r="B729" s="6" t="s">
        <v>630</v>
      </c>
      <c r="C729" s="7">
        <v>0</v>
      </c>
      <c r="D729" s="7">
        <v>0</v>
      </c>
      <c r="E729" s="7">
        <v>0</v>
      </c>
      <c r="F729" s="7">
        <v>6633.83</v>
      </c>
      <c r="G729" s="7">
        <v>6633.83</v>
      </c>
      <c r="H729" s="7">
        <v>6633.83</v>
      </c>
      <c r="I729" s="7">
        <v>6042.95</v>
      </c>
      <c r="J729" s="7">
        <v>6042.95</v>
      </c>
      <c r="K729" s="7">
        <v>6042.95</v>
      </c>
      <c r="L729" s="7">
        <v>5451.37</v>
      </c>
      <c r="M729" s="7">
        <v>5451.37</v>
      </c>
      <c r="N729" s="7">
        <v>5451.37</v>
      </c>
      <c r="O729" s="7">
        <v>5451.37</v>
      </c>
    </row>
    <row r="730" spans="1:15" x14ac:dyDescent="0.2">
      <c r="A730" s="3">
        <v>243081</v>
      </c>
      <c r="B730" s="6" t="s">
        <v>631</v>
      </c>
      <c r="C730" s="7">
        <v>0</v>
      </c>
      <c r="D730" s="7">
        <v>0</v>
      </c>
      <c r="E730" s="7">
        <v>0</v>
      </c>
      <c r="F730" s="7">
        <v>23113.14</v>
      </c>
      <c r="G730" s="7">
        <v>23113.14</v>
      </c>
      <c r="H730" s="7">
        <v>23113.14</v>
      </c>
      <c r="I730" s="7">
        <v>7627.19</v>
      </c>
      <c r="J730" s="7">
        <v>7627.19</v>
      </c>
      <c r="K730" s="7">
        <v>7627.19</v>
      </c>
      <c r="L730" s="7">
        <v>6392.46</v>
      </c>
      <c r="M730" s="7">
        <v>6392.46</v>
      </c>
      <c r="N730" s="7">
        <v>6392.46</v>
      </c>
      <c r="O730" s="7">
        <v>6392.46</v>
      </c>
    </row>
    <row r="731" spans="1:15" x14ac:dyDescent="0.2">
      <c r="A731" s="3">
        <v>243082</v>
      </c>
      <c r="B731" s="6" t="s">
        <v>632</v>
      </c>
      <c r="C731" s="7">
        <v>0</v>
      </c>
      <c r="D731" s="7">
        <v>0</v>
      </c>
      <c r="E731" s="7">
        <v>0</v>
      </c>
      <c r="F731" s="7">
        <v>0</v>
      </c>
      <c r="G731" s="7">
        <v>0</v>
      </c>
      <c r="H731" s="7">
        <v>0</v>
      </c>
      <c r="I731" s="7">
        <v>0</v>
      </c>
      <c r="J731" s="7">
        <v>0</v>
      </c>
      <c r="K731" s="7">
        <v>0</v>
      </c>
      <c r="L731" s="7">
        <v>8406.39</v>
      </c>
      <c r="M731" s="7">
        <v>8406.39</v>
      </c>
      <c r="N731" s="7">
        <v>8406.39</v>
      </c>
      <c r="O731" s="7">
        <v>8406.39</v>
      </c>
    </row>
    <row r="732" spans="1:15" x14ac:dyDescent="0.2">
      <c r="A732" s="3">
        <v>243083</v>
      </c>
      <c r="B732" s="6" t="s">
        <v>633</v>
      </c>
      <c r="C732" s="7">
        <v>0</v>
      </c>
      <c r="D732" s="7">
        <v>0</v>
      </c>
      <c r="E732" s="7">
        <v>0</v>
      </c>
      <c r="F732" s="7">
        <v>0</v>
      </c>
      <c r="G732" s="7">
        <v>0</v>
      </c>
      <c r="H732" s="7">
        <v>0</v>
      </c>
      <c r="I732" s="7">
        <v>0</v>
      </c>
      <c r="J732" s="7">
        <v>0</v>
      </c>
      <c r="K732" s="7">
        <v>0</v>
      </c>
      <c r="L732" s="7">
        <v>188266.93</v>
      </c>
      <c r="M732" s="7">
        <v>188266.93</v>
      </c>
      <c r="N732" s="7">
        <v>188266.93</v>
      </c>
      <c r="O732" s="7">
        <v>188266.93</v>
      </c>
    </row>
    <row r="733" spans="1:15" x14ac:dyDescent="0.2">
      <c r="A733" s="3">
        <v>228100</v>
      </c>
      <c r="B733" s="6" t="s">
        <v>634</v>
      </c>
      <c r="C733" s="7">
        <v>-1640542</v>
      </c>
      <c r="D733" s="7">
        <v>-1640542</v>
      </c>
      <c r="E733" s="7">
        <v>-1640542</v>
      </c>
      <c r="F733" s="7">
        <v>-1640542</v>
      </c>
      <c r="G733" s="7">
        <v>-1640542</v>
      </c>
      <c r="H733" s="7">
        <v>-1640542</v>
      </c>
      <c r="I733" s="7">
        <v>-1640542</v>
      </c>
      <c r="J733" s="7">
        <v>-1640542</v>
      </c>
      <c r="K733" s="7">
        <v>-1640542</v>
      </c>
      <c r="L733" s="7">
        <v>-1640542</v>
      </c>
      <c r="M733" s="7">
        <v>-1640542</v>
      </c>
      <c r="N733" s="7">
        <v>-1640542</v>
      </c>
      <c r="O733" s="7">
        <v>-1640542</v>
      </c>
    </row>
    <row r="734" spans="1:15" x14ac:dyDescent="0.2">
      <c r="A734" s="3">
        <v>228106</v>
      </c>
      <c r="B734" s="6" t="s">
        <v>635</v>
      </c>
      <c r="C734" s="7">
        <v>-2109150</v>
      </c>
      <c r="D734" s="7">
        <v>-2109150</v>
      </c>
      <c r="E734" s="7">
        <v>-2109150</v>
      </c>
      <c r="F734" s="7">
        <v>-2109150</v>
      </c>
      <c r="G734" s="7">
        <v>-2109150</v>
      </c>
      <c r="H734" s="7">
        <v>-2109150</v>
      </c>
      <c r="I734" s="7">
        <v>-2109150</v>
      </c>
      <c r="J734" s="7">
        <v>-2109150</v>
      </c>
      <c r="K734" s="7">
        <v>-2109150</v>
      </c>
      <c r="L734" s="7">
        <v>-2109150</v>
      </c>
      <c r="M734" s="7">
        <v>-2109150</v>
      </c>
      <c r="N734" s="7">
        <v>-2109150</v>
      </c>
      <c r="O734" s="7">
        <v>-2109150</v>
      </c>
    </row>
    <row r="735" spans="1:15" x14ac:dyDescent="0.2">
      <c r="A735" s="3">
        <v>229100</v>
      </c>
      <c r="B735" s="6" t="s">
        <v>636</v>
      </c>
      <c r="C735" s="7">
        <v>0</v>
      </c>
      <c r="D735" s="7">
        <v>0</v>
      </c>
      <c r="E735" s="7">
        <v>0</v>
      </c>
      <c r="F735" s="7">
        <v>0</v>
      </c>
      <c r="G735" s="7">
        <v>0</v>
      </c>
      <c r="H735" s="7">
        <v>0</v>
      </c>
      <c r="I735" s="7">
        <v>0</v>
      </c>
      <c r="J735" s="7">
        <v>0</v>
      </c>
      <c r="K735" s="7">
        <v>0</v>
      </c>
      <c r="L735" s="7">
        <v>0</v>
      </c>
      <c r="M735" s="7">
        <v>0</v>
      </c>
      <c r="N735" s="7">
        <v>0</v>
      </c>
      <c r="O735" s="7">
        <v>0</v>
      </c>
    </row>
    <row r="736" spans="1:15" x14ac:dyDescent="0.2">
      <c r="A736" s="3">
        <v>232132</v>
      </c>
      <c r="B736" s="6" t="s">
        <v>637</v>
      </c>
      <c r="C736" s="7">
        <v>0</v>
      </c>
      <c r="D736" s="7">
        <v>0</v>
      </c>
      <c r="E736" s="7">
        <v>0</v>
      </c>
      <c r="F736" s="7">
        <v>0</v>
      </c>
      <c r="G736" s="7">
        <v>0</v>
      </c>
      <c r="H736" s="7">
        <v>0</v>
      </c>
      <c r="I736" s="7">
        <v>-5725864.3499999996</v>
      </c>
      <c r="J736" s="7">
        <v>-5725864.3499999996</v>
      </c>
      <c r="K736" s="7">
        <v>-5958199.6600000001</v>
      </c>
      <c r="L736" s="7">
        <v>-4386399.67</v>
      </c>
      <c r="M736" s="7">
        <v>-2594186.7000000002</v>
      </c>
      <c r="N736" s="7">
        <v>0.01</v>
      </c>
      <c r="O736" s="7">
        <v>0.01</v>
      </c>
    </row>
    <row r="737" spans="1:15" x14ac:dyDescent="0.2">
      <c r="A737" s="3">
        <v>232199</v>
      </c>
      <c r="B737" s="6" t="s">
        <v>638</v>
      </c>
      <c r="C737" s="7">
        <v>0</v>
      </c>
      <c r="D737" s="7">
        <v>0</v>
      </c>
      <c r="E737" s="7">
        <v>0</v>
      </c>
      <c r="F737" s="7">
        <v>0</v>
      </c>
      <c r="G737" s="7">
        <v>0</v>
      </c>
      <c r="H737" s="7">
        <v>-17.12</v>
      </c>
      <c r="I737" s="7">
        <v>-104.64</v>
      </c>
      <c r="J737" s="7">
        <v>-104.64</v>
      </c>
      <c r="K737" s="7">
        <v>-104.64</v>
      </c>
      <c r="L737" s="7">
        <v>-104.64</v>
      </c>
      <c r="M737" s="7">
        <v>-104.64</v>
      </c>
      <c r="N737" s="7">
        <v>-437.61</v>
      </c>
      <c r="O737" s="7">
        <v>-437.61</v>
      </c>
    </row>
    <row r="738" spans="1:15" x14ac:dyDescent="0.2">
      <c r="A738" s="3">
        <v>232209</v>
      </c>
      <c r="B738" s="6" t="s">
        <v>638</v>
      </c>
      <c r="C738" s="7">
        <v>0</v>
      </c>
      <c r="D738" s="7">
        <v>0</v>
      </c>
      <c r="E738" s="7">
        <v>0</v>
      </c>
      <c r="F738" s="7">
        <v>0</v>
      </c>
      <c r="G738" s="7">
        <v>0</v>
      </c>
      <c r="H738" s="7">
        <v>0</v>
      </c>
      <c r="I738" s="7">
        <v>0</v>
      </c>
      <c r="J738" s="7">
        <v>0</v>
      </c>
      <c r="K738" s="7">
        <v>0</v>
      </c>
      <c r="L738" s="7">
        <v>0</v>
      </c>
      <c r="M738" s="7">
        <v>0</v>
      </c>
      <c r="N738" s="7">
        <v>0</v>
      </c>
      <c r="O738" s="7">
        <v>0</v>
      </c>
    </row>
    <row r="739" spans="1:15" x14ac:dyDescent="0.2">
      <c r="A739" s="3">
        <v>237999</v>
      </c>
      <c r="B739" s="6" t="s">
        <v>639</v>
      </c>
      <c r="C739" s="7">
        <v>0</v>
      </c>
      <c r="D739" s="7">
        <v>0</v>
      </c>
      <c r="E739" s="7">
        <v>0</v>
      </c>
      <c r="F739" s="7">
        <v>0</v>
      </c>
      <c r="G739" s="7">
        <v>0</v>
      </c>
      <c r="H739" s="7">
        <v>0</v>
      </c>
      <c r="I739" s="7">
        <v>0</v>
      </c>
      <c r="J739" s="7">
        <v>0</v>
      </c>
      <c r="K739" s="7">
        <v>0</v>
      </c>
      <c r="L739" s="7">
        <v>0</v>
      </c>
      <c r="M739" s="7">
        <v>0</v>
      </c>
      <c r="N739" s="7">
        <v>0</v>
      </c>
      <c r="O739" s="7">
        <v>0</v>
      </c>
    </row>
    <row r="740" spans="1:15" x14ac:dyDescent="0.2">
      <c r="A740" s="3">
        <v>242000</v>
      </c>
      <c r="B740" s="6" t="s">
        <v>640</v>
      </c>
      <c r="C740" s="7">
        <v>-14396158</v>
      </c>
      <c r="D740" s="7">
        <v>-14396158</v>
      </c>
      <c r="E740" s="7">
        <v>0</v>
      </c>
      <c r="F740" s="7">
        <v>-16671436</v>
      </c>
      <c r="G740" s="7">
        <v>-16671436</v>
      </c>
      <c r="H740" s="7">
        <v>-16671436</v>
      </c>
      <c r="I740" s="7">
        <v>-13594117</v>
      </c>
      <c r="J740" s="7">
        <v>-13594117</v>
      </c>
      <c r="K740" s="7">
        <v>-13594117</v>
      </c>
      <c r="L740" s="7">
        <v>-13288806</v>
      </c>
      <c r="M740" s="7">
        <v>-13288806</v>
      </c>
      <c r="N740" s="7">
        <v>-13288806</v>
      </c>
      <c r="O740" s="7">
        <v>-13288806</v>
      </c>
    </row>
    <row r="741" spans="1:15" x14ac:dyDescent="0.2">
      <c r="A741" s="3">
        <v>242003</v>
      </c>
      <c r="B741" s="6" t="s">
        <v>641</v>
      </c>
      <c r="C741" s="7">
        <v>0</v>
      </c>
      <c r="D741" s="7">
        <v>0</v>
      </c>
      <c r="E741" s="7">
        <v>0</v>
      </c>
      <c r="F741" s="7">
        <v>0</v>
      </c>
      <c r="G741" s="7">
        <v>0</v>
      </c>
      <c r="H741" s="7">
        <v>0</v>
      </c>
      <c r="I741" s="7">
        <v>0</v>
      </c>
      <c r="J741" s="7">
        <v>61868.800000000003</v>
      </c>
      <c r="K741" s="7">
        <v>74882.44</v>
      </c>
      <c r="L741" s="7">
        <v>74807.740000000005</v>
      </c>
      <c r="M741" s="7">
        <v>74834.92</v>
      </c>
      <c r="N741" s="7">
        <v>0</v>
      </c>
      <c r="O741" s="7">
        <v>0</v>
      </c>
    </row>
    <row r="742" spans="1:15" x14ac:dyDescent="0.2">
      <c r="A742" s="3">
        <v>242008</v>
      </c>
      <c r="B742" s="6" t="s">
        <v>642</v>
      </c>
      <c r="C742" s="7">
        <v>-386997.98</v>
      </c>
      <c r="D742" s="7">
        <v>-386997.98</v>
      </c>
      <c r="E742" s="7">
        <v>-386997.98</v>
      </c>
      <c r="F742" s="7">
        <v>-383979.6</v>
      </c>
      <c r="G742" s="7">
        <v>-380961.22</v>
      </c>
      <c r="H742" s="7">
        <v>-377660.1</v>
      </c>
      <c r="I742" s="7">
        <v>-374641.72</v>
      </c>
      <c r="J742" s="7">
        <v>-371623.34</v>
      </c>
      <c r="K742" s="7">
        <v>-368604.48</v>
      </c>
      <c r="L742" s="7">
        <v>-365586.1</v>
      </c>
      <c r="M742" s="7">
        <v>-362567.72</v>
      </c>
      <c r="N742" s="7">
        <v>-359549.34</v>
      </c>
      <c r="O742" s="7">
        <v>-359549.34</v>
      </c>
    </row>
    <row r="743" spans="1:15" x14ac:dyDescent="0.2">
      <c r="A743" s="3">
        <v>242010</v>
      </c>
      <c r="B743" s="6" t="s">
        <v>643</v>
      </c>
      <c r="C743" s="7">
        <v>-192424.7</v>
      </c>
      <c r="D743" s="7">
        <v>-192424.7</v>
      </c>
      <c r="E743" s="7">
        <v>-192424.7</v>
      </c>
      <c r="F743" s="7">
        <v>-514122.07</v>
      </c>
      <c r="G743" s="7">
        <v>-343833.22</v>
      </c>
      <c r="H743" s="7">
        <v>-315421.96000000002</v>
      </c>
      <c r="I743" s="7">
        <v>-401905.59</v>
      </c>
      <c r="J743" s="7">
        <v>-444581</v>
      </c>
      <c r="K743" s="7">
        <v>-391916.94</v>
      </c>
      <c r="L743" s="7">
        <v>-339252.88</v>
      </c>
      <c r="M743" s="7">
        <v>-438820.61</v>
      </c>
      <c r="N743" s="7">
        <v>-470083.12</v>
      </c>
      <c r="O743" s="7">
        <v>-470083.12</v>
      </c>
    </row>
    <row r="744" spans="1:15" x14ac:dyDescent="0.2">
      <c r="A744" s="3">
        <v>242011</v>
      </c>
      <c r="B744" s="6" t="s">
        <v>644</v>
      </c>
      <c r="C744" s="7">
        <v>-305274.59000000003</v>
      </c>
      <c r="D744" s="7">
        <v>-305274.59000000003</v>
      </c>
      <c r="E744" s="7">
        <v>-305274.59000000003</v>
      </c>
      <c r="F744" s="7">
        <v>-300621.12</v>
      </c>
      <c r="G744" s="7">
        <v>-298299.26</v>
      </c>
      <c r="H744" s="7">
        <v>-295977.40000000002</v>
      </c>
      <c r="I744" s="7">
        <v>-293655.53999999998</v>
      </c>
      <c r="J744" s="7">
        <v>-288676.03000000003</v>
      </c>
      <c r="K744" s="7">
        <v>-286354.17</v>
      </c>
      <c r="L744" s="7">
        <v>-284032.31</v>
      </c>
      <c r="M744" s="7">
        <v>-281507.78000000003</v>
      </c>
      <c r="N744" s="7">
        <v>-279077</v>
      </c>
      <c r="O744" s="7">
        <v>-279077</v>
      </c>
    </row>
    <row r="745" spans="1:15" x14ac:dyDescent="0.2">
      <c r="A745" s="3">
        <v>242017</v>
      </c>
      <c r="B745" s="6" t="s">
        <v>645</v>
      </c>
      <c r="C745" s="7">
        <v>-27.96</v>
      </c>
      <c r="D745" s="7">
        <v>-27.96</v>
      </c>
      <c r="E745" s="7">
        <v>-27.96</v>
      </c>
      <c r="F745" s="7">
        <v>-27.96</v>
      </c>
      <c r="G745" s="7">
        <v>-27.96</v>
      </c>
      <c r="H745" s="7">
        <v>-27.96</v>
      </c>
      <c r="I745" s="7">
        <v>-27.96</v>
      </c>
      <c r="J745" s="7">
        <v>-27.96</v>
      </c>
      <c r="K745" s="7">
        <v>-27.96</v>
      </c>
      <c r="L745" s="7">
        <v>-27.96</v>
      </c>
      <c r="M745" s="7">
        <v>-5706.78</v>
      </c>
      <c r="N745" s="7">
        <v>-25.46</v>
      </c>
      <c r="O745" s="7">
        <v>-25.46</v>
      </c>
    </row>
    <row r="746" spans="1:15" x14ac:dyDescent="0.2">
      <c r="A746" s="3">
        <v>242018</v>
      </c>
      <c r="B746" s="6" t="s">
        <v>646</v>
      </c>
      <c r="C746" s="7">
        <v>100846.46</v>
      </c>
      <c r="D746" s="7">
        <v>100846.46</v>
      </c>
      <c r="E746" s="7">
        <v>100846.46</v>
      </c>
      <c r="F746" s="7">
        <v>0</v>
      </c>
      <c r="G746" s="7">
        <v>0</v>
      </c>
      <c r="H746" s="7">
        <v>0</v>
      </c>
      <c r="I746" s="7">
        <v>0</v>
      </c>
      <c r="J746" s="7">
        <v>0</v>
      </c>
      <c r="K746" s="7">
        <v>0</v>
      </c>
      <c r="L746" s="7">
        <v>0</v>
      </c>
      <c r="M746" s="7">
        <v>0</v>
      </c>
      <c r="N746" s="7">
        <v>0</v>
      </c>
      <c r="O746" s="7">
        <v>0</v>
      </c>
    </row>
    <row r="747" spans="1:15" x14ac:dyDescent="0.2">
      <c r="A747" s="3">
        <v>242057</v>
      </c>
      <c r="B747" s="6" t="s">
        <v>647</v>
      </c>
      <c r="C747" s="7">
        <v>-40645.230000000003</v>
      </c>
      <c r="D747" s="7">
        <v>71107.64</v>
      </c>
      <c r="E747" s="7">
        <v>-43677.53</v>
      </c>
      <c r="F747" s="7">
        <v>-39734.19</v>
      </c>
      <c r="G747" s="7">
        <v>-18933.91</v>
      </c>
      <c r="H747" s="7">
        <v>-30026.17</v>
      </c>
      <c r="I747" s="7">
        <v>-41118.43</v>
      </c>
      <c r="J747" s="7">
        <v>-11956.15</v>
      </c>
      <c r="K747" s="7">
        <v>-22956.15</v>
      </c>
      <c r="L747" s="7">
        <v>-33956.15</v>
      </c>
      <c r="M747" s="7">
        <v>-12000</v>
      </c>
      <c r="N747" s="7">
        <v>-24000</v>
      </c>
      <c r="O747" s="7">
        <v>-36000</v>
      </c>
    </row>
    <row r="748" spans="1:15" x14ac:dyDescent="0.2">
      <c r="A748" s="3">
        <v>242064</v>
      </c>
      <c r="B748" s="6" t="s">
        <v>648</v>
      </c>
      <c r="C748" s="7">
        <v>-20114.09</v>
      </c>
      <c r="D748" s="7">
        <v>-45234.09</v>
      </c>
      <c r="E748" s="7">
        <v>-22964.09</v>
      </c>
      <c r="F748" s="7">
        <v>-17714.09</v>
      </c>
      <c r="G748" s="7">
        <v>-8886.66</v>
      </c>
      <c r="H748" s="7">
        <v>-2926.66</v>
      </c>
      <c r="I748" s="7">
        <v>-7183.86</v>
      </c>
      <c r="J748" s="7">
        <v>-29652.66</v>
      </c>
      <c r="K748" s="7">
        <v>-32045.06</v>
      </c>
      <c r="L748" s="7">
        <v>-31695.06</v>
      </c>
      <c r="M748" s="7">
        <v>-18227.060000000001</v>
      </c>
      <c r="N748" s="7">
        <v>-18714.45</v>
      </c>
      <c r="O748" s="7">
        <v>-26434.45</v>
      </c>
    </row>
    <row r="749" spans="1:15" x14ac:dyDescent="0.2">
      <c r="A749" s="3">
        <v>242066</v>
      </c>
      <c r="B749" s="6" t="s">
        <v>649</v>
      </c>
      <c r="C749" s="7">
        <v>20831.37</v>
      </c>
      <c r="D749" s="7">
        <v>-89418.63</v>
      </c>
      <c r="E749" s="7">
        <v>-102618.63</v>
      </c>
      <c r="F749" s="7">
        <v>-126640.79</v>
      </c>
      <c r="G749" s="7">
        <v>-85087.96</v>
      </c>
      <c r="H749" s="7">
        <v>-124667.95</v>
      </c>
      <c r="I749" s="7">
        <v>-122367.95</v>
      </c>
      <c r="J749" s="7">
        <v>-122367.95</v>
      </c>
      <c r="K749" s="7">
        <v>-122367.95</v>
      </c>
      <c r="L749" s="7">
        <v>-55812.95</v>
      </c>
      <c r="M749" s="7">
        <v>-55812.95</v>
      </c>
      <c r="N749" s="7">
        <v>-577.54</v>
      </c>
      <c r="O749" s="7">
        <v>-577.54</v>
      </c>
    </row>
    <row r="750" spans="1:15" x14ac:dyDescent="0.2">
      <c r="A750" s="3">
        <v>242067</v>
      </c>
      <c r="B750" s="6" t="s">
        <v>650</v>
      </c>
      <c r="C750" s="7">
        <v>24.63</v>
      </c>
      <c r="D750" s="7">
        <v>24.63</v>
      </c>
      <c r="E750" s="7">
        <v>24.63</v>
      </c>
      <c r="F750" s="7">
        <v>24.63</v>
      </c>
      <c r="G750" s="7">
        <v>24.63</v>
      </c>
      <c r="H750" s="7">
        <v>24.63</v>
      </c>
      <c r="I750" s="7">
        <v>24.63</v>
      </c>
      <c r="J750" s="7">
        <v>24.63</v>
      </c>
      <c r="K750" s="7">
        <v>24.63</v>
      </c>
      <c r="L750" s="7">
        <v>24.63</v>
      </c>
      <c r="M750" s="7">
        <v>24.63</v>
      </c>
      <c r="N750" s="7">
        <v>24.63</v>
      </c>
      <c r="O750" s="7">
        <v>24.63</v>
      </c>
    </row>
    <row r="751" spans="1:15" x14ac:dyDescent="0.2">
      <c r="A751" s="3">
        <v>242072</v>
      </c>
      <c r="B751" s="6" t="s">
        <v>651</v>
      </c>
      <c r="C751" s="7">
        <v>318.55</v>
      </c>
      <c r="D751" s="7">
        <v>3518.55</v>
      </c>
      <c r="E751" s="7">
        <v>10168.549999999999</v>
      </c>
      <c r="F751" s="7">
        <v>12568.55</v>
      </c>
      <c r="G751" s="7">
        <v>13018.55</v>
      </c>
      <c r="H751" s="7">
        <v>10018.549999999999</v>
      </c>
      <c r="I751" s="7">
        <v>11968.55</v>
      </c>
      <c r="J751" s="7">
        <v>11118.55</v>
      </c>
      <c r="K751" s="7">
        <v>12068.55</v>
      </c>
      <c r="L751" s="7">
        <v>15318.55</v>
      </c>
      <c r="M751" s="7">
        <v>7268.55</v>
      </c>
      <c r="N751" s="7">
        <v>-3034.45</v>
      </c>
      <c r="O751" s="7">
        <v>-18784.45</v>
      </c>
    </row>
    <row r="752" spans="1:15" x14ac:dyDescent="0.2">
      <c r="A752" s="3">
        <v>242073</v>
      </c>
      <c r="B752" s="6" t="s">
        <v>652</v>
      </c>
      <c r="C752" s="7">
        <v>0</v>
      </c>
      <c r="D752" s="7">
        <v>0</v>
      </c>
      <c r="E752" s="7">
        <v>0</v>
      </c>
      <c r="F752" s="7">
        <v>0</v>
      </c>
      <c r="G752" s="7">
        <v>0</v>
      </c>
      <c r="H752" s="7">
        <v>-1738</v>
      </c>
      <c r="I752" s="7">
        <v>-1529.01</v>
      </c>
      <c r="J752" s="7">
        <v>70.989999999999995</v>
      </c>
      <c r="K752" s="7">
        <v>-3329.01</v>
      </c>
      <c r="L752" s="7">
        <v>-1229.01</v>
      </c>
      <c r="M752" s="7">
        <v>-2829.01</v>
      </c>
      <c r="N752" s="7">
        <v>-1529.01</v>
      </c>
      <c r="O752" s="7">
        <v>-2529.0100000000002</v>
      </c>
    </row>
    <row r="753" spans="1:15" x14ac:dyDescent="0.2">
      <c r="A753" s="3">
        <v>242074</v>
      </c>
      <c r="B753" s="6" t="s">
        <v>653</v>
      </c>
      <c r="C753" s="7">
        <v>0</v>
      </c>
      <c r="D753" s="7">
        <v>0</v>
      </c>
      <c r="E753" s="7">
        <v>0</v>
      </c>
      <c r="F753" s="7">
        <v>0</v>
      </c>
      <c r="G753" s="7">
        <v>0</v>
      </c>
      <c r="H753" s="7">
        <v>-7200</v>
      </c>
      <c r="I753" s="7">
        <v>-12200</v>
      </c>
      <c r="J753" s="7">
        <v>-32200</v>
      </c>
      <c r="K753" s="7">
        <v>-42200</v>
      </c>
      <c r="L753" s="7">
        <v>-10000</v>
      </c>
      <c r="M753" s="7">
        <v>-10000</v>
      </c>
      <c r="N753" s="7">
        <v>0</v>
      </c>
      <c r="O753" s="7">
        <v>0</v>
      </c>
    </row>
    <row r="754" spans="1:15" x14ac:dyDescent="0.2">
      <c r="A754" s="3">
        <v>242075</v>
      </c>
      <c r="B754" s="6" t="s">
        <v>654</v>
      </c>
      <c r="C754" s="7">
        <v>-4140</v>
      </c>
      <c r="D754" s="7">
        <v>-4140</v>
      </c>
      <c r="E754" s="7">
        <v>-4140</v>
      </c>
      <c r="F754" s="7">
        <v>-4140</v>
      </c>
      <c r="G754" s="7">
        <v>-5865</v>
      </c>
      <c r="H754" s="7">
        <v>-11960</v>
      </c>
      <c r="I754" s="7">
        <v>-11960</v>
      </c>
      <c r="J754" s="7">
        <v>-230</v>
      </c>
      <c r="K754" s="7">
        <v>-230</v>
      </c>
      <c r="L754" s="7">
        <v>-1610</v>
      </c>
      <c r="M754" s="7">
        <v>-3565</v>
      </c>
      <c r="N754" s="7">
        <v>-3565</v>
      </c>
      <c r="O754" s="7">
        <v>-3565</v>
      </c>
    </row>
    <row r="755" spans="1:15" x14ac:dyDescent="0.2">
      <c r="A755" s="3">
        <v>242091</v>
      </c>
      <c r="B755" s="6" t="s">
        <v>655</v>
      </c>
      <c r="C755" s="7">
        <v>-218578.3</v>
      </c>
      <c r="D755" s="7">
        <v>-218578.3</v>
      </c>
      <c r="E755" s="7">
        <v>-218578.3</v>
      </c>
      <c r="F755" s="7">
        <v>-218578.3</v>
      </c>
      <c r="G755" s="7">
        <v>-218578.3</v>
      </c>
      <c r="H755" s="7">
        <v>-218578.3</v>
      </c>
      <c r="I755" s="7">
        <v>-218578.3</v>
      </c>
      <c r="J755" s="7">
        <v>-218578.3</v>
      </c>
      <c r="K755" s="7">
        <v>-218578.3</v>
      </c>
      <c r="L755" s="7">
        <v>-218578.3</v>
      </c>
      <c r="M755" s="7">
        <v>-218578.3</v>
      </c>
      <c r="N755" s="7">
        <v>-218578.3</v>
      </c>
      <c r="O755" s="7">
        <v>-218578.3</v>
      </c>
    </row>
    <row r="756" spans="1:15" x14ac:dyDescent="0.2">
      <c r="A756" s="3">
        <v>242100</v>
      </c>
      <c r="B756" s="6" t="s">
        <v>656</v>
      </c>
      <c r="C756" s="7">
        <v>-820368.07</v>
      </c>
      <c r="D756" s="7">
        <v>-1014398.38</v>
      </c>
      <c r="E756" s="7">
        <v>-1134534.1200000001</v>
      </c>
      <c r="F756" s="7">
        <v>-1103670.3</v>
      </c>
      <c r="G756" s="7">
        <v>-1083303.81</v>
      </c>
      <c r="H756" s="7">
        <v>-1092700.58</v>
      </c>
      <c r="I756" s="7">
        <v>-813104.79</v>
      </c>
      <c r="J756" s="7">
        <v>-630283.06999999995</v>
      </c>
      <c r="K756" s="7">
        <v>-526960.47</v>
      </c>
      <c r="L756" s="7">
        <v>-452725.48</v>
      </c>
      <c r="M756" s="7">
        <v>-394054.99</v>
      </c>
      <c r="N756" s="7">
        <v>-488765.98</v>
      </c>
      <c r="O756" s="7">
        <v>-795988.14</v>
      </c>
    </row>
    <row r="757" spans="1:15" x14ac:dyDescent="0.2">
      <c r="A757" s="3">
        <v>242101</v>
      </c>
      <c r="B757" s="6" t="s">
        <v>657</v>
      </c>
      <c r="C757" s="7">
        <v>0</v>
      </c>
      <c r="D757" s="7">
        <v>0</v>
      </c>
      <c r="E757" s="7">
        <v>0</v>
      </c>
      <c r="F757" s="7">
        <v>0</v>
      </c>
      <c r="G757" s="7">
        <v>0</v>
      </c>
      <c r="H757" s="7">
        <v>0</v>
      </c>
      <c r="I757" s="7">
        <v>0</v>
      </c>
      <c r="J757" s="7">
        <v>0</v>
      </c>
      <c r="K757" s="7">
        <v>0</v>
      </c>
      <c r="L757" s="7">
        <v>0</v>
      </c>
      <c r="M757" s="7">
        <v>0</v>
      </c>
      <c r="N757" s="7">
        <v>0</v>
      </c>
      <c r="O757" s="7">
        <v>0</v>
      </c>
    </row>
    <row r="758" spans="1:15" x14ac:dyDescent="0.2">
      <c r="A758" s="3">
        <v>242102</v>
      </c>
      <c r="B758" s="6" t="s">
        <v>658</v>
      </c>
      <c r="C758" s="7">
        <v>-3022001.2</v>
      </c>
      <c r="D758" s="7">
        <v>-3017135.42</v>
      </c>
      <c r="E758" s="7">
        <v>-2410559.2799999998</v>
      </c>
      <c r="F758" s="7">
        <v>-2337904.1</v>
      </c>
      <c r="G758" s="7">
        <v>-1775980.97</v>
      </c>
      <c r="H758" s="7">
        <v>-1394712.59</v>
      </c>
      <c r="I758" s="7">
        <v>-670695.72</v>
      </c>
      <c r="J758" s="7">
        <v>-621649.05000000005</v>
      </c>
      <c r="K758" s="7">
        <v>-540750.81000000006</v>
      </c>
      <c r="L758" s="7">
        <v>-544914.55000000005</v>
      </c>
      <c r="M758" s="7">
        <v>-718999.16</v>
      </c>
      <c r="N758" s="7">
        <v>-1538962.54</v>
      </c>
      <c r="O758" s="7">
        <v>-2649995.84</v>
      </c>
    </row>
    <row r="759" spans="1:15" x14ac:dyDescent="0.2">
      <c r="A759" s="3">
        <v>242104</v>
      </c>
      <c r="B759" s="6" t="s">
        <v>659</v>
      </c>
      <c r="C759" s="7">
        <v>-1578414.76</v>
      </c>
      <c r="D759" s="7">
        <v>-1840708.15</v>
      </c>
      <c r="E759" s="7">
        <v>-2045721.25</v>
      </c>
      <c r="F759" s="7">
        <v>-2211622.7799999998</v>
      </c>
      <c r="G759" s="7">
        <v>-2225747.89</v>
      </c>
      <c r="H759" s="7">
        <v>-2268365.9</v>
      </c>
      <c r="I759" s="7">
        <v>-2118303.34</v>
      </c>
      <c r="J759" s="7">
        <v>-2099799.79</v>
      </c>
      <c r="K759" s="7">
        <v>-2016364.04</v>
      </c>
      <c r="L759" s="7">
        <v>-1913041.45</v>
      </c>
      <c r="M759" s="7">
        <v>-1907267.04</v>
      </c>
      <c r="N759" s="7">
        <v>-1729415.09</v>
      </c>
      <c r="O759" s="7">
        <v>-1960530.8</v>
      </c>
    </row>
    <row r="760" spans="1:15" x14ac:dyDescent="0.2">
      <c r="A760" s="3">
        <v>242105</v>
      </c>
      <c r="B760" s="6" t="s">
        <v>660</v>
      </c>
      <c r="C760" s="7">
        <v>-104178.87</v>
      </c>
      <c r="D760" s="7">
        <v>-147128.26999999999</v>
      </c>
      <c r="E760" s="7">
        <v>-279263.88</v>
      </c>
      <c r="F760" s="7">
        <v>-219823.94</v>
      </c>
      <c r="G760" s="7">
        <v>-188796.78</v>
      </c>
      <c r="H760" s="7">
        <v>-168895.33</v>
      </c>
      <c r="I760" s="7">
        <v>-155452.71</v>
      </c>
      <c r="J760" s="7">
        <v>-143181.51999999999</v>
      </c>
      <c r="K760" s="7">
        <v>-131776.37</v>
      </c>
      <c r="L760" s="7">
        <v>-126481.88</v>
      </c>
      <c r="M760" s="7">
        <v>-130144.56</v>
      </c>
      <c r="N760" s="7">
        <v>-154371.6</v>
      </c>
      <c r="O760" s="7">
        <v>-224207.58</v>
      </c>
    </row>
    <row r="761" spans="1:15" x14ac:dyDescent="0.2">
      <c r="A761" s="3">
        <v>242107</v>
      </c>
      <c r="B761" s="6" t="s">
        <v>661</v>
      </c>
      <c r="C761" s="7">
        <v>-77839.41</v>
      </c>
      <c r="D761" s="7">
        <v>-36154</v>
      </c>
      <c r="E761" s="7">
        <v>6550.5</v>
      </c>
      <c r="F761" s="7">
        <v>16821.5</v>
      </c>
      <c r="G761" s="7">
        <v>-1130</v>
      </c>
      <c r="H761" s="7">
        <v>-16858</v>
      </c>
      <c r="I761" s="7">
        <v>0</v>
      </c>
      <c r="J761" s="7">
        <v>-7703</v>
      </c>
      <c r="K761" s="7">
        <v>-3620</v>
      </c>
      <c r="L761" s="7">
        <v>0</v>
      </c>
      <c r="M761" s="7">
        <v>-1083.8599999999999</v>
      </c>
      <c r="N761" s="7">
        <v>90</v>
      </c>
      <c r="O761" s="7">
        <v>0</v>
      </c>
    </row>
    <row r="762" spans="1:15" x14ac:dyDescent="0.2">
      <c r="A762" s="3">
        <v>242108</v>
      </c>
      <c r="B762" s="6" t="s">
        <v>662</v>
      </c>
      <c r="C762" s="7">
        <v>-159</v>
      </c>
      <c r="D762" s="7">
        <v>0</v>
      </c>
      <c r="E762" s="7">
        <v>0</v>
      </c>
      <c r="F762" s="7">
        <v>0</v>
      </c>
      <c r="G762" s="7">
        <v>0</v>
      </c>
      <c r="H762" s="7">
        <v>-3016</v>
      </c>
      <c r="I762" s="7">
        <v>0</v>
      </c>
      <c r="J762" s="7">
        <v>0</v>
      </c>
      <c r="K762" s="7">
        <v>0</v>
      </c>
      <c r="L762" s="7">
        <v>0</v>
      </c>
      <c r="M762" s="7">
        <v>0</v>
      </c>
      <c r="N762" s="7">
        <v>0</v>
      </c>
      <c r="O762" s="7">
        <v>0</v>
      </c>
    </row>
    <row r="763" spans="1:15" x14ac:dyDescent="0.2">
      <c r="A763" s="3">
        <v>242109</v>
      </c>
      <c r="B763" s="6" t="s">
        <v>663</v>
      </c>
      <c r="C763" s="7">
        <v>0</v>
      </c>
      <c r="D763" s="7">
        <v>0</v>
      </c>
      <c r="E763" s="7">
        <v>0</v>
      </c>
      <c r="F763" s="7">
        <v>0</v>
      </c>
      <c r="G763" s="7">
        <v>0</v>
      </c>
      <c r="H763" s="7">
        <v>0</v>
      </c>
      <c r="I763" s="7">
        <v>0</v>
      </c>
      <c r="J763" s="7">
        <v>0</v>
      </c>
      <c r="K763" s="7">
        <v>0</v>
      </c>
      <c r="L763" s="7">
        <v>0</v>
      </c>
      <c r="M763" s="7">
        <v>0</v>
      </c>
      <c r="N763" s="7">
        <v>0</v>
      </c>
      <c r="O763" s="7">
        <v>0</v>
      </c>
    </row>
    <row r="764" spans="1:15" x14ac:dyDescent="0.2">
      <c r="A764" s="3">
        <v>242140</v>
      </c>
      <c r="B764" s="6" t="s">
        <v>664</v>
      </c>
      <c r="C764" s="7">
        <v>-339636.69</v>
      </c>
      <c r="D764" s="7">
        <v>-263599.48</v>
      </c>
      <c r="E764" s="7">
        <v>-281296.40999999997</v>
      </c>
      <c r="F764" s="7">
        <v>-162400.13</v>
      </c>
      <c r="G764" s="7">
        <v>-163246.73000000001</v>
      </c>
      <c r="H764" s="7">
        <v>-165781.09</v>
      </c>
      <c r="I764" s="7">
        <v>-164760.9</v>
      </c>
      <c r="J764" s="7">
        <v>-169525.45</v>
      </c>
      <c r="K764" s="7">
        <v>-185755.3</v>
      </c>
      <c r="L764" s="7">
        <v>-206857.69</v>
      </c>
      <c r="M764" s="7">
        <v>-256213.09</v>
      </c>
      <c r="N764" s="7">
        <v>-300002.76</v>
      </c>
      <c r="O764" s="7">
        <v>-211330.29</v>
      </c>
    </row>
    <row r="765" spans="1:15" x14ac:dyDescent="0.2">
      <c r="A765" s="3">
        <v>242145</v>
      </c>
      <c r="B765" s="6" t="s">
        <v>665</v>
      </c>
      <c r="C765" s="7">
        <v>0</v>
      </c>
      <c r="D765" s="7">
        <v>0</v>
      </c>
      <c r="E765" s="7">
        <v>0</v>
      </c>
      <c r="F765" s="7">
        <v>0</v>
      </c>
      <c r="G765" s="7">
        <v>0</v>
      </c>
      <c r="H765" s="7">
        <v>0</v>
      </c>
      <c r="I765" s="7">
        <v>0</v>
      </c>
      <c r="J765" s="7">
        <v>0</v>
      </c>
      <c r="K765" s="7">
        <v>0</v>
      </c>
      <c r="L765" s="7">
        <v>11559.72</v>
      </c>
      <c r="M765" s="7">
        <v>-4500</v>
      </c>
      <c r="N765" s="7">
        <v>-2956</v>
      </c>
      <c r="O765" s="7">
        <v>3707.79</v>
      </c>
    </row>
    <row r="766" spans="1:15" x14ac:dyDescent="0.2">
      <c r="A766" s="3">
        <v>242910</v>
      </c>
      <c r="B766" s="6" t="s">
        <v>666</v>
      </c>
      <c r="C766" s="7">
        <v>0</v>
      </c>
      <c r="D766" s="7">
        <v>0</v>
      </c>
      <c r="E766" s="7">
        <v>0</v>
      </c>
      <c r="F766" s="7">
        <v>0</v>
      </c>
      <c r="G766" s="7">
        <v>0</v>
      </c>
      <c r="H766" s="7">
        <v>0</v>
      </c>
      <c r="I766" s="7">
        <v>0</v>
      </c>
      <c r="J766" s="7">
        <v>0</v>
      </c>
      <c r="K766" s="7">
        <v>0</v>
      </c>
      <c r="L766" s="7">
        <v>0</v>
      </c>
      <c r="M766" s="7">
        <v>0</v>
      </c>
      <c r="N766" s="7">
        <v>0</v>
      </c>
      <c r="O766" s="7">
        <v>0</v>
      </c>
    </row>
    <row r="767" spans="1:15" x14ac:dyDescent="0.2">
      <c r="A767" s="3">
        <v>242916</v>
      </c>
      <c r="B767" s="6" t="s">
        <v>667</v>
      </c>
      <c r="C767" s="7">
        <v>0</v>
      </c>
      <c r="D767" s="7">
        <v>0</v>
      </c>
      <c r="E767" s="7">
        <v>0</v>
      </c>
      <c r="F767" s="7">
        <v>0</v>
      </c>
      <c r="G767" s="7">
        <v>0</v>
      </c>
      <c r="H767" s="7">
        <v>0</v>
      </c>
      <c r="I767" s="7">
        <v>0</v>
      </c>
      <c r="J767" s="7">
        <v>0</v>
      </c>
      <c r="K767" s="7">
        <v>0</v>
      </c>
      <c r="L767" s="7">
        <v>0</v>
      </c>
      <c r="M767" s="7">
        <v>0</v>
      </c>
      <c r="N767" s="7">
        <v>0</v>
      </c>
      <c r="O767" s="7">
        <v>0</v>
      </c>
    </row>
    <row r="768" spans="1:15" x14ac:dyDescent="0.2">
      <c r="A768" s="3">
        <v>242920</v>
      </c>
      <c r="B768" s="6" t="s">
        <v>668</v>
      </c>
      <c r="C768" s="7">
        <v>0</v>
      </c>
      <c r="D768" s="7">
        <v>0</v>
      </c>
      <c r="E768" s="7">
        <v>0</v>
      </c>
      <c r="F768" s="7">
        <v>0</v>
      </c>
      <c r="G768" s="7">
        <v>0</v>
      </c>
      <c r="H768" s="7">
        <v>0</v>
      </c>
      <c r="I768" s="7">
        <v>0</v>
      </c>
      <c r="J768" s="7">
        <v>0</v>
      </c>
      <c r="K768" s="7">
        <v>0</v>
      </c>
      <c r="L768" s="7">
        <v>0</v>
      </c>
      <c r="M768" s="7">
        <v>0</v>
      </c>
      <c r="N768" s="7">
        <v>0</v>
      </c>
      <c r="O768" s="7">
        <v>0</v>
      </c>
    </row>
    <row r="769" spans="1:15" x14ac:dyDescent="0.2">
      <c r="A769" s="3">
        <v>242926</v>
      </c>
      <c r="B769" s="6" t="s">
        <v>669</v>
      </c>
      <c r="C769" s="7">
        <v>0</v>
      </c>
      <c r="D769" s="7">
        <v>0</v>
      </c>
      <c r="E769" s="7">
        <v>0</v>
      </c>
      <c r="F769" s="7">
        <v>0</v>
      </c>
      <c r="G769" s="7">
        <v>0</v>
      </c>
      <c r="H769" s="7">
        <v>0</v>
      </c>
      <c r="I769" s="7">
        <v>0</v>
      </c>
      <c r="J769" s="7">
        <v>0</v>
      </c>
      <c r="K769" s="7">
        <v>0</v>
      </c>
      <c r="L769" s="7">
        <v>0</v>
      </c>
      <c r="M769" s="7">
        <v>0</v>
      </c>
      <c r="N769" s="7">
        <v>0</v>
      </c>
      <c r="O769" s="7">
        <v>0</v>
      </c>
    </row>
    <row r="770" spans="1:15" x14ac:dyDescent="0.2">
      <c r="A770" s="3">
        <v>242980</v>
      </c>
      <c r="B770" s="6" t="s">
        <v>670</v>
      </c>
      <c r="C770" s="7">
        <v>0</v>
      </c>
      <c r="D770" s="7">
        <v>0</v>
      </c>
      <c r="E770" s="7">
        <v>0</v>
      </c>
      <c r="F770" s="7">
        <v>0</v>
      </c>
      <c r="G770" s="7">
        <v>0</v>
      </c>
      <c r="H770" s="7">
        <v>0</v>
      </c>
      <c r="I770" s="7">
        <v>0</v>
      </c>
      <c r="J770" s="7">
        <v>0</v>
      </c>
      <c r="K770" s="7">
        <v>0</v>
      </c>
      <c r="L770" s="7">
        <v>0</v>
      </c>
      <c r="M770" s="7">
        <v>0</v>
      </c>
      <c r="N770" s="7">
        <v>0</v>
      </c>
      <c r="O770" s="7">
        <v>0</v>
      </c>
    </row>
    <row r="771" spans="1:15" x14ac:dyDescent="0.2">
      <c r="A771" s="3">
        <v>242990</v>
      </c>
      <c r="B771" s="6" t="s">
        <v>671</v>
      </c>
      <c r="C771" s="7">
        <v>0</v>
      </c>
      <c r="D771" s="7">
        <v>0</v>
      </c>
      <c r="E771" s="7">
        <v>0</v>
      </c>
      <c r="F771" s="7">
        <v>0</v>
      </c>
      <c r="G771" s="7">
        <v>0</v>
      </c>
      <c r="H771" s="7">
        <v>0</v>
      </c>
      <c r="I771" s="7">
        <v>0</v>
      </c>
      <c r="J771" s="7">
        <v>0</v>
      </c>
      <c r="K771" s="7">
        <v>0</v>
      </c>
      <c r="L771" s="7">
        <v>0</v>
      </c>
      <c r="M771" s="7">
        <v>0</v>
      </c>
      <c r="N771" s="7">
        <v>0</v>
      </c>
      <c r="O771" s="7">
        <v>0</v>
      </c>
    </row>
    <row r="772" spans="1:15" x14ac:dyDescent="0.2">
      <c r="A772" s="3">
        <v>242999</v>
      </c>
      <c r="B772" s="6" t="s">
        <v>672</v>
      </c>
      <c r="C772" s="7">
        <v>5342.41</v>
      </c>
      <c r="D772" s="7">
        <v>4572.2299999999996</v>
      </c>
      <c r="E772" s="7">
        <v>4487.25</v>
      </c>
      <c r="F772" s="7">
        <v>133055.97</v>
      </c>
      <c r="G772" s="7">
        <v>133055.97</v>
      </c>
      <c r="H772" s="7">
        <v>133055.97</v>
      </c>
      <c r="I772" s="7">
        <v>133055.97</v>
      </c>
      <c r="J772" s="7">
        <v>133055.97</v>
      </c>
      <c r="K772" s="7">
        <v>133574.72</v>
      </c>
      <c r="L772" s="7">
        <v>133574.72</v>
      </c>
      <c r="M772" s="7">
        <v>134093.47</v>
      </c>
      <c r="N772" s="7">
        <v>234094.75</v>
      </c>
      <c r="O772" s="7">
        <v>233891.06</v>
      </c>
    </row>
    <row r="773" spans="1:15" x14ac:dyDescent="0.2">
      <c r="A773" s="3">
        <v>243000</v>
      </c>
      <c r="B773" s="6" t="s">
        <v>673</v>
      </c>
      <c r="C773" s="7">
        <v>0</v>
      </c>
      <c r="D773" s="7">
        <v>0</v>
      </c>
      <c r="E773" s="7">
        <v>0</v>
      </c>
      <c r="F773" s="7">
        <v>0</v>
      </c>
      <c r="G773" s="7">
        <v>0</v>
      </c>
      <c r="H773" s="7">
        <v>0</v>
      </c>
      <c r="I773" s="7">
        <v>0</v>
      </c>
      <c r="J773" s="7">
        <v>0</v>
      </c>
      <c r="K773" s="7">
        <v>0</v>
      </c>
      <c r="L773" s="7">
        <v>0</v>
      </c>
      <c r="M773" s="7">
        <v>0</v>
      </c>
      <c r="N773" s="7">
        <v>0</v>
      </c>
      <c r="O773" s="7">
        <v>0</v>
      </c>
    </row>
    <row r="774" spans="1:15" x14ac:dyDescent="0.2">
      <c r="A774" s="3">
        <v>255084</v>
      </c>
      <c r="B774" s="6" t="s">
        <v>674</v>
      </c>
      <c r="C774" s="7">
        <v>-1430184</v>
      </c>
      <c r="D774" s="7">
        <v>-1299931</v>
      </c>
      <c r="E774" s="7">
        <v>-1198821</v>
      </c>
      <c r="F774" s="7">
        <v>-1140742</v>
      </c>
      <c r="G774" s="7">
        <v>-1106570</v>
      </c>
      <c r="H774" s="7">
        <v>-1100594</v>
      </c>
      <c r="I774" s="7">
        <v>-1119500</v>
      </c>
      <c r="J774" s="7">
        <v>-1146688</v>
      </c>
      <c r="K774" s="7">
        <v>-1170967</v>
      </c>
      <c r="L774" s="7">
        <v>-1189978</v>
      </c>
      <c r="M774" s="7">
        <v>-1179929</v>
      </c>
      <c r="N774" s="7">
        <v>-1107799</v>
      </c>
      <c r="O774" s="7">
        <v>-1107799</v>
      </c>
    </row>
    <row r="775" spans="1:15" x14ac:dyDescent="0.2">
      <c r="A775" s="3">
        <v>283011</v>
      </c>
      <c r="B775" s="6" t="s">
        <v>675</v>
      </c>
      <c r="C775" s="7">
        <v>0</v>
      </c>
      <c r="D775" s="7">
        <v>0</v>
      </c>
      <c r="E775" s="7">
        <v>0</v>
      </c>
      <c r="F775" s="7">
        <v>0</v>
      </c>
      <c r="G775" s="7">
        <v>753599</v>
      </c>
      <c r="H775" s="7">
        <v>937265</v>
      </c>
      <c r="I775" s="7">
        <v>0</v>
      </c>
      <c r="J775" s="7">
        <v>0</v>
      </c>
      <c r="K775" s="7">
        <v>0</v>
      </c>
      <c r="L775" s="7">
        <v>0</v>
      </c>
      <c r="M775" s="7">
        <v>0</v>
      </c>
      <c r="N775" s="7">
        <v>0</v>
      </c>
      <c r="O775" s="7">
        <v>0</v>
      </c>
    </row>
    <row r="776" spans="1:15" x14ac:dyDescent="0.2">
      <c r="A776" s="3">
        <v>283013</v>
      </c>
      <c r="B776" s="6" t="s">
        <v>676</v>
      </c>
      <c r="C776" s="7">
        <v>-1486738.16</v>
      </c>
      <c r="D776" s="7">
        <v>-1486738.16</v>
      </c>
      <c r="E776" s="7">
        <v>-1486738.16</v>
      </c>
      <c r="F776" s="7">
        <v>-1631738.16</v>
      </c>
      <c r="G776" s="7">
        <v>-1631738.16</v>
      </c>
      <c r="H776" s="7">
        <v>-1631738.16</v>
      </c>
      <c r="I776" s="7">
        <v>-1631738.16</v>
      </c>
      <c r="J776" s="7">
        <v>-1631738.16</v>
      </c>
      <c r="K776" s="7">
        <v>-1631738.16</v>
      </c>
      <c r="L776" s="7">
        <v>-1631738.16</v>
      </c>
      <c r="M776" s="7">
        <v>-1631738.16</v>
      </c>
      <c r="N776" s="7">
        <v>-1631738.16</v>
      </c>
      <c r="O776" s="7">
        <v>-1631738.16</v>
      </c>
    </row>
    <row r="777" spans="1:15" x14ac:dyDescent="0.2">
      <c r="A777" s="3">
        <v>283014</v>
      </c>
      <c r="B777" s="6" t="s">
        <v>677</v>
      </c>
      <c r="C777" s="7">
        <v>-2314587</v>
      </c>
      <c r="D777" s="7">
        <v>-2314587</v>
      </c>
      <c r="E777" s="7">
        <v>-2314587</v>
      </c>
      <c r="F777" s="7">
        <v>-2314587</v>
      </c>
      <c r="G777" s="7">
        <v>-2314587</v>
      </c>
      <c r="H777" s="7">
        <v>-2314587</v>
      </c>
      <c r="I777" s="7">
        <v>-2314587</v>
      </c>
      <c r="J777" s="7">
        <v>-2314587</v>
      </c>
      <c r="K777" s="7">
        <v>-2314587</v>
      </c>
      <c r="L777" s="7">
        <v>-2314587</v>
      </c>
      <c r="M777" s="7">
        <v>-2314587</v>
      </c>
      <c r="N777" s="7">
        <v>-2314587</v>
      </c>
      <c r="O777" s="7">
        <v>-2314587</v>
      </c>
    </row>
    <row r="778" spans="1:15" x14ac:dyDescent="0.2">
      <c r="A778" s="3">
        <v>283015</v>
      </c>
      <c r="B778" s="6" t="s">
        <v>678</v>
      </c>
      <c r="C778" s="7">
        <v>-6502027.1399999997</v>
      </c>
      <c r="D778" s="7">
        <v>-6502027.1399999997</v>
      </c>
      <c r="E778" s="7">
        <v>-6502027.1399999997</v>
      </c>
      <c r="F778" s="7">
        <v>-6277527.1399999997</v>
      </c>
      <c r="G778" s="7">
        <v>-6277527.1399999997</v>
      </c>
      <c r="H778" s="7">
        <v>-6277527.1399999997</v>
      </c>
      <c r="I778" s="7">
        <v>-6277527.1399999997</v>
      </c>
      <c r="J778" s="7">
        <v>-6277527.1399999997</v>
      </c>
      <c r="K778" s="7">
        <v>-6277527.1399999997</v>
      </c>
      <c r="L778" s="7">
        <v>-6277527.1399999997</v>
      </c>
      <c r="M778" s="7">
        <v>-6277527.1399999997</v>
      </c>
      <c r="N778" s="7">
        <v>-6277527.1399999997</v>
      </c>
      <c r="O778" s="7">
        <v>-6277527.1399999997</v>
      </c>
    </row>
    <row r="779" spans="1:15" x14ac:dyDescent="0.2">
      <c r="A779" s="3">
        <v>283016</v>
      </c>
      <c r="B779" s="6" t="s">
        <v>678</v>
      </c>
      <c r="C779" s="7">
        <v>-58518244.240000002</v>
      </c>
      <c r="D779" s="7">
        <v>-58518244.240000002</v>
      </c>
      <c r="E779" s="7">
        <v>-58518244.240000002</v>
      </c>
      <c r="F779" s="7">
        <v>-56497744.240000002</v>
      </c>
      <c r="G779" s="7">
        <v>-56497744.240000002</v>
      </c>
      <c r="H779" s="7">
        <v>-56497744.240000002</v>
      </c>
      <c r="I779" s="7">
        <v>-56497744.240000002</v>
      </c>
      <c r="J779" s="7">
        <v>-56497744.240000002</v>
      </c>
      <c r="K779" s="7">
        <v>-56497744.240000002</v>
      </c>
      <c r="L779" s="7">
        <v>-56497744.240000002</v>
      </c>
      <c r="M779" s="7">
        <v>-56497744.240000002</v>
      </c>
      <c r="N779" s="7">
        <v>-56497744.240000002</v>
      </c>
      <c r="O779" s="7">
        <v>-56497744.240000002</v>
      </c>
    </row>
    <row r="780" spans="1:15" x14ac:dyDescent="0.2">
      <c r="A780" s="3">
        <v>283021</v>
      </c>
      <c r="B780" s="6" t="s">
        <v>679</v>
      </c>
      <c r="C780" s="7">
        <v>1149235.45</v>
      </c>
      <c r="D780" s="7">
        <v>1149235.45</v>
      </c>
      <c r="E780" s="7">
        <v>1149235.45</v>
      </c>
      <c r="F780" s="7">
        <v>-321671.55</v>
      </c>
      <c r="G780" s="7">
        <v>-495330.55</v>
      </c>
      <c r="H780" s="7">
        <v>-525697.55000000005</v>
      </c>
      <c r="I780" s="7">
        <v>-429617.55</v>
      </c>
      <c r="J780" s="7">
        <v>-291453.55</v>
      </c>
      <c r="K780" s="7">
        <v>-168068.55</v>
      </c>
      <c r="L780" s="7">
        <v>448056.45</v>
      </c>
      <c r="M780" s="7">
        <v>397001.45</v>
      </c>
      <c r="N780" s="7">
        <v>1789530.45</v>
      </c>
      <c r="O780" s="7">
        <v>1789530.45</v>
      </c>
    </row>
    <row r="781" spans="1:15" x14ac:dyDescent="0.2">
      <c r="A781" s="3">
        <v>283022</v>
      </c>
      <c r="B781" s="6" t="s">
        <v>679</v>
      </c>
      <c r="C781" s="7">
        <v>253151.87</v>
      </c>
      <c r="D781" s="7">
        <v>253151.87</v>
      </c>
      <c r="E781" s="7">
        <v>253151.87</v>
      </c>
      <c r="F781" s="7">
        <v>-56371.13</v>
      </c>
      <c r="G781" s="7">
        <v>-92914.13</v>
      </c>
      <c r="H781" s="7">
        <v>-99304.13</v>
      </c>
      <c r="I781" s="7">
        <v>-79086.13</v>
      </c>
      <c r="J781" s="7">
        <v>-50012.13</v>
      </c>
      <c r="K781" s="7">
        <v>-24048.13</v>
      </c>
      <c r="L781" s="7">
        <v>100314.87</v>
      </c>
      <c r="M781" s="7">
        <v>89527.87</v>
      </c>
      <c r="N781" s="7">
        <v>12099.87</v>
      </c>
      <c r="O781" s="7">
        <v>12099.87</v>
      </c>
    </row>
    <row r="782" spans="1:15" x14ac:dyDescent="0.2">
      <c r="A782" s="3">
        <v>283031</v>
      </c>
      <c r="B782" s="6" t="s">
        <v>680</v>
      </c>
      <c r="C782" s="7">
        <v>285247</v>
      </c>
      <c r="D782" s="7">
        <v>285607</v>
      </c>
      <c r="E782" s="7">
        <v>286348</v>
      </c>
      <c r="F782" s="7">
        <v>286899</v>
      </c>
      <c r="G782" s="7">
        <v>506164</v>
      </c>
      <c r="H782" s="7">
        <v>208919.33</v>
      </c>
      <c r="I782" s="7">
        <v>273887.33</v>
      </c>
      <c r="J782" s="7">
        <v>580608.32999999996</v>
      </c>
      <c r="K782" s="7">
        <v>595645.32999999996</v>
      </c>
      <c r="L782" s="7">
        <v>854830.33</v>
      </c>
      <c r="M782" s="7">
        <v>846665.33</v>
      </c>
      <c r="N782" s="7">
        <v>902044.33</v>
      </c>
      <c r="O782" s="7">
        <v>902044.33</v>
      </c>
    </row>
    <row r="783" spans="1:15" x14ac:dyDescent="0.2">
      <c r="A783" s="3">
        <v>283032</v>
      </c>
      <c r="B783" s="6" t="s">
        <v>680</v>
      </c>
      <c r="C783" s="7">
        <v>5587.96</v>
      </c>
      <c r="D783" s="7">
        <v>5663.96</v>
      </c>
      <c r="E783" s="7">
        <v>5819.96</v>
      </c>
      <c r="F783" s="7">
        <v>5935.96</v>
      </c>
      <c r="G783" s="7">
        <v>52075.96</v>
      </c>
      <c r="H783" s="7">
        <v>-8627.5499999999993</v>
      </c>
      <c r="I783" s="7">
        <v>5043.45</v>
      </c>
      <c r="J783" s="7">
        <v>67741.45</v>
      </c>
      <c r="K783" s="7">
        <v>70905.45</v>
      </c>
      <c r="L783" s="7">
        <v>132973.45000000001</v>
      </c>
      <c r="M783" s="7">
        <v>131247.45000000001</v>
      </c>
      <c r="N783" s="7">
        <v>142948.45000000001</v>
      </c>
      <c r="O783" s="7">
        <v>142948.45000000001</v>
      </c>
    </row>
    <row r="784" spans="1:15" x14ac:dyDescent="0.2">
      <c r="A784" s="3">
        <v>283061</v>
      </c>
      <c r="B784" s="6" t="s">
        <v>681</v>
      </c>
      <c r="C784" s="7">
        <v>-206570386</v>
      </c>
      <c r="D784" s="7">
        <v>-213660680</v>
      </c>
      <c r="E784" s="7">
        <v>-228128111</v>
      </c>
      <c r="F784" s="7">
        <v>-233539778</v>
      </c>
      <c r="G784" s="7">
        <v>-232035001</v>
      </c>
      <c r="H784" s="7">
        <v>-232664388</v>
      </c>
      <c r="I784" s="7">
        <v>-229026187</v>
      </c>
      <c r="J784" s="7">
        <v>-224431755</v>
      </c>
      <c r="K784" s="7">
        <v>-222744109</v>
      </c>
      <c r="L784" s="7">
        <v>-222873577</v>
      </c>
      <c r="M784" s="7">
        <v>-224819732</v>
      </c>
      <c r="N784" s="7">
        <v>-229824366</v>
      </c>
      <c r="O784" s="7">
        <v>-229824366</v>
      </c>
    </row>
    <row r="785" spans="1:15" x14ac:dyDescent="0.2">
      <c r="A785" s="3">
        <v>283062</v>
      </c>
      <c r="B785" s="6" t="s">
        <v>681</v>
      </c>
      <c r="C785" s="7">
        <v>-39960573.700000003</v>
      </c>
      <c r="D785" s="7">
        <v>-41452584.700000003</v>
      </c>
      <c r="E785" s="7">
        <v>-41429971.700000003</v>
      </c>
      <c r="F785" s="7">
        <v>-41798836.700000003</v>
      </c>
      <c r="G785" s="7">
        <v>-45798554.700000003</v>
      </c>
      <c r="H785" s="7">
        <v>-45451536.700000003</v>
      </c>
      <c r="I785" s="7">
        <v>-44769208.700000003</v>
      </c>
      <c r="J785" s="7">
        <v>-44424911.700000003</v>
      </c>
      <c r="K785" s="7">
        <v>-44016308.700000003</v>
      </c>
      <c r="L785" s="7">
        <v>-44840271.700000003</v>
      </c>
      <c r="M785" s="7">
        <v>-45037621.700000003</v>
      </c>
      <c r="N785" s="7">
        <v>-46201093.700000003</v>
      </c>
      <c r="O785" s="7">
        <v>-46201093.700000003</v>
      </c>
    </row>
    <row r="786" spans="1:15" x14ac:dyDescent="0.2">
      <c r="A786" s="3">
        <v>283071</v>
      </c>
      <c r="B786" s="6" t="s">
        <v>682</v>
      </c>
      <c r="C786" s="7">
        <v>-18723280.289999999</v>
      </c>
      <c r="D786" s="7">
        <v>-19883523.289999999</v>
      </c>
      <c r="E786" s="7">
        <v>-17719584.289999999</v>
      </c>
      <c r="F786" s="7">
        <v>-13174677.289999999</v>
      </c>
      <c r="G786" s="7">
        <v>-17865886.289999999</v>
      </c>
      <c r="H786" s="7">
        <v>-18410651.289999999</v>
      </c>
      <c r="I786" s="7">
        <v>-19236629.289999999</v>
      </c>
      <c r="J786" s="7">
        <v>-22081425.289999999</v>
      </c>
      <c r="K786" s="7">
        <v>-21871429.289999999</v>
      </c>
      <c r="L786" s="7">
        <v>-23325518.289999999</v>
      </c>
      <c r="M786" s="7">
        <v>-23313706.289999999</v>
      </c>
      <c r="N786" s="7">
        <v>-26124994.289999999</v>
      </c>
      <c r="O786" s="7">
        <v>-26124994.289999999</v>
      </c>
    </row>
    <row r="787" spans="1:15" x14ac:dyDescent="0.2">
      <c r="A787" s="3">
        <v>283072</v>
      </c>
      <c r="B787" s="6" t="s">
        <v>682</v>
      </c>
      <c r="C787" s="7">
        <v>-4435430.12</v>
      </c>
      <c r="D787" s="7">
        <v>-4679580.12</v>
      </c>
      <c r="E787" s="7">
        <v>-4224222.12</v>
      </c>
      <c r="F787" s="7">
        <v>-4247478.12</v>
      </c>
      <c r="G787" s="7">
        <v>-3778003.12</v>
      </c>
      <c r="H787" s="7">
        <v>-4372712.12</v>
      </c>
      <c r="I787" s="7">
        <v>-4524749.12</v>
      </c>
      <c r="J787" s="7">
        <v>-4499638.12</v>
      </c>
      <c r="K787" s="7">
        <v>-4509534.12</v>
      </c>
      <c r="L787" s="7">
        <v>-4876775.12</v>
      </c>
      <c r="M787" s="7">
        <v>-5042721.12</v>
      </c>
      <c r="N787" s="7">
        <v>-5159626.12</v>
      </c>
      <c r="O787" s="7">
        <v>-5159626.12</v>
      </c>
    </row>
    <row r="788" spans="1:15" x14ac:dyDescent="0.2">
      <c r="A788" s="3">
        <v>283081</v>
      </c>
      <c r="B788" s="6" t="s">
        <v>683</v>
      </c>
      <c r="C788" s="7">
        <v>-7588295</v>
      </c>
      <c r="D788" s="7">
        <v>-7646737</v>
      </c>
      <c r="E788" s="7">
        <v>-7706443</v>
      </c>
      <c r="F788" s="7">
        <v>-7765517</v>
      </c>
      <c r="G788" s="7">
        <v>-9194134</v>
      </c>
      <c r="H788" s="7">
        <v>-9185711.3300000001</v>
      </c>
      <c r="I788" s="7">
        <v>-9458390.3300000001</v>
      </c>
      <c r="J788" s="7">
        <v>-9765103.3300000001</v>
      </c>
      <c r="K788" s="7">
        <v>-10059545.33</v>
      </c>
      <c r="L788" s="7">
        <v>-10371512.33</v>
      </c>
      <c r="M788" s="7">
        <v>-9401533.3300000001</v>
      </c>
      <c r="N788" s="7">
        <v>-9740858.3300000001</v>
      </c>
      <c r="O788" s="7">
        <v>-9740858.3300000001</v>
      </c>
    </row>
    <row r="789" spans="1:15" x14ac:dyDescent="0.2">
      <c r="A789" s="3">
        <v>283082</v>
      </c>
      <c r="B789" s="6" t="s">
        <v>683</v>
      </c>
      <c r="C789" s="7">
        <v>-1642643</v>
      </c>
      <c r="D789" s="7">
        <v>-1654941</v>
      </c>
      <c r="E789" s="7">
        <v>-1667505</v>
      </c>
      <c r="F789" s="7">
        <v>-1679936</v>
      </c>
      <c r="G789" s="7">
        <v>-1980560</v>
      </c>
      <c r="H789" s="7">
        <v>-1980632.49</v>
      </c>
      <c r="I789" s="7">
        <v>-2038011.49</v>
      </c>
      <c r="J789" s="7">
        <v>-2108695.4900000002</v>
      </c>
      <c r="K789" s="7">
        <v>-2170654.4900000002</v>
      </c>
      <c r="L789" s="7">
        <v>-2237948.4900000002</v>
      </c>
      <c r="M789" s="7">
        <v>-2083622.49</v>
      </c>
      <c r="N789" s="7">
        <v>-2155317.4900000002</v>
      </c>
      <c r="O789" s="7">
        <v>-2155317.4900000002</v>
      </c>
    </row>
    <row r="790" spans="1:15" x14ac:dyDescent="0.2">
      <c r="A790" s="3">
        <v>283093</v>
      </c>
      <c r="B790" s="6" t="s">
        <v>684</v>
      </c>
      <c r="C790" s="7">
        <v>-4235590.9000000004</v>
      </c>
      <c r="D790" s="7">
        <v>-4235590.9000000004</v>
      </c>
      <c r="E790" s="7">
        <v>-4235590.9000000004</v>
      </c>
      <c r="F790" s="7">
        <v>-4235590.9000000004</v>
      </c>
      <c r="G790" s="7">
        <v>-4328083.9000000004</v>
      </c>
      <c r="H790" s="7">
        <v>-1890832.9</v>
      </c>
      <c r="I790" s="7">
        <v>-1918311.9</v>
      </c>
      <c r="J790" s="7">
        <v>-1919532.9</v>
      </c>
      <c r="K790" s="7">
        <v>-1919532.9</v>
      </c>
      <c r="L790" s="7">
        <v>-1806479.9</v>
      </c>
      <c r="M790" s="7">
        <v>-1806479.9</v>
      </c>
      <c r="N790" s="7">
        <v>-1806479.9</v>
      </c>
      <c r="O790" s="7">
        <v>-1806479.9</v>
      </c>
    </row>
    <row r="791" spans="1:15" x14ac:dyDescent="0.2">
      <c r="A791" s="3">
        <v>283094</v>
      </c>
      <c r="B791" s="6" t="s">
        <v>685</v>
      </c>
      <c r="C791" s="7">
        <v>-1036740.68</v>
      </c>
      <c r="D791" s="7">
        <v>-1036740.68</v>
      </c>
      <c r="E791" s="7">
        <v>-1036740.68</v>
      </c>
      <c r="F791" s="7">
        <v>-1036740.68</v>
      </c>
      <c r="G791" s="7">
        <v>-1058476.68</v>
      </c>
      <c r="H791" s="7">
        <v>-485714.68</v>
      </c>
      <c r="I791" s="7">
        <v>-492172.68</v>
      </c>
      <c r="J791" s="7">
        <v>-492459.68</v>
      </c>
      <c r="K791" s="7">
        <v>-492459.68</v>
      </c>
      <c r="L791" s="7">
        <v>-464752.68</v>
      </c>
      <c r="M791" s="7">
        <v>-464752.68</v>
      </c>
      <c r="N791" s="7">
        <v>-464752.68</v>
      </c>
      <c r="O791" s="7">
        <v>-464752.68</v>
      </c>
    </row>
    <row r="792" spans="1:15" x14ac:dyDescent="0.2">
      <c r="A792" s="3">
        <v>283096</v>
      </c>
      <c r="B792" s="6" t="s">
        <v>686</v>
      </c>
      <c r="C792" s="7">
        <v>45563235.859999999</v>
      </c>
      <c r="D792" s="7">
        <v>45239410.859999999</v>
      </c>
      <c r="E792" s="7">
        <v>44915585.859999999</v>
      </c>
      <c r="F792" s="7">
        <v>44591760.859999999</v>
      </c>
      <c r="G792" s="7">
        <v>44267935.859999999</v>
      </c>
      <c r="H792" s="7">
        <v>43944110.859999999</v>
      </c>
      <c r="I792" s="7">
        <v>43620285.859999999</v>
      </c>
      <c r="J792" s="7">
        <v>43296460.859999999</v>
      </c>
      <c r="K792" s="7">
        <v>42972635.859999999</v>
      </c>
      <c r="L792" s="7">
        <v>42648810.859999999</v>
      </c>
      <c r="M792" s="7">
        <v>42324985.859999999</v>
      </c>
      <c r="N792" s="7">
        <v>42001160.859999999</v>
      </c>
      <c r="O792" s="7">
        <v>41677335.859999999</v>
      </c>
    </row>
    <row r="793" spans="1:15" x14ac:dyDescent="0.2">
      <c r="A793" s="3">
        <v>283097</v>
      </c>
      <c r="B793" s="6" t="s">
        <v>687</v>
      </c>
      <c r="C793" s="7">
        <v>10000996.75</v>
      </c>
      <c r="D793" s="7">
        <v>9929958.75</v>
      </c>
      <c r="E793" s="7">
        <v>9858920.75</v>
      </c>
      <c r="F793" s="7">
        <v>9787882.75</v>
      </c>
      <c r="G793" s="7">
        <v>9716844.75</v>
      </c>
      <c r="H793" s="7">
        <v>9645806.75</v>
      </c>
      <c r="I793" s="7">
        <v>9574768.75</v>
      </c>
      <c r="J793" s="7">
        <v>9503730.75</v>
      </c>
      <c r="K793" s="7">
        <v>9432692.75</v>
      </c>
      <c r="L793" s="7">
        <v>9361654.75</v>
      </c>
      <c r="M793" s="7">
        <v>9290616.75</v>
      </c>
      <c r="N793" s="7">
        <v>9219578.75</v>
      </c>
      <c r="O793" s="7">
        <v>9148540.75</v>
      </c>
    </row>
    <row r="794" spans="1:15" x14ac:dyDescent="0.2">
      <c r="A794" s="3">
        <v>283300</v>
      </c>
      <c r="B794" s="6" t="s">
        <v>688</v>
      </c>
      <c r="C794" s="7">
        <v>-4</v>
      </c>
      <c r="D794" s="7">
        <v>-4</v>
      </c>
      <c r="E794" s="7">
        <v>-4</v>
      </c>
      <c r="F794" s="7">
        <v>-4</v>
      </c>
      <c r="G794" s="7">
        <v>6663</v>
      </c>
      <c r="H794" s="7">
        <v>8330</v>
      </c>
      <c r="I794" s="7">
        <v>9997</v>
      </c>
      <c r="J794" s="7">
        <v>11664</v>
      </c>
      <c r="K794" s="7">
        <v>13331</v>
      </c>
      <c r="L794" s="7">
        <v>14998</v>
      </c>
      <c r="M794" s="7">
        <v>16665</v>
      </c>
      <c r="N794" s="7">
        <v>18332</v>
      </c>
      <c r="O794" s="7">
        <v>18332</v>
      </c>
    </row>
    <row r="795" spans="1:15" x14ac:dyDescent="0.2">
      <c r="A795" s="3">
        <v>283304</v>
      </c>
      <c r="B795" s="6" t="s">
        <v>689</v>
      </c>
      <c r="C795" s="7">
        <v>-39700633.450000003</v>
      </c>
      <c r="D795" s="7">
        <v>-39425638.450000003</v>
      </c>
      <c r="E795" s="7">
        <v>-39150643.450000003</v>
      </c>
      <c r="F795" s="7">
        <v>-38875648.450000003</v>
      </c>
      <c r="G795" s="7">
        <v>-38600653.450000003</v>
      </c>
      <c r="H795" s="7">
        <v>-38325658.450000003</v>
      </c>
      <c r="I795" s="7">
        <v>-38050663.450000003</v>
      </c>
      <c r="J795" s="7">
        <v>-37775668.450000003</v>
      </c>
      <c r="K795" s="7">
        <v>-37500673.450000003</v>
      </c>
      <c r="L795" s="7">
        <v>-37225678.450000003</v>
      </c>
      <c r="M795" s="7">
        <v>-36950683.450000003</v>
      </c>
      <c r="N795" s="7">
        <v>-36675688.450000003</v>
      </c>
      <c r="O795" s="7">
        <v>-36400693.450000003</v>
      </c>
    </row>
    <row r="796" spans="1:15" x14ac:dyDescent="0.2">
      <c r="A796" s="3">
        <v>283305</v>
      </c>
      <c r="B796" s="6" t="s">
        <v>690</v>
      </c>
      <c r="C796" s="7">
        <v>-8709295.7200000007</v>
      </c>
      <c r="D796" s="7">
        <v>-8648968.7200000007</v>
      </c>
      <c r="E796" s="7">
        <v>-8588641.7200000007</v>
      </c>
      <c r="F796" s="7">
        <v>-8528314.7200000007</v>
      </c>
      <c r="G796" s="7">
        <v>-8467987.7200000007</v>
      </c>
      <c r="H796" s="7">
        <v>-8407660.7200000007</v>
      </c>
      <c r="I796" s="7">
        <v>-8347333.7199999997</v>
      </c>
      <c r="J796" s="7">
        <v>-8287006.7199999997</v>
      </c>
      <c r="K796" s="7">
        <v>-8226679.7199999997</v>
      </c>
      <c r="L796" s="7">
        <v>-8166352.7199999997</v>
      </c>
      <c r="M796" s="7">
        <v>-8106025.7199999997</v>
      </c>
      <c r="N796" s="7">
        <v>-8045698.7199999997</v>
      </c>
      <c r="O796" s="7">
        <v>-7985371.7199999997</v>
      </c>
    </row>
    <row r="797" spans="1:15" x14ac:dyDescent="0.2">
      <c r="A797" s="3">
        <v>283306</v>
      </c>
      <c r="B797" s="6" t="s">
        <v>691</v>
      </c>
      <c r="C797" s="7">
        <v>-2306665.89</v>
      </c>
      <c r="D797" s="7">
        <v>-2284026.89</v>
      </c>
      <c r="E797" s="7">
        <v>-2261387.89</v>
      </c>
      <c r="F797" s="7">
        <v>-2238748.89</v>
      </c>
      <c r="G797" s="7">
        <v>-2216109.89</v>
      </c>
      <c r="H797" s="7">
        <v>-2193470.89</v>
      </c>
      <c r="I797" s="7">
        <v>-2170831.89</v>
      </c>
      <c r="J797" s="7">
        <v>-2148192.89</v>
      </c>
      <c r="K797" s="7">
        <v>-2125553.89</v>
      </c>
      <c r="L797" s="7">
        <v>-2102914.89</v>
      </c>
      <c r="M797" s="7">
        <v>-2080275.89</v>
      </c>
      <c r="N797" s="7">
        <v>-2057636.89</v>
      </c>
      <c r="O797" s="7">
        <v>-2034997.89</v>
      </c>
    </row>
    <row r="798" spans="1:15" x14ac:dyDescent="0.2">
      <c r="A798" s="3">
        <v>283307</v>
      </c>
      <c r="B798" s="6" t="s">
        <v>692</v>
      </c>
      <c r="C798" s="7">
        <v>-506023.04</v>
      </c>
      <c r="D798" s="7">
        <v>-501057.04</v>
      </c>
      <c r="E798" s="7">
        <v>-496091.04</v>
      </c>
      <c r="F798" s="7">
        <v>-491125.04</v>
      </c>
      <c r="G798" s="7">
        <v>-486159.04</v>
      </c>
      <c r="H798" s="7">
        <v>-481193.04</v>
      </c>
      <c r="I798" s="7">
        <v>-476227.04</v>
      </c>
      <c r="J798" s="7">
        <v>-471261.04</v>
      </c>
      <c r="K798" s="7">
        <v>-466295.03999999998</v>
      </c>
      <c r="L798" s="7">
        <v>-461329.04</v>
      </c>
      <c r="M798" s="7">
        <v>-456363.04</v>
      </c>
      <c r="N798" s="7">
        <v>-451397.04</v>
      </c>
      <c r="O798" s="7">
        <v>-446431.04</v>
      </c>
    </row>
    <row r="799" spans="1:15" x14ac:dyDescent="0.2">
      <c r="A799" s="3">
        <v>283400</v>
      </c>
      <c r="B799" s="6" t="s">
        <v>693</v>
      </c>
      <c r="C799" s="7">
        <v>0</v>
      </c>
      <c r="D799" s="7">
        <v>0</v>
      </c>
      <c r="E799" s="7">
        <v>0</v>
      </c>
      <c r="F799" s="7">
        <v>0</v>
      </c>
      <c r="G799" s="7">
        <v>-2493</v>
      </c>
      <c r="H799" s="7">
        <v>-2493</v>
      </c>
      <c r="I799" s="7">
        <v>-2493</v>
      </c>
      <c r="J799" s="7">
        <v>-2493</v>
      </c>
      <c r="K799" s="7">
        <v>-2493</v>
      </c>
      <c r="L799" s="7">
        <v>-2493</v>
      </c>
      <c r="M799" s="7">
        <v>-2493</v>
      </c>
      <c r="N799" s="7">
        <v>-2493</v>
      </c>
      <c r="O799" s="7">
        <v>-2493</v>
      </c>
    </row>
    <row r="800" spans="1:15" x14ac:dyDescent="0.2">
      <c r="A800" s="3">
        <v>283402</v>
      </c>
      <c r="B800" s="6" t="s">
        <v>694</v>
      </c>
      <c r="C800" s="7">
        <v>0</v>
      </c>
      <c r="D800" s="7">
        <v>0</v>
      </c>
      <c r="E800" s="7">
        <v>0</v>
      </c>
      <c r="F800" s="7">
        <v>0</v>
      </c>
      <c r="G800" s="7">
        <v>2493</v>
      </c>
      <c r="H800" s="7">
        <v>2493</v>
      </c>
      <c r="I800" s="7">
        <v>2493</v>
      </c>
      <c r="J800" s="7">
        <v>2493</v>
      </c>
      <c r="K800" s="7">
        <v>2493</v>
      </c>
      <c r="L800" s="7">
        <v>2493</v>
      </c>
      <c r="M800" s="7">
        <v>2493</v>
      </c>
      <c r="N800" s="7">
        <v>2493</v>
      </c>
      <c r="O800" s="7">
        <v>2493</v>
      </c>
    </row>
    <row r="801" spans="1:15" x14ac:dyDescent="0.2">
      <c r="A801" s="3">
        <v>283500</v>
      </c>
      <c r="B801" s="6" t="s">
        <v>695</v>
      </c>
      <c r="C801" s="7">
        <v>0</v>
      </c>
      <c r="D801" s="7">
        <v>0</v>
      </c>
      <c r="E801" s="7">
        <v>0</v>
      </c>
      <c r="F801" s="7">
        <v>0</v>
      </c>
      <c r="G801" s="7">
        <v>0</v>
      </c>
      <c r="H801" s="7">
        <v>0</v>
      </c>
      <c r="I801" s="7">
        <v>0</v>
      </c>
      <c r="J801" s="7">
        <v>0</v>
      </c>
      <c r="K801" s="7">
        <v>0</v>
      </c>
      <c r="L801" s="7">
        <v>0</v>
      </c>
      <c r="M801" s="7">
        <v>0</v>
      </c>
      <c r="N801" s="7">
        <v>0</v>
      </c>
      <c r="O801" s="7">
        <v>0</v>
      </c>
    </row>
    <row r="802" spans="1:15" x14ac:dyDescent="0.2">
      <c r="A802" s="3">
        <v>283502</v>
      </c>
      <c r="B802" s="6" t="s">
        <v>696</v>
      </c>
      <c r="C802" s="7">
        <v>0</v>
      </c>
      <c r="D802" s="7">
        <v>0</v>
      </c>
      <c r="E802" s="7">
        <v>0</v>
      </c>
      <c r="F802" s="7">
        <v>0</v>
      </c>
      <c r="G802" s="7">
        <v>0</v>
      </c>
      <c r="H802" s="7">
        <v>0</v>
      </c>
      <c r="I802" s="7">
        <v>0</v>
      </c>
      <c r="J802" s="7">
        <v>0</v>
      </c>
      <c r="K802" s="7">
        <v>0</v>
      </c>
      <c r="L802" s="7">
        <v>0</v>
      </c>
      <c r="M802" s="7">
        <v>0</v>
      </c>
      <c r="N802" s="7">
        <v>0</v>
      </c>
      <c r="O802" s="7">
        <v>0</v>
      </c>
    </row>
    <row r="803" spans="1:15" x14ac:dyDescent="0.2">
      <c r="A803" s="3">
        <v>283601</v>
      </c>
      <c r="B803" s="6" t="s">
        <v>697</v>
      </c>
      <c r="C803" s="7">
        <v>0</v>
      </c>
      <c r="D803" s="7">
        <v>0</v>
      </c>
      <c r="E803" s="7">
        <v>0</v>
      </c>
      <c r="F803" s="7">
        <v>0</v>
      </c>
      <c r="G803" s="7">
        <v>0</v>
      </c>
      <c r="H803" s="7">
        <v>0</v>
      </c>
      <c r="I803" s="7">
        <v>0</v>
      </c>
      <c r="J803" s="7">
        <v>0</v>
      </c>
      <c r="K803" s="7">
        <v>0</v>
      </c>
      <c r="L803" s="7">
        <v>0</v>
      </c>
      <c r="M803" s="7">
        <v>-1</v>
      </c>
      <c r="N803" s="7">
        <v>-1</v>
      </c>
      <c r="O803" s="7">
        <v>-1</v>
      </c>
    </row>
    <row r="804" spans="1:15" x14ac:dyDescent="0.2">
      <c r="A804" s="3">
        <v>283602</v>
      </c>
      <c r="B804" s="6" t="s">
        <v>698</v>
      </c>
      <c r="C804" s="7">
        <v>0</v>
      </c>
      <c r="D804" s="7">
        <v>0</v>
      </c>
      <c r="E804" s="7">
        <v>0</v>
      </c>
      <c r="F804" s="7">
        <v>0</v>
      </c>
      <c r="G804" s="7">
        <v>0</v>
      </c>
      <c r="H804" s="7">
        <v>0</v>
      </c>
      <c r="I804" s="7">
        <v>0</v>
      </c>
      <c r="J804" s="7">
        <v>0</v>
      </c>
      <c r="K804" s="7">
        <v>0</v>
      </c>
      <c r="L804" s="7">
        <v>1</v>
      </c>
      <c r="M804" s="7">
        <v>1</v>
      </c>
      <c r="N804" s="7">
        <v>0</v>
      </c>
      <c r="O804" s="7">
        <v>0</v>
      </c>
    </row>
    <row r="805" spans="1:15" x14ac:dyDescent="0.2">
      <c r="A805" s="3">
        <v>254001</v>
      </c>
      <c r="B805" s="6" t="s">
        <v>573</v>
      </c>
      <c r="C805" s="7">
        <v>-2297409.64</v>
      </c>
      <c r="D805" s="7">
        <v>-2297409.64</v>
      </c>
      <c r="E805" s="7">
        <v>-6395774.29</v>
      </c>
      <c r="F805" s="7">
        <v>-3931740.54</v>
      </c>
      <c r="G805" s="7">
        <v>-5679185.2800000003</v>
      </c>
      <c r="H805" s="7">
        <v>-6294931.8700000001</v>
      </c>
      <c r="I805" s="7">
        <v>-3023288.15</v>
      </c>
      <c r="J805" s="7">
        <v>-2981086.56</v>
      </c>
      <c r="K805" s="7">
        <v>-2967216.15</v>
      </c>
      <c r="L805" s="7">
        <v>-1250408.6499999999</v>
      </c>
      <c r="M805" s="7">
        <v>-1277385.71</v>
      </c>
      <c r="N805" s="7">
        <v>-317350.95</v>
      </c>
      <c r="O805" s="7">
        <v>-317350.95</v>
      </c>
    </row>
    <row r="806" spans="1:15" x14ac:dyDescent="0.2">
      <c r="A806" s="3">
        <v>108100</v>
      </c>
      <c r="B806" s="6" t="s">
        <v>699</v>
      </c>
      <c r="C806" s="7">
        <v>-251984564.93000001</v>
      </c>
      <c r="D806" s="7">
        <v>-253015418.93000001</v>
      </c>
      <c r="E806" s="7">
        <v>-254363290.25</v>
      </c>
      <c r="F806" s="7">
        <v>-255420210.65000001</v>
      </c>
      <c r="G806" s="7">
        <v>-256738208.02000001</v>
      </c>
      <c r="H806" s="7">
        <v>-257844936.86000001</v>
      </c>
      <c r="I806" s="7">
        <v>-258851446.27000001</v>
      </c>
      <c r="J806" s="7">
        <v>-260064599.30000001</v>
      </c>
      <c r="K806" s="7">
        <v>-261419551.71000001</v>
      </c>
      <c r="L806" s="7">
        <v>-262621293.28999999</v>
      </c>
      <c r="M806" s="7">
        <v>-263830551.15000001</v>
      </c>
      <c r="N806" s="7">
        <v>-265069838.49000001</v>
      </c>
      <c r="O806" s="7">
        <v>-265069838.49000001</v>
      </c>
    </row>
    <row r="807" spans="1:15" x14ac:dyDescent="0.2">
      <c r="A807" s="3">
        <v>108101</v>
      </c>
      <c r="B807" s="6" t="s">
        <v>699</v>
      </c>
      <c r="C807" s="7">
        <v>251984673.94</v>
      </c>
      <c r="D807" s="7">
        <v>251984673.94</v>
      </c>
      <c r="E807" s="7">
        <v>251984673.94</v>
      </c>
      <c r="F807" s="7">
        <v>0</v>
      </c>
      <c r="G807" s="7">
        <v>0</v>
      </c>
      <c r="H807" s="7">
        <v>0</v>
      </c>
      <c r="I807" s="7">
        <v>0</v>
      </c>
      <c r="J807" s="7">
        <v>0</v>
      </c>
      <c r="K807" s="7">
        <v>0</v>
      </c>
      <c r="L807" s="7">
        <v>0</v>
      </c>
      <c r="M807" s="7">
        <v>0</v>
      </c>
      <c r="N807" s="7">
        <v>0</v>
      </c>
      <c r="O807" s="7">
        <v>0</v>
      </c>
    </row>
    <row r="808" spans="1:15" x14ac:dyDescent="0.2">
      <c r="A808" s="3">
        <v>108666</v>
      </c>
      <c r="B808" s="6" t="s">
        <v>700</v>
      </c>
      <c r="C808" s="7">
        <v>0</v>
      </c>
      <c r="D808" s="7">
        <v>0</v>
      </c>
      <c r="E808" s="7">
        <v>0</v>
      </c>
      <c r="F808" s="7">
        <v>0</v>
      </c>
      <c r="G808" s="7">
        <v>0</v>
      </c>
      <c r="H808" s="7">
        <v>-13905.87</v>
      </c>
      <c r="I808" s="7">
        <v>45222.75</v>
      </c>
      <c r="J808" s="7">
        <v>104351.35</v>
      </c>
      <c r="K808" s="7">
        <v>163479.96</v>
      </c>
      <c r="L808" s="7">
        <v>284188.86</v>
      </c>
      <c r="M808" s="7">
        <v>344891.55</v>
      </c>
      <c r="N808" s="7">
        <v>63154.36</v>
      </c>
      <c r="O808" s="7">
        <v>63154.36</v>
      </c>
    </row>
    <row r="809" spans="1:15" x14ac:dyDescent="0.2">
      <c r="A809" s="3">
        <v>122100</v>
      </c>
      <c r="B809" s="6" t="s">
        <v>701</v>
      </c>
      <c r="C809" s="7">
        <v>-756410.96</v>
      </c>
      <c r="D809" s="7">
        <v>-765237.5</v>
      </c>
      <c r="E809" s="7">
        <v>-774064.07</v>
      </c>
      <c r="F809" s="7">
        <v>-782890.59</v>
      </c>
      <c r="G809" s="7">
        <v>-791717.06</v>
      </c>
      <c r="H809" s="7">
        <v>-778338.26</v>
      </c>
      <c r="I809" s="7">
        <v>-786968.76</v>
      </c>
      <c r="J809" s="7">
        <v>-795599.11</v>
      </c>
      <c r="K809" s="7">
        <v>-804229.58</v>
      </c>
      <c r="L809" s="7">
        <v>-812860.06</v>
      </c>
      <c r="M809" s="7">
        <v>-821651.74</v>
      </c>
      <c r="N809" s="7">
        <v>-830604.68</v>
      </c>
      <c r="O809" s="7">
        <v>-830604.68</v>
      </c>
    </row>
    <row r="810" spans="1:15" x14ac:dyDescent="0.2">
      <c r="A810" s="3">
        <v>122101</v>
      </c>
      <c r="B810" s="6" t="s">
        <v>702</v>
      </c>
      <c r="C810" s="7">
        <v>756410.82</v>
      </c>
      <c r="D810" s="7">
        <v>756410.82</v>
      </c>
      <c r="E810" s="7">
        <v>756410.82</v>
      </c>
      <c r="F810" s="7">
        <v>0</v>
      </c>
      <c r="G810" s="7">
        <v>0</v>
      </c>
      <c r="H810" s="7">
        <v>0</v>
      </c>
      <c r="I810" s="7">
        <v>0</v>
      </c>
      <c r="J810" s="7">
        <v>0</v>
      </c>
      <c r="K810" s="7">
        <v>0</v>
      </c>
      <c r="L810" s="7">
        <v>0</v>
      </c>
      <c r="M810" s="7">
        <v>0</v>
      </c>
      <c r="N810" s="7">
        <v>0</v>
      </c>
      <c r="O810" s="7">
        <v>0</v>
      </c>
    </row>
    <row r="811" spans="1:15" x14ac:dyDescent="0.2">
      <c r="A811" s="3">
        <v>230001</v>
      </c>
      <c r="B811" s="6" t="s">
        <v>703</v>
      </c>
      <c r="C811" s="7">
        <v>-252741084.75999999</v>
      </c>
      <c r="D811" s="7">
        <v>-252741084.75999999</v>
      </c>
      <c r="E811" s="7">
        <v>-252741084.75999999</v>
      </c>
      <c r="F811" s="7">
        <v>0</v>
      </c>
      <c r="G811" s="7">
        <v>0</v>
      </c>
      <c r="H811" s="7">
        <v>0</v>
      </c>
      <c r="I811" s="7">
        <v>0</v>
      </c>
      <c r="J811" s="7">
        <v>0</v>
      </c>
      <c r="K811" s="7">
        <v>0</v>
      </c>
      <c r="L811" s="7">
        <v>0</v>
      </c>
      <c r="M811" s="7">
        <v>0</v>
      </c>
      <c r="N811" s="7">
        <v>0</v>
      </c>
      <c r="O811" s="7">
        <v>0</v>
      </c>
    </row>
    <row r="812" spans="1:15" x14ac:dyDescent="0.2">
      <c r="A812" s="3">
        <v>254630</v>
      </c>
      <c r="B812" s="6" t="s">
        <v>704</v>
      </c>
      <c r="C812" s="7">
        <v>-628000</v>
      </c>
      <c r="D812" s="7">
        <v>0</v>
      </c>
      <c r="E812" s="7">
        <v>0</v>
      </c>
      <c r="F812" s="7">
        <v>-545000</v>
      </c>
      <c r="G812" s="7">
        <v>-545000</v>
      </c>
      <c r="H812" s="7">
        <v>0</v>
      </c>
      <c r="I812" s="7">
        <v>-150000</v>
      </c>
      <c r="J812" s="7">
        <v>0</v>
      </c>
      <c r="K812" s="7">
        <v>0</v>
      </c>
      <c r="L812" s="7">
        <v>0</v>
      </c>
      <c r="M812" s="7">
        <v>0</v>
      </c>
      <c r="N812" s="7">
        <v>0</v>
      </c>
      <c r="O812" s="7">
        <v>0</v>
      </c>
    </row>
    <row r="813" spans="1:15" x14ac:dyDescent="0.2">
      <c r="A813" s="3">
        <v>254635</v>
      </c>
      <c r="B813" s="6" t="s">
        <v>704</v>
      </c>
      <c r="C813" s="7">
        <v>0</v>
      </c>
      <c r="D813" s="7">
        <v>0</v>
      </c>
      <c r="E813" s="7">
        <v>0</v>
      </c>
      <c r="F813" s="7">
        <v>-1015000</v>
      </c>
      <c r="G813" s="7">
        <v>-1015000</v>
      </c>
      <c r="H813" s="7">
        <v>0</v>
      </c>
      <c r="I813" s="7">
        <v>-892000</v>
      </c>
      <c r="J813" s="7">
        <v>0</v>
      </c>
      <c r="K813" s="7">
        <v>0</v>
      </c>
      <c r="L813" s="7">
        <v>-227000</v>
      </c>
      <c r="M813" s="7">
        <v>-227000</v>
      </c>
      <c r="N813" s="7">
        <v>0</v>
      </c>
      <c r="O813" s="7">
        <v>0</v>
      </c>
    </row>
    <row r="814" spans="1:15" x14ac:dyDescent="0.2">
      <c r="A814" s="3">
        <v>252011</v>
      </c>
      <c r="B814" s="6" t="s">
        <v>705</v>
      </c>
      <c r="C814" s="7">
        <v>-354571.83</v>
      </c>
      <c r="D814" s="7">
        <v>-357015.83</v>
      </c>
      <c r="E814" s="7">
        <v>-344152.83</v>
      </c>
      <c r="F814" s="7">
        <v>-340495.83</v>
      </c>
      <c r="G814" s="7">
        <v>-330302.03999999998</v>
      </c>
      <c r="H814" s="7">
        <v>-324016.03999999998</v>
      </c>
      <c r="I814" s="7">
        <v>-297887.03999999998</v>
      </c>
      <c r="J814" s="7">
        <v>-297330</v>
      </c>
      <c r="K814" s="7">
        <v>-299426</v>
      </c>
      <c r="L814" s="7">
        <v>-305626</v>
      </c>
      <c r="M814" s="7">
        <v>-295404</v>
      </c>
      <c r="N814" s="7">
        <v>-305107</v>
      </c>
      <c r="O814" s="7">
        <v>-298062</v>
      </c>
    </row>
    <row r="815" spans="1:15" x14ac:dyDescent="0.2">
      <c r="A815" s="3">
        <v>252012</v>
      </c>
      <c r="B815" s="6" t="s">
        <v>705</v>
      </c>
      <c r="C815" s="7">
        <v>-26044.91</v>
      </c>
      <c r="D815" s="7">
        <v>-26044.91</v>
      </c>
      <c r="E815" s="7">
        <v>-24749.91</v>
      </c>
      <c r="F815" s="7">
        <v>-25573.91</v>
      </c>
      <c r="G815" s="7">
        <v>-22493.57</v>
      </c>
      <c r="H815" s="7">
        <v>-24435.57</v>
      </c>
      <c r="I815" s="7">
        <v>-24070</v>
      </c>
      <c r="J815" s="7">
        <v>-24070</v>
      </c>
      <c r="K815" s="7">
        <v>-24938</v>
      </c>
      <c r="L815" s="7">
        <v>-24938</v>
      </c>
      <c r="M815" s="7">
        <v>-17600</v>
      </c>
      <c r="N815" s="7">
        <v>-17600</v>
      </c>
      <c r="O815" s="7">
        <v>-14440</v>
      </c>
    </row>
    <row r="816" spans="1:15" x14ac:dyDescent="0.2">
      <c r="A816" s="3">
        <v>252013</v>
      </c>
      <c r="B816" s="6" t="s">
        <v>706</v>
      </c>
      <c r="C816" s="7">
        <v>-1000396.8</v>
      </c>
      <c r="D816" s="7">
        <v>-1008612.8</v>
      </c>
      <c r="E816" s="7">
        <v>-1027557.8</v>
      </c>
      <c r="F816" s="7">
        <v>-1050668.8</v>
      </c>
      <c r="G816" s="7">
        <v>-1055927.8</v>
      </c>
      <c r="H816" s="7">
        <v>-1084716.8</v>
      </c>
      <c r="I816" s="7">
        <v>-1073493.29</v>
      </c>
      <c r="J816" s="7">
        <v>-1095146.8999999999</v>
      </c>
      <c r="K816" s="7">
        <v>-1139251.5</v>
      </c>
      <c r="L816" s="7">
        <v>-1202112.5</v>
      </c>
      <c r="M816" s="7">
        <v>-1268998.5</v>
      </c>
      <c r="N816" s="7">
        <v>-1352276.5</v>
      </c>
      <c r="O816" s="7">
        <v>-1363566.5</v>
      </c>
    </row>
    <row r="817" spans="1:15" x14ac:dyDescent="0.2">
      <c r="A817" s="3">
        <v>252014</v>
      </c>
      <c r="B817" s="6" t="s">
        <v>706</v>
      </c>
      <c r="C817" s="7">
        <v>-94370.85</v>
      </c>
      <c r="D817" s="7">
        <v>-95206.85</v>
      </c>
      <c r="E817" s="7">
        <v>-97194.85</v>
      </c>
      <c r="F817" s="7">
        <v>-99798.85</v>
      </c>
      <c r="G817" s="7">
        <v>-92434</v>
      </c>
      <c r="H817" s="7">
        <v>-94719</v>
      </c>
      <c r="I817" s="7">
        <v>-82183</v>
      </c>
      <c r="J817" s="7">
        <v>-80250</v>
      </c>
      <c r="K817" s="7">
        <v>-101195</v>
      </c>
      <c r="L817" s="7">
        <v>-97476</v>
      </c>
      <c r="M817" s="7">
        <v>-100415</v>
      </c>
      <c r="N817" s="7">
        <v>-103530</v>
      </c>
      <c r="O817" s="7">
        <v>-99463</v>
      </c>
    </row>
    <row r="818" spans="1:15" x14ac:dyDescent="0.2">
      <c r="A818" s="3">
        <v>252021</v>
      </c>
      <c r="B818" s="6" t="s">
        <v>707</v>
      </c>
      <c r="C818" s="7">
        <v>-19901.46</v>
      </c>
      <c r="D818" s="7">
        <v>-19901.46</v>
      </c>
      <c r="E818" s="7">
        <v>-16637.46</v>
      </c>
      <c r="F818" s="7">
        <v>-15309.46</v>
      </c>
      <c r="G818" s="7">
        <v>-15309.46</v>
      </c>
      <c r="H818" s="7">
        <v>-17997.46</v>
      </c>
      <c r="I818" s="7">
        <v>-18129</v>
      </c>
      <c r="J818" s="7">
        <v>-19787</v>
      </c>
      <c r="K818" s="7">
        <v>-18289</v>
      </c>
      <c r="L818" s="7">
        <v>-18289</v>
      </c>
      <c r="M818" s="7">
        <v>-18289</v>
      </c>
      <c r="N818" s="7">
        <v>-18289</v>
      </c>
      <c r="O818" s="7">
        <v>-16144</v>
      </c>
    </row>
    <row r="819" spans="1:15" x14ac:dyDescent="0.2">
      <c r="A819" s="3">
        <v>252022</v>
      </c>
      <c r="B819" s="6" t="s">
        <v>707</v>
      </c>
      <c r="C819" s="7">
        <v>-848</v>
      </c>
      <c r="D819" s="7">
        <v>-848</v>
      </c>
      <c r="E819" s="7">
        <v>-848</v>
      </c>
      <c r="F819" s="7">
        <v>-848</v>
      </c>
      <c r="G819" s="7">
        <v>-848</v>
      </c>
      <c r="H819" s="7">
        <v>-848</v>
      </c>
      <c r="I819" s="7">
        <v>-848</v>
      </c>
      <c r="J819" s="7">
        <v>-848</v>
      </c>
      <c r="K819" s="7">
        <v>-848</v>
      </c>
      <c r="L819" s="7">
        <v>-848</v>
      </c>
      <c r="M819" s="7">
        <v>-848</v>
      </c>
      <c r="N819" s="7">
        <v>-848</v>
      </c>
      <c r="O819" s="7">
        <v>-848</v>
      </c>
    </row>
    <row r="820" spans="1:15" x14ac:dyDescent="0.2">
      <c r="A820" s="3">
        <v>252023</v>
      </c>
      <c r="B820" s="6" t="s">
        <v>708</v>
      </c>
      <c r="C820" s="7">
        <v>-35467.199999999997</v>
      </c>
      <c r="D820" s="7">
        <v>-35997.199999999997</v>
      </c>
      <c r="E820" s="7">
        <v>-36697.199999999997</v>
      </c>
      <c r="F820" s="7">
        <v>-40846.199999999997</v>
      </c>
      <c r="G820" s="7">
        <v>-34186.199999999997</v>
      </c>
      <c r="H820" s="7">
        <v>-34438.6</v>
      </c>
      <c r="I820" s="7">
        <v>-24214</v>
      </c>
      <c r="J820" s="7">
        <v>-24564</v>
      </c>
      <c r="K820" s="7">
        <v>-24867</v>
      </c>
      <c r="L820" s="7">
        <v>-25864</v>
      </c>
      <c r="M820" s="7">
        <v>-25864</v>
      </c>
      <c r="N820" s="7">
        <v>-30947</v>
      </c>
      <c r="O820" s="7">
        <v>-31449</v>
      </c>
    </row>
    <row r="821" spans="1:15" x14ac:dyDescent="0.2">
      <c r="A821" s="3">
        <v>252024</v>
      </c>
      <c r="B821" s="6" t="s">
        <v>709</v>
      </c>
      <c r="C821" s="7">
        <v>-6890</v>
      </c>
      <c r="D821" s="7">
        <v>-6890</v>
      </c>
      <c r="E821" s="7">
        <v>-6890</v>
      </c>
      <c r="F821" s="7">
        <v>-7193</v>
      </c>
      <c r="G821" s="7">
        <v>-7193</v>
      </c>
      <c r="H821" s="7">
        <v>-2292</v>
      </c>
      <c r="I821" s="7">
        <v>-303</v>
      </c>
      <c r="J821" s="7">
        <v>-303</v>
      </c>
      <c r="K821" s="7">
        <v>-303</v>
      </c>
      <c r="L821" s="7">
        <v>-303</v>
      </c>
      <c r="M821" s="7">
        <v>-303</v>
      </c>
      <c r="N821" s="7">
        <v>-303</v>
      </c>
      <c r="O821" s="7">
        <v>-303</v>
      </c>
    </row>
    <row r="822" spans="1:15" x14ac:dyDescent="0.2">
      <c r="A822" s="3">
        <v>252031</v>
      </c>
      <c r="B822" s="6" t="s">
        <v>710</v>
      </c>
      <c r="C822" s="7">
        <v>-270852.58</v>
      </c>
      <c r="D822" s="7">
        <v>-268155.58</v>
      </c>
      <c r="E822" s="7">
        <v>-269273.58</v>
      </c>
      <c r="F822" s="7">
        <v>-243671</v>
      </c>
      <c r="G822" s="7">
        <v>-134000</v>
      </c>
      <c r="H822" s="7">
        <v>-113077</v>
      </c>
      <c r="I822" s="7">
        <v>-106475</v>
      </c>
      <c r="J822" s="7">
        <v>-106761</v>
      </c>
      <c r="K822" s="7">
        <v>-104169</v>
      </c>
      <c r="L822" s="7">
        <v>-104170</v>
      </c>
      <c r="M822" s="7">
        <v>-107473</v>
      </c>
      <c r="N822" s="7">
        <v>-108517</v>
      </c>
      <c r="O822" s="7">
        <v>-95847</v>
      </c>
    </row>
    <row r="823" spans="1:15" x14ac:dyDescent="0.2">
      <c r="A823" s="3">
        <v>252032</v>
      </c>
      <c r="B823" s="6" t="s">
        <v>710</v>
      </c>
      <c r="C823" s="7">
        <v>-24088</v>
      </c>
      <c r="D823" s="7">
        <v>-20869</v>
      </c>
      <c r="E823" s="7">
        <v>-20869</v>
      </c>
      <c r="F823" s="7">
        <v>-18450</v>
      </c>
      <c r="G823" s="7">
        <v>-18450</v>
      </c>
      <c r="H823" s="7">
        <v>-18450</v>
      </c>
      <c r="I823" s="7">
        <v>-16791</v>
      </c>
      <c r="J823" s="7">
        <v>-22230</v>
      </c>
      <c r="K823" s="7">
        <v>-22230</v>
      </c>
      <c r="L823" s="7">
        <v>-22230</v>
      </c>
      <c r="M823" s="7">
        <v>-22230</v>
      </c>
      <c r="N823" s="7">
        <v>-22230</v>
      </c>
      <c r="O823" s="7">
        <v>-19130</v>
      </c>
    </row>
    <row r="824" spans="1:15" x14ac:dyDescent="0.2">
      <c r="A824" s="3">
        <v>252033</v>
      </c>
      <c r="B824" s="6" t="s">
        <v>711</v>
      </c>
      <c r="C824" s="7">
        <v>-313929.28000000003</v>
      </c>
      <c r="D824" s="7">
        <v>-312222.28000000003</v>
      </c>
      <c r="E824" s="7">
        <v>-309696.28000000003</v>
      </c>
      <c r="F824" s="7">
        <v>-320797.28000000003</v>
      </c>
      <c r="G824" s="7">
        <v>-315259.28000000003</v>
      </c>
      <c r="H824" s="7">
        <v>-291708.28000000003</v>
      </c>
      <c r="I824" s="7">
        <v>-387429</v>
      </c>
      <c r="J824" s="7">
        <v>-387429</v>
      </c>
      <c r="K824" s="7">
        <v>-400357</v>
      </c>
      <c r="L824" s="7">
        <v>-403007</v>
      </c>
      <c r="M824" s="7">
        <v>-416105</v>
      </c>
      <c r="N824" s="7">
        <v>-442219</v>
      </c>
      <c r="O824" s="7">
        <v>-408579</v>
      </c>
    </row>
    <row r="825" spans="1:15" x14ac:dyDescent="0.2">
      <c r="A825" s="3">
        <v>252034</v>
      </c>
      <c r="B825" s="6" t="s">
        <v>711</v>
      </c>
      <c r="C825" s="7">
        <v>-16913</v>
      </c>
      <c r="D825" s="7">
        <v>-16913</v>
      </c>
      <c r="E825" s="7">
        <v>-16913</v>
      </c>
      <c r="F825" s="7">
        <v>-13227</v>
      </c>
      <c r="G825" s="7">
        <v>-8151</v>
      </c>
      <c r="H825" s="7">
        <v>-8151</v>
      </c>
      <c r="I825" s="7">
        <v>-8584</v>
      </c>
      <c r="J825" s="7">
        <v>-8584</v>
      </c>
      <c r="K825" s="7">
        <v>-8584</v>
      </c>
      <c r="L825" s="7">
        <v>-8584</v>
      </c>
      <c r="M825" s="7">
        <v>-8584</v>
      </c>
      <c r="N825" s="7">
        <v>-8584</v>
      </c>
      <c r="O825" s="7">
        <v>-7281</v>
      </c>
    </row>
    <row r="826" spans="1:15" x14ac:dyDescent="0.2">
      <c r="A826" s="3">
        <v>252043</v>
      </c>
      <c r="B826" s="6" t="s">
        <v>712</v>
      </c>
      <c r="C826" s="7">
        <v>0</v>
      </c>
      <c r="D826" s="7">
        <v>0</v>
      </c>
      <c r="E826" s="7">
        <v>0</v>
      </c>
      <c r="F826" s="7">
        <v>-4593</v>
      </c>
      <c r="G826" s="7">
        <v>-4593</v>
      </c>
      <c r="H826" s="7">
        <v>-4593</v>
      </c>
      <c r="I826" s="7">
        <v>-4593</v>
      </c>
      <c r="J826" s="7">
        <v>-91731</v>
      </c>
      <c r="K826" s="7">
        <v>-93722</v>
      </c>
      <c r="L826" s="7">
        <v>-93722</v>
      </c>
      <c r="M826" s="7">
        <v>-93722</v>
      </c>
      <c r="N826" s="7">
        <v>-93722</v>
      </c>
      <c r="O826" s="7">
        <v>-251966</v>
      </c>
    </row>
    <row r="827" spans="1:15" x14ac:dyDescent="0.2">
      <c r="A827" s="3">
        <v>262630</v>
      </c>
      <c r="B827" s="6" t="s">
        <v>713</v>
      </c>
      <c r="C827" s="7">
        <v>-16922000</v>
      </c>
      <c r="D827" s="7">
        <v>0</v>
      </c>
      <c r="E827" s="7">
        <v>0</v>
      </c>
      <c r="F827" s="7">
        <v>-11859000</v>
      </c>
      <c r="G827" s="7">
        <v>-11859000</v>
      </c>
      <c r="H827" s="7">
        <v>0</v>
      </c>
      <c r="I827" s="7">
        <v>-8142000</v>
      </c>
      <c r="J827" s="7">
        <v>0</v>
      </c>
      <c r="K827" s="7">
        <v>0</v>
      </c>
      <c r="L827" s="7">
        <v>-6005000</v>
      </c>
      <c r="M827" s="7">
        <v>-6005000</v>
      </c>
      <c r="N827" s="7">
        <v>0</v>
      </c>
      <c r="O827" s="7">
        <v>0</v>
      </c>
    </row>
    <row r="828" spans="1:15" x14ac:dyDescent="0.2">
      <c r="A828" s="3">
        <v>262635</v>
      </c>
      <c r="B828" s="6" t="s">
        <v>714</v>
      </c>
      <c r="C828" s="7">
        <v>-100000</v>
      </c>
      <c r="D828" s="7">
        <v>0</v>
      </c>
      <c r="E828" s="7">
        <v>0</v>
      </c>
      <c r="F828" s="7">
        <v>-123000</v>
      </c>
      <c r="G828" s="7">
        <v>-123000</v>
      </c>
      <c r="H828" s="7">
        <v>0</v>
      </c>
      <c r="I828" s="7">
        <v>-101000</v>
      </c>
      <c r="J828" s="7">
        <v>0</v>
      </c>
      <c r="K828" s="7">
        <v>0</v>
      </c>
      <c r="L828" s="7">
        <v>-80000</v>
      </c>
      <c r="M828" s="7">
        <v>-80000</v>
      </c>
      <c r="N828" s="7">
        <v>0</v>
      </c>
      <c r="O828" s="7">
        <v>0</v>
      </c>
    </row>
    <row r="829" spans="1:15" x14ac:dyDescent="0.2">
      <c r="A829" s="3">
        <v>262637</v>
      </c>
      <c r="B829" s="6" t="s">
        <v>715</v>
      </c>
      <c r="C829" s="7">
        <v>0</v>
      </c>
      <c r="D829" s="7">
        <v>0</v>
      </c>
      <c r="E829" s="7">
        <v>0</v>
      </c>
      <c r="F829" s="7">
        <v>-1932000</v>
      </c>
      <c r="G829" s="7">
        <v>-1932000</v>
      </c>
      <c r="H829" s="7">
        <v>0</v>
      </c>
      <c r="I829" s="7">
        <v>-959000</v>
      </c>
      <c r="J829" s="7">
        <v>0</v>
      </c>
      <c r="K829" s="7">
        <v>0</v>
      </c>
      <c r="L829" s="7">
        <v>-1344000</v>
      </c>
      <c r="M829" s="7">
        <v>-1344000</v>
      </c>
      <c r="N829" s="7">
        <v>0</v>
      </c>
      <c r="O829" s="7">
        <v>0</v>
      </c>
    </row>
    <row r="830" spans="1:15" x14ac:dyDescent="0.2">
      <c r="A830" s="3">
        <v>228300</v>
      </c>
      <c r="B830" s="6" t="s">
        <v>716</v>
      </c>
      <c r="C830" s="7">
        <v>-21512248</v>
      </c>
      <c r="D830" s="7">
        <v>-21374079.489999998</v>
      </c>
      <c r="E830" s="7">
        <v>-21376138.030000001</v>
      </c>
      <c r="F830" s="7">
        <v>-21378196.57</v>
      </c>
      <c r="G830" s="7">
        <v>-21380255.109999999</v>
      </c>
      <c r="H830" s="7">
        <v>-21382313.649999999</v>
      </c>
      <c r="I830" s="7">
        <v>-21524599.239999998</v>
      </c>
      <c r="J830" s="7">
        <v>-21529815.780000001</v>
      </c>
      <c r="K830" s="7">
        <v>-21397963.27</v>
      </c>
      <c r="L830" s="7">
        <v>-21403179.809999999</v>
      </c>
      <c r="M830" s="7">
        <v>-21545465.399999999</v>
      </c>
      <c r="N830" s="7">
        <v>-21550681.940000001</v>
      </c>
      <c r="O830" s="7">
        <v>-21555898.48</v>
      </c>
    </row>
    <row r="831" spans="1:15" x14ac:dyDescent="0.2">
      <c r="A831" s="3">
        <v>228302</v>
      </c>
      <c r="B831" s="6" t="s">
        <v>717</v>
      </c>
      <c r="C831" s="7">
        <v>-1725123</v>
      </c>
      <c r="D831" s="7">
        <v>-1753237.5</v>
      </c>
      <c r="E831" s="7">
        <v>-1781352</v>
      </c>
      <c r="F831" s="7">
        <v>-1809466.5</v>
      </c>
      <c r="G831" s="7">
        <v>-1837581</v>
      </c>
      <c r="H831" s="7">
        <v>-1865695.5</v>
      </c>
      <c r="I831" s="7">
        <v>-1893810</v>
      </c>
      <c r="J831" s="7">
        <v>-1921924.5</v>
      </c>
      <c r="K831" s="7">
        <v>-1950039</v>
      </c>
      <c r="L831" s="7">
        <v>-1978153.5</v>
      </c>
      <c r="M831" s="7">
        <v>-2006268</v>
      </c>
      <c r="N831" s="7">
        <v>-2034382.5</v>
      </c>
      <c r="O831" s="7">
        <v>-2062497</v>
      </c>
    </row>
    <row r="832" spans="1:15" x14ac:dyDescent="0.2">
      <c r="A832" s="3">
        <v>228304</v>
      </c>
      <c r="B832" s="6" t="s">
        <v>718</v>
      </c>
      <c r="C832" s="7">
        <v>-95446254</v>
      </c>
      <c r="D832" s="7">
        <v>-94287638.579999998</v>
      </c>
      <c r="E832" s="7">
        <v>-92774023.159999996</v>
      </c>
      <c r="F832" s="7">
        <v>-83260407.739999995</v>
      </c>
      <c r="G832" s="7">
        <v>-80946792.319999993</v>
      </c>
      <c r="H832" s="7">
        <v>-81433176.900000006</v>
      </c>
      <c r="I832" s="7">
        <v>-81919561.480000004</v>
      </c>
      <c r="J832" s="7">
        <v>-79605946.060000002</v>
      </c>
      <c r="K832" s="7">
        <v>-80092330.640000001</v>
      </c>
      <c r="L832" s="7">
        <v>-80578715.219999999</v>
      </c>
      <c r="M832" s="7">
        <v>-80065099.799999997</v>
      </c>
      <c r="N832" s="7">
        <v>-80551484.379999995</v>
      </c>
      <c r="O832" s="7">
        <v>-81037868.959999993</v>
      </c>
    </row>
    <row r="833" spans="1:15" x14ac:dyDescent="0.2">
      <c r="A833" s="3">
        <v>228306</v>
      </c>
      <c r="B833" s="6" t="s">
        <v>719</v>
      </c>
      <c r="C833" s="7">
        <v>-25566580</v>
      </c>
      <c r="D833" s="7">
        <v>-25545381.109999999</v>
      </c>
      <c r="E833" s="7">
        <v>-25656509.219999999</v>
      </c>
      <c r="F833" s="7">
        <v>-25605376.489999998</v>
      </c>
      <c r="G833" s="7">
        <v>-25606387.289999999</v>
      </c>
      <c r="H833" s="7">
        <v>-25662495.039999999</v>
      </c>
      <c r="I833" s="7">
        <v>-25647302.469999999</v>
      </c>
      <c r="J833" s="7">
        <v>-25645341.620000001</v>
      </c>
      <c r="K833" s="7">
        <v>-25654630.690000001</v>
      </c>
      <c r="L833" s="7">
        <v>-25708617.969999999</v>
      </c>
      <c r="M833" s="7">
        <v>-25716087.02</v>
      </c>
      <c r="N833" s="7">
        <v>-25771535.539999999</v>
      </c>
      <c r="O833" s="7">
        <v>-25726113.079999998</v>
      </c>
    </row>
    <row r="834" spans="1:15" x14ac:dyDescent="0.2">
      <c r="A834" s="3">
        <v>186140</v>
      </c>
      <c r="B834" s="6" t="s">
        <v>720</v>
      </c>
      <c r="C834" s="7">
        <v>3301341.48</v>
      </c>
      <c r="D834" s="7">
        <v>3301341.48</v>
      </c>
      <c r="E834" s="7">
        <v>3301341.48</v>
      </c>
      <c r="F834" s="7">
        <v>3301341.48</v>
      </c>
      <c r="G834" s="7">
        <v>3301341.48</v>
      </c>
      <c r="H834" s="7">
        <v>3301341.48</v>
      </c>
      <c r="I834" s="7">
        <v>3301341.48</v>
      </c>
      <c r="J834" s="7">
        <v>3301341.48</v>
      </c>
      <c r="K834" s="7">
        <v>3301341.48</v>
      </c>
      <c r="L834" s="7">
        <v>3301341.48</v>
      </c>
      <c r="M834" s="7">
        <v>3301341.48</v>
      </c>
      <c r="N834" s="7">
        <v>3301341.48</v>
      </c>
      <c r="O834" s="7">
        <v>3301341.48</v>
      </c>
    </row>
    <row r="835" spans="1:15" x14ac:dyDescent="0.2">
      <c r="A835" s="3">
        <v>186143</v>
      </c>
      <c r="B835" s="6" t="s">
        <v>721</v>
      </c>
      <c r="C835" s="7">
        <v>263163.86</v>
      </c>
      <c r="D835" s="7">
        <v>263163.86</v>
      </c>
      <c r="E835" s="7">
        <v>263163.86</v>
      </c>
      <c r="F835" s="7">
        <v>263163.86</v>
      </c>
      <c r="G835" s="7">
        <v>263163.86</v>
      </c>
      <c r="H835" s="7">
        <v>263163.86</v>
      </c>
      <c r="I835" s="7">
        <v>263163.86</v>
      </c>
      <c r="J835" s="7">
        <v>263163.86</v>
      </c>
      <c r="K835" s="7">
        <v>263163.86</v>
      </c>
      <c r="L835" s="7">
        <v>263163.86</v>
      </c>
      <c r="M835" s="7">
        <v>263163.86</v>
      </c>
      <c r="N835" s="7">
        <v>263163.86</v>
      </c>
      <c r="O835" s="7">
        <v>263163.86</v>
      </c>
    </row>
    <row r="836" spans="1:15" x14ac:dyDescent="0.2">
      <c r="A836" s="3">
        <v>186144</v>
      </c>
      <c r="B836" s="6" t="s">
        <v>722</v>
      </c>
      <c r="C836" s="7">
        <v>1297179.48</v>
      </c>
      <c r="D836" s="7">
        <v>1297179.48</v>
      </c>
      <c r="E836" s="7">
        <v>1297179.48</v>
      </c>
      <c r="F836" s="7">
        <v>1297179.48</v>
      </c>
      <c r="G836" s="7">
        <v>1297179.48</v>
      </c>
      <c r="H836" s="7">
        <v>1297179.48</v>
      </c>
      <c r="I836" s="7">
        <v>1297179.48</v>
      </c>
      <c r="J836" s="7">
        <v>1297179.48</v>
      </c>
      <c r="K836" s="7">
        <v>1297179.48</v>
      </c>
      <c r="L836" s="7">
        <v>1297179.48</v>
      </c>
      <c r="M836" s="7">
        <v>1297179.48</v>
      </c>
      <c r="N836" s="7">
        <v>1297179.48</v>
      </c>
      <c r="O836" s="7">
        <v>1297179.48</v>
      </c>
    </row>
    <row r="837" spans="1:15" x14ac:dyDescent="0.2">
      <c r="A837" s="3">
        <v>227049</v>
      </c>
      <c r="B837" s="6" t="s">
        <v>723</v>
      </c>
      <c r="C837" s="7">
        <v>0</v>
      </c>
      <c r="D837" s="7">
        <v>0</v>
      </c>
      <c r="E837" s="7">
        <v>0</v>
      </c>
      <c r="F837" s="7">
        <v>0</v>
      </c>
      <c r="G837" s="7">
        <v>0</v>
      </c>
      <c r="H837" s="7">
        <v>0</v>
      </c>
      <c r="I837" s="7">
        <v>0</v>
      </c>
      <c r="J837" s="7">
        <v>0</v>
      </c>
      <c r="K837" s="7">
        <v>0</v>
      </c>
      <c r="L837" s="7">
        <v>0</v>
      </c>
      <c r="M837" s="7">
        <v>0</v>
      </c>
      <c r="N837" s="7">
        <v>0</v>
      </c>
      <c r="O837" s="7">
        <v>0</v>
      </c>
    </row>
    <row r="838" spans="1:15" x14ac:dyDescent="0.2">
      <c r="A838" s="3">
        <v>227050</v>
      </c>
      <c r="B838" s="6" t="s">
        <v>724</v>
      </c>
      <c r="C838" s="7">
        <v>0</v>
      </c>
      <c r="D838" s="7">
        <v>0</v>
      </c>
      <c r="E838" s="7">
        <v>0</v>
      </c>
      <c r="F838" s="7">
        <v>0</v>
      </c>
      <c r="G838" s="7">
        <v>0</v>
      </c>
      <c r="H838" s="7">
        <v>0</v>
      </c>
      <c r="I838" s="7">
        <v>0</v>
      </c>
      <c r="J838" s="7">
        <v>0</v>
      </c>
      <c r="K838" s="7">
        <v>0</v>
      </c>
      <c r="L838" s="7">
        <v>0</v>
      </c>
      <c r="M838" s="7">
        <v>0</v>
      </c>
      <c r="N838" s="7">
        <v>0</v>
      </c>
      <c r="O838" s="7">
        <v>0</v>
      </c>
    </row>
    <row r="839" spans="1:15" x14ac:dyDescent="0.2">
      <c r="A839" s="3">
        <v>227051</v>
      </c>
      <c r="B839" s="6" t="s">
        <v>724</v>
      </c>
      <c r="C839" s="7">
        <v>0</v>
      </c>
      <c r="D839" s="7">
        <v>0</v>
      </c>
      <c r="E839" s="7">
        <v>0</v>
      </c>
      <c r="F839" s="7">
        <v>0</v>
      </c>
      <c r="G839" s="7">
        <v>0</v>
      </c>
      <c r="H839" s="7">
        <v>0</v>
      </c>
      <c r="I839" s="7">
        <v>0</v>
      </c>
      <c r="J839" s="7">
        <v>0</v>
      </c>
      <c r="K839" s="7">
        <v>0</v>
      </c>
      <c r="L839" s="7">
        <v>0</v>
      </c>
      <c r="M839" s="7">
        <v>0</v>
      </c>
      <c r="N839" s="7">
        <v>0</v>
      </c>
      <c r="O839" s="7">
        <v>0</v>
      </c>
    </row>
    <row r="840" spans="1:15" x14ac:dyDescent="0.2">
      <c r="A840" s="3">
        <v>227052</v>
      </c>
      <c r="B840" s="6" t="s">
        <v>725</v>
      </c>
      <c r="C840" s="7">
        <v>0</v>
      </c>
      <c r="D840" s="7">
        <v>0</v>
      </c>
      <c r="E840" s="7">
        <v>0</v>
      </c>
      <c r="F840" s="7">
        <v>0</v>
      </c>
      <c r="G840" s="7">
        <v>0</v>
      </c>
      <c r="H840" s="7">
        <v>0</v>
      </c>
      <c r="I840" s="7">
        <v>0</v>
      </c>
      <c r="J840" s="7">
        <v>0</v>
      </c>
      <c r="K840" s="7">
        <v>0</v>
      </c>
      <c r="L840" s="7">
        <v>0</v>
      </c>
      <c r="M840" s="7">
        <v>0</v>
      </c>
      <c r="N840" s="7">
        <v>0</v>
      </c>
      <c r="O840" s="7">
        <v>0</v>
      </c>
    </row>
    <row r="841" spans="1:15" x14ac:dyDescent="0.2">
      <c r="A841" s="3">
        <v>227053</v>
      </c>
      <c r="B841" s="6" t="s">
        <v>726</v>
      </c>
      <c r="C841" s="7">
        <v>0</v>
      </c>
      <c r="D841" s="7">
        <v>0</v>
      </c>
      <c r="E841" s="7">
        <v>0</v>
      </c>
      <c r="F841" s="7">
        <v>0</v>
      </c>
      <c r="G841" s="7">
        <v>0</v>
      </c>
      <c r="H841" s="7">
        <v>0</v>
      </c>
      <c r="I841" s="7">
        <v>0</v>
      </c>
      <c r="J841" s="7">
        <v>0</v>
      </c>
      <c r="K841" s="7">
        <v>0</v>
      </c>
      <c r="L841" s="7">
        <v>0</v>
      </c>
      <c r="M841" s="7">
        <v>0</v>
      </c>
      <c r="N841" s="7">
        <v>0</v>
      </c>
      <c r="O841" s="7">
        <v>0</v>
      </c>
    </row>
    <row r="842" spans="1:15" x14ac:dyDescent="0.2">
      <c r="A842" s="3">
        <v>227054</v>
      </c>
      <c r="B842" s="6" t="s">
        <v>727</v>
      </c>
      <c r="C842" s="7">
        <v>0</v>
      </c>
      <c r="D842" s="7">
        <v>0</v>
      </c>
      <c r="E842" s="7">
        <v>0</v>
      </c>
      <c r="F842" s="7">
        <v>0</v>
      </c>
      <c r="G842" s="7">
        <v>0</v>
      </c>
      <c r="H842" s="7">
        <v>0</v>
      </c>
      <c r="I842" s="7">
        <v>0</v>
      </c>
      <c r="J842" s="7">
        <v>0</v>
      </c>
      <c r="K842" s="7">
        <v>0</v>
      </c>
      <c r="L842" s="7">
        <v>0</v>
      </c>
      <c r="M842" s="7">
        <v>0</v>
      </c>
      <c r="N842" s="7">
        <v>0</v>
      </c>
      <c r="O842" s="7">
        <v>0</v>
      </c>
    </row>
    <row r="843" spans="1:15" x14ac:dyDescent="0.2">
      <c r="A843" s="3">
        <v>227055</v>
      </c>
      <c r="B843" s="6" t="s">
        <v>728</v>
      </c>
      <c r="C843" s="7">
        <v>0</v>
      </c>
      <c r="D843" s="7">
        <v>0</v>
      </c>
      <c r="E843" s="7">
        <v>0</v>
      </c>
      <c r="F843" s="7">
        <v>0</v>
      </c>
      <c r="G843" s="7">
        <v>0</v>
      </c>
      <c r="H843" s="7">
        <v>0</v>
      </c>
      <c r="I843" s="7">
        <v>0</v>
      </c>
      <c r="J843" s="7">
        <v>0</v>
      </c>
      <c r="K843" s="7">
        <v>0</v>
      </c>
      <c r="L843" s="7">
        <v>0</v>
      </c>
      <c r="M843" s="7">
        <v>0</v>
      </c>
      <c r="N843" s="7">
        <v>0</v>
      </c>
      <c r="O843" s="7">
        <v>0</v>
      </c>
    </row>
    <row r="844" spans="1:15" x14ac:dyDescent="0.2">
      <c r="A844" s="3">
        <v>227056</v>
      </c>
      <c r="B844" s="6" t="s">
        <v>729</v>
      </c>
      <c r="C844" s="7">
        <v>0</v>
      </c>
      <c r="D844" s="7">
        <v>0</v>
      </c>
      <c r="E844" s="7">
        <v>0</v>
      </c>
      <c r="F844" s="7">
        <v>0</v>
      </c>
      <c r="G844" s="7">
        <v>0</v>
      </c>
      <c r="H844" s="7">
        <v>0</v>
      </c>
      <c r="I844" s="7">
        <v>0</v>
      </c>
      <c r="J844" s="7">
        <v>0</v>
      </c>
      <c r="K844" s="7">
        <v>0</v>
      </c>
      <c r="L844" s="7">
        <v>0</v>
      </c>
      <c r="M844" s="7">
        <v>0</v>
      </c>
      <c r="N844" s="7">
        <v>0</v>
      </c>
      <c r="O844" s="7">
        <v>0</v>
      </c>
    </row>
    <row r="845" spans="1:15" x14ac:dyDescent="0.2">
      <c r="A845" s="3">
        <v>227057</v>
      </c>
      <c r="B845" s="6" t="s">
        <v>730</v>
      </c>
      <c r="C845" s="7">
        <v>-1906.57</v>
      </c>
      <c r="D845" s="7">
        <v>-1906.57</v>
      </c>
      <c r="E845" s="7">
        <v>-1906.57</v>
      </c>
      <c r="F845" s="7">
        <v>0</v>
      </c>
      <c r="G845" s="7">
        <v>0</v>
      </c>
      <c r="H845" s="7">
        <v>0</v>
      </c>
      <c r="I845" s="7">
        <v>0</v>
      </c>
      <c r="J845" s="7">
        <v>0</v>
      </c>
      <c r="K845" s="7">
        <v>0</v>
      </c>
      <c r="L845" s="7">
        <v>0</v>
      </c>
      <c r="M845" s="7">
        <v>0</v>
      </c>
      <c r="N845" s="7">
        <v>0</v>
      </c>
      <c r="O845" s="7">
        <v>0</v>
      </c>
    </row>
    <row r="846" spans="1:15" x14ac:dyDescent="0.2">
      <c r="A846" s="3">
        <v>227058</v>
      </c>
      <c r="B846" s="6" t="s">
        <v>731</v>
      </c>
      <c r="C846" s="7">
        <v>0</v>
      </c>
      <c r="D846" s="7">
        <v>0</v>
      </c>
      <c r="E846" s="7">
        <v>0</v>
      </c>
      <c r="F846" s="7">
        <v>0</v>
      </c>
      <c r="G846" s="7">
        <v>0</v>
      </c>
      <c r="H846" s="7">
        <v>0</v>
      </c>
      <c r="I846" s="7">
        <v>0</v>
      </c>
      <c r="J846" s="7">
        <v>0</v>
      </c>
      <c r="K846" s="7">
        <v>0</v>
      </c>
      <c r="L846" s="7">
        <v>0</v>
      </c>
      <c r="M846" s="7">
        <v>0</v>
      </c>
      <c r="N846" s="7">
        <v>0</v>
      </c>
      <c r="O846" s="7">
        <v>0</v>
      </c>
    </row>
    <row r="847" spans="1:15" x14ac:dyDescent="0.2">
      <c r="A847" s="3">
        <v>227059</v>
      </c>
      <c r="B847" s="6" t="s">
        <v>732</v>
      </c>
      <c r="C847" s="7">
        <v>-18200.02</v>
      </c>
      <c r="D847" s="7">
        <v>-18200.02</v>
      </c>
      <c r="E847" s="7">
        <v>-18200.02</v>
      </c>
      <c r="F847" s="7">
        <v>-12866.42</v>
      </c>
      <c r="G847" s="7">
        <v>-12866.42</v>
      </c>
      <c r="H847" s="7">
        <v>-12866.42</v>
      </c>
      <c r="I847" s="7">
        <v>-7425.43</v>
      </c>
      <c r="J847" s="7">
        <v>-7425.43</v>
      </c>
      <c r="K847" s="7">
        <v>-7425.43</v>
      </c>
      <c r="L847" s="7">
        <v>-1874.9</v>
      </c>
      <c r="M847" s="7">
        <v>-1874.9</v>
      </c>
      <c r="N847" s="7">
        <v>-1874.9</v>
      </c>
      <c r="O847" s="7">
        <v>-1874.9</v>
      </c>
    </row>
    <row r="848" spans="1:15" x14ac:dyDescent="0.2">
      <c r="A848" s="3">
        <v>227060</v>
      </c>
      <c r="B848" s="6" t="s">
        <v>733</v>
      </c>
      <c r="C848" s="7">
        <v>0</v>
      </c>
      <c r="D848" s="7">
        <v>0</v>
      </c>
      <c r="E848" s="7">
        <v>0</v>
      </c>
      <c r="F848" s="7">
        <v>0</v>
      </c>
      <c r="G848" s="7">
        <v>0</v>
      </c>
      <c r="H848" s="7">
        <v>0</v>
      </c>
      <c r="I848" s="7">
        <v>0</v>
      </c>
      <c r="J848" s="7">
        <v>0</v>
      </c>
      <c r="K848" s="7">
        <v>0</v>
      </c>
      <c r="L848" s="7">
        <v>0</v>
      </c>
      <c r="M848" s="7">
        <v>0</v>
      </c>
      <c r="N848" s="7">
        <v>0</v>
      </c>
      <c r="O848" s="7">
        <v>0</v>
      </c>
    </row>
    <row r="849" spans="1:15" x14ac:dyDescent="0.2">
      <c r="A849" s="3">
        <v>227061</v>
      </c>
      <c r="B849" s="6" t="s">
        <v>734</v>
      </c>
      <c r="C849" s="7">
        <v>-17357.48</v>
      </c>
      <c r="D849" s="7">
        <v>-17357.48</v>
      </c>
      <c r="E849" s="7">
        <v>-17357.48</v>
      </c>
      <c r="F849" s="7">
        <v>-13146.98</v>
      </c>
      <c r="G849" s="7">
        <v>-13146.98</v>
      </c>
      <c r="H849" s="7">
        <v>-13146.98</v>
      </c>
      <c r="I849" s="7">
        <v>-8851.7199999999993</v>
      </c>
      <c r="J849" s="7">
        <v>-8851.7199999999993</v>
      </c>
      <c r="K849" s="7">
        <v>-8851.7199999999993</v>
      </c>
      <c r="L849" s="7">
        <v>-4469.97</v>
      </c>
      <c r="M849" s="7">
        <v>-4469.97</v>
      </c>
      <c r="N849" s="7">
        <v>-4469.97</v>
      </c>
      <c r="O849" s="7">
        <v>-4469.97</v>
      </c>
    </row>
    <row r="850" spans="1:15" x14ac:dyDescent="0.2">
      <c r="A850" s="3">
        <v>227062</v>
      </c>
      <c r="B850" s="6" t="s">
        <v>735</v>
      </c>
      <c r="C850" s="7">
        <v>-6611.85</v>
      </c>
      <c r="D850" s="7">
        <v>-6611.85</v>
      </c>
      <c r="E850" s="7">
        <v>-6611.85</v>
      </c>
      <c r="F850" s="7">
        <v>0</v>
      </c>
      <c r="G850" s="7">
        <v>0</v>
      </c>
      <c r="H850" s="7">
        <v>0</v>
      </c>
      <c r="I850" s="7">
        <v>0</v>
      </c>
      <c r="J850" s="7">
        <v>0</v>
      </c>
      <c r="K850" s="7">
        <v>0</v>
      </c>
      <c r="L850" s="7">
        <v>0</v>
      </c>
      <c r="M850" s="7">
        <v>0</v>
      </c>
      <c r="N850" s="7">
        <v>0</v>
      </c>
      <c r="O850" s="7">
        <v>0</v>
      </c>
    </row>
    <row r="851" spans="1:15" x14ac:dyDescent="0.2">
      <c r="A851" s="3">
        <v>227063</v>
      </c>
      <c r="B851" s="6" t="s">
        <v>736</v>
      </c>
      <c r="C851" s="7">
        <v>-2291.0500000000002</v>
      </c>
      <c r="D851" s="7">
        <v>-2291.0500000000002</v>
      </c>
      <c r="E851" s="7">
        <v>-2291.0500000000002</v>
      </c>
      <c r="F851" s="7">
        <v>-578.48</v>
      </c>
      <c r="G851" s="7">
        <v>-578.48</v>
      </c>
      <c r="H851" s="7">
        <v>-578.48</v>
      </c>
      <c r="I851" s="7">
        <v>0</v>
      </c>
      <c r="J851" s="7">
        <v>0</v>
      </c>
      <c r="K851" s="7">
        <v>0</v>
      </c>
      <c r="L851" s="7">
        <v>0</v>
      </c>
      <c r="M851" s="7">
        <v>0</v>
      </c>
      <c r="N851" s="7">
        <v>0</v>
      </c>
      <c r="O851" s="7">
        <v>0</v>
      </c>
    </row>
    <row r="852" spans="1:15" x14ac:dyDescent="0.2">
      <c r="A852" s="3">
        <v>227064</v>
      </c>
      <c r="B852" s="6" t="s">
        <v>737</v>
      </c>
      <c r="C852" s="7">
        <v>-14330.52</v>
      </c>
      <c r="D852" s="7">
        <v>-14330.52</v>
      </c>
      <c r="E852" s="7">
        <v>-14330.52</v>
      </c>
      <c r="F852" s="7">
        <v>-5789.4</v>
      </c>
      <c r="G852" s="7">
        <v>-5789.4</v>
      </c>
      <c r="H852" s="7">
        <v>-5789.4</v>
      </c>
      <c r="I852" s="7">
        <v>0</v>
      </c>
      <c r="J852" s="7">
        <v>0</v>
      </c>
      <c r="K852" s="7">
        <v>0</v>
      </c>
      <c r="L852" s="7">
        <v>0</v>
      </c>
      <c r="M852" s="7">
        <v>0</v>
      </c>
      <c r="N852" s="7">
        <v>0</v>
      </c>
      <c r="O852" s="7">
        <v>0</v>
      </c>
    </row>
    <row r="853" spans="1:15" x14ac:dyDescent="0.2">
      <c r="A853" s="3">
        <v>227065</v>
      </c>
      <c r="B853" s="6" t="s">
        <v>738</v>
      </c>
      <c r="C853" s="7">
        <v>-3303.93</v>
      </c>
      <c r="D853" s="7">
        <v>-3303.93</v>
      </c>
      <c r="E853" s="7">
        <v>-3303.93</v>
      </c>
      <c r="F853" s="7">
        <v>-1906.76</v>
      </c>
      <c r="G853" s="7">
        <v>-1906.76</v>
      </c>
      <c r="H853" s="7">
        <v>-1906.76</v>
      </c>
      <c r="I853" s="7">
        <v>-481.45</v>
      </c>
      <c r="J853" s="7">
        <v>-481.45</v>
      </c>
      <c r="K853" s="7">
        <v>-481.45</v>
      </c>
      <c r="L853" s="7">
        <v>0</v>
      </c>
      <c r="M853" s="7">
        <v>0</v>
      </c>
      <c r="N853" s="7">
        <v>0</v>
      </c>
      <c r="O853" s="7">
        <v>0</v>
      </c>
    </row>
    <row r="854" spans="1:15" x14ac:dyDescent="0.2">
      <c r="A854" s="3">
        <v>227066</v>
      </c>
      <c r="B854" s="6" t="s">
        <v>739</v>
      </c>
      <c r="C854" s="7">
        <v>-23099.69</v>
      </c>
      <c r="D854" s="7">
        <v>-23099.69</v>
      </c>
      <c r="E854" s="7">
        <v>-23099.69</v>
      </c>
      <c r="F854" s="7">
        <v>-19643.43</v>
      </c>
      <c r="G854" s="7">
        <v>-19643.43</v>
      </c>
      <c r="H854" s="7">
        <v>-19643.43</v>
      </c>
      <c r="I854" s="7">
        <v>-16117.57</v>
      </c>
      <c r="J854" s="7">
        <v>-16117.57</v>
      </c>
      <c r="K854" s="7">
        <v>-16117.57</v>
      </c>
      <c r="L854" s="7">
        <v>-12520.73</v>
      </c>
      <c r="M854" s="7">
        <v>-12520.73</v>
      </c>
      <c r="N854" s="7">
        <v>-12520.73</v>
      </c>
      <c r="O854" s="7">
        <v>-12520.73</v>
      </c>
    </row>
    <row r="855" spans="1:15" x14ac:dyDescent="0.2">
      <c r="A855" s="3">
        <v>227067</v>
      </c>
      <c r="B855" s="6" t="s">
        <v>740</v>
      </c>
      <c r="C855" s="7">
        <v>-5298.9</v>
      </c>
      <c r="D855" s="7">
        <v>-5298.9</v>
      </c>
      <c r="E855" s="7">
        <v>-5298.9</v>
      </c>
      <c r="F855" s="7">
        <v>-3891.94</v>
      </c>
      <c r="G855" s="7">
        <v>-3891.94</v>
      </c>
      <c r="H855" s="7">
        <v>-3891.94</v>
      </c>
      <c r="I855" s="7">
        <v>-2456.65</v>
      </c>
      <c r="J855" s="7">
        <v>-2456.65</v>
      </c>
      <c r="K855" s="7">
        <v>-2456.65</v>
      </c>
      <c r="L855" s="7">
        <v>-992.46</v>
      </c>
      <c r="M855" s="7">
        <v>-992.46</v>
      </c>
      <c r="N855" s="7">
        <v>-992.46</v>
      </c>
      <c r="O855" s="7">
        <v>-992.46</v>
      </c>
    </row>
    <row r="856" spans="1:15" x14ac:dyDescent="0.2">
      <c r="A856" s="3">
        <v>227068</v>
      </c>
      <c r="B856" s="6" t="s">
        <v>741</v>
      </c>
      <c r="C856" s="7">
        <v>-13523.03</v>
      </c>
      <c r="D856" s="7">
        <v>-13523.03</v>
      </c>
      <c r="E856" s="7">
        <v>-13523.03</v>
      </c>
      <c r="F856" s="7">
        <v>-11874.13</v>
      </c>
      <c r="G856" s="7">
        <v>-11874.13</v>
      </c>
      <c r="H856" s="7">
        <v>-11874.13</v>
      </c>
      <c r="I856" s="7">
        <v>-10192.030000000001</v>
      </c>
      <c r="J856" s="7">
        <v>-10192.030000000001</v>
      </c>
      <c r="K856" s="7">
        <v>-10192.030000000001</v>
      </c>
      <c r="L856" s="7">
        <v>-8476.06</v>
      </c>
      <c r="M856" s="7">
        <v>-8476.06</v>
      </c>
      <c r="N856" s="7">
        <v>-8476.06</v>
      </c>
      <c r="O856" s="7">
        <v>-8476.06</v>
      </c>
    </row>
    <row r="857" spans="1:15" x14ac:dyDescent="0.2">
      <c r="A857" s="3">
        <v>227069</v>
      </c>
      <c r="B857" s="6" t="s">
        <v>742</v>
      </c>
      <c r="C857" s="7">
        <v>-29207.9</v>
      </c>
      <c r="D857" s="7">
        <v>-29207.9</v>
      </c>
      <c r="E857" s="7">
        <v>-29207.9</v>
      </c>
      <c r="F857" s="7">
        <v>-25953.68</v>
      </c>
      <c r="G857" s="7">
        <v>-25953.68</v>
      </c>
      <c r="H857" s="7">
        <v>-25953.68</v>
      </c>
      <c r="I857" s="7">
        <v>-22633.94</v>
      </c>
      <c r="J857" s="7">
        <v>-22633.94</v>
      </c>
      <c r="K857" s="7">
        <v>-22633.94</v>
      </c>
      <c r="L857" s="7">
        <v>-19247.36</v>
      </c>
      <c r="M857" s="7">
        <v>-19247.36</v>
      </c>
      <c r="N857" s="7">
        <v>-19247.36</v>
      </c>
      <c r="O857" s="7">
        <v>-19247.36</v>
      </c>
    </row>
    <row r="858" spans="1:15" x14ac:dyDescent="0.2">
      <c r="A858" s="3">
        <v>227070</v>
      </c>
      <c r="B858" s="6" t="s">
        <v>743</v>
      </c>
      <c r="C858" s="7">
        <v>-15292.73</v>
      </c>
      <c r="D858" s="7">
        <v>-15292.73</v>
      </c>
      <c r="E858" s="7">
        <v>-15292.73</v>
      </c>
      <c r="F858" s="7">
        <v>-11879.96</v>
      </c>
      <c r="G858" s="7">
        <v>-11879.96</v>
      </c>
      <c r="H858" s="7">
        <v>-11879.96</v>
      </c>
      <c r="I858" s="7">
        <v>-8398.48</v>
      </c>
      <c r="J858" s="7">
        <v>-8398.48</v>
      </c>
      <c r="K858" s="7">
        <v>-8398.48</v>
      </c>
      <c r="L858" s="7">
        <v>-4846.91</v>
      </c>
      <c r="M858" s="7">
        <v>-4846.91</v>
      </c>
      <c r="N858" s="7">
        <v>-4846.91</v>
      </c>
      <c r="O858" s="7">
        <v>-4846.91</v>
      </c>
    </row>
    <row r="859" spans="1:15" x14ac:dyDescent="0.2">
      <c r="A859" s="3">
        <v>227071</v>
      </c>
      <c r="B859" s="6" t="s">
        <v>744</v>
      </c>
      <c r="C859" s="7">
        <v>-11869.83</v>
      </c>
      <c r="D859" s="7">
        <v>-11869.83</v>
      </c>
      <c r="E859" s="7">
        <v>-11869.83</v>
      </c>
      <c r="F859" s="7">
        <v>-9220.93</v>
      </c>
      <c r="G859" s="7">
        <v>-9220.93</v>
      </c>
      <c r="H859" s="7">
        <v>-9220.93</v>
      </c>
      <c r="I859" s="7">
        <v>-6518.69</v>
      </c>
      <c r="J859" s="7">
        <v>-6518.69</v>
      </c>
      <c r="K859" s="7">
        <v>-6518.69</v>
      </c>
      <c r="L859" s="7">
        <v>-3762.05</v>
      </c>
      <c r="M859" s="7">
        <v>-3762.05</v>
      </c>
      <c r="N859" s="7">
        <v>-3762.05</v>
      </c>
      <c r="O859" s="7">
        <v>-3762.05</v>
      </c>
    </row>
    <row r="860" spans="1:15" x14ac:dyDescent="0.2">
      <c r="A860" s="3">
        <v>227072</v>
      </c>
      <c r="B860" s="6" t="s">
        <v>745</v>
      </c>
      <c r="C860" s="7">
        <v>-4483.42</v>
      </c>
      <c r="D860" s="7">
        <v>-4483.42</v>
      </c>
      <c r="E860" s="7">
        <v>-4483.42</v>
      </c>
      <c r="F860" s="7">
        <v>-4058.65</v>
      </c>
      <c r="G860" s="7">
        <v>-4058.65</v>
      </c>
      <c r="H860" s="7">
        <v>-4058.65</v>
      </c>
      <c r="I860" s="7">
        <v>-3625.33</v>
      </c>
      <c r="J860" s="7">
        <v>-3625.33</v>
      </c>
      <c r="K860" s="7">
        <v>-3625.33</v>
      </c>
      <c r="L860" s="7">
        <v>-3183.28</v>
      </c>
      <c r="M860" s="7">
        <v>-3183.28</v>
      </c>
      <c r="N860" s="7">
        <v>-3183.28</v>
      </c>
      <c r="O860" s="7">
        <v>-3183.28</v>
      </c>
    </row>
    <row r="861" spans="1:15" x14ac:dyDescent="0.2">
      <c r="A861" s="3">
        <v>227073</v>
      </c>
      <c r="B861" s="6" t="s">
        <v>746</v>
      </c>
      <c r="C861" s="7">
        <v>-121576.88</v>
      </c>
      <c r="D861" s="7">
        <v>-121576.88</v>
      </c>
      <c r="E861" s="7">
        <v>-121576.88</v>
      </c>
      <c r="F861" s="7">
        <v>-103386.08</v>
      </c>
      <c r="G861" s="7">
        <v>-103386.08</v>
      </c>
      <c r="H861" s="7">
        <v>-103386.08</v>
      </c>
      <c r="I861" s="7">
        <v>-84829.02</v>
      </c>
      <c r="J861" s="7">
        <v>-84829.02</v>
      </c>
      <c r="K861" s="7">
        <v>-84829.02</v>
      </c>
      <c r="L861" s="7">
        <v>-65898.350000000006</v>
      </c>
      <c r="M861" s="7">
        <v>-65898.350000000006</v>
      </c>
      <c r="N861" s="7">
        <v>-65898.350000000006</v>
      </c>
      <c r="O861" s="7">
        <v>-65898.350000000006</v>
      </c>
    </row>
    <row r="862" spans="1:15" x14ac:dyDescent="0.2">
      <c r="A862" s="3">
        <v>227075</v>
      </c>
      <c r="B862" s="6" t="s">
        <v>747</v>
      </c>
      <c r="C862" s="7">
        <v>-8422.7999999999993</v>
      </c>
      <c r="D862" s="7">
        <v>-8422.7999999999993</v>
      </c>
      <c r="E862" s="7">
        <v>-8422.7999999999993</v>
      </c>
      <c r="F862" s="7">
        <v>-7229.62</v>
      </c>
      <c r="G862" s="7">
        <v>-7229.62</v>
      </c>
      <c r="H862" s="7">
        <v>-7229.62</v>
      </c>
      <c r="I862" s="7">
        <v>-6012.41</v>
      </c>
      <c r="J862" s="7">
        <v>-6012.41</v>
      </c>
      <c r="K862" s="7">
        <v>-6012.41</v>
      </c>
      <c r="L862" s="7">
        <v>-4770.7</v>
      </c>
      <c r="M862" s="7">
        <v>-4770.7</v>
      </c>
      <c r="N862" s="7">
        <v>-4770.7</v>
      </c>
      <c r="O862" s="7">
        <v>-4770.7</v>
      </c>
    </row>
    <row r="863" spans="1:15" x14ac:dyDescent="0.2">
      <c r="A863" s="3">
        <v>227077</v>
      </c>
      <c r="B863" s="6" t="s">
        <v>748</v>
      </c>
      <c r="C863" s="7">
        <v>-14856.48</v>
      </c>
      <c r="D863" s="7">
        <v>-14856.48</v>
      </c>
      <c r="E863" s="7">
        <v>-14856.48</v>
      </c>
      <c r="F863" s="7">
        <v>-12858.91</v>
      </c>
      <c r="G863" s="7">
        <v>-12858.91</v>
      </c>
      <c r="H863" s="7">
        <v>-12858.91</v>
      </c>
      <c r="I863" s="7">
        <v>-10821.13</v>
      </c>
      <c r="J863" s="7">
        <v>-10821.13</v>
      </c>
      <c r="K863" s="7">
        <v>-10821.13</v>
      </c>
      <c r="L863" s="7">
        <v>-8742.31</v>
      </c>
      <c r="M863" s="7">
        <v>-8742.31</v>
      </c>
      <c r="N863" s="7">
        <v>-8742.31</v>
      </c>
      <c r="O863" s="7">
        <v>-8742.31</v>
      </c>
    </row>
    <row r="864" spans="1:15" x14ac:dyDescent="0.2">
      <c r="A864" s="3">
        <v>227078</v>
      </c>
      <c r="B864" s="6" t="s">
        <v>749</v>
      </c>
      <c r="C864" s="7">
        <v>-184297.32</v>
      </c>
      <c r="D864" s="7">
        <v>-184297.32</v>
      </c>
      <c r="E864" s="7">
        <v>-184297.32</v>
      </c>
      <c r="F864" s="7">
        <v>-160723.82</v>
      </c>
      <c r="G864" s="7">
        <v>-160723.82</v>
      </c>
      <c r="H864" s="7">
        <v>-160723.82</v>
      </c>
      <c r="I864" s="7">
        <v>-136675.69</v>
      </c>
      <c r="J864" s="7">
        <v>-136675.69</v>
      </c>
      <c r="K864" s="7">
        <v>-136675.69</v>
      </c>
      <c r="L864" s="7">
        <v>-112143.39</v>
      </c>
      <c r="M864" s="7">
        <v>-112143.39</v>
      </c>
      <c r="N864" s="7">
        <v>-112143.39</v>
      </c>
      <c r="O864" s="7">
        <v>-112143.39</v>
      </c>
    </row>
    <row r="865" spans="1:15" x14ac:dyDescent="0.2">
      <c r="A865" s="3">
        <v>227079</v>
      </c>
      <c r="B865" s="6" t="s">
        <v>750</v>
      </c>
      <c r="C865" s="7">
        <v>-11558.33</v>
      </c>
      <c r="D865" s="7">
        <v>-11558.33</v>
      </c>
      <c r="E865" s="7">
        <v>-11558.33</v>
      </c>
      <c r="F865" s="7">
        <v>-10640.78</v>
      </c>
      <c r="G865" s="7">
        <v>-10640.78</v>
      </c>
      <c r="H865" s="7">
        <v>-10640.78</v>
      </c>
      <c r="I865" s="7">
        <v>-9704.14</v>
      </c>
      <c r="J865" s="7">
        <v>-9704.14</v>
      </c>
      <c r="K865" s="7">
        <v>-9704.14</v>
      </c>
      <c r="L865" s="7">
        <v>-8748.64</v>
      </c>
      <c r="M865" s="7">
        <v>-8748.64</v>
      </c>
      <c r="N865" s="7">
        <v>-8748.64</v>
      </c>
      <c r="O865" s="7">
        <v>-8748.64</v>
      </c>
    </row>
    <row r="866" spans="1:15" x14ac:dyDescent="0.2">
      <c r="A866" s="3">
        <v>227080</v>
      </c>
      <c r="B866" s="6" t="s">
        <v>751</v>
      </c>
      <c r="C866" s="7">
        <v>0</v>
      </c>
      <c r="D866" s="7">
        <v>0</v>
      </c>
      <c r="E866" s="7">
        <v>0</v>
      </c>
      <c r="F866" s="7">
        <v>-5477.72</v>
      </c>
      <c r="G866" s="7">
        <v>-5477.72</v>
      </c>
      <c r="H866" s="7">
        <v>-5477.72</v>
      </c>
      <c r="I866" s="7">
        <v>-5027.88</v>
      </c>
      <c r="J866" s="7">
        <v>-5027.88</v>
      </c>
      <c r="K866" s="7">
        <v>-5027.88</v>
      </c>
      <c r="L866" s="7">
        <v>-4568.9799999999996</v>
      </c>
      <c r="M866" s="7">
        <v>-4568.9799999999996</v>
      </c>
      <c r="N866" s="7">
        <v>-4568.9799999999996</v>
      </c>
      <c r="O866" s="7">
        <v>-4568.9799999999996</v>
      </c>
    </row>
    <row r="867" spans="1:15" x14ac:dyDescent="0.2">
      <c r="A867" s="3">
        <v>227081</v>
      </c>
      <c r="B867" s="6" t="s">
        <v>752</v>
      </c>
      <c r="C867" s="7">
        <v>0</v>
      </c>
      <c r="D867" s="7">
        <v>0</v>
      </c>
      <c r="E867" s="7">
        <v>0</v>
      </c>
      <c r="F867" s="7">
        <v>-7525.33</v>
      </c>
      <c r="G867" s="7">
        <v>-7525.33</v>
      </c>
      <c r="H867" s="7">
        <v>-7525.33</v>
      </c>
      <c r="I867" s="7">
        <v>-6513.49</v>
      </c>
      <c r="J867" s="7">
        <v>-6513.49</v>
      </c>
      <c r="K867" s="7">
        <v>-6513.49</v>
      </c>
      <c r="L867" s="7">
        <v>-5481.28</v>
      </c>
      <c r="M867" s="7">
        <v>-5481.28</v>
      </c>
      <c r="N867" s="7">
        <v>-5481.28</v>
      </c>
      <c r="O867" s="7">
        <v>-5481.28</v>
      </c>
    </row>
    <row r="868" spans="1:15" x14ac:dyDescent="0.2">
      <c r="A868" s="3">
        <v>227082</v>
      </c>
      <c r="B868" s="6" t="s">
        <v>753</v>
      </c>
      <c r="C868" s="7">
        <v>0</v>
      </c>
      <c r="D868" s="7">
        <v>0</v>
      </c>
      <c r="E868" s="7">
        <v>0</v>
      </c>
      <c r="F868" s="7">
        <v>0</v>
      </c>
      <c r="G868" s="7">
        <v>0</v>
      </c>
      <c r="H868" s="7">
        <v>0</v>
      </c>
      <c r="I868" s="7">
        <v>0</v>
      </c>
      <c r="J868" s="7">
        <v>0</v>
      </c>
      <c r="K868" s="7">
        <v>0</v>
      </c>
      <c r="L868" s="7">
        <v>-7094.61</v>
      </c>
      <c r="M868" s="7">
        <v>-7094.61</v>
      </c>
      <c r="N868" s="7">
        <v>-7094.61</v>
      </c>
      <c r="O868" s="7">
        <v>-7094.61</v>
      </c>
    </row>
    <row r="869" spans="1:15" x14ac:dyDescent="0.2">
      <c r="A869" s="3">
        <v>227083</v>
      </c>
      <c r="B869" s="6" t="s">
        <v>754</v>
      </c>
      <c r="C869" s="7">
        <v>0</v>
      </c>
      <c r="D869" s="7">
        <v>0</v>
      </c>
      <c r="E869" s="7">
        <v>0</v>
      </c>
      <c r="F869" s="7">
        <v>0</v>
      </c>
      <c r="G869" s="7">
        <v>0</v>
      </c>
      <c r="H869" s="7">
        <v>0</v>
      </c>
      <c r="I869" s="7">
        <v>0</v>
      </c>
      <c r="J869" s="7">
        <v>0</v>
      </c>
      <c r="K869" s="7">
        <v>0</v>
      </c>
      <c r="L869" s="7">
        <v>-159808.72</v>
      </c>
      <c r="M869" s="7">
        <v>-159808.72</v>
      </c>
      <c r="N869" s="7">
        <v>-159808.72</v>
      </c>
      <c r="O869" s="7">
        <v>-159808.72</v>
      </c>
    </row>
    <row r="870" spans="1:15" x14ac:dyDescent="0.2">
      <c r="A870" s="3">
        <v>228400</v>
      </c>
      <c r="B870" s="6" t="s">
        <v>755</v>
      </c>
      <c r="C870" s="7">
        <v>-8600071.4299999997</v>
      </c>
      <c r="D870" s="7">
        <v>-7572125.8300000001</v>
      </c>
      <c r="E870" s="7">
        <v>-7624601.9500000002</v>
      </c>
      <c r="F870" s="7">
        <v>-7442377.2300000004</v>
      </c>
      <c r="G870" s="7">
        <v>-7495540.1500000004</v>
      </c>
      <c r="H870" s="7">
        <v>-7518125.6100000003</v>
      </c>
      <c r="I870" s="7">
        <v>-7573566.5300000003</v>
      </c>
      <c r="J870" s="7">
        <v>-7628024.8300000001</v>
      </c>
      <c r="K870" s="7">
        <v>-7651459.7400000002</v>
      </c>
      <c r="L870" s="7">
        <v>-7693285.8200000003</v>
      </c>
      <c r="M870" s="7">
        <v>-7752070.8300000001</v>
      </c>
      <c r="N870" s="7">
        <v>-7795608.9800000004</v>
      </c>
      <c r="O870" s="7">
        <v>-7816768.5899999999</v>
      </c>
    </row>
    <row r="871" spans="1:15" x14ac:dyDescent="0.2">
      <c r="A871" s="3">
        <v>228402</v>
      </c>
      <c r="B871" s="6" t="s">
        <v>756</v>
      </c>
      <c r="C871" s="7">
        <v>-3679120.68</v>
      </c>
      <c r="D871" s="7">
        <v>-3638031.44</v>
      </c>
      <c r="E871" s="7">
        <v>-3674957.44</v>
      </c>
      <c r="F871" s="7">
        <v>-3602991.82</v>
      </c>
      <c r="G871" s="7">
        <v>-3715589.82</v>
      </c>
      <c r="H871" s="7">
        <v>-3683230.85</v>
      </c>
      <c r="I871" s="7">
        <v>-3797026.85</v>
      </c>
      <c r="J871" s="7">
        <v>-3837241.85</v>
      </c>
      <c r="K871" s="7">
        <v>-3674338.68</v>
      </c>
      <c r="L871" s="7">
        <v>-3787496.68</v>
      </c>
      <c r="M871" s="7">
        <v>-3901352.68</v>
      </c>
      <c r="N871" s="7">
        <v>-3845113.81</v>
      </c>
      <c r="O871" s="7">
        <v>-3845113.81</v>
      </c>
    </row>
    <row r="872" spans="1:15" x14ac:dyDescent="0.2">
      <c r="A872" s="3">
        <v>253000</v>
      </c>
      <c r="B872" s="6" t="s">
        <v>757</v>
      </c>
      <c r="C872" s="7">
        <v>14396158</v>
      </c>
      <c r="D872" s="7">
        <v>14396158</v>
      </c>
      <c r="E872" s="7">
        <v>0</v>
      </c>
      <c r="F872" s="7">
        <v>16671436</v>
      </c>
      <c r="G872" s="7">
        <v>16671436</v>
      </c>
      <c r="H872" s="7">
        <v>16671436</v>
      </c>
      <c r="I872" s="7">
        <v>13594117</v>
      </c>
      <c r="J872" s="7">
        <v>13594117</v>
      </c>
      <c r="K872" s="7">
        <v>13594117</v>
      </c>
      <c r="L872" s="7">
        <v>13288806</v>
      </c>
      <c r="M872" s="7">
        <v>13288806</v>
      </c>
      <c r="N872" s="7">
        <v>13288806</v>
      </c>
      <c r="O872" s="7">
        <v>13288806</v>
      </c>
    </row>
    <row r="873" spans="1:15" x14ac:dyDescent="0.2">
      <c r="A873" s="3">
        <v>256017</v>
      </c>
      <c r="B873" s="6" t="s">
        <v>758</v>
      </c>
      <c r="C873" s="7">
        <v>0</v>
      </c>
      <c r="D873" s="7">
        <v>0</v>
      </c>
      <c r="E873" s="7">
        <v>0</v>
      </c>
      <c r="F873" s="7">
        <v>0</v>
      </c>
      <c r="G873" s="7">
        <v>0</v>
      </c>
      <c r="H873" s="7">
        <v>0</v>
      </c>
      <c r="I873" s="7">
        <v>0</v>
      </c>
      <c r="J873" s="7">
        <v>0</v>
      </c>
      <c r="K873" s="7">
        <v>0</v>
      </c>
      <c r="L873" s="7">
        <v>0</v>
      </c>
      <c r="M873" s="7">
        <v>0</v>
      </c>
      <c r="N873" s="7">
        <v>0</v>
      </c>
      <c r="O873" s="7">
        <v>0</v>
      </c>
    </row>
    <row r="874" spans="1:15" x14ac:dyDescent="0.2">
      <c r="A874" s="3">
        <v>261001</v>
      </c>
      <c r="B874" s="6" t="s">
        <v>759</v>
      </c>
      <c r="C874" s="7">
        <v>-95000.320000000007</v>
      </c>
      <c r="D874" s="7">
        <v>-94228.84</v>
      </c>
      <c r="E874" s="7">
        <v>-94228.84</v>
      </c>
      <c r="F874" s="7">
        <v>-49999.75</v>
      </c>
      <c r="G874" s="7">
        <v>-52668.34</v>
      </c>
      <c r="H874" s="7">
        <v>-53457.75</v>
      </c>
      <c r="I874" s="7">
        <v>-50000.160000000003</v>
      </c>
      <c r="J874" s="7">
        <v>-52418.77</v>
      </c>
      <c r="K874" s="7">
        <v>-63127.32</v>
      </c>
      <c r="L874" s="7">
        <v>-45000.73</v>
      </c>
      <c r="M874" s="7">
        <v>-14418.14</v>
      </c>
      <c r="N874" s="7">
        <v>-23707.55</v>
      </c>
      <c r="O874" s="7">
        <v>-31659.32</v>
      </c>
    </row>
    <row r="875" spans="1:15" x14ac:dyDescent="0.2">
      <c r="A875" s="3">
        <v>262001</v>
      </c>
      <c r="B875" s="6" t="s">
        <v>760</v>
      </c>
      <c r="C875" s="7">
        <v>-20000.25</v>
      </c>
      <c r="D875" s="7">
        <v>-50871.82</v>
      </c>
      <c r="E875" s="7">
        <v>-81547.820000000007</v>
      </c>
      <c r="F875" s="7">
        <v>-43999.91</v>
      </c>
      <c r="G875" s="7">
        <v>-61960.5</v>
      </c>
      <c r="H875" s="7">
        <v>-79831.09</v>
      </c>
      <c r="I875" s="7">
        <v>-48999.68</v>
      </c>
      <c r="J875" s="7">
        <v>-66960.27</v>
      </c>
      <c r="K875" s="7">
        <v>-83642.899999999994</v>
      </c>
      <c r="L875" s="7">
        <v>-29999.52</v>
      </c>
      <c r="M875" s="7">
        <v>-47550.01</v>
      </c>
      <c r="N875" s="7">
        <v>-63647.57</v>
      </c>
      <c r="O875" s="7">
        <v>-81490.16</v>
      </c>
    </row>
    <row r="876" spans="1:15" x14ac:dyDescent="0.2">
      <c r="A876" s="3">
        <v>262002</v>
      </c>
      <c r="B876" s="6" t="s">
        <v>761</v>
      </c>
      <c r="C876" s="7">
        <v>-84999.48</v>
      </c>
      <c r="D876" s="7">
        <v>-75173.899999999994</v>
      </c>
      <c r="E876" s="7">
        <v>-56789.81</v>
      </c>
      <c r="F876" s="7">
        <v>-66069.94</v>
      </c>
      <c r="G876" s="7">
        <v>-52177.760000000002</v>
      </c>
      <c r="H876" s="7">
        <v>-29475.67</v>
      </c>
      <c r="I876" s="7">
        <v>-80000.149999999994</v>
      </c>
      <c r="J876" s="7">
        <v>-35688.660000000003</v>
      </c>
      <c r="K876" s="7">
        <v>-24587.99</v>
      </c>
      <c r="L876" s="7">
        <v>-70000.009999999995</v>
      </c>
      <c r="M876" s="7">
        <v>-19352.8</v>
      </c>
      <c r="N876" s="7">
        <v>-11031.97</v>
      </c>
      <c r="O876" s="7">
        <v>1808.84</v>
      </c>
    </row>
    <row r="877" spans="1:15" x14ac:dyDescent="0.2">
      <c r="A877" s="3">
        <v>262003</v>
      </c>
      <c r="B877" s="6" t="s">
        <v>762</v>
      </c>
      <c r="C877" s="7">
        <v>-75000.479999999996</v>
      </c>
      <c r="D877" s="7">
        <v>-75000.479999999996</v>
      </c>
      <c r="E877" s="7">
        <v>-75000.479999999996</v>
      </c>
      <c r="F877" s="7">
        <v>-95000.48</v>
      </c>
      <c r="G877" s="7">
        <v>-95000.48</v>
      </c>
      <c r="H877" s="7">
        <v>-95000.48</v>
      </c>
      <c r="I877" s="7">
        <v>-95000.48</v>
      </c>
      <c r="J877" s="7">
        <v>-95000.48</v>
      </c>
      <c r="K877" s="7">
        <v>-95000.48</v>
      </c>
      <c r="L877" s="7">
        <v>-40000.480000000003</v>
      </c>
      <c r="M877" s="7">
        <v>-40000.480000000003</v>
      </c>
      <c r="N877" s="7">
        <v>-40000.480000000003</v>
      </c>
      <c r="O877" s="7">
        <v>-40000.480000000003</v>
      </c>
    </row>
    <row r="878" spans="1:15" x14ac:dyDescent="0.2">
      <c r="A878" s="3">
        <v>262004</v>
      </c>
      <c r="B878" s="6" t="s">
        <v>763</v>
      </c>
      <c r="C878" s="7">
        <v>239.85</v>
      </c>
      <c r="D878" s="7">
        <v>242.35</v>
      </c>
      <c r="E878" s="7">
        <v>242.35</v>
      </c>
      <c r="F878" s="7">
        <v>242.35</v>
      </c>
      <c r="G878" s="7">
        <v>242.35</v>
      </c>
      <c r="H878" s="7">
        <v>242.35</v>
      </c>
      <c r="I878" s="7">
        <v>242.35</v>
      </c>
      <c r="J878" s="7">
        <v>242.35</v>
      </c>
      <c r="K878" s="7">
        <v>242.35</v>
      </c>
      <c r="L878" s="7">
        <v>1656.55</v>
      </c>
      <c r="M878" s="7">
        <v>1656.55</v>
      </c>
      <c r="N878" s="7">
        <v>1656.55</v>
      </c>
      <c r="O878" s="7">
        <v>1656.55</v>
      </c>
    </row>
    <row r="879" spans="1:15" x14ac:dyDescent="0.2">
      <c r="A879" s="3">
        <v>262140</v>
      </c>
      <c r="B879" s="6" t="s">
        <v>764</v>
      </c>
      <c r="C879" s="7">
        <v>-72847177.890000001</v>
      </c>
      <c r="D879" s="7">
        <v>-72847177.890000001</v>
      </c>
      <c r="E879" s="7">
        <v>-72847177.890000001</v>
      </c>
      <c r="F879" s="7">
        <v>-73670177.890000001</v>
      </c>
      <c r="G879" s="7">
        <v>-73670177.890000001</v>
      </c>
      <c r="H879" s="7">
        <v>-73670177.890000001</v>
      </c>
      <c r="I879" s="7">
        <v>-74506177.890000001</v>
      </c>
      <c r="J879" s="7">
        <v>-74506177.890000001</v>
      </c>
      <c r="K879" s="7">
        <v>-74506177.890000001</v>
      </c>
      <c r="L879" s="7">
        <v>-74946177.890000001</v>
      </c>
      <c r="M879" s="7">
        <v>-74946177.890000001</v>
      </c>
      <c r="N879" s="7">
        <v>-74946177.890000001</v>
      </c>
      <c r="O879" s="7">
        <v>-74946177.890000001</v>
      </c>
    </row>
    <row r="880" spans="1:15" x14ac:dyDescent="0.2">
      <c r="A880" s="3">
        <v>262141</v>
      </c>
      <c r="B880" s="6" t="s">
        <v>765</v>
      </c>
      <c r="C880" s="7">
        <v>0</v>
      </c>
      <c r="D880" s="7">
        <v>0</v>
      </c>
      <c r="E880" s="7">
        <v>0</v>
      </c>
      <c r="F880" s="7">
        <v>0</v>
      </c>
      <c r="G880" s="7">
        <v>0</v>
      </c>
      <c r="H880" s="7">
        <v>0</v>
      </c>
      <c r="I880" s="7">
        <v>0</v>
      </c>
      <c r="J880" s="7">
        <v>0</v>
      </c>
      <c r="K880" s="7">
        <v>0</v>
      </c>
      <c r="L880" s="7">
        <v>0</v>
      </c>
      <c r="M880" s="7">
        <v>0</v>
      </c>
      <c r="N880" s="7">
        <v>0</v>
      </c>
      <c r="O880" s="7">
        <v>0</v>
      </c>
    </row>
    <row r="881" spans="1:15" x14ac:dyDescent="0.2">
      <c r="A881" s="3">
        <v>262143</v>
      </c>
      <c r="B881" s="6" t="s">
        <v>766</v>
      </c>
      <c r="C881" s="7">
        <v>-2907752.85</v>
      </c>
      <c r="D881" s="7">
        <v>-2907752.85</v>
      </c>
      <c r="E881" s="7">
        <v>-2907752.85</v>
      </c>
      <c r="F881" s="7">
        <v>-3107752.85</v>
      </c>
      <c r="G881" s="7">
        <v>-3107752.85</v>
      </c>
      <c r="H881" s="7">
        <v>-3107752.85</v>
      </c>
      <c r="I881" s="7">
        <v>-3107752.85</v>
      </c>
      <c r="J881" s="7">
        <v>-3107752.85</v>
      </c>
      <c r="K881" s="7">
        <v>-3107752.85</v>
      </c>
      <c r="L881" s="7">
        <v>-3107752.85</v>
      </c>
      <c r="M881" s="7">
        <v>-3107752.85</v>
      </c>
      <c r="N881" s="7">
        <v>-3107752.85</v>
      </c>
      <c r="O881" s="7">
        <v>-3107752.85</v>
      </c>
    </row>
    <row r="882" spans="1:15" x14ac:dyDescent="0.2">
      <c r="A882" s="3">
        <v>262144</v>
      </c>
      <c r="B882" s="6" t="s">
        <v>767</v>
      </c>
      <c r="C882" s="7">
        <v>-16745169.609999999</v>
      </c>
      <c r="D882" s="7">
        <v>-16745169.609999999</v>
      </c>
      <c r="E882" s="7">
        <v>-16745169.609999999</v>
      </c>
      <c r="F882" s="7">
        <v>-16910169.609999999</v>
      </c>
      <c r="G882" s="7">
        <v>-16910169.609999999</v>
      </c>
      <c r="H882" s="7">
        <v>-16910169.609999999</v>
      </c>
      <c r="I882" s="7">
        <v>-16910169.609999999</v>
      </c>
      <c r="J882" s="7">
        <v>-16910169.609999999</v>
      </c>
      <c r="K882" s="7">
        <v>-16910169.609999999</v>
      </c>
      <c r="L882" s="7">
        <v>-16910169.609999999</v>
      </c>
      <c r="M882" s="7">
        <v>-16910169.609999999</v>
      </c>
      <c r="N882" s="7">
        <v>-16910169.609999999</v>
      </c>
      <c r="O882" s="7">
        <v>-16910169.609999999</v>
      </c>
    </row>
    <row r="883" spans="1:15" x14ac:dyDescent="0.2">
      <c r="A883" s="3">
        <v>262145</v>
      </c>
      <c r="B883" s="6" t="s">
        <v>768</v>
      </c>
      <c r="C883" s="7">
        <v>-200000</v>
      </c>
      <c r="D883" s="7">
        <v>-200000</v>
      </c>
      <c r="E883" s="7">
        <v>-200000</v>
      </c>
      <c r="F883" s="7">
        <v>-200000</v>
      </c>
      <c r="G883" s="7">
        <v>-200000</v>
      </c>
      <c r="H883" s="7">
        <v>-200000</v>
      </c>
      <c r="I883" s="7">
        <v>-200000</v>
      </c>
      <c r="J883" s="7">
        <v>-200000</v>
      </c>
      <c r="K883" s="7">
        <v>-200000</v>
      </c>
      <c r="L883" s="7">
        <v>-200000</v>
      </c>
      <c r="M883" s="7">
        <v>-200000</v>
      </c>
      <c r="N883" s="7">
        <v>-200000</v>
      </c>
      <c r="O883" s="7">
        <v>-200000</v>
      </c>
    </row>
    <row r="884" spans="1:15" x14ac:dyDescent="0.2">
      <c r="A884" s="3">
        <v>262146</v>
      </c>
      <c r="B884" s="6" t="s">
        <v>769</v>
      </c>
      <c r="C884" s="7">
        <v>-9888016.9199999999</v>
      </c>
      <c r="D884" s="7">
        <v>-9888016.9199999999</v>
      </c>
      <c r="E884" s="7">
        <v>-9888016.9199999999</v>
      </c>
      <c r="F884" s="7">
        <v>-9888016.9199999999</v>
      </c>
      <c r="G884" s="7">
        <v>-9888016.9199999999</v>
      </c>
      <c r="H884" s="7">
        <v>-9888016.9199999999</v>
      </c>
      <c r="I884" s="7">
        <v>-9888016.9199999999</v>
      </c>
      <c r="J884" s="7">
        <v>-9888016.9199999999</v>
      </c>
      <c r="K884" s="7">
        <v>-9888016.9199999999</v>
      </c>
      <c r="L884" s="7">
        <v>-9888016.9199999999</v>
      </c>
      <c r="M884" s="7">
        <v>-9888016.9199999999</v>
      </c>
      <c r="N884" s="7">
        <v>-9888016.9199999999</v>
      </c>
      <c r="O884" s="7">
        <v>-9888016.9199999999</v>
      </c>
    </row>
    <row r="885" spans="1:15" x14ac:dyDescent="0.2">
      <c r="A885" s="3">
        <v>262147</v>
      </c>
      <c r="B885" s="6" t="s">
        <v>770</v>
      </c>
      <c r="C885" s="7">
        <v>-549815.49</v>
      </c>
      <c r="D885" s="7">
        <v>-549815.49</v>
      </c>
      <c r="E885" s="7">
        <v>-549815.49</v>
      </c>
      <c r="F885" s="7">
        <v>-549815.49</v>
      </c>
      <c r="G885" s="7">
        <v>-549815.49</v>
      </c>
      <c r="H885" s="7">
        <v>-549815.49</v>
      </c>
      <c r="I885" s="7">
        <v>-601815.49</v>
      </c>
      <c r="J885" s="7">
        <v>-601815.49</v>
      </c>
      <c r="K885" s="7">
        <v>-601815.49</v>
      </c>
      <c r="L885" s="7">
        <v>-613645.49</v>
      </c>
      <c r="M885" s="7">
        <v>-613645.49</v>
      </c>
      <c r="N885" s="7">
        <v>-613645.49</v>
      </c>
      <c r="O885" s="7">
        <v>-613645.49</v>
      </c>
    </row>
    <row r="886" spans="1:15" x14ac:dyDescent="0.2">
      <c r="A886" s="3">
        <v>262148</v>
      </c>
      <c r="B886" s="6" t="s">
        <v>771</v>
      </c>
      <c r="C886" s="7">
        <v>-1937539.04</v>
      </c>
      <c r="D886" s="7">
        <v>-1937539.04</v>
      </c>
      <c r="E886" s="7">
        <v>-1937539.04</v>
      </c>
      <c r="F886" s="7">
        <v>-1937539.04</v>
      </c>
      <c r="G886" s="7">
        <v>-1937539.04</v>
      </c>
      <c r="H886" s="7">
        <v>-1937539.04</v>
      </c>
      <c r="I886" s="7">
        <v>-1937539.04</v>
      </c>
      <c r="J886" s="7">
        <v>-1937539.04</v>
      </c>
      <c r="K886" s="7">
        <v>-1937539.04</v>
      </c>
      <c r="L886" s="7">
        <v>-2012539.04</v>
      </c>
      <c r="M886" s="7">
        <v>-2012539.04</v>
      </c>
      <c r="N886" s="7">
        <v>-2012539.04</v>
      </c>
      <c r="O886" s="7">
        <v>-2012539.04</v>
      </c>
    </row>
    <row r="887" spans="1:15" x14ac:dyDescent="0.2">
      <c r="A887" s="3">
        <v>262149</v>
      </c>
      <c r="B887" s="6" t="s">
        <v>772</v>
      </c>
      <c r="C887" s="7">
        <v>-138482.01999999999</v>
      </c>
      <c r="D887" s="7">
        <v>-138482.01999999999</v>
      </c>
      <c r="E887" s="7">
        <v>-138482.01999999999</v>
      </c>
      <c r="F887" s="7">
        <v>0</v>
      </c>
      <c r="G887" s="7">
        <v>0</v>
      </c>
      <c r="H887" s="7">
        <v>0</v>
      </c>
      <c r="I887" s="7">
        <v>-15000</v>
      </c>
      <c r="J887" s="7">
        <v>-15000</v>
      </c>
      <c r="K887" s="7">
        <v>-15000</v>
      </c>
      <c r="L887" s="7">
        <v>-15000</v>
      </c>
      <c r="M887" s="7">
        <v>-15000</v>
      </c>
      <c r="N887" s="7">
        <v>-15000</v>
      </c>
      <c r="O887" s="7">
        <v>-15000</v>
      </c>
    </row>
    <row r="888" spans="1:15" x14ac:dyDescent="0.2">
      <c r="A888" s="3">
        <v>262150</v>
      </c>
      <c r="B888" s="6" t="s">
        <v>773</v>
      </c>
      <c r="C888" s="7">
        <v>22559804.09</v>
      </c>
      <c r="D888" s="7">
        <v>22559804.09</v>
      </c>
      <c r="E888" s="7">
        <v>22559804.09</v>
      </c>
      <c r="F888" s="7">
        <v>23852684.859999999</v>
      </c>
      <c r="G888" s="7">
        <v>23852684.859999999</v>
      </c>
      <c r="H888" s="7">
        <v>23852684.859999999</v>
      </c>
      <c r="I888" s="7">
        <v>24948287.399999999</v>
      </c>
      <c r="J888" s="7">
        <v>24948287.399999999</v>
      </c>
      <c r="K888" s="7">
        <v>24948287.399999999</v>
      </c>
      <c r="L888" s="7">
        <v>26505764.010000002</v>
      </c>
      <c r="M888" s="7">
        <v>26505764.010000002</v>
      </c>
      <c r="N888" s="7">
        <v>26505764.010000002</v>
      </c>
      <c r="O888" s="7">
        <v>26505764.010000002</v>
      </c>
    </row>
    <row r="889" spans="1:15" x14ac:dyDescent="0.2">
      <c r="A889" s="3">
        <v>262151</v>
      </c>
      <c r="B889" s="6" t="s">
        <v>774</v>
      </c>
      <c r="C889" s="7">
        <v>1986346.63</v>
      </c>
      <c r="D889" s="7">
        <v>1986346.63</v>
      </c>
      <c r="E889" s="7">
        <v>1986346.63</v>
      </c>
      <c r="F889" s="7">
        <v>2086440.26</v>
      </c>
      <c r="G889" s="7">
        <v>2086440.26</v>
      </c>
      <c r="H889" s="7">
        <v>2086440.26</v>
      </c>
      <c r="I889" s="7">
        <v>2200854.14</v>
      </c>
      <c r="J889" s="7">
        <v>2200854.14</v>
      </c>
      <c r="K889" s="7">
        <v>2200854.14</v>
      </c>
      <c r="L889" s="7">
        <v>2273119.2000000002</v>
      </c>
      <c r="M889" s="7">
        <v>2273119.2000000002</v>
      </c>
      <c r="N889" s="7">
        <v>2273119.2000000002</v>
      </c>
      <c r="O889" s="7">
        <v>2273119.2000000002</v>
      </c>
    </row>
    <row r="890" spans="1:15" x14ac:dyDescent="0.2">
      <c r="A890" s="3">
        <v>262152</v>
      </c>
      <c r="B890" s="6" t="s">
        <v>775</v>
      </c>
      <c r="C890" s="7">
        <v>8949898.4299999997</v>
      </c>
      <c r="D890" s="7">
        <v>8949898.4299999997</v>
      </c>
      <c r="E890" s="7">
        <v>8949898.4299999997</v>
      </c>
      <c r="F890" s="7">
        <v>9152425.2400000002</v>
      </c>
      <c r="G890" s="7">
        <v>9152425.2400000002</v>
      </c>
      <c r="H890" s="7">
        <v>9152425.2400000002</v>
      </c>
      <c r="I890" s="7">
        <v>9612737.5800000001</v>
      </c>
      <c r="J890" s="7">
        <v>9612737.5800000001</v>
      </c>
      <c r="K890" s="7">
        <v>9612737.5800000001</v>
      </c>
      <c r="L890" s="7">
        <v>9903251.1699999999</v>
      </c>
      <c r="M890" s="7">
        <v>9903251.1699999999</v>
      </c>
      <c r="N890" s="7">
        <v>9903251.1699999999</v>
      </c>
      <c r="O890" s="7">
        <v>9903251.1699999999</v>
      </c>
    </row>
    <row r="891" spans="1:15" x14ac:dyDescent="0.2">
      <c r="A891" s="3">
        <v>262153</v>
      </c>
      <c r="B891" s="6" t="s">
        <v>776</v>
      </c>
      <c r="C891" s="7">
        <v>9594478.2899999991</v>
      </c>
      <c r="D891" s="7">
        <v>9594478.2899999991</v>
      </c>
      <c r="E891" s="7">
        <v>9594478.2899999991</v>
      </c>
      <c r="F891" s="7">
        <v>9597974.4800000004</v>
      </c>
      <c r="G891" s="7">
        <v>9597974.4800000004</v>
      </c>
      <c r="H891" s="7">
        <v>9597974.4800000004</v>
      </c>
      <c r="I891" s="7">
        <v>9597974.4800000004</v>
      </c>
      <c r="J891" s="7">
        <v>9597974.4800000004</v>
      </c>
      <c r="K891" s="7">
        <v>9597974.4800000004</v>
      </c>
      <c r="L891" s="7">
        <v>9597974.4800000004</v>
      </c>
      <c r="M891" s="7">
        <v>9597974.4800000004</v>
      </c>
      <c r="N891" s="7">
        <v>9597974.4800000004</v>
      </c>
      <c r="O891" s="7">
        <v>9597974.4800000004</v>
      </c>
    </row>
    <row r="892" spans="1:15" x14ac:dyDescent="0.2">
      <c r="A892" s="3">
        <v>262154</v>
      </c>
      <c r="B892" s="6" t="s">
        <v>777</v>
      </c>
      <c r="C892" s="7">
        <v>68493.19</v>
      </c>
      <c r="D892" s="7">
        <v>68493.19</v>
      </c>
      <c r="E892" s="7">
        <v>68493.19</v>
      </c>
      <c r="F892" s="7">
        <v>68493.19</v>
      </c>
      <c r="G892" s="7">
        <v>68493.19</v>
      </c>
      <c r="H892" s="7">
        <v>68493.19</v>
      </c>
      <c r="I892" s="7">
        <v>68493.19</v>
      </c>
      <c r="J892" s="7">
        <v>68493.19</v>
      </c>
      <c r="K892" s="7">
        <v>68493.19</v>
      </c>
      <c r="L892" s="7">
        <v>68493.19</v>
      </c>
      <c r="M892" s="7">
        <v>68493.19</v>
      </c>
      <c r="N892" s="7">
        <v>68493.19</v>
      </c>
      <c r="O892" s="7">
        <v>68493.19</v>
      </c>
    </row>
    <row r="893" spans="1:15" x14ac:dyDescent="0.2">
      <c r="A893" s="3">
        <v>262155</v>
      </c>
      <c r="B893" s="6" t="s">
        <v>778</v>
      </c>
      <c r="C893" s="7">
        <v>839715.45</v>
      </c>
      <c r="D893" s="7">
        <v>839715.45</v>
      </c>
      <c r="E893" s="7">
        <v>839715.45</v>
      </c>
      <c r="F893" s="7">
        <v>990506.19</v>
      </c>
      <c r="G893" s="7">
        <v>990506.19</v>
      </c>
      <c r="H893" s="7">
        <v>990506.19</v>
      </c>
      <c r="I893" s="7">
        <v>1114082.08</v>
      </c>
      <c r="J893" s="7">
        <v>1114082.08</v>
      </c>
      <c r="K893" s="7">
        <v>1114082.08</v>
      </c>
      <c r="L893" s="7">
        <v>1246597.71</v>
      </c>
      <c r="M893" s="7">
        <v>1246597.71</v>
      </c>
      <c r="N893" s="7">
        <v>1246597.71</v>
      </c>
      <c r="O893" s="7">
        <v>1246597.71</v>
      </c>
    </row>
    <row r="894" spans="1:15" x14ac:dyDescent="0.2">
      <c r="A894" s="3">
        <v>262156</v>
      </c>
      <c r="B894" s="6" t="s">
        <v>779</v>
      </c>
      <c r="C894" s="7">
        <v>14982.33</v>
      </c>
      <c r="D894" s="7">
        <v>14982.33</v>
      </c>
      <c r="E894" s="7">
        <v>14982.33</v>
      </c>
      <c r="F894" s="7">
        <v>14982.33</v>
      </c>
      <c r="G894" s="7">
        <v>14982.33</v>
      </c>
      <c r="H894" s="7">
        <v>14982.33</v>
      </c>
      <c r="I894" s="7">
        <v>14982.33</v>
      </c>
      <c r="J894" s="7">
        <v>14982.33</v>
      </c>
      <c r="K894" s="7">
        <v>14982.33</v>
      </c>
      <c r="L894" s="7">
        <v>14982.33</v>
      </c>
      <c r="M894" s="7">
        <v>14982.33</v>
      </c>
      <c r="N894" s="7">
        <v>14982.33</v>
      </c>
      <c r="O894" s="7">
        <v>14982.33</v>
      </c>
    </row>
    <row r="895" spans="1:15" x14ac:dyDescent="0.2">
      <c r="A895" s="3">
        <v>262157</v>
      </c>
      <c r="B895" s="6" t="s">
        <v>780</v>
      </c>
      <c r="C895" s="7">
        <v>34869.699999999997</v>
      </c>
      <c r="D895" s="7">
        <v>34869.699999999997</v>
      </c>
      <c r="E895" s="7">
        <v>34869.699999999997</v>
      </c>
      <c r="F895" s="7">
        <v>44041.07</v>
      </c>
      <c r="G895" s="7">
        <v>44041.07</v>
      </c>
      <c r="H895" s="7">
        <v>44041.07</v>
      </c>
      <c r="I895" s="7">
        <v>53645.26</v>
      </c>
      <c r="J895" s="7">
        <v>53645.26</v>
      </c>
      <c r="K895" s="7">
        <v>53645.26</v>
      </c>
      <c r="L895" s="7">
        <v>78507.75</v>
      </c>
      <c r="M895" s="7">
        <v>78507.75</v>
      </c>
      <c r="N895" s="7">
        <v>78507.75</v>
      </c>
      <c r="O895" s="7">
        <v>78507.75</v>
      </c>
    </row>
    <row r="896" spans="1:15" x14ac:dyDescent="0.2">
      <c r="A896" s="3">
        <v>262159</v>
      </c>
      <c r="B896" s="6" t="s">
        <v>781</v>
      </c>
      <c r="C896" s="7">
        <v>147802.67000000001</v>
      </c>
      <c r="D896" s="7">
        <v>147802.67000000001</v>
      </c>
      <c r="E896" s="7">
        <v>147802.67000000001</v>
      </c>
      <c r="F896" s="7">
        <v>0</v>
      </c>
      <c r="G896" s="7">
        <v>0</v>
      </c>
      <c r="H896" s="7">
        <v>0</v>
      </c>
      <c r="I896" s="7">
        <v>0</v>
      </c>
      <c r="J896" s="7">
        <v>0</v>
      </c>
      <c r="K896" s="7">
        <v>0</v>
      </c>
      <c r="L896" s="7">
        <v>4958.3100000000004</v>
      </c>
      <c r="M896" s="7">
        <v>4958.3100000000004</v>
      </c>
      <c r="N896" s="7">
        <v>4958.3100000000004</v>
      </c>
      <c r="O896" s="7">
        <v>4958.3100000000004</v>
      </c>
    </row>
    <row r="897" spans="1:15" x14ac:dyDescent="0.2">
      <c r="A897" s="3">
        <v>262161</v>
      </c>
      <c r="B897" s="6" t="s">
        <v>782</v>
      </c>
      <c r="C897" s="7">
        <v>0</v>
      </c>
      <c r="D897" s="7">
        <v>0</v>
      </c>
      <c r="E897" s="7">
        <v>0</v>
      </c>
      <c r="F897" s="7">
        <v>0</v>
      </c>
      <c r="G897" s="7">
        <v>0</v>
      </c>
      <c r="H897" s="7">
        <v>0</v>
      </c>
      <c r="I897" s="7">
        <v>0</v>
      </c>
      <c r="J897" s="7">
        <v>0</v>
      </c>
      <c r="K897" s="7">
        <v>0</v>
      </c>
      <c r="L897" s="7">
        <v>0</v>
      </c>
      <c r="M897" s="7">
        <v>0</v>
      </c>
      <c r="N897" s="7">
        <v>0</v>
      </c>
      <c r="O897" s="7">
        <v>0</v>
      </c>
    </row>
    <row r="898" spans="1:15" x14ac:dyDescent="0.2">
      <c r="A898" s="3">
        <v>263002</v>
      </c>
      <c r="B898" s="6" t="s">
        <v>783</v>
      </c>
      <c r="C898" s="7">
        <v>-3023333.29</v>
      </c>
      <c r="D898" s="7">
        <v>-3171086.97</v>
      </c>
      <c r="E898" s="7">
        <v>-3377266.42</v>
      </c>
      <c r="F898" s="7">
        <v>-3443912.05</v>
      </c>
      <c r="G898" s="7">
        <v>-3545160.85</v>
      </c>
      <c r="H898" s="7">
        <v>-3573394.87</v>
      </c>
      <c r="I898" s="7">
        <v>-3637477.78</v>
      </c>
      <c r="J898" s="7">
        <v>-3495727.03</v>
      </c>
      <c r="K898" s="7">
        <v>-3475031.96</v>
      </c>
      <c r="L898" s="7">
        <v>-3391118.25</v>
      </c>
      <c r="M898" s="7">
        <v>-3506940.72</v>
      </c>
      <c r="N898" s="7">
        <v>-3392798.22</v>
      </c>
      <c r="O898" s="7">
        <v>-3083598.52</v>
      </c>
    </row>
    <row r="899" spans="1:15" x14ac:dyDescent="0.2">
      <c r="A899" s="3">
        <v>263012</v>
      </c>
      <c r="B899" s="6" t="s">
        <v>783</v>
      </c>
      <c r="C899" s="7">
        <v>0</v>
      </c>
      <c r="D899" s="7">
        <v>0</v>
      </c>
      <c r="E899" s="7">
        <v>0</v>
      </c>
      <c r="F899" s="7">
        <v>0</v>
      </c>
      <c r="G899" s="7">
        <v>0</v>
      </c>
      <c r="H899" s="7">
        <v>0</v>
      </c>
      <c r="I899" s="7">
        <v>0</v>
      </c>
      <c r="J899" s="7">
        <v>0</v>
      </c>
      <c r="K899" s="7">
        <v>0</v>
      </c>
      <c r="L899" s="7">
        <v>0</v>
      </c>
      <c r="M899" s="7">
        <v>0</v>
      </c>
      <c r="N899" s="7">
        <v>0</v>
      </c>
      <c r="O899" s="7">
        <v>0</v>
      </c>
    </row>
    <row r="900" spans="1:15" x14ac:dyDescent="0.2">
      <c r="C900" s="1">
        <f t="shared" ref="C900:O900" si="3">SUM(C326:C899)</f>
        <v>-2529409619.4200015</v>
      </c>
      <c r="D900" s="1">
        <f t="shared" si="3"/>
        <v>-2482070183.8499994</v>
      </c>
      <c r="E900" s="1">
        <f t="shared" si="3"/>
        <v>-2477776265.5600009</v>
      </c>
      <c r="F900" s="1">
        <f t="shared" si="3"/>
        <v>-2505916859.1099987</v>
      </c>
      <c r="G900" s="1">
        <f t="shared" si="3"/>
        <v>-2500924493.1600008</v>
      </c>
      <c r="H900" s="1">
        <f t="shared" si="3"/>
        <v>-2430422377.2000008</v>
      </c>
      <c r="I900" s="1">
        <f t="shared" si="3"/>
        <v>-2456936135.6299996</v>
      </c>
      <c r="J900" s="1">
        <f t="shared" si="3"/>
        <v>-2423038917.4699993</v>
      </c>
      <c r="K900" s="1">
        <f t="shared" si="3"/>
        <v>-2430854120.7399979</v>
      </c>
      <c r="L900" s="1">
        <f t="shared" si="3"/>
        <v>-2526941398.9200006</v>
      </c>
      <c r="M900" s="1">
        <f t="shared" si="3"/>
        <v>-2546145162.0299983</v>
      </c>
      <c r="N900" s="1">
        <f t="shared" si="3"/>
        <v>-2522734889.099999</v>
      </c>
      <c r="O900" s="1">
        <f t="shared" si="3"/>
        <v>-2499587798.5499992</v>
      </c>
    </row>
    <row r="901" spans="1:15" x14ac:dyDescent="0.2">
      <c r="C901" s="1">
        <f t="shared" ref="C901:O901" si="4">+C900+C324</f>
        <v>0</v>
      </c>
      <c r="D901" s="1">
        <f t="shared" si="4"/>
        <v>0</v>
      </c>
      <c r="E901" s="1">
        <f t="shared" si="4"/>
        <v>0</v>
      </c>
      <c r="F901" s="1">
        <f t="shared" si="4"/>
        <v>0</v>
      </c>
      <c r="G901" s="1">
        <f t="shared" si="4"/>
        <v>0</v>
      </c>
      <c r="H901" s="1">
        <f t="shared" si="4"/>
        <v>0</v>
      </c>
      <c r="I901" s="1">
        <f t="shared" si="4"/>
        <v>0</v>
      </c>
      <c r="J901" s="1">
        <f t="shared" si="4"/>
        <v>0</v>
      </c>
      <c r="K901" s="1">
        <f t="shared" si="4"/>
        <v>0</v>
      </c>
      <c r="L901" s="1">
        <f t="shared" si="4"/>
        <v>0</v>
      </c>
      <c r="M901" s="1">
        <f t="shared" si="4"/>
        <v>0</v>
      </c>
      <c r="N901" s="1">
        <f t="shared" si="4"/>
        <v>0</v>
      </c>
      <c r="O901" s="1">
        <f t="shared" si="4"/>
        <v>3.814697265625E-6</v>
      </c>
    </row>
  </sheetData>
  <pageMargins left="0.75" right="0.75" top="1" bottom="1" header="0.5" footer="0.5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FBD10BEED05CD4409F4456486F0DB4C7" ma:contentTypeVersion="104" ma:contentTypeDescription="" ma:contentTypeScope="" ma:versionID="daf714591557ccd9da72a57fa4ef0d36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26c2ae407b9b0feeaee7be0625273c8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Workpapers</DocumentSetType>
    <Visibility xmlns="dc463f71-b30c-4ab2-9473-d307f9d35888" xsi:nil="true"/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150</IndustryCode>
    <CaseStatus xmlns="dc463f71-b30c-4ab2-9473-d307f9d35888">Closed</CaseStatus>
    <OpenedDate xmlns="dc463f71-b30c-4ab2-9473-d307f9d35888">2017-04-28T07:00:00+00:00</OpenedDate>
    <Date1 xmlns="dc463f71-b30c-4ab2-9473-d307f9d35888">2017-04-28T07:00:00+00:00</Date1>
    <IsDocumentOrder xmlns="dc463f71-b30c-4ab2-9473-d307f9d35888" xsi:nil="true"/>
    <IsHighlyConfidential xmlns="dc463f71-b30c-4ab2-9473-d307f9d35888">false</IsHighlyConfidential>
    <CaseCompanyNames xmlns="dc463f71-b30c-4ab2-9473-d307f9d35888">Northwest Natural Gas Company</CaseCompanyNames>
    <Nickname xmlns="http://schemas.microsoft.com/sharepoint/v3" xsi:nil="true"/>
    <DocketNumber xmlns="dc463f71-b30c-4ab2-9473-d307f9d35888">170310</DocketNumber>
    <DelegatedOrder xmlns="dc463f71-b30c-4ab2-9473-d307f9d35888">false</DelegatedOrder>
    <SignificantOrder xmlns="dc463f71-b30c-4ab2-9473-d307f9d35888">false</SignificantOrder>
  </documentManagement>
</p:properties>
</file>

<file path=customXml/item4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Props1.xml><?xml version="1.0" encoding="utf-8"?>
<ds:datastoreItem xmlns:ds="http://schemas.openxmlformats.org/officeDocument/2006/customXml" ds:itemID="{AC15D835-0336-4FB5-AF5F-46668C2F8504}"/>
</file>

<file path=customXml/itemProps2.xml><?xml version="1.0" encoding="utf-8"?>
<ds:datastoreItem xmlns:ds="http://schemas.openxmlformats.org/officeDocument/2006/customXml" ds:itemID="{8B5B21FD-5D9C-444B-83A0-423A4599C2E9}"/>
</file>

<file path=customXml/itemProps3.xml><?xml version="1.0" encoding="utf-8"?>
<ds:datastoreItem xmlns:ds="http://schemas.openxmlformats.org/officeDocument/2006/customXml" ds:itemID="{C3763838-C817-46FA-8919-D296DB19504B}"/>
</file>

<file path=customXml/itemProps4.xml><?xml version="1.0" encoding="utf-8"?>
<ds:datastoreItem xmlns:ds="http://schemas.openxmlformats.org/officeDocument/2006/customXml" ds:itemID="{838D6BC7-A1AE-46B3-8151-E2ADD220CF2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10</vt:i4>
      </vt:variant>
    </vt:vector>
  </HeadingPairs>
  <TitlesOfParts>
    <vt:vector size="20" baseType="lpstr">
      <vt:lpstr>2011 OR Util Avg Cost of Cap C</vt:lpstr>
      <vt:lpstr>2011 OR Util Avg Cost of Cap B</vt:lpstr>
      <vt:lpstr>17 2016 OR Util Avg Cost of Cap</vt:lpstr>
      <vt:lpstr>2016 WA</vt:lpstr>
      <vt:lpstr>Emb Cost LTD (Detail) - JUL</vt:lpstr>
      <vt:lpstr>Emb Cost LTD (Detail) - Nov</vt:lpstr>
      <vt:lpstr>5000 BS run 2-20-12</vt:lpstr>
      <vt:lpstr>5000 BS run 1-10-12</vt:lpstr>
      <vt:lpstr>5000 BS run 1-6-12</vt:lpstr>
      <vt:lpstr>5000 BS 201012 to 201111</vt:lpstr>
      <vt:lpstr>'17 2016 OR Util Avg Cost of Cap'!Print_Area</vt:lpstr>
      <vt:lpstr>'2011 OR Util Avg Cost of Cap B'!Print_Area</vt:lpstr>
      <vt:lpstr>'2011 OR Util Avg Cost of Cap C'!Print_Area</vt:lpstr>
      <vt:lpstr>'2016 WA'!Print_Area</vt:lpstr>
      <vt:lpstr>'5000 BS 201012 to 201111'!Print_Area</vt:lpstr>
      <vt:lpstr>'5000 BS run 2-20-12'!Print_Area</vt:lpstr>
      <vt:lpstr>'Emb Cost LTD (Detail) - JUL'!Print_Area</vt:lpstr>
      <vt:lpstr>'Emb Cost LTD (Detail) - Nov'!Print_Area</vt:lpstr>
      <vt:lpstr>'5000 BS 201012 to 201111'!Print_Titles</vt:lpstr>
      <vt:lpstr>'5000 BS run 2-20-12'!Print_Titles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Siores, Natasha</dc:creator>
  <cp:lastModifiedBy>Walker, Kyle T.</cp:lastModifiedBy>
  <cp:lastPrinted>2017-03-02T17:57:36Z</cp:lastPrinted>
  <dcterms:created xsi:type="dcterms:W3CDTF">2011-12-30T02:06:56Z</dcterms:created>
  <dcterms:modified xsi:type="dcterms:W3CDTF">2017-04-27T22:48:31Z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0x0101006E56B4D1795A2E4DB2F0B01679ED314A00FBD10BEED05CD4409F4456486F0DB4C7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