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Exhibit" sheetId="1" r:id="rId1"/>
  </sheets>
  <externalReferences>
    <externalReference r:id="rId2"/>
    <externalReference r:id="rId3"/>
  </externalReferences>
  <definedNames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a" hidden="1">'[1]DSM Output'!$J$21:$J$23</definedName>
    <definedName name="DUDE" localSheetId="0" hidden="1">#REF!</definedName>
    <definedName name="DUDE" hidden="1">#REF!</definedName>
    <definedName name="limcount" hidden="1">1</definedName>
    <definedName name="_xlnm.Print_Area" localSheetId="0">Exhibit!$A$1:$J$18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hidden="1">'[1]DSM Output'!$B$21:$B$23</definedName>
    <definedName name="z" hidden="1">'[1]DSM Output'!$G$21:$G$23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I15" i="1"/>
  <c r="J15" i="1" s="1"/>
  <c r="G14" i="1"/>
  <c r="I14" i="1" s="1"/>
  <c r="J14" i="1" s="1"/>
  <c r="F14" i="1"/>
  <c r="E14" i="1"/>
  <c r="D14" i="1"/>
  <c r="C14" i="1"/>
  <c r="B14" i="1"/>
  <c r="G13" i="1"/>
  <c r="F13" i="1"/>
  <c r="F16" i="1" s="1"/>
  <c r="E13" i="1"/>
  <c r="D13" i="1"/>
  <c r="C13" i="1"/>
  <c r="B13" i="1"/>
  <c r="G11" i="1"/>
  <c r="I11" i="1" s="1"/>
  <c r="J11" i="1" s="1"/>
  <c r="F11" i="1"/>
  <c r="E11" i="1"/>
  <c r="D11" i="1"/>
  <c r="C11" i="1"/>
  <c r="B11" i="1"/>
  <c r="I10" i="1"/>
  <c r="G9" i="1"/>
  <c r="F9" i="1"/>
  <c r="E9" i="1"/>
  <c r="D9" i="1"/>
  <c r="C9" i="1"/>
  <c r="B9" i="1"/>
  <c r="G8" i="1"/>
  <c r="F8" i="1"/>
  <c r="E8" i="1"/>
  <c r="D8" i="1"/>
  <c r="C8" i="1"/>
  <c r="B8" i="1"/>
  <c r="C16" i="1" l="1"/>
  <c r="G16" i="1"/>
  <c r="I8" i="1"/>
  <c r="J8" i="1" s="1"/>
  <c r="B16" i="1"/>
  <c r="D16" i="1"/>
  <c r="I13" i="1"/>
  <c r="I16" i="1" s="1"/>
  <c r="I9" i="1"/>
  <c r="J9" i="1" s="1"/>
  <c r="E16" i="1"/>
  <c r="I18" i="1"/>
  <c r="J18" i="1" s="1"/>
  <c r="J13" i="1"/>
  <c r="J16" i="1" l="1"/>
</calcChain>
</file>

<file path=xl/sharedStrings.xml><?xml version="1.0" encoding="utf-8"?>
<sst xmlns="http://schemas.openxmlformats.org/spreadsheetml/2006/main" count="28" uniqueCount="23">
  <si>
    <t>Program Years 2017-2022</t>
  </si>
  <si>
    <t xml:space="preserve"> </t>
  </si>
  <si>
    <t>Program Year</t>
  </si>
  <si>
    <t>Change from Current</t>
  </si>
  <si>
    <t>2016-2017</t>
  </si>
  <si>
    <t>2017-2018</t>
  </si>
  <si>
    <t>2018-2019</t>
  </si>
  <si>
    <t>2019-2020</t>
  </si>
  <si>
    <t>2020-2021</t>
  </si>
  <si>
    <t>2021-2022</t>
  </si>
  <si>
    <t>%</t>
  </si>
  <si>
    <t>New Enrollment Cap</t>
  </si>
  <si>
    <t>Maximum Number of Participants Served</t>
  </si>
  <si>
    <t>Exhibit A</t>
  </si>
  <si>
    <t>Low Income Bill Assistance (LIBA) Program</t>
  </si>
  <si>
    <t>Pacific Power</t>
  </si>
  <si>
    <t xml:space="preserve"> Increase in average dollar subsidy/client</t>
  </si>
  <si>
    <t xml:space="preserve"> Administrative Costs (Agency)</t>
  </si>
  <si>
    <t xml:space="preserve"> Administrative Costs (Pacific Power)</t>
  </si>
  <si>
    <t xml:space="preserve"> Available for subsidy</t>
  </si>
  <si>
    <t xml:space="preserve"> Average Credit per Customer</t>
  </si>
  <si>
    <t xml:space="preserve"> Agency Administration Costs ($/client)</t>
  </si>
  <si>
    <t xml:space="preserve"> Annual Revenue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</si>
</sst>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u val="singleAccounting"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91">
    <xf numFmtId="0" fontId="0" fillId="0" borderId="0" xfId="0"/>
    <xf numFmtId="0" fontId="2" fillId="0" borderId="0" xfId="4" applyFont="1" applyAlignment="1">
      <alignment horizontal="centerContinuous" vertical="top"/>
    </xf>
    <xf numFmtId="0" fontId="2" fillId="0" borderId="0" xfId="4" applyFont="1" applyAlignment="1">
      <alignment horizontal="centerContinuous"/>
    </xf>
    <xf numFmtId="0" fontId="2" fillId="0" borderId="0" xfId="4" applyFont="1" applyAlignment="1"/>
    <xf numFmtId="0" fontId="1" fillId="0" borderId="0" xfId="4"/>
    <xf numFmtId="0" fontId="3" fillId="0" borderId="0" xfId="5"/>
    <xf numFmtId="0" fontId="2" fillId="0" borderId="0" xfId="4" quotePrefix="1" applyFont="1" applyAlignment="1">
      <alignment horizontal="centerContinuous"/>
    </xf>
    <xf numFmtId="0" fontId="4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applyFont="1" applyFill="1" applyBorder="1" applyAlignment="1">
      <alignment horizontal="center"/>
    </xf>
    <xf numFmtId="0" fontId="2" fillId="2" borderId="1" xfId="4" applyFont="1" applyFill="1" applyBorder="1" applyAlignment="1">
      <alignment horizontal="centerContinuous"/>
    </xf>
    <xf numFmtId="0" fontId="2" fillId="2" borderId="3" xfId="4" applyFont="1" applyFill="1" applyBorder="1" applyAlignment="1">
      <alignment horizontal="centerContinuous"/>
    </xf>
    <xf numFmtId="0" fontId="2" fillId="0" borderId="0" xfId="4" applyFont="1" applyFill="1" applyAlignment="1">
      <alignment horizontal="center"/>
    </xf>
    <xf numFmtId="164" fontId="5" fillId="0" borderId="4" xfId="1" quotePrefix="1" applyNumberFormat="1" applyFont="1" applyFill="1" applyBorder="1" applyAlignment="1">
      <alignment horizontal="center"/>
    </xf>
    <xf numFmtId="164" fontId="5" fillId="0" borderId="5" xfId="1" quotePrefix="1" applyNumberFormat="1" applyFont="1" applyFill="1" applyBorder="1" applyAlignment="1">
      <alignment horizontal="center"/>
    </xf>
    <xf numFmtId="164" fontId="5" fillId="0" borderId="6" xfId="1" quotePrefix="1" applyNumberFormat="1" applyFont="1" applyFill="1" applyBorder="1" applyAlignment="1">
      <alignment horizontal="center"/>
    </xf>
    <xf numFmtId="164" fontId="6" fillId="0" borderId="0" xfId="1" quotePrefix="1" applyNumberFormat="1" applyFont="1" applyFill="1" applyAlignment="1">
      <alignment horizontal="center"/>
    </xf>
    <xf numFmtId="0" fontId="2" fillId="0" borderId="0" xfId="4" applyFont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1" fillId="0" borderId="8" xfId="1" applyNumberFormat="1" applyFont="1" applyFill="1" applyBorder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8" xfId="3" quotePrefix="1" applyNumberFormat="1" applyFont="1" applyFill="1" applyBorder="1" applyAlignment="1">
      <alignment horizontal="center"/>
    </xf>
    <xf numFmtId="10" fontId="1" fillId="0" borderId="7" xfId="3" applyNumberFormat="1" applyFill="1" applyBorder="1"/>
    <xf numFmtId="10" fontId="1" fillId="0" borderId="0" xfId="3" applyNumberFormat="1" applyFill="1" applyBorder="1"/>
    <xf numFmtId="10" fontId="1" fillId="0" borderId="8" xfId="3" applyNumberFormat="1" applyFill="1" applyBorder="1"/>
    <xf numFmtId="10" fontId="1" fillId="0" borderId="0" xfId="3" applyNumberFormat="1" applyFill="1"/>
    <xf numFmtId="0" fontId="1" fillId="0" borderId="0" xfId="4" applyBorder="1"/>
    <xf numFmtId="7" fontId="1" fillId="0" borderId="7" xfId="2" applyNumberFormat="1" applyFill="1" applyBorder="1"/>
    <xf numFmtId="7" fontId="1" fillId="0" borderId="0" xfId="2" applyNumberFormat="1" applyFill="1" applyBorder="1"/>
    <xf numFmtId="7" fontId="1" fillId="0" borderId="8" xfId="2" applyNumberFormat="1" applyFill="1" applyBorder="1"/>
    <xf numFmtId="7" fontId="1" fillId="0" borderId="0" xfId="2" applyNumberFormat="1" applyFill="1"/>
    <xf numFmtId="0" fontId="1" fillId="0" borderId="0" xfId="4" applyBorder="1" applyAlignment="1">
      <alignment horizontal="center"/>
    </xf>
    <xf numFmtId="0" fontId="1" fillId="0" borderId="4" xfId="4" applyBorder="1"/>
    <xf numFmtId="0" fontId="1" fillId="0" borderId="5" xfId="4" applyBorder="1"/>
    <xf numFmtId="0" fontId="1" fillId="0" borderId="6" xfId="4" applyBorder="1"/>
    <xf numFmtId="0" fontId="1" fillId="0" borderId="0" xfId="4" applyFill="1" applyBorder="1" applyAlignment="1">
      <alignment horizontal="center"/>
    </xf>
    <xf numFmtId="0" fontId="1" fillId="0" borderId="8" xfId="4" applyFill="1" applyBorder="1" applyAlignment="1">
      <alignment horizontal="center"/>
    </xf>
    <xf numFmtId="0" fontId="1" fillId="0" borderId="7" xfId="4" applyFill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Alignment="1">
      <alignment horizontal="center"/>
    </xf>
    <xf numFmtId="0" fontId="1" fillId="0" borderId="7" xfId="4" applyBorder="1"/>
    <xf numFmtId="0" fontId="1" fillId="0" borderId="8" xfId="4" applyBorder="1"/>
    <xf numFmtId="0" fontId="1" fillId="0" borderId="7" xfId="4" applyBorder="1" applyAlignment="1">
      <alignment horizontal="right"/>
    </xf>
    <xf numFmtId="165" fontId="1" fillId="0" borderId="8" xfId="4" applyNumberFormat="1" applyBorder="1" applyAlignment="1">
      <alignment horizontal="right"/>
    </xf>
    <xf numFmtId="5" fontId="1" fillId="0" borderId="7" xfId="4" applyNumberFormat="1" applyFill="1" applyBorder="1"/>
    <xf numFmtId="5" fontId="1" fillId="0" borderId="0" xfId="4" applyNumberFormat="1" applyFill="1" applyBorder="1"/>
    <xf numFmtId="5" fontId="1" fillId="0" borderId="8" xfId="4" applyNumberFormat="1" applyFill="1" applyBorder="1"/>
    <xf numFmtId="5" fontId="1" fillId="0" borderId="0" xfId="4" applyNumberFormat="1" applyFill="1"/>
    <xf numFmtId="5" fontId="1" fillId="0" borderId="0" xfId="4" applyNumberFormat="1" applyFont="1" applyBorder="1"/>
    <xf numFmtId="5" fontId="1" fillId="0" borderId="0" xfId="4" applyNumberFormat="1"/>
    <xf numFmtId="5" fontId="1" fillId="0" borderId="7" xfId="4" applyNumberFormat="1" applyBorder="1"/>
    <xf numFmtId="5" fontId="1" fillId="0" borderId="8" xfId="4" applyNumberFormat="1" applyBorder="1"/>
    <xf numFmtId="5" fontId="1" fillId="0" borderId="0" xfId="4" applyNumberFormat="1" applyFont="1" applyBorder="1" applyAlignment="1">
      <alignment horizontal="right"/>
    </xf>
    <xf numFmtId="5" fontId="1" fillId="0" borderId="7" xfId="4" applyNumberFormat="1" applyFont="1" applyFill="1" applyBorder="1"/>
    <xf numFmtId="5" fontId="1" fillId="0" borderId="0" xfId="4" applyNumberFormat="1" applyFont="1" applyFill="1" applyBorder="1"/>
    <xf numFmtId="5" fontId="1" fillId="0" borderId="8" xfId="4" applyNumberFormat="1" applyFont="1" applyFill="1" applyBorder="1"/>
    <xf numFmtId="5" fontId="7" fillId="0" borderId="0" xfId="4" applyNumberFormat="1" applyFont="1" applyFill="1"/>
    <xf numFmtId="5" fontId="1" fillId="0" borderId="0" xfId="4" applyNumberFormat="1" applyBorder="1"/>
    <xf numFmtId="16" fontId="1" fillId="0" borderId="0" xfId="4" quotePrefix="1" applyNumberFormat="1" applyBorder="1" applyAlignment="1">
      <alignment horizontal="center"/>
    </xf>
    <xf numFmtId="16" fontId="1" fillId="0" borderId="0" xfId="4" applyNumberFormat="1" applyBorder="1" applyAlignment="1">
      <alignment horizontal="center"/>
    </xf>
    <xf numFmtId="5" fontId="7" fillId="0" borderId="0" xfId="4" applyNumberFormat="1" applyFont="1" applyBorder="1"/>
    <xf numFmtId="5" fontId="7" fillId="0" borderId="7" xfId="4" applyNumberFormat="1" applyFont="1" applyFill="1" applyBorder="1"/>
    <xf numFmtId="5" fontId="7" fillId="0" borderId="0" xfId="4" applyNumberFormat="1" applyFont="1" applyFill="1" applyBorder="1"/>
    <xf numFmtId="5" fontId="7" fillId="0" borderId="8" xfId="4" applyNumberFormat="1" applyFont="1" applyFill="1" applyBorder="1"/>
    <xf numFmtId="0" fontId="7" fillId="0" borderId="0" xfId="4" applyFont="1" applyBorder="1" applyAlignment="1"/>
    <xf numFmtId="0" fontId="7" fillId="0" borderId="0" xfId="4" applyFont="1" applyBorder="1" applyAlignment="1">
      <alignment horizontal="center"/>
    </xf>
    <xf numFmtId="0" fontId="1" fillId="0" borderId="7" xfId="4" applyFill="1" applyBorder="1"/>
    <xf numFmtId="0" fontId="1" fillId="0" borderId="0" xfId="4" applyFill="1" applyBorder="1"/>
    <xf numFmtId="0" fontId="1" fillId="0" borderId="8" xfId="4" applyFill="1" applyBorder="1"/>
    <xf numFmtId="0" fontId="1" fillId="0" borderId="0" xfId="4" applyFill="1"/>
    <xf numFmtId="0" fontId="1" fillId="0" borderId="7" xfId="4" applyFill="1" applyBorder="1" applyAlignment="1">
      <alignment horizontal="right"/>
    </xf>
    <xf numFmtId="9" fontId="1" fillId="0" borderId="8" xfId="3" applyFill="1" applyBorder="1" applyAlignment="1">
      <alignment horizontal="right"/>
    </xf>
    <xf numFmtId="7" fontId="1" fillId="0" borderId="9" xfId="4" applyNumberFormat="1" applyFill="1" applyBorder="1"/>
    <xf numFmtId="7" fontId="1" fillId="0" borderId="10" xfId="4" applyNumberFormat="1" applyFill="1" applyBorder="1"/>
    <xf numFmtId="7" fontId="1" fillId="0" borderId="11" xfId="4" applyNumberFormat="1" applyFill="1" applyBorder="1"/>
    <xf numFmtId="0" fontId="1" fillId="0" borderId="10" xfId="4" applyFill="1" applyBorder="1"/>
    <xf numFmtId="7" fontId="1" fillId="0" borderId="9" xfId="4" applyNumberFormat="1" applyFill="1" applyBorder="1" applyAlignment="1">
      <alignment horizontal="right"/>
    </xf>
    <xf numFmtId="165" fontId="1" fillId="0" borderId="11" xfId="3" quotePrefix="1" applyNumberFormat="1" applyFont="1" applyFill="1" applyBorder="1" applyAlignment="1">
      <alignment horizontal="center"/>
    </xf>
    <xf numFmtId="0" fontId="1" fillId="0" borderId="0" xfId="4" applyFill="1" applyAlignment="1">
      <alignment horizontal="left"/>
    </xf>
    <xf numFmtId="0" fontId="8" fillId="0" borderId="0" xfId="5" applyFont="1"/>
    <xf numFmtId="0" fontId="1" fillId="0" borderId="10" xfId="4" applyFill="1" applyBorder="1" applyAlignment="1">
      <alignment horizontal="left"/>
    </xf>
    <xf numFmtId="164" fontId="1" fillId="0" borderId="0" xfId="1" applyNumberFormat="1" applyFont="1" applyFill="1" applyAlignment="1"/>
    <xf numFmtId="0" fontId="1" fillId="0" borderId="0" xfId="4" applyFill="1" applyAlignment="1"/>
    <xf numFmtId="0" fontId="1" fillId="0" borderId="0" xfId="4" applyFill="1" applyBorder="1" applyAlignment="1"/>
    <xf numFmtId="0" fontId="2" fillId="2" borderId="1" xfId="4" applyFont="1" applyFill="1" applyBorder="1" applyAlignment="1">
      <alignment horizontal="center"/>
    </xf>
    <xf numFmtId="0" fontId="2" fillId="2" borderId="2" xfId="4" applyFont="1" applyFill="1" applyBorder="1" applyAlignment="1">
      <alignment horizontal="center"/>
    </xf>
    <xf numFmtId="0" fontId="2" fillId="2" borderId="3" xfId="4" applyFont="1" applyFill="1" applyBorder="1" applyAlignment="1">
      <alignment horizontal="center"/>
    </xf>
    <xf numFmtId="0" fontId="1" fillId="0" borderId="7" xfId="4" applyFill="1" applyBorder="1" applyAlignment="1">
      <alignment horizontal="center"/>
    </xf>
    <xf numFmtId="0" fontId="1" fillId="0" borderId="0" xfId="4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14" xfId="5"/>
    <cellStyle name="Normal_Low Income Proposal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Low%20Income\Washington%20Low%20Income\Scenarios%20for%20New%205-Year%20Program\5-Year%20Plan%202017-2022%20workpaper%20no%20change%20to%20admin%20f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rcharge Year 1 2017-2018 "/>
      <sheetName val="Surcharge Year 2 2018-2019"/>
      <sheetName val="Surcharge Year 3 2019-2020"/>
      <sheetName val="Surcharge Year 4 2020-2021"/>
      <sheetName val="Surcharge Year 5 2021-2022"/>
      <sheetName val="Credit Year 1 2017-2018"/>
      <sheetName val="Credit Year 2 2018-2019"/>
      <sheetName val="Credit Year 3 2019-2020"/>
      <sheetName val="Credit Year 4 2020-2021"/>
      <sheetName val="Credit Year 5 2021-2022"/>
      <sheetName val="Summary work"/>
      <sheetName val="Surcharge Year 2 2018-2019 old"/>
      <sheetName val="Surcharge Year 3 2019-2020 old"/>
      <sheetName val="Surcharge Year 4 2020-2021 old"/>
      <sheetName val="Surcharge Year 5 2021-2022 old"/>
      <sheetName val="Exhibit No.__(JRS-10)"/>
      <sheetName val="Estimated Program levels"/>
      <sheetName val="Data"/>
      <sheetName val="Data 3 year"/>
      <sheetName val="Rate Case Year 1"/>
      <sheetName val="Rate Case Year 2"/>
      <sheetName val="Exhibit No.__(JRS-11) p9"/>
      <sheetName val="Exhibit No.___(JRS-12) p9"/>
      <sheetName val="Exhibit No.__(JRS-11) p1-8"/>
      <sheetName val="Exhibit No.__(JRS-12) p1-8"/>
    </sheetNames>
    <sheetDataSet>
      <sheetData sheetId="0"/>
      <sheetData sheetId="1">
        <row r="7">
          <cell r="B7">
            <v>4720</v>
          </cell>
          <cell r="C7">
            <v>4814</v>
          </cell>
        </row>
        <row r="8">
          <cell r="B8">
            <v>5900</v>
          </cell>
          <cell r="C8">
            <v>5994</v>
          </cell>
        </row>
        <row r="11">
          <cell r="B11">
            <v>75</v>
          </cell>
          <cell r="C11">
            <v>75</v>
          </cell>
        </row>
        <row r="17">
          <cell r="D17">
            <v>355.68673313029109</v>
          </cell>
          <cell r="E17">
            <v>446.22277328470494</v>
          </cell>
        </row>
        <row r="22">
          <cell r="D22">
            <v>354000</v>
          </cell>
          <cell r="E22">
            <v>361050</v>
          </cell>
        </row>
        <row r="24">
          <cell r="D24">
            <v>2502551.7254687175</v>
          </cell>
          <cell r="E24">
            <v>3085709.3030685214</v>
          </cell>
        </row>
      </sheetData>
      <sheetData sheetId="2">
        <row r="7">
          <cell r="C7">
            <v>4910</v>
          </cell>
        </row>
        <row r="8">
          <cell r="C8">
            <v>6114</v>
          </cell>
        </row>
        <row r="11">
          <cell r="C11">
            <v>75</v>
          </cell>
        </row>
        <row r="17">
          <cell r="E17">
            <v>446.2957570552781</v>
          </cell>
        </row>
        <row r="22">
          <cell r="E22">
            <v>368250</v>
          </cell>
        </row>
        <row r="24">
          <cell r="E24">
            <v>3146902.2586359703</v>
          </cell>
        </row>
      </sheetData>
      <sheetData sheetId="3">
        <row r="7">
          <cell r="C7">
            <v>5008</v>
          </cell>
        </row>
        <row r="8">
          <cell r="C8">
            <v>6236</v>
          </cell>
        </row>
        <row r="11">
          <cell r="C11">
            <v>75</v>
          </cell>
        </row>
        <row r="17">
          <cell r="E17">
            <v>446.29432921371131</v>
          </cell>
        </row>
        <row r="22">
          <cell r="E22">
            <v>375600</v>
          </cell>
        </row>
        <row r="24">
          <cell r="E24">
            <v>3208691.4369767038</v>
          </cell>
        </row>
      </sheetData>
      <sheetData sheetId="4">
        <row r="7">
          <cell r="C7">
            <v>5108</v>
          </cell>
        </row>
        <row r="8">
          <cell r="C8">
            <v>6360</v>
          </cell>
        </row>
        <row r="11">
          <cell r="C11">
            <v>75</v>
          </cell>
        </row>
        <row r="17">
          <cell r="E17">
            <v>446.29293409811442</v>
          </cell>
        </row>
        <row r="22">
          <cell r="E22">
            <v>383100</v>
          </cell>
        </row>
        <row r="24">
          <cell r="E24">
            <v>3271523.0608640076</v>
          </cell>
        </row>
      </sheetData>
      <sheetData sheetId="5">
        <row r="7">
          <cell r="C7">
            <v>5210</v>
          </cell>
        </row>
        <row r="8">
          <cell r="C8">
            <v>6487</v>
          </cell>
        </row>
        <row r="11">
          <cell r="C11">
            <v>75</v>
          </cell>
        </row>
        <row r="17">
          <cell r="E17">
            <v>446.29156051659703</v>
          </cell>
        </row>
        <row r="22">
          <cell r="E22">
            <v>390750</v>
          </cell>
        </row>
        <row r="24">
          <cell r="E24">
            <v>3335843.3530711648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18"/>
  <sheetViews>
    <sheetView tabSelected="1" zoomScaleNormal="100" zoomScaleSheetLayoutView="100" workbookViewId="0">
      <selection activeCell="D23" sqref="D23"/>
    </sheetView>
  </sheetViews>
  <sheetFormatPr defaultColWidth="10.28515625" defaultRowHeight="15.75" x14ac:dyDescent="0.25"/>
  <cols>
    <col min="1" max="1" width="37.42578125" style="5" customWidth="1"/>
    <col min="2" max="7" width="11.140625" style="5" customWidth="1"/>
    <col min="8" max="8" width="2.140625" style="5" customWidth="1"/>
    <col min="9" max="10" width="12.5703125" style="5" customWidth="1"/>
    <col min="11" max="11" width="12" style="5" customWidth="1"/>
    <col min="12" max="12" width="11.85546875" style="5" bestFit="1" customWidth="1"/>
    <col min="13" max="14" width="10.28515625" style="5"/>
    <col min="15" max="15" width="13.140625" style="5" customWidth="1"/>
    <col min="16" max="16" width="13.5703125" style="5" customWidth="1"/>
    <col min="17" max="17" width="13.140625" style="5" bestFit="1" customWidth="1"/>
    <col min="18" max="25" width="0" style="5" hidden="1" customWidth="1"/>
    <col min="26" max="28" width="10.28515625" style="5"/>
    <col min="29" max="29" width="11.7109375" style="5" customWidth="1"/>
    <col min="30" max="30" width="12" style="5" bestFit="1" customWidth="1"/>
    <col min="31" max="31" width="10.7109375" style="5" bestFit="1" customWidth="1"/>
    <col min="32" max="16384" width="10.28515625" style="5"/>
  </cols>
  <sheetData>
    <row r="1" spans="1:32" x14ac:dyDescent="0.25">
      <c r="D1" s="81" t="s">
        <v>13</v>
      </c>
    </row>
    <row r="2" spans="1:32" x14ac:dyDescent="0.25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x14ac:dyDescent="0.25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2" x14ac:dyDescent="0.25">
      <c r="A4" s="6" t="s">
        <v>0</v>
      </c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x14ac:dyDescent="0.2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2" x14ac:dyDescent="0.25">
      <c r="A6" s="9"/>
      <c r="B6" s="86" t="s">
        <v>2</v>
      </c>
      <c r="C6" s="87"/>
      <c r="D6" s="87"/>
      <c r="E6" s="87"/>
      <c r="F6" s="87"/>
      <c r="G6" s="88"/>
      <c r="H6" s="10"/>
      <c r="I6" s="11" t="s">
        <v>3</v>
      </c>
      <c r="J6" s="12"/>
      <c r="K6" s="8"/>
      <c r="L6" s="8"/>
      <c r="M6" s="8"/>
      <c r="N6" s="8"/>
      <c r="O6" s="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17.25" x14ac:dyDescent="0.35">
      <c r="A7" s="13"/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6" t="s">
        <v>9</v>
      </c>
      <c r="H7" s="17"/>
      <c r="I7" s="14" t="s">
        <v>9</v>
      </c>
      <c r="J7" s="16" t="s">
        <v>10</v>
      </c>
      <c r="K7" s="18"/>
      <c r="L7" s="18" t="s">
        <v>1</v>
      </c>
      <c r="M7" s="18"/>
      <c r="N7" s="18"/>
      <c r="O7" s="1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2" x14ac:dyDescent="0.25">
      <c r="A8" s="83" t="s">
        <v>11</v>
      </c>
      <c r="B8" s="19">
        <f>'[2]Surcharge Year 1 2017-2018 '!B7</f>
        <v>4720</v>
      </c>
      <c r="C8" s="20">
        <f>'[2]Surcharge Year 1 2017-2018 '!C7</f>
        <v>4814</v>
      </c>
      <c r="D8" s="20">
        <f>'[2]Surcharge Year 2 2018-2019'!C7</f>
        <v>4910</v>
      </c>
      <c r="E8" s="20">
        <f>'[2]Surcharge Year 3 2019-2020'!C7</f>
        <v>5008</v>
      </c>
      <c r="F8" s="20">
        <f>'[2]Surcharge Year 4 2020-2021'!C7</f>
        <v>5108</v>
      </c>
      <c r="G8" s="21">
        <f>'[2]Surcharge Year 5 2021-2022'!C7</f>
        <v>5210</v>
      </c>
      <c r="H8" s="22"/>
      <c r="I8" s="19">
        <f>G8-B8</f>
        <v>490</v>
      </c>
      <c r="J8" s="23">
        <f>I8/B8</f>
        <v>0.1038135593220339</v>
      </c>
      <c r="K8" s="18"/>
      <c r="L8" s="18"/>
      <c r="M8" s="18"/>
      <c r="N8" s="18"/>
      <c r="O8" s="1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32" x14ac:dyDescent="0.25">
      <c r="A9" s="83" t="s">
        <v>12</v>
      </c>
      <c r="B9" s="19">
        <f>'[2]Surcharge Year 1 2017-2018 '!B8</f>
        <v>5900</v>
      </c>
      <c r="C9" s="20">
        <f>'[2]Surcharge Year 1 2017-2018 '!C8</f>
        <v>5994</v>
      </c>
      <c r="D9" s="20">
        <f>'[2]Surcharge Year 2 2018-2019'!C8</f>
        <v>6114</v>
      </c>
      <c r="E9" s="20">
        <f>'[2]Surcharge Year 3 2019-2020'!C8</f>
        <v>6236</v>
      </c>
      <c r="F9" s="20">
        <f>'[2]Surcharge Year 4 2020-2021'!C8</f>
        <v>6360</v>
      </c>
      <c r="G9" s="21">
        <f>'[2]Surcharge Year 5 2021-2022'!C8</f>
        <v>6487</v>
      </c>
      <c r="H9" s="22"/>
      <c r="I9" s="19">
        <f>G9-B9</f>
        <v>587</v>
      </c>
      <c r="J9" s="23">
        <f>I9/B9</f>
        <v>9.9491525423728813E-2</v>
      </c>
      <c r="K9" s="18"/>
      <c r="L9" s="18"/>
      <c r="M9" s="18"/>
      <c r="N9" s="18"/>
      <c r="O9" s="18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2" x14ac:dyDescent="0.25">
      <c r="A10" s="84" t="s">
        <v>16</v>
      </c>
      <c r="B10" s="24">
        <v>0</v>
      </c>
      <c r="C10" s="25">
        <v>4.6957756723891866E-2</v>
      </c>
      <c r="D10" s="25">
        <v>0</v>
      </c>
      <c r="E10" s="25">
        <v>0</v>
      </c>
      <c r="F10" s="25">
        <v>0</v>
      </c>
      <c r="G10" s="26">
        <v>0</v>
      </c>
      <c r="H10" s="27"/>
      <c r="I10" s="24">
        <f>SUM(C10:G10)</f>
        <v>4.6957756723891866E-2</v>
      </c>
      <c r="J10" s="23" t="s">
        <v>1</v>
      </c>
      <c r="K10" s="28"/>
      <c r="L10" s="28"/>
      <c r="M10" s="28"/>
      <c r="N10" s="28"/>
      <c r="O10" s="28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32" x14ac:dyDescent="0.25">
      <c r="A11" s="84" t="s">
        <v>21</v>
      </c>
      <c r="B11" s="29">
        <f>'[2]Surcharge Year 1 2017-2018 '!B11</f>
        <v>75</v>
      </c>
      <c r="C11" s="30">
        <f>'[2]Surcharge Year 1 2017-2018 '!C11</f>
        <v>75</v>
      </c>
      <c r="D11" s="30">
        <f>'[2]Surcharge Year 2 2018-2019'!C11</f>
        <v>75</v>
      </c>
      <c r="E11" s="30">
        <f>'[2]Surcharge Year 3 2019-2020'!C11</f>
        <v>75</v>
      </c>
      <c r="F11" s="30">
        <f>'[2]Surcharge Year 4 2020-2021'!C11</f>
        <v>75</v>
      </c>
      <c r="G11" s="31">
        <f>'[2]Surcharge Year 5 2021-2022'!C11</f>
        <v>75</v>
      </c>
      <c r="H11" s="32"/>
      <c r="I11" s="29">
        <f>G11-B11</f>
        <v>0</v>
      </c>
      <c r="J11" s="23">
        <f>I11/B11</f>
        <v>0</v>
      </c>
      <c r="K11" s="28"/>
      <c r="L11" s="28"/>
      <c r="M11" s="28"/>
      <c r="N11" s="28"/>
      <c r="O11" s="28"/>
      <c r="P11" s="28"/>
      <c r="Q11" s="33"/>
      <c r="R11" s="28"/>
      <c r="S11" s="34"/>
      <c r="T11" s="35"/>
      <c r="U11" s="35"/>
      <c r="V11" s="36"/>
      <c r="W11" s="4"/>
      <c r="X11" s="34"/>
      <c r="Y11" s="36"/>
      <c r="Z11" s="4"/>
      <c r="AA11" s="33"/>
      <c r="AB11" s="4"/>
      <c r="AC11" s="4"/>
    </row>
    <row r="12" spans="1:32" ht="9" customHeight="1" x14ac:dyDescent="0.25">
      <c r="A12" s="84"/>
      <c r="B12" s="89" t="s">
        <v>1</v>
      </c>
      <c r="C12" s="90"/>
      <c r="D12" s="37"/>
      <c r="E12" s="37"/>
      <c r="F12" s="37"/>
      <c r="G12" s="38"/>
      <c r="H12" s="37"/>
      <c r="I12" s="39"/>
      <c r="J12" s="38"/>
      <c r="K12" s="40"/>
      <c r="L12" s="33"/>
      <c r="M12" s="28"/>
      <c r="N12" s="28"/>
      <c r="O12" s="33"/>
      <c r="P12" s="28"/>
      <c r="Q12" s="41"/>
      <c r="R12" s="28"/>
      <c r="S12" s="42"/>
      <c r="T12" s="28"/>
      <c r="U12" s="28"/>
      <c r="V12" s="43"/>
      <c r="W12" s="4"/>
      <c r="X12" s="44"/>
      <c r="Y12" s="45"/>
      <c r="Z12" s="4"/>
      <c r="AA12" s="41"/>
      <c r="AB12" s="4"/>
      <c r="AC12" s="4"/>
    </row>
    <row r="13" spans="1:32" x14ac:dyDescent="0.25">
      <c r="A13" s="84" t="s">
        <v>22</v>
      </c>
      <c r="B13" s="46">
        <f>'[2]Surcharge Year 1 2017-2018 '!D24</f>
        <v>2502551.7254687175</v>
      </c>
      <c r="C13" s="47">
        <f>'[2]Surcharge Year 1 2017-2018 '!E24</f>
        <v>3085709.3030685214</v>
      </c>
      <c r="D13" s="47">
        <f>'[2]Surcharge Year 2 2018-2019'!E24</f>
        <v>3146902.2586359703</v>
      </c>
      <c r="E13" s="47">
        <f>'[2]Surcharge Year 3 2019-2020'!E24</f>
        <v>3208691.4369767038</v>
      </c>
      <c r="F13" s="47">
        <f>'[2]Surcharge Year 4 2020-2021'!E24</f>
        <v>3271523.0608640076</v>
      </c>
      <c r="G13" s="48">
        <f>'[2]Surcharge Year 5 2021-2022'!E24</f>
        <v>3335843.3530711648</v>
      </c>
      <c r="H13" s="49"/>
      <c r="I13" s="46">
        <f>G13-B13</f>
        <v>833291.62760244729</v>
      </c>
      <c r="J13" s="23">
        <f t="shared" ref="J13:J16" si="0">I13/B13</f>
        <v>0.33297678490396648</v>
      </c>
      <c r="K13" s="50"/>
      <c r="L13" s="33"/>
      <c r="M13" s="33"/>
      <c r="N13" s="28"/>
      <c r="O13" s="33"/>
      <c r="P13" s="28"/>
      <c r="Q13" s="51"/>
      <c r="R13" s="28"/>
      <c r="S13" s="42"/>
      <c r="T13" s="28"/>
      <c r="U13" s="28"/>
      <c r="V13" s="43"/>
      <c r="W13" s="4"/>
      <c r="X13" s="52"/>
      <c r="Y13" s="53"/>
      <c r="Z13" s="4"/>
      <c r="AA13" s="4"/>
      <c r="AB13" s="4"/>
      <c r="AC13" s="4"/>
      <c r="AE13" s="54"/>
      <c r="AF13" s="5" t="s">
        <v>1</v>
      </c>
    </row>
    <row r="14" spans="1:32" x14ac:dyDescent="0.25">
      <c r="A14" s="85" t="s">
        <v>17</v>
      </c>
      <c r="B14" s="55">
        <f>'[2]Surcharge Year 1 2017-2018 '!D22</f>
        <v>354000</v>
      </c>
      <c r="C14" s="56">
        <f>'[2]Surcharge Year 1 2017-2018 '!E22</f>
        <v>361050</v>
      </c>
      <c r="D14" s="56">
        <f>'[2]Surcharge Year 2 2018-2019'!E22</f>
        <v>368250</v>
      </c>
      <c r="E14" s="56">
        <f>'[2]Surcharge Year 3 2019-2020'!E22</f>
        <v>375600</v>
      </c>
      <c r="F14" s="56">
        <f>'[2]Surcharge Year 4 2020-2021'!E22</f>
        <v>383100</v>
      </c>
      <c r="G14" s="57">
        <f>'[2]Surcharge Year 5 2021-2022'!E22</f>
        <v>390750</v>
      </c>
      <c r="H14" s="58"/>
      <c r="I14" s="55">
        <f>G14-B14</f>
        <v>36750</v>
      </c>
      <c r="J14" s="23">
        <f t="shared" si="0"/>
        <v>0.1038135593220339</v>
      </c>
      <c r="K14" s="59"/>
      <c r="L14" s="33"/>
      <c r="M14" s="60"/>
      <c r="N14" s="28"/>
      <c r="O14" s="61"/>
      <c r="P14" s="33"/>
      <c r="Q14" s="62"/>
      <c r="R14" s="4"/>
      <c r="S14" s="42"/>
      <c r="T14" s="28"/>
      <c r="U14" s="28"/>
      <c r="V14" s="43"/>
      <c r="W14" s="4"/>
      <c r="X14" s="52"/>
      <c r="Y14" s="53"/>
      <c r="Z14" s="4"/>
      <c r="AA14" s="4"/>
      <c r="AB14" s="4"/>
      <c r="AC14" s="33"/>
    </row>
    <row r="15" spans="1:32" x14ac:dyDescent="0.25">
      <c r="A15" s="85" t="s">
        <v>18</v>
      </c>
      <c r="B15" s="63">
        <v>50000</v>
      </c>
      <c r="C15" s="64">
        <v>50000</v>
      </c>
      <c r="D15" s="64">
        <v>50000</v>
      </c>
      <c r="E15" s="64">
        <v>50000</v>
      </c>
      <c r="F15" s="64">
        <v>50000</v>
      </c>
      <c r="G15" s="65">
        <v>50000</v>
      </c>
      <c r="H15" s="58"/>
      <c r="I15" s="63">
        <f>G15-B15</f>
        <v>0</v>
      </c>
      <c r="J15" s="23">
        <f t="shared" si="0"/>
        <v>0</v>
      </c>
      <c r="K15" s="59"/>
      <c r="L15" s="33"/>
      <c r="M15" s="60"/>
      <c r="N15" s="28"/>
      <c r="O15" s="61"/>
      <c r="P15" s="33"/>
      <c r="Q15" s="62"/>
      <c r="R15" s="4"/>
      <c r="S15" s="42"/>
      <c r="T15" s="28"/>
      <c r="U15" s="28"/>
      <c r="V15" s="43"/>
      <c r="W15" s="4"/>
      <c r="X15" s="52"/>
      <c r="Y15" s="53"/>
      <c r="Z15" s="4"/>
      <c r="AA15" s="4"/>
      <c r="AB15" s="4"/>
      <c r="AC15" s="33"/>
    </row>
    <row r="16" spans="1:32" x14ac:dyDescent="0.25">
      <c r="A16" s="84" t="s">
        <v>19</v>
      </c>
      <c r="B16" s="46">
        <f>B13-B14-B15</f>
        <v>2098551.7254687175</v>
      </c>
      <c r="C16" s="47">
        <f>C13-C14-C15</f>
        <v>2674659.3030685214</v>
      </c>
      <c r="D16" s="47">
        <f t="shared" ref="D16:G16" si="1">D13-D14-D15</f>
        <v>2728652.2586359703</v>
      </c>
      <c r="E16" s="47">
        <f t="shared" si="1"/>
        <v>2783091.4369767038</v>
      </c>
      <c r="F16" s="47">
        <f t="shared" si="1"/>
        <v>2838423.0608640076</v>
      </c>
      <c r="G16" s="48">
        <f t="shared" si="1"/>
        <v>2895093.3530711648</v>
      </c>
      <c r="H16" s="49"/>
      <c r="I16" s="46">
        <f>I13-I14-I15</f>
        <v>796541.62760244729</v>
      </c>
      <c r="J16" s="23">
        <f t="shared" si="0"/>
        <v>0.3795673072697493</v>
      </c>
      <c r="K16" s="59"/>
      <c r="L16" s="66"/>
      <c r="M16" s="67"/>
      <c r="N16" s="28"/>
      <c r="O16" s="67"/>
      <c r="P16" s="60"/>
      <c r="Q16" s="51"/>
      <c r="R16" s="4"/>
      <c r="S16" s="42"/>
      <c r="T16" s="28"/>
      <c r="U16" s="28"/>
      <c r="V16" s="43"/>
      <c r="W16" s="4"/>
      <c r="X16" s="52"/>
      <c r="Y16" s="53"/>
      <c r="Z16" s="4"/>
      <c r="AA16" s="4"/>
      <c r="AB16" s="4"/>
      <c r="AC16" s="33"/>
    </row>
    <row r="17" spans="1:29" ht="19.5" customHeight="1" x14ac:dyDescent="0.25">
      <c r="A17" s="80"/>
      <c r="B17" s="68"/>
      <c r="C17" s="69"/>
      <c r="D17" s="69"/>
      <c r="E17" s="69"/>
      <c r="F17" s="69"/>
      <c r="G17" s="70"/>
      <c r="H17" s="71"/>
      <c r="I17" s="72"/>
      <c r="J17" s="73"/>
      <c r="K17" s="28"/>
      <c r="L17" s="28"/>
      <c r="M17" s="28"/>
      <c r="N17" s="28"/>
      <c r="O17" s="28"/>
      <c r="P17" s="28"/>
      <c r="Q17" s="4"/>
      <c r="R17" s="4"/>
      <c r="S17" s="42"/>
      <c r="T17" s="28"/>
      <c r="U17" s="28"/>
      <c r="V17" s="43"/>
      <c r="W17" s="4"/>
      <c r="X17" s="52"/>
      <c r="Y17" s="53"/>
      <c r="Z17" s="4"/>
      <c r="AA17" s="4"/>
      <c r="AB17" s="4"/>
      <c r="AC17" s="33"/>
    </row>
    <row r="18" spans="1:29" ht="18.75" customHeight="1" x14ac:dyDescent="0.25">
      <c r="A18" s="82" t="s">
        <v>20</v>
      </c>
      <c r="B18" s="74">
        <f>'[2]Surcharge Year 1 2017-2018 '!D17</f>
        <v>355.68673313029109</v>
      </c>
      <c r="C18" s="75">
        <f>'[2]Surcharge Year 1 2017-2018 '!E17</f>
        <v>446.22277328470494</v>
      </c>
      <c r="D18" s="75">
        <f>'[2]Surcharge Year 2 2018-2019'!E17</f>
        <v>446.2957570552781</v>
      </c>
      <c r="E18" s="75">
        <f>'[2]Surcharge Year 3 2019-2020'!E17</f>
        <v>446.29432921371131</v>
      </c>
      <c r="F18" s="75">
        <f>'[2]Surcharge Year 4 2020-2021'!E17</f>
        <v>446.29293409811442</v>
      </c>
      <c r="G18" s="76">
        <f>'[2]Surcharge Year 5 2021-2022'!E17</f>
        <v>446.29156051659703</v>
      </c>
      <c r="H18" s="77"/>
      <c r="I18" s="78">
        <f>G18-B18</f>
        <v>90.604827386305942</v>
      </c>
      <c r="J18" s="79">
        <f>I18/B18</f>
        <v>0.25473209694643467</v>
      </c>
      <c r="K18" s="28"/>
      <c r="L18" s="28"/>
      <c r="M18" s="28"/>
      <c r="N18" s="28"/>
      <c r="O18" s="28"/>
      <c r="P18" s="28"/>
      <c r="Q18" s="4"/>
      <c r="R18" s="4"/>
      <c r="S18" s="42"/>
      <c r="T18" s="28"/>
      <c r="U18" s="28"/>
      <c r="V18" s="43"/>
      <c r="W18" s="4"/>
      <c r="X18" s="52"/>
      <c r="Y18" s="53"/>
      <c r="Z18" s="4"/>
      <c r="AA18" s="4"/>
      <c r="AB18" s="4"/>
      <c r="AC18" s="33"/>
    </row>
  </sheetData>
  <mergeCells count="2">
    <mergeCell ref="B6:G6"/>
    <mergeCell ref="B12:C12"/>
  </mergeCells>
  <pageMargins left="0.45" right="0.2" top="0.25" bottom="0.25" header="0.3" footer="0.3"/>
  <pageSetup scale="83" orientation="landscape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AEABD9A085664A8489F1128CE3B18D" ma:contentTypeVersion="104" ma:contentTypeDescription="" ma:contentTypeScope="" ma:versionID="c0ff50169e0368a8b4ea1c8316040e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2017-03-29T07:00:00+00:00</OpenedDate>
    <Date1 xmlns="dc463f71-b30c-4ab2-9473-d307f9d35888">2017-03-29T07:00:00+00:00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170208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FD4D61-C36A-482E-8CB4-82CA1A29CB99}"/>
</file>

<file path=customXml/itemProps2.xml><?xml version="1.0" encoding="utf-8"?>
<ds:datastoreItem xmlns:ds="http://schemas.openxmlformats.org/officeDocument/2006/customXml" ds:itemID="{1A081D3F-E751-42CA-92BE-5C7025C41413}"/>
</file>

<file path=customXml/itemProps3.xml><?xml version="1.0" encoding="utf-8"?>
<ds:datastoreItem xmlns:ds="http://schemas.openxmlformats.org/officeDocument/2006/customXml" ds:itemID="{6A0E6B83-7D98-415D-8ADE-2E6A16798700}"/>
</file>

<file path=customXml/itemProps4.xml><?xml version="1.0" encoding="utf-8"?>
<ds:datastoreItem xmlns:ds="http://schemas.openxmlformats.org/officeDocument/2006/customXml" ds:itemID="{E6CA381D-C0A6-4C41-8067-447F63C1B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</vt:lpstr>
      <vt:lpstr>Exhibit!Print_Area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2017-03-29T17:43:53Z</dcterms:created>
  <dcterms:modified xsi:type="dcterms:W3CDTF">2017-03-29T17:44:06Z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0x0101006E56B4D1795A2E4DB2F0B01679ED314A0057AEABD9A085664A8489F1128CE3B18D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