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E-161001 Puget Sound Energy\"/>
    </mc:Choice>
  </mc:AlternateContent>
  <bookViews>
    <workbookView xWindow="0" yWindow="105" windowWidth="22980" windowHeight="10320"/>
  </bookViews>
  <sheets>
    <sheet name="Allocated" sheetId="1" r:id="rId1"/>
    <sheet name="Unallocated Detail" sheetId="2" r:id="rId2"/>
    <sheet name="UI Detail" sheetId="3" r:id="rId3"/>
    <sheet name="Common by Acct" sheetId="4" r:id="rId4"/>
  </sheets>
  <definedNames>
    <definedName name="_xlnm.Print_Titles" localSheetId="2">'UI Detail'!$1:$4</definedName>
  </definedNames>
  <calcPr calcId="152511"/>
</workbook>
</file>

<file path=xl/calcChain.xml><?xml version="1.0" encoding="utf-8"?>
<calcChain xmlns="http://schemas.openxmlformats.org/spreadsheetml/2006/main">
  <c r="D57" i="4" l="1"/>
  <c r="C57" i="4"/>
  <c r="H57" i="4" s="1"/>
  <c r="D56" i="4"/>
  <c r="D58" i="4" s="1"/>
  <c r="C56" i="4"/>
  <c r="C58" i="4" s="1"/>
  <c r="H53" i="4"/>
  <c r="D53" i="4"/>
  <c r="C53" i="4"/>
  <c r="C49" i="4"/>
  <c r="D48" i="4"/>
  <c r="D49" i="4" s="1"/>
  <c r="C48" i="4"/>
  <c r="D45" i="4"/>
  <c r="C45" i="4"/>
  <c r="D44" i="4"/>
  <c r="C44" i="4"/>
  <c r="H44" i="4" s="1"/>
  <c r="D43" i="4"/>
  <c r="C43" i="4"/>
  <c r="D40" i="4"/>
  <c r="D41" i="4" s="1"/>
  <c r="C40" i="4"/>
  <c r="H40" i="4" s="1"/>
  <c r="D39" i="4"/>
  <c r="C39" i="4"/>
  <c r="H39" i="4" s="1"/>
  <c r="D36" i="4"/>
  <c r="C36" i="4"/>
  <c r="D35" i="4"/>
  <c r="C35" i="4"/>
  <c r="H35" i="4" s="1"/>
  <c r="D34" i="4"/>
  <c r="C34" i="4"/>
  <c r="D33" i="4"/>
  <c r="C33" i="4"/>
  <c r="H33" i="4" s="1"/>
  <c r="F33" i="4" s="1"/>
  <c r="D32" i="4"/>
  <c r="C32" i="4"/>
  <c r="H32" i="4" s="1"/>
  <c r="G32" i="4" s="1"/>
  <c r="D31" i="4"/>
  <c r="C31" i="4"/>
  <c r="D30" i="4"/>
  <c r="C30" i="4"/>
  <c r="H30" i="4" s="1"/>
  <c r="G30" i="4" s="1"/>
  <c r="D29" i="4"/>
  <c r="C29" i="4"/>
  <c r="D28" i="4"/>
  <c r="C28" i="4"/>
  <c r="D27" i="4"/>
  <c r="C27" i="4"/>
  <c r="D26" i="4"/>
  <c r="C26" i="4"/>
  <c r="H26" i="4" s="1"/>
  <c r="G26" i="4" s="1"/>
  <c r="D25" i="4"/>
  <c r="C25" i="4"/>
  <c r="D24" i="4"/>
  <c r="C24" i="4"/>
  <c r="D21" i="4"/>
  <c r="C21" i="4"/>
  <c r="D20" i="4"/>
  <c r="C20" i="4"/>
  <c r="D19" i="4"/>
  <c r="C19" i="4"/>
  <c r="H19" i="4" s="1"/>
  <c r="D18" i="4"/>
  <c r="C18" i="4"/>
  <c r="H18" i="4" s="1"/>
  <c r="D17" i="4"/>
  <c r="C17" i="4"/>
  <c r="D16" i="4"/>
  <c r="C16" i="4"/>
  <c r="D15" i="4"/>
  <c r="C15" i="4"/>
  <c r="D12" i="4"/>
  <c r="C12" i="4"/>
  <c r="D11" i="4"/>
  <c r="C11" i="4"/>
  <c r="D10" i="4"/>
  <c r="C10" i="4"/>
  <c r="H10" i="4" s="1"/>
  <c r="D9" i="4"/>
  <c r="C9" i="4"/>
  <c r="B5" i="4"/>
  <c r="B4" i="4"/>
  <c r="A3" i="4"/>
  <c r="H303" i="3"/>
  <c r="H320" i="3" s="1"/>
  <c r="H322" i="3" s="1"/>
  <c r="G303" i="3"/>
  <c r="G320" i="3" s="1"/>
  <c r="G322" i="3" s="1"/>
  <c r="F303" i="3"/>
  <c r="F320" i="3" s="1"/>
  <c r="F322" i="3" s="1"/>
  <c r="E303" i="3"/>
  <c r="E320" i="3" s="1"/>
  <c r="E322" i="3" s="1"/>
  <c r="D303" i="3"/>
  <c r="D320" i="3" s="1"/>
  <c r="D322" i="3" s="1"/>
  <c r="C303" i="3"/>
  <c r="C320" i="3" s="1"/>
  <c r="C322" i="3" s="1"/>
  <c r="B303" i="3"/>
  <c r="B320" i="3" s="1"/>
  <c r="B322" i="3" s="1"/>
  <c r="I294" i="3"/>
  <c r="I303" i="3" s="1"/>
  <c r="I320" i="3" s="1"/>
  <c r="I322" i="3" s="1"/>
  <c r="A3" i="3"/>
  <c r="D46" i="2"/>
  <c r="C46" i="2"/>
  <c r="B46" i="2"/>
  <c r="F44" i="2"/>
  <c r="F43" i="2"/>
  <c r="F37" i="2"/>
  <c r="F34" i="2"/>
  <c r="F33" i="2"/>
  <c r="F30" i="2"/>
  <c r="F29" i="2"/>
  <c r="F26" i="2"/>
  <c r="F25" i="2"/>
  <c r="E21" i="2"/>
  <c r="E38" i="2" s="1"/>
  <c r="C21" i="2"/>
  <c r="C38" i="2" s="1"/>
  <c r="F20" i="2"/>
  <c r="F19" i="2"/>
  <c r="F18" i="2"/>
  <c r="F17" i="2"/>
  <c r="D21" i="2"/>
  <c r="D38" i="2" s="1"/>
  <c r="B21" i="2"/>
  <c r="E12" i="2"/>
  <c r="E40" i="2" s="1"/>
  <c r="D12" i="2"/>
  <c r="F9" i="2"/>
  <c r="C12" i="2"/>
  <c r="F8" i="2"/>
  <c r="A3" i="2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1" i="1"/>
  <c r="C22" i="1"/>
  <c r="C39" i="1" s="1"/>
  <c r="D19" i="1"/>
  <c r="D18" i="1"/>
  <c r="B13" i="1"/>
  <c r="D12" i="1"/>
  <c r="D11" i="1"/>
  <c r="D10" i="1"/>
  <c r="D9" i="1"/>
  <c r="D13" i="1" s="1"/>
  <c r="F46" i="2" l="1"/>
  <c r="H31" i="4"/>
  <c r="F21" i="2"/>
  <c r="H9" i="4"/>
  <c r="F9" i="4" s="1"/>
  <c r="H11" i="4"/>
  <c r="G11" i="4" s="1"/>
  <c r="H20" i="4"/>
  <c r="C40" i="2"/>
  <c r="C48" i="2" s="1"/>
  <c r="D13" i="4"/>
  <c r="H17" i="4"/>
  <c r="F17" i="4" s="1"/>
  <c r="D22" i="4"/>
  <c r="F11" i="4"/>
  <c r="D37" i="4"/>
  <c r="D60" i="4" s="1"/>
  <c r="D40" i="2"/>
  <c r="D48" i="2" s="1"/>
  <c r="G10" i="4"/>
  <c r="H12" i="4"/>
  <c r="F12" i="4" s="1"/>
  <c r="H16" i="4"/>
  <c r="G16" i="4" s="1"/>
  <c r="H21" i="4"/>
  <c r="C37" i="4"/>
  <c r="H27" i="4"/>
  <c r="F27" i="4" s="1"/>
  <c r="H29" i="4"/>
  <c r="F29" i="4" s="1"/>
  <c r="D46" i="4"/>
  <c r="B38" i="2"/>
  <c r="C13" i="4"/>
  <c r="G40" i="4"/>
  <c r="F40" i="4"/>
  <c r="B12" i="2"/>
  <c r="C22" i="4"/>
  <c r="F11" i="2"/>
  <c r="F12" i="2" s="1"/>
  <c r="F24" i="2"/>
  <c r="F28" i="2"/>
  <c r="F32" i="2"/>
  <c r="F36" i="2"/>
  <c r="G27" i="4"/>
  <c r="G29" i="4"/>
  <c r="H41" i="4"/>
  <c r="J41" i="4" s="1"/>
  <c r="G39" i="4"/>
  <c r="C13" i="1"/>
  <c r="C41" i="1" s="1"/>
  <c r="D20" i="1"/>
  <c r="D22" i="1" s="1"/>
  <c r="D39" i="1" s="1"/>
  <c r="D41" i="1" s="1"/>
  <c r="D31" i="1"/>
  <c r="F10" i="2"/>
  <c r="F23" i="2"/>
  <c r="F27" i="2"/>
  <c r="F31" i="2"/>
  <c r="F35" i="2"/>
  <c r="E46" i="2"/>
  <c r="E48" i="2" s="1"/>
  <c r="G12" i="4"/>
  <c r="H15" i="4"/>
  <c r="G33" i="4"/>
  <c r="F39" i="4"/>
  <c r="C41" i="4"/>
  <c r="H43" i="4"/>
  <c r="G43" i="4" s="1"/>
  <c r="H45" i="4"/>
  <c r="G45" i="4" s="1"/>
  <c r="B22" i="1"/>
  <c r="B39" i="1" s="1"/>
  <c r="B41" i="1" s="1"/>
  <c r="G9" i="4"/>
  <c r="F10" i="4"/>
  <c r="H24" i="4"/>
  <c r="F26" i="4"/>
  <c r="H28" i="4"/>
  <c r="G28" i="4" s="1"/>
  <c r="F30" i="4"/>
  <c r="F32" i="4"/>
  <c r="H34" i="4"/>
  <c r="F34" i="4" s="1"/>
  <c r="H36" i="4"/>
  <c r="G36" i="4" s="1"/>
  <c r="C46" i="4"/>
  <c r="H48" i="4"/>
  <c r="H49" i="4" s="1"/>
  <c r="J49" i="4" s="1"/>
  <c r="H25" i="4"/>
  <c r="G25" i="4" s="1"/>
  <c r="H56" i="4"/>
  <c r="H58" i="4" s="1"/>
  <c r="J58" i="4" s="1"/>
  <c r="F38" i="2" l="1"/>
  <c r="F40" i="2" s="1"/>
  <c r="F48" i="2" s="1"/>
  <c r="G17" i="4"/>
  <c r="B40" i="2"/>
  <c r="B48" i="2" s="1"/>
  <c r="H22" i="4"/>
  <c r="J22" i="4" s="1"/>
  <c r="C60" i="4"/>
  <c r="F16" i="4"/>
  <c r="G34" i="4"/>
  <c r="F48" i="4"/>
  <c r="H13" i="4"/>
  <c r="J13" i="4" s="1"/>
  <c r="C71" i="4"/>
  <c r="F45" i="4"/>
  <c r="F36" i="4"/>
  <c r="H46" i="4"/>
  <c r="J46" i="4" s="1"/>
  <c r="F25" i="4"/>
  <c r="F43" i="4"/>
  <c r="F15" i="4"/>
  <c r="H37" i="4"/>
  <c r="J37" i="4" s="1"/>
  <c r="G24" i="4"/>
  <c r="F28" i="4"/>
  <c r="G48" i="4"/>
  <c r="F24" i="4"/>
  <c r="G15" i="4"/>
  <c r="D71" i="4"/>
  <c r="H60" i="4" l="1"/>
  <c r="H71" i="4" s="1"/>
</calcChain>
</file>

<file path=xl/sharedStrings.xml><?xml version="1.0" encoding="utf-8"?>
<sst xmlns="http://schemas.openxmlformats.org/spreadsheetml/2006/main" count="504" uniqueCount="424">
  <si>
    <t>PUGET SOUND ENERGY</t>
  </si>
  <si>
    <t>PERIODIC ALLOCATED RESULTS OF OPERATIONS</t>
  </si>
  <si>
    <t>FOR THE 12 MONTHS ENDED JUNE 30, 2016</t>
  </si>
  <si>
    <t>(July through December 2015 is based on allocation factors developed using 12 ME 12/31/2014 information)</t>
  </si>
  <si>
    <t>(January through June 2016 is based on allocation factors developed using 12 ME 12/31/2015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</si>
  <si>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</si>
  <si>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</si>
  <si>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</si>
  <si>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</si>
  <si>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</si>
  <si>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</si>
  <si>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</si>
  <si>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</si>
  <si>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</si>
  <si>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</si>
  <si>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</si>
  <si>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</si>
  <si>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</si>
  <si>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</si>
  <si>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</si>
  <si>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</si>
  <si>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</si>
  <si>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</si>
  <si>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</si>
  <si>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</si>
  <si>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</si>
  <si>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</si>
  <si>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</si>
  <si>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</si>
  <si>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</si>
  <si>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</si>
  <si>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</si>
  <si>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</si>
  <si>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</si>
  <si>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</si>
  <si>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</si>
  <si>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</si>
  <si>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</si>
  <si>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</si>
  <si>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</si>
  <si>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</si>
  <si>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 xml:space="preserve">RATE BASE (AMA For 12 Months Ended June 30, 2016)  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</si>
  <si>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</si>
  <si>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</si>
  <si>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</si>
  <si>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</si>
  <si>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</si>
  <si>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</si>
  <si>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</si>
  <si>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</si>
  <si>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</si>
  <si>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</si>
  <si>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</si>
  <si>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</si>
  <si>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</si>
  <si>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</si>
  <si>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</si>
  <si>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</si>
  <si>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</si>
  <si>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</si>
  <si>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</si>
  <si>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</si>
  <si>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</si>
  <si>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</si>
  <si>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</si>
  <si>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</si>
  <si>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</si>
  <si>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</si>
  <si>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</si>
  <si>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</si>
  <si>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</si>
  <si>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</si>
  <si>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</si>
  <si>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</si>
  <si>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</si>
  <si>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</si>
  <si>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</si>
  <si>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</si>
  <si>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</si>
  <si>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</si>
  <si>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</si>
  <si>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</si>
  <si>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 - Unbilled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</si>
  <si>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</si>
  <si>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</si>
  <si>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</si>
  <si>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</si>
  <si>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</si>
  <si>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</si>
  <si>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</si>
  <si>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</si>
  <si>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</si>
  <si>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</si>
  <si>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</si>
  <si>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</si>
  <si>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</si>
  <si>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</si>
  <si>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</si>
  <si>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</si>
  <si>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</si>
  <si>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</si>
  <si>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</si>
  <si>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</si>
  <si>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</si>
  <si>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</si>
  <si>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</si>
  <si>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</si>
  <si>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</si>
  <si>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</si>
  <si>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</si>
  <si>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</si>
  <si>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</si>
  <si>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</si>
  <si>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</si>
  <si>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</si>
  <si>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</si>
  <si>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</si>
  <si>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</si>
  <si>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</si>
  <si>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</si>
  <si>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</si>
  <si>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</si>
  <si>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</si>
  <si>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</si>
  <si>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</si>
  <si>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</si>
  <si>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</si>
  <si>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</si>
  <si>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</si>
  <si>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</si>
  <si>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</si>
  <si>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</si>
  <si>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</si>
  <si>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</si>
  <si>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</si>
  <si>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</si>
  <si>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</si>
  <si>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</si>
  <si>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</si>
  <si>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</si>
  <si>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</si>
  <si>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</si>
  <si>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</si>
  <si>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</si>
  <si>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</si>
  <si>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</si>
  <si>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</si>
  <si>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</si>
  <si>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</si>
  <si>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</si>
  <si>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</si>
  <si>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</si>
  <si>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</si>
  <si>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</si>
  <si>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</si>
  <si>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</si>
  <si>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</si>
  <si>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</si>
  <si>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</si>
  <si>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</si>
  <si>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</si>
  <si>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</si>
  <si>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</si>
  <si>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</si>
  <si>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</si>
  <si>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</si>
  <si>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</si>
  <si>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</si>
  <si>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</si>
  <si>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</si>
  <si>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</si>
  <si>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</si>
  <si>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</si>
  <si>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</si>
  <si>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</si>
  <si>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</si>
  <si>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</si>
  <si>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</si>
  <si>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</si>
  <si>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</si>
  <si>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</si>
  <si>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</si>
  <si>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</si>
  <si>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</si>
  <si>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</si>
  <si>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</si>
  <si>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</si>
  <si>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</si>
  <si>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</si>
  <si>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</si>
  <si>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</si>
  <si>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</si>
  <si>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</si>
  <si>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</si>
  <si>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</si>
  <si>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</si>
  <si>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</si>
  <si>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</si>
  <si>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</si>
  <si>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</si>
  <si>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</si>
  <si>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</si>
  <si>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</si>
  <si>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</si>
  <si>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</si>
  <si>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</si>
  <si>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</si>
  <si>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</si>
  <si>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</si>
  <si>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</si>
  <si>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</si>
  <si>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</si>
  <si>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</si>
  <si>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</si>
  <si>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</si>
  <si>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</si>
  <si>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</si>
  <si>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</si>
  <si>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</si>
  <si>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</si>
  <si>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</si>
  <si>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</si>
  <si>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</si>
  <si>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</si>
  <si>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</si>
  <si>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</si>
  <si>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</si>
  <si>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</si>
  <si>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</si>
  <si>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</si>
  <si>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</si>
  <si>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</si>
  <si>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</si>
  <si>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</si>
  <si>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</si>
  <si>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</si>
  <si>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</si>
  <si>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</si>
  <si>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</si>
  <si>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</si>
  <si>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</si>
  <si>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</si>
  <si>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</si>
  <si>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</si>
  <si>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</si>
  <si>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</si>
  <si>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</si>
  <si>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</si>
  <si>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</si>
  <si>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</si>
  <si>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</si>
  <si>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</si>
  <si>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</si>
  <si>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</si>
  <si>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</si>
  <si>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</si>
  <si>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</si>
  <si>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</si>
  <si>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</si>
  <si>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</si>
  <si>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</si>
  <si>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</si>
  <si>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</si>
  <si>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</si>
  <si>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</si>
  <si>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</si>
  <si>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</si>
  <si>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</si>
  <si>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</si>
  <si>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</si>
  <si>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</si>
  <si>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</si>
  <si>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</si>
  <si>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</si>
  <si>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</si>
  <si>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</si>
  <si>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</si>
  <si>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</si>
  <si>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</si>
  <si>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</si>
  <si>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</si>
  <si>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</si>
  <si>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</si>
  <si>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</si>
  <si>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</si>
  <si>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</si>
  <si>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</si>
  <si>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</si>
  <si>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</si>
  <si>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</si>
  <si>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</si>
  <si>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</si>
  <si>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</si>
  <si>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</si>
  <si>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</si>
  <si>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</si>
  <si>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</si>
  <si>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</si>
  <si>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</si>
  <si>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</si>
  <si>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</si>
  <si>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</si>
  <si>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</si>
  <si>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</si>
  <si>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</si>
  <si>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</si>
  <si>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</si>
  <si>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</si>
  <si>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</si>
  <si>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</si>
  <si>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</si>
  <si>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</si>
  <si>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</si>
  <si>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</si>
  <si>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</si>
  <si>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</si>
  <si>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</si>
  <si>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</si>
  <si>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</si>
  <si>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</si>
  <si>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</si>
  <si>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</si>
  <si>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</si>
  <si>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</si>
  <si>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</si>
  <si>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</si>
  <si>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</si>
  <si>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</si>
  <si>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</si>
  <si>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</si>
  <si>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</si>
  <si>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</si>
  <si>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</si>
  <si>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</si>
  <si>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</si>
  <si>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</si>
  <si>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</si>
  <si>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</si>
  <si>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</si>
  <si>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</si>
  <si>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</si>
  <si>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</si>
  <si>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</si>
  <si>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</si>
  <si>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</si>
  <si>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</si>
  <si>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</si>
  <si>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</si>
  <si>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</si>
  <si>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</si>
  <si>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</si>
  <si>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</si>
  <si>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</si>
  <si>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</si>
  <si>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</si>
  <si>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</si>
  <si>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</si>
  <si>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</si>
  <si>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</si>
  <si>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</si>
  <si>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</si>
  <si>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</si>
  <si>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</si>
  <si>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</si>
  <si>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</si>
  <si>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</si>
  <si>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Check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</si>
  <si>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</si>
  <si>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</si>
  <si>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</si>
  <si>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</si>
  <si>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</si>
  <si>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</si>
  <si>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</si>
  <si>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</si>
  <si>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</si>
  <si>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</si>
  <si>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</si>
  <si>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</si>
  <si>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</si>
  <si>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</si>
  <si>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</si>
  <si>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</si>
  <si>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</si>
  <si>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</si>
  <si>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</si>
  <si>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</si>
  <si>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</si>
  <si>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</si>
  <si>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</si>
  <si>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</si>
  <si>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</si>
  <si>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</si>
  <si>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</si>
  <si>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</si>
  <si>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</si>
  <si>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</si>
  <si>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</si>
  <si>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</si>
  <si>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</si>
  <si>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</si>
  <si>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</si>
  <si>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</si>
  <si>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</si>
  <si>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</si>
  <si>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</si>
  <si>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</si>
  <si>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</si>
  <si>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</si>
  <si>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</si>
  <si>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</si>
  <si>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</si>
  <si>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</si>
  <si>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</si>
  <si>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April 15 - Dec 15</t>
  </si>
  <si>
    <t>Jan 16 - March 16</t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</si>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</sst>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  <numFmt numFmtId="169" formatCode="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9" fontId="4" fillId="0" borderId="0">
      <alignment horizontal="left" wrapText="1"/>
    </xf>
  </cellStyleXfs>
  <cellXfs count="193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5" fillId="0" borderId="0" xfId="1" applyNumberFormat="1" applyFont="1" applyFill="1" applyBorder="1"/>
    <xf numFmtId="37" fontId="5" fillId="0" borderId="6" xfId="1" applyNumberFormat="1" applyFont="1" applyFill="1" applyBorder="1"/>
    <xf numFmtId="164" fontId="4" fillId="0" borderId="5" xfId="0" applyNumberFormat="1" applyFont="1" applyFill="1" applyBorder="1"/>
    <xf numFmtId="165" fontId="6" fillId="0" borderId="7" xfId="2" applyNumberFormat="1" applyFont="1" applyFill="1" applyBorder="1"/>
    <xf numFmtId="165" fontId="6" fillId="0" borderId="0" xfId="2" applyNumberFormat="1" applyFont="1" applyFill="1" applyBorder="1"/>
    <xf numFmtId="165" fontId="6" fillId="0" borderId="6" xfId="2" applyNumberFormat="1" applyFont="1" applyFill="1" applyBorder="1"/>
    <xf numFmtId="166" fontId="6" fillId="0" borderId="7" xfId="1" applyNumberFormat="1" applyFont="1" applyFill="1" applyBorder="1"/>
    <xf numFmtId="166" fontId="6" fillId="0" borderId="0" xfId="1" applyNumberFormat="1" applyFont="1" applyFill="1" applyBorder="1"/>
    <xf numFmtId="37" fontId="6" fillId="0" borderId="6" xfId="1" applyNumberFormat="1" applyFont="1" applyFill="1" applyBorder="1"/>
    <xf numFmtId="166" fontId="6" fillId="0" borderId="8" xfId="1" applyNumberFormat="1" applyFont="1" applyFill="1" applyBorder="1"/>
    <xf numFmtId="166" fontId="6" fillId="0" borderId="9" xfId="1" applyNumberFormat="1" applyFont="1" applyFill="1" applyBorder="1"/>
    <xf numFmtId="37" fontId="6" fillId="0" borderId="10" xfId="1" applyNumberFormat="1" applyFont="1" applyFill="1" applyBorder="1"/>
    <xf numFmtId="37" fontId="6" fillId="0" borderId="0" xfId="1" applyNumberFormat="1" applyFont="1" applyFill="1" applyBorder="1"/>
    <xf numFmtId="165" fontId="6" fillId="0" borderId="0" xfId="2" applyNumberFormat="1" applyFont="1" applyFill="1"/>
    <xf numFmtId="166" fontId="6" fillId="0" borderId="0" xfId="1" applyNumberFormat="1" applyFont="1" applyFill="1"/>
    <xf numFmtId="166" fontId="6" fillId="0" borderId="6" xfId="1" applyNumberFormat="1" applyFont="1" applyFill="1" applyBorder="1"/>
    <xf numFmtId="166" fontId="6" fillId="0" borderId="10" xfId="1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6" fillId="0" borderId="0" xfId="1" applyNumberFormat="1" applyFont="1" applyBorder="1"/>
    <xf numFmtId="37" fontId="6" fillId="0" borderId="6" xfId="1" applyNumberFormat="1" applyFont="1" applyBorder="1"/>
    <xf numFmtId="166" fontId="6" fillId="0" borderId="0" xfId="1" applyNumberFormat="1" applyFont="1"/>
    <xf numFmtId="164" fontId="4" fillId="0" borderId="5" xfId="0" applyNumberFormat="1" applyFont="1" applyBorder="1"/>
    <xf numFmtId="166" fontId="6" fillId="0" borderId="6" xfId="1" applyNumberFormat="1" applyFont="1" applyBorder="1"/>
    <xf numFmtId="166" fontId="6" fillId="0" borderId="8" xfId="1" applyNumberFormat="1" applyFont="1" applyBorder="1"/>
    <xf numFmtId="166" fontId="6" fillId="0" borderId="9" xfId="1" applyNumberFormat="1" applyFont="1" applyBorder="1"/>
    <xf numFmtId="166" fontId="6" fillId="0" borderId="10" xfId="1" applyNumberFormat="1" applyFont="1" applyBorder="1"/>
    <xf numFmtId="164" fontId="7" fillId="0" borderId="5" xfId="0" applyNumberFormat="1" applyFont="1" applyBorder="1"/>
    <xf numFmtId="165" fontId="8" fillId="0" borderId="0" xfId="2" applyNumberFormat="1" applyFont="1" applyBorder="1"/>
    <xf numFmtId="165" fontId="8" fillId="0" borderId="6" xfId="2" applyNumberFormat="1" applyFont="1" applyBorder="1"/>
    <xf numFmtId="164" fontId="0" fillId="0" borderId="5" xfId="0" applyNumberFormat="1" applyBorder="1"/>
    <xf numFmtId="37" fontId="6" fillId="0" borderId="0" xfId="0" applyNumberFormat="1" applyFont="1" applyBorder="1"/>
    <xf numFmtId="37" fontId="6" fillId="0" borderId="6" xfId="0" applyNumberFormat="1" applyFont="1" applyBorder="1"/>
    <xf numFmtId="164" fontId="2" fillId="0" borderId="11" xfId="0" quotePrefix="1" applyNumberFormat="1" applyFont="1" applyFill="1" applyBorder="1" applyAlignment="1">
      <alignment horizontal="left" vertical="center"/>
    </xf>
    <xf numFmtId="42" fontId="4" fillId="0" borderId="9" xfId="1" applyNumberFormat="1" applyFont="1" applyFill="1" applyBorder="1"/>
    <xf numFmtId="43" fontId="1" fillId="0" borderId="0" xfId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7" fillId="0" borderId="12" xfId="0" applyNumberFormat="1" applyFont="1" applyBorder="1"/>
    <xf numFmtId="37" fontId="4" fillId="0" borderId="13" xfId="0" applyNumberFormat="1" applyFont="1" applyFill="1" applyBorder="1"/>
    <xf numFmtId="37" fontId="4" fillId="0" borderId="14" xfId="0" applyNumberFormat="1" applyFont="1" applyFill="1" applyBorder="1"/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5" fontId="4" fillId="0" borderId="0" xfId="0" applyNumberFormat="1" applyFont="1" applyFill="1" applyBorder="1"/>
    <xf numFmtId="165" fontId="4" fillId="0" borderId="6" xfId="0" applyNumberFormat="1" applyFont="1" applyFill="1" applyBorder="1"/>
    <xf numFmtId="166" fontId="0" fillId="0" borderId="0" xfId="0" applyNumberFormat="1" applyFill="1"/>
    <xf numFmtId="166" fontId="4" fillId="0" borderId="0" xfId="1" applyNumberFormat="1" applyFont="1" applyFill="1" applyBorder="1"/>
    <xf numFmtId="166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8" xfId="1" applyNumberFormat="1" applyFont="1" applyFill="1" applyBorder="1"/>
    <xf numFmtId="166" fontId="4" fillId="0" borderId="9" xfId="1" applyNumberFormat="1" applyFont="1" applyFill="1" applyBorder="1"/>
    <xf numFmtId="166" fontId="4" fillId="0" borderId="9" xfId="0" applyNumberFormat="1" applyFont="1" applyFill="1" applyBorder="1"/>
    <xf numFmtId="166" fontId="4" fillId="0" borderId="10" xfId="0" applyNumberFormat="1" applyFont="1" applyFill="1" applyBorder="1"/>
    <xf numFmtId="166" fontId="4" fillId="0" borderId="8" xfId="0" applyNumberFormat="1" applyFont="1" applyFill="1" applyBorder="1"/>
    <xf numFmtId="166" fontId="4" fillId="0" borderId="7" xfId="0" applyNumberFormat="1" applyFont="1" applyFill="1" applyBorder="1"/>
    <xf numFmtId="37" fontId="4" fillId="0" borderId="9" xfId="0" applyNumberFormat="1" applyFont="1" applyFill="1" applyBorder="1"/>
    <xf numFmtId="43" fontId="0" fillId="0" borderId="0" xfId="0" applyNumberFormat="1" applyFill="1"/>
    <xf numFmtId="164" fontId="4" fillId="0" borderId="7" xfId="0" applyNumberFormat="1" applyFont="1" applyBorder="1"/>
    <xf numFmtId="164" fontId="2" fillId="0" borderId="5" xfId="0" applyNumberFormat="1" applyFont="1" applyBorder="1" applyAlignment="1">
      <alignment vertical="top"/>
    </xf>
    <xf numFmtId="165" fontId="8" fillId="0" borderId="0" xfId="0" applyNumberFormat="1" applyFont="1" applyFill="1" applyBorder="1"/>
    <xf numFmtId="165" fontId="8" fillId="0" borderId="6" xfId="0" applyNumberFormat="1" applyFont="1" applyFill="1" applyBorder="1"/>
    <xf numFmtId="164" fontId="0" fillId="0" borderId="11" xfId="0" applyNumberFormat="1" applyBorder="1"/>
    <xf numFmtId="37" fontId="0" fillId="0" borderId="9" xfId="0" applyNumberFormat="1" applyFill="1" applyBorder="1"/>
    <xf numFmtId="37" fontId="0" fillId="0" borderId="10" xfId="0" applyNumberFormat="1" applyFill="1" applyBorder="1"/>
    <xf numFmtId="0" fontId="2" fillId="0" borderId="0" xfId="0" applyFont="1" applyFill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43" fontId="9" fillId="0" borderId="9" xfId="0" applyNumberFormat="1" applyFont="1" applyFill="1" applyBorder="1" applyAlignment="1">
      <alignment horizontal="center"/>
    </xf>
    <xf numFmtId="166" fontId="9" fillId="0" borderId="9" xfId="1" applyNumberFormat="1" applyFont="1" applyFill="1" applyBorder="1" applyAlignment="1">
      <alignment horizontal="center"/>
    </xf>
    <xf numFmtId="166" fontId="10" fillId="0" borderId="0" xfId="1" applyNumberFormat="1" applyFont="1" applyAlignment="1">
      <alignment horizontal="center" wrapText="1"/>
    </xf>
    <xf numFmtId="166" fontId="10" fillId="0" borderId="0" xfId="1" applyNumberFormat="1" applyFont="1" applyFill="1" applyAlignment="1">
      <alignment wrapText="1"/>
    </xf>
    <xf numFmtId="166" fontId="11" fillId="0" borderId="0" xfId="1" applyNumberFormat="1" applyFont="1"/>
    <xf numFmtId="167" fontId="12" fillId="0" borderId="0" xfId="0" applyNumberFormat="1" applyFont="1" applyAlignment="1">
      <alignment horizontal="left"/>
    </xf>
    <xf numFmtId="166" fontId="12" fillId="0" borderId="0" xfId="1" applyNumberFormat="1" applyFont="1"/>
    <xf numFmtId="167" fontId="13" fillId="0" borderId="0" xfId="0" applyNumberFormat="1" applyFont="1" applyAlignment="1">
      <alignment horizontal="left"/>
    </xf>
    <xf numFmtId="165" fontId="12" fillId="0" borderId="0" xfId="2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7" fontId="12" fillId="0" borderId="9" xfId="0" applyNumberFormat="1" applyFont="1" applyBorder="1" applyAlignment="1">
      <alignment horizontal="left"/>
    </xf>
    <xf numFmtId="166" fontId="12" fillId="0" borderId="9" xfId="1" applyNumberFormat="1" applyFont="1" applyBorder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167" fontId="15" fillId="0" borderId="13" xfId="0" applyNumberFormat="1" applyFont="1" applyFill="1" applyBorder="1" applyAlignment="1">
      <alignment horizontal="right"/>
    </xf>
    <xf numFmtId="166" fontId="10" fillId="0" borderId="13" xfId="1" applyNumberFormat="1" applyFont="1" applyFill="1" applyBorder="1" applyAlignment="1">
      <alignment horizontal="right"/>
    </xf>
    <xf numFmtId="167" fontId="12" fillId="0" borderId="3" xfId="0" applyNumberFormat="1" applyFont="1" applyBorder="1" applyAlignment="1">
      <alignment horizontal="left"/>
    </xf>
    <xf numFmtId="167" fontId="16" fillId="0" borderId="15" xfId="0" applyNumberFormat="1" applyFont="1" applyBorder="1" applyAlignment="1">
      <alignment horizontal="left"/>
    </xf>
    <xf numFmtId="166" fontId="9" fillId="0" borderId="15" xfId="1" applyNumberFormat="1" applyFont="1" applyFill="1" applyBorder="1" applyAlignment="1">
      <alignment horizontal="right"/>
    </xf>
    <xf numFmtId="167" fontId="17" fillId="0" borderId="13" xfId="0" applyNumberFormat="1" applyFont="1" applyFill="1" applyBorder="1" applyAlignment="1">
      <alignment horizontal="right"/>
    </xf>
    <xf numFmtId="0" fontId="12" fillId="0" borderId="0" xfId="0" applyFont="1"/>
    <xf numFmtId="167" fontId="16" fillId="0" borderId="0" xfId="0" applyNumberFormat="1" applyFont="1" applyAlignment="1">
      <alignment horizontal="left"/>
    </xf>
    <xf numFmtId="166" fontId="12" fillId="0" borderId="3" xfId="1" applyNumberFormat="1" applyFont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7" fontId="14" fillId="0" borderId="9" xfId="0" applyNumberFormat="1" applyFont="1" applyBorder="1" applyAlignment="1">
      <alignment horizontal="right"/>
    </xf>
    <xf numFmtId="167" fontId="17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Border="1" applyAlignment="1">
      <alignment horizontal="left"/>
    </xf>
    <xf numFmtId="166" fontId="12" fillId="0" borderId="17" xfId="1" applyNumberFormat="1" applyFont="1" applyBorder="1" applyAlignment="1">
      <alignment horizontal="right"/>
    </xf>
    <xf numFmtId="167" fontId="14" fillId="0" borderId="17" xfId="0" applyNumberFormat="1" applyFont="1" applyBorder="1" applyAlignment="1">
      <alignment horizontal="right"/>
    </xf>
    <xf numFmtId="166" fontId="9" fillId="0" borderId="16" xfId="1" applyNumberFormat="1" applyFont="1" applyFill="1" applyBorder="1" applyAlignment="1">
      <alignment horizontal="right"/>
    </xf>
    <xf numFmtId="167" fontId="15" fillId="0" borderId="0" xfId="0" applyNumberFormat="1" applyFont="1" applyFill="1" applyAlignment="1">
      <alignment horizontal="center"/>
    </xf>
    <xf numFmtId="165" fontId="9" fillId="0" borderId="16" xfId="2" applyNumberFormat="1" applyFont="1" applyFill="1" applyBorder="1" applyAlignment="1">
      <alignment horizontal="right"/>
    </xf>
    <xf numFmtId="166" fontId="0" fillId="0" borderId="0" xfId="1" applyNumberFormat="1" applyFont="1"/>
    <xf numFmtId="0" fontId="2" fillId="0" borderId="0" xfId="4" applyFont="1" applyFill="1" applyAlignment="1">
      <alignment horizontal="centerContinuous" vertical="center"/>
    </xf>
    <xf numFmtId="0" fontId="4" fillId="0" borderId="0" xfId="4" applyFill="1"/>
    <xf numFmtId="0" fontId="2" fillId="0" borderId="0" xfId="4" applyFont="1" applyFill="1" applyAlignment="1">
      <alignment horizontal="centerContinuous"/>
    </xf>
    <xf numFmtId="0" fontId="2" fillId="0" borderId="0" xfId="4" applyFont="1" applyFill="1" applyAlignment="1">
      <alignment horizontal="center"/>
    </xf>
    <xf numFmtId="0" fontId="4" fillId="0" borderId="2" xfId="4" applyFont="1" applyFill="1" applyBorder="1" applyAlignment="1">
      <alignment vertical="center" wrapText="1"/>
    </xf>
    <xf numFmtId="0" fontId="4" fillId="0" borderId="3" xfId="4" applyFont="1" applyFill="1" applyBorder="1" applyAlignment="1">
      <alignment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1" xfId="1" quotePrefix="1" applyNumberFormat="1" applyFont="1" applyFill="1" applyBorder="1" applyAlignment="1">
      <alignment horizontal="center" vertical="center" wrapText="1"/>
    </xf>
    <xf numFmtId="166" fontId="4" fillId="0" borderId="18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0" fontId="4" fillId="0" borderId="7" xfId="4" applyFont="1" applyFill="1" applyBorder="1"/>
    <xf numFmtId="0" fontId="4" fillId="0" borderId="6" xfId="4" applyFont="1" applyFill="1" applyBorder="1"/>
    <xf numFmtId="166" fontId="4" fillId="0" borderId="12" xfId="1" applyNumberFormat="1" applyFont="1" applyFill="1" applyBorder="1"/>
    <xf numFmtId="166" fontId="4" fillId="0" borderId="12" xfId="1" applyNumberFormat="1" applyFont="1" applyFill="1" applyBorder="1" applyAlignment="1">
      <alignment horizontal="center"/>
    </xf>
    <xf numFmtId="10" fontId="4" fillId="0" borderId="12" xfId="4" applyNumberFormat="1" applyFont="1" applyFill="1" applyBorder="1"/>
    <xf numFmtId="166" fontId="4" fillId="0" borderId="6" xfId="1" applyNumberFormat="1" applyFont="1" applyFill="1" applyBorder="1"/>
    <xf numFmtId="168" fontId="4" fillId="0" borderId="0" xfId="4" applyNumberFormat="1" applyFont="1" applyFill="1"/>
    <xf numFmtId="165" fontId="4" fillId="0" borderId="5" xfId="2" applyNumberFormat="1" applyFont="1" applyFill="1" applyBorder="1"/>
    <xf numFmtId="0" fontId="4" fillId="0" borderId="5" xfId="2" applyNumberFormat="1" applyFont="1" applyFill="1" applyBorder="1" applyAlignment="1">
      <alignment horizontal="center"/>
    </xf>
    <xf numFmtId="10" fontId="4" fillId="0" borderId="5" xfId="5" applyNumberFormat="1" applyFont="1" applyFill="1" applyBorder="1" applyAlignment="1">
      <alignment horizontal="right" wrapText="1"/>
    </xf>
    <xf numFmtId="165" fontId="4" fillId="0" borderId="6" xfId="2" applyNumberFormat="1" applyFont="1" applyFill="1" applyBorder="1"/>
    <xf numFmtId="166" fontId="4" fillId="0" borderId="5" xfId="1" applyNumberFormat="1" applyFont="1" applyFill="1" applyBorder="1"/>
    <xf numFmtId="0" fontId="4" fillId="0" borderId="5" xfId="1" applyNumberFormat="1" applyFont="1" applyFill="1" applyBorder="1" applyAlignment="1">
      <alignment horizontal="center"/>
    </xf>
    <xf numFmtId="166" fontId="4" fillId="0" borderId="11" xfId="1" applyNumberFormat="1" applyFont="1" applyFill="1" applyBorder="1"/>
    <xf numFmtId="0" fontId="4" fillId="0" borderId="11" xfId="1" applyNumberFormat="1" applyFont="1" applyFill="1" applyBorder="1" applyAlignment="1">
      <alignment horizontal="center"/>
    </xf>
    <xf numFmtId="10" fontId="4" fillId="0" borderId="11" xfId="5" applyNumberFormat="1" applyFont="1" applyFill="1" applyBorder="1" applyAlignment="1">
      <alignment horizontal="right" wrapText="1"/>
    </xf>
    <xf numFmtId="165" fontId="4" fillId="0" borderId="5" xfId="4" applyNumberFormat="1" applyFont="1" applyFill="1" applyBorder="1"/>
    <xf numFmtId="10" fontId="4" fillId="0" borderId="5" xfId="4" applyNumberFormat="1" applyFont="1" applyFill="1" applyBorder="1"/>
    <xf numFmtId="165" fontId="4" fillId="0" borderId="0" xfId="4" applyNumberFormat="1" applyFill="1"/>
    <xf numFmtId="168" fontId="4" fillId="0" borderId="0" xfId="4" applyNumberFormat="1" applyFont="1"/>
    <xf numFmtId="166" fontId="4" fillId="0" borderId="14" xfId="1" applyNumberFormat="1" applyFont="1" applyFill="1" applyBorder="1"/>
    <xf numFmtId="0" fontId="4" fillId="0" borderId="11" xfId="2" applyNumberFormat="1" applyFont="1" applyFill="1" applyBorder="1" applyAlignment="1">
      <alignment horizontal="center"/>
    </xf>
    <xf numFmtId="0" fontId="4" fillId="0" borderId="7" xfId="4" quotePrefix="1" applyFont="1" applyFill="1" applyBorder="1" applyAlignment="1">
      <alignment horizontal="left"/>
    </xf>
    <xf numFmtId="0" fontId="4" fillId="0" borderId="0" xfId="4" applyFont="1" applyFill="1" applyBorder="1"/>
    <xf numFmtId="0" fontId="4" fillId="0" borderId="5" xfId="4" applyFont="1" applyFill="1" applyBorder="1"/>
    <xf numFmtId="0" fontId="4" fillId="0" borderId="5" xfId="4" applyFill="1" applyBorder="1"/>
    <xf numFmtId="166" fontId="4" fillId="0" borderId="10" xfId="1" applyNumberFormat="1" applyFont="1" applyFill="1" applyBorder="1"/>
    <xf numFmtId="0" fontId="4" fillId="0" borderId="7" xfId="4" applyFill="1" applyBorder="1"/>
    <xf numFmtId="0" fontId="4" fillId="0" borderId="11" xfId="4" applyFont="1" applyFill="1" applyBorder="1" applyAlignment="1">
      <alignment horizontal="center"/>
    </xf>
    <xf numFmtId="0" fontId="4" fillId="0" borderId="8" xfId="4" applyFont="1" applyFill="1" applyBorder="1"/>
    <xf numFmtId="0" fontId="4" fillId="0" borderId="10" xfId="4" applyFont="1" applyFill="1" applyBorder="1"/>
    <xf numFmtId="10" fontId="4" fillId="0" borderId="11" xfId="3" applyNumberFormat="1" applyFont="1" applyFill="1" applyBorder="1"/>
    <xf numFmtId="165" fontId="8" fillId="0" borderId="11" xfId="2" applyNumberFormat="1" applyFont="1" applyFill="1" applyBorder="1"/>
    <xf numFmtId="165" fontId="8" fillId="0" borderId="11" xfId="4" applyNumberFormat="1" applyFont="1" applyFill="1" applyBorder="1"/>
    <xf numFmtId="10" fontId="8" fillId="0" borderId="11" xfId="4" applyNumberFormat="1" applyFont="1" applyFill="1" applyBorder="1"/>
    <xf numFmtId="165" fontId="8" fillId="0" borderId="10" xfId="2" applyNumberFormat="1" applyFont="1" applyFill="1" applyBorder="1"/>
    <xf numFmtId="43" fontId="10" fillId="0" borderId="0" xfId="1" applyFont="1"/>
    <xf numFmtId="10" fontId="4" fillId="0" borderId="18" xfId="4" applyNumberFormat="1" applyFont="1" applyFill="1" applyBorder="1" applyAlignment="1">
      <alignment horizontal="center"/>
    </xf>
    <xf numFmtId="10" fontId="4" fillId="0" borderId="14" xfId="4" applyNumberFormat="1" applyFont="1" applyFill="1" applyBorder="1" applyAlignment="1">
      <alignment horizontal="center"/>
    </xf>
    <xf numFmtId="10" fontId="4" fillId="0" borderId="2" xfId="4" applyNumberFormat="1" applyFont="1" applyFill="1" applyBorder="1" applyAlignment="1">
      <alignment horizontal="center"/>
    </xf>
    <xf numFmtId="10" fontId="4" fillId="0" borderId="4" xfId="4" applyNumberFormat="1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166" fontId="4" fillId="0" borderId="13" xfId="1" applyNumberFormat="1" applyFont="1" applyFill="1" applyBorder="1"/>
    <xf numFmtId="0" fontId="4" fillId="0" borderId="5" xfId="4" applyFont="1" applyFill="1" applyBorder="1" applyAlignment="1">
      <alignment horizontal="center"/>
    </xf>
    <xf numFmtId="166" fontId="4" fillId="0" borderId="0" xfId="1" quotePrefix="1" applyNumberFormat="1" applyFont="1" applyFill="1" applyBorder="1" applyAlignment="1">
      <alignment horizontal="left"/>
    </xf>
    <xf numFmtId="10" fontId="4" fillId="0" borderId="18" xfId="3" applyNumberFormat="1" applyFont="1" applyFill="1" applyBorder="1"/>
    <xf numFmtId="10" fontId="4" fillId="0" borderId="14" xfId="3" applyNumberFormat="1" applyFont="1" applyFill="1" applyBorder="1"/>
    <xf numFmtId="10" fontId="4" fillId="0" borderId="18" xfId="0" applyNumberFormat="1" applyFont="1" applyFill="1" applyBorder="1"/>
    <xf numFmtId="10" fontId="4" fillId="0" borderId="14" xfId="0" applyNumberFormat="1" applyFont="1" applyFill="1" applyBorder="1"/>
    <xf numFmtId="43" fontId="4" fillId="0" borderId="0" xfId="4" applyNumberFormat="1" applyFill="1"/>
    <xf numFmtId="10" fontId="4" fillId="0" borderId="7" xfId="3" applyNumberFormat="1" applyFont="1" applyFill="1" applyBorder="1"/>
    <xf numFmtId="10" fontId="4" fillId="0" borderId="6" xfId="3" applyNumberFormat="1" applyFont="1" applyFill="1" applyBorder="1"/>
    <xf numFmtId="10" fontId="4" fillId="0" borderId="7" xfId="0" applyNumberFormat="1" applyFont="1" applyFill="1" applyBorder="1"/>
    <xf numFmtId="10" fontId="4" fillId="0" borderId="6" xfId="0" applyNumberFormat="1" applyFont="1" applyFill="1" applyBorder="1"/>
    <xf numFmtId="10" fontId="4" fillId="0" borderId="0" xfId="4" applyNumberFormat="1" applyFill="1"/>
    <xf numFmtId="166" fontId="4" fillId="0" borderId="9" xfId="1" quotePrefix="1" applyNumberFormat="1" applyFont="1" applyFill="1" applyBorder="1" applyAlignment="1">
      <alignment horizontal="left"/>
    </xf>
    <xf numFmtId="10" fontId="4" fillId="0" borderId="8" xfId="3" applyNumberFormat="1" applyFont="1" applyFill="1" applyBorder="1"/>
    <xf numFmtId="10" fontId="4" fillId="0" borderId="10" xfId="3" applyNumberFormat="1" applyFont="1" applyFill="1" applyBorder="1"/>
    <xf numFmtId="10" fontId="4" fillId="0" borderId="8" xfId="0" applyNumberFormat="1" applyFont="1" applyFill="1" applyBorder="1"/>
    <xf numFmtId="10" fontId="4" fillId="0" borderId="10" xfId="0" applyNumberFormat="1" applyFont="1" applyFill="1" applyBorder="1"/>
    <xf numFmtId="0" fontId="4" fillId="0" borderId="0" xfId="4" applyFill="1" applyBorder="1"/>
    <xf numFmtId="43" fontId="1" fillId="0" borderId="0" xfId="1" applyFill="1"/>
    <xf numFmtId="0" fontId="19" fillId="0" borderId="0" xfId="4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0" fontId="4" fillId="0" borderId="2" xfId="4" applyNumberFormat="1" applyFont="1" applyFill="1" applyBorder="1" applyAlignment="1">
      <alignment horizontal="center"/>
    </xf>
    <xf numFmtId="10" fontId="4" fillId="0" borderId="4" xfId="4" applyNumberFormat="1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3.01 Income Statement Ele &amp; Gas" xfId="5"/>
    <cellStyle name="Normal_Income Statement 12ME Sept_07" xfId="4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6"/>
  <sheetViews>
    <sheetView tabSelected="1" workbookViewId="0">
      <selection activeCell="G15" sqref="G15"/>
    </sheetView>
  </sheetViews>
  <sheetFormatPr defaultColWidth="9.140625" defaultRowHeight="15" x14ac:dyDescent="0.25"/>
  <cols>
    <col min="1" max="1" width="55.85546875" customWidth="1"/>
    <col min="2" max="4" width="16.7109375" customWidth="1"/>
    <col min="5" max="5" width="2.5703125" customWidth="1"/>
    <col min="6" max="11" width="9.140625" style="3"/>
  </cols>
  <sheetData>
    <row r="1" spans="1:6" customFormat="1" ht="18" customHeight="1" x14ac:dyDescent="0.25">
      <c r="A1" s="1" t="s">
        <v>0</v>
      </c>
      <c r="B1" s="2"/>
      <c r="C1" s="2"/>
      <c r="D1" s="2"/>
      <c r="F1" s="3"/>
    </row>
    <row r="2" spans="1:6" customFormat="1" ht="18" customHeight="1" x14ac:dyDescent="0.25">
      <c r="A2" s="1" t="s">
        <v>1</v>
      </c>
      <c r="B2" s="2"/>
      <c r="C2" s="2"/>
      <c r="D2" s="2"/>
      <c r="F2" s="3"/>
    </row>
    <row r="3" spans="1:6" customFormat="1" ht="18" customHeight="1" x14ac:dyDescent="0.25">
      <c r="A3" s="184" t="s">
        <v>2</v>
      </c>
      <c r="B3" s="184"/>
      <c r="C3" s="184"/>
      <c r="D3" s="184"/>
      <c r="F3" s="3"/>
    </row>
    <row r="4" spans="1:6" customFormat="1" ht="12" customHeight="1" x14ac:dyDescent="0.25">
      <c r="B4" s="2"/>
      <c r="C4" s="2"/>
      <c r="D4" s="2"/>
      <c r="F4" s="3"/>
    </row>
    <row r="5" spans="1:6" customFormat="1" ht="18" customHeight="1" x14ac:dyDescent="0.25">
      <c r="A5" s="185" t="s">
        <v>3</v>
      </c>
      <c r="B5" s="185"/>
      <c r="C5" s="185"/>
      <c r="D5" s="185"/>
      <c r="E5" s="4"/>
      <c r="F5" s="4"/>
    </row>
    <row r="6" spans="1:6" customFormat="1" ht="18" customHeight="1" x14ac:dyDescent="0.25">
      <c r="A6" s="185" t="s">
        <v>4</v>
      </c>
      <c r="B6" s="185"/>
      <c r="C6" s="185"/>
      <c r="D6" s="185"/>
      <c r="E6" s="4"/>
      <c r="F6" s="4"/>
    </row>
    <row r="7" spans="1:6" customFormat="1" ht="18" customHeight="1" x14ac:dyDescent="0.25">
      <c r="A7" s="5"/>
      <c r="B7" s="6" t="s">
        <v>5</v>
      </c>
      <c r="C7" s="7" t="s">
        <v>6</v>
      </c>
      <c r="D7" s="8" t="s">
        <v>7</v>
      </c>
      <c r="F7" s="3"/>
    </row>
    <row r="8" spans="1:6" customFormat="1" ht="18" customHeight="1" x14ac:dyDescent="0.25">
      <c r="A8" s="9" t="s">
        <v>8</v>
      </c>
      <c r="B8" s="10"/>
      <c r="C8" s="10"/>
      <c r="D8" s="11"/>
      <c r="E8" s="3"/>
      <c r="F8" s="3"/>
    </row>
    <row r="9" spans="1:6" customFormat="1" ht="18" customHeight="1" x14ac:dyDescent="0.25">
      <c r="A9" s="12" t="s">
        <v>9</v>
      </c>
      <c r="B9" s="13">
        <v>2143751911.5999999</v>
      </c>
      <c r="C9" s="14">
        <v>864904242.97999895</v>
      </c>
      <c r="D9" s="15">
        <f>SUM(B9:C9)</f>
        <v>3008656154.579999</v>
      </c>
      <c r="E9" s="3"/>
      <c r="F9" s="3"/>
    </row>
    <row r="10" spans="1:6" customFormat="1" ht="18" customHeight="1" x14ac:dyDescent="0.25">
      <c r="A10" s="12" t="s">
        <v>10</v>
      </c>
      <c r="B10" s="16">
        <v>326287.19</v>
      </c>
      <c r="C10" s="17">
        <v>0</v>
      </c>
      <c r="D10" s="18">
        <f>SUM(B10:C10)</f>
        <v>326287.19</v>
      </c>
      <c r="E10" s="3"/>
      <c r="F10" s="3"/>
    </row>
    <row r="11" spans="1:6" customFormat="1" ht="18" customHeight="1" x14ac:dyDescent="0.25">
      <c r="A11" s="12" t="s">
        <v>11</v>
      </c>
      <c r="B11" s="16">
        <v>210180369.03999901</v>
      </c>
      <c r="C11" s="17">
        <v>0</v>
      </c>
      <c r="D11" s="18">
        <f>SUM(B11:C11)</f>
        <v>210180369.03999901</v>
      </c>
      <c r="E11" s="3"/>
      <c r="F11" s="3"/>
    </row>
    <row r="12" spans="1:6" customFormat="1" ht="18" customHeight="1" x14ac:dyDescent="0.25">
      <c r="A12" s="12" t="s">
        <v>12</v>
      </c>
      <c r="B12" s="19">
        <v>43255342.549999997</v>
      </c>
      <c r="C12" s="20">
        <v>35692207.049999997</v>
      </c>
      <c r="D12" s="21">
        <f>SUM(B12:C12)</f>
        <v>78947549.599999994</v>
      </c>
      <c r="E12" s="3"/>
      <c r="F12" s="3"/>
    </row>
    <row r="13" spans="1:6" customFormat="1" ht="18" customHeight="1" x14ac:dyDescent="0.25">
      <c r="A13" s="12" t="s">
        <v>13</v>
      </c>
      <c r="B13" s="14">
        <f>SUM(B9:B12)</f>
        <v>2397513910.3799992</v>
      </c>
      <c r="C13" s="14">
        <f>SUM(C9:C12)</f>
        <v>900596450.0299989</v>
      </c>
      <c r="D13" s="15">
        <f>SUM(D9:D12)</f>
        <v>3298110360.4099979</v>
      </c>
      <c r="E13" s="3"/>
      <c r="F13" s="3"/>
    </row>
    <row r="14" spans="1:6" customFormat="1" ht="18" customHeight="1" x14ac:dyDescent="0.25">
      <c r="A14" s="9" t="s">
        <v>14</v>
      </c>
      <c r="B14" s="22"/>
      <c r="C14" s="22"/>
      <c r="D14" s="18"/>
      <c r="E14" s="3"/>
      <c r="F14" s="3"/>
    </row>
    <row r="15" spans="1:6" customFormat="1" ht="18" customHeight="1" x14ac:dyDescent="0.25">
      <c r="A15" s="9" t="s">
        <v>15</v>
      </c>
      <c r="B15" s="22"/>
      <c r="C15" s="22"/>
      <c r="D15" s="18"/>
      <c r="E15" s="3"/>
      <c r="F15" s="3"/>
    </row>
    <row r="16" spans="1:6" customFormat="1" ht="18" customHeight="1" x14ac:dyDescent="0.25">
      <c r="A16" s="9" t="s">
        <v>16</v>
      </c>
      <c r="B16" s="22"/>
      <c r="C16" s="22"/>
      <c r="D16" s="18"/>
      <c r="E16" s="3"/>
      <c r="F16" s="3"/>
    </row>
    <row r="17" spans="1:5" customFormat="1" ht="18" customHeight="1" x14ac:dyDescent="0.25">
      <c r="A17" s="9" t="s">
        <v>17</v>
      </c>
      <c r="B17" s="22"/>
      <c r="C17" s="22"/>
      <c r="D17" s="18"/>
      <c r="E17" s="3"/>
    </row>
    <row r="18" spans="1:5" customFormat="1" ht="18" customHeight="1" x14ac:dyDescent="0.25">
      <c r="A18" s="12" t="s">
        <v>18</v>
      </c>
      <c r="B18" s="23">
        <v>241362421.59999999</v>
      </c>
      <c r="C18" s="23">
        <v>0</v>
      </c>
      <c r="D18" s="15">
        <f>B18+C18</f>
        <v>241362421.59999999</v>
      </c>
      <c r="E18" s="3"/>
    </row>
    <row r="19" spans="1:5" customFormat="1" ht="18" customHeight="1" x14ac:dyDescent="0.25">
      <c r="A19" s="12" t="s">
        <v>19</v>
      </c>
      <c r="B19" s="24">
        <v>547393958.08999896</v>
      </c>
      <c r="C19" s="24">
        <v>338788095.74000001</v>
      </c>
      <c r="D19" s="25">
        <f>B19+C19</f>
        <v>886182053.82999897</v>
      </c>
      <c r="E19" s="3"/>
    </row>
    <row r="20" spans="1:5" customFormat="1" ht="18" customHeight="1" x14ac:dyDescent="0.25">
      <c r="A20" s="12" t="s">
        <v>20</v>
      </c>
      <c r="B20" s="24">
        <v>112505001.28999899</v>
      </c>
      <c r="C20" s="24">
        <v>0</v>
      </c>
      <c r="D20" s="25">
        <f>B20+C20</f>
        <v>112505001.28999899</v>
      </c>
      <c r="E20" s="3"/>
    </row>
    <row r="21" spans="1:5" customFormat="1" ht="18" customHeight="1" x14ac:dyDescent="0.25">
      <c r="A21" s="12" t="s">
        <v>21</v>
      </c>
      <c r="B21" s="19">
        <v>-73220858.980000004</v>
      </c>
      <c r="C21" s="20">
        <v>0</v>
      </c>
      <c r="D21" s="26">
        <f>B21+C21</f>
        <v>-73220858.980000004</v>
      </c>
      <c r="E21" s="3"/>
    </row>
    <row r="22" spans="1:5" customFormat="1" ht="18" customHeight="1" x14ac:dyDescent="0.25">
      <c r="A22" s="12" t="s">
        <v>22</v>
      </c>
      <c r="B22" s="14">
        <f>SUM(B18:B21)</f>
        <v>828040521.99999797</v>
      </c>
      <c r="C22" s="14">
        <f>SUM(C18:C21)</f>
        <v>338788095.74000001</v>
      </c>
      <c r="D22" s="15">
        <f>SUM(D18:D21)</f>
        <v>1166828617.7399979</v>
      </c>
      <c r="E22" s="3"/>
    </row>
    <row r="23" spans="1:5" customFormat="1" ht="18" customHeight="1" x14ac:dyDescent="0.25">
      <c r="A23" s="27" t="s">
        <v>23</v>
      </c>
      <c r="B23" s="28"/>
      <c r="C23" s="28"/>
      <c r="D23" s="29"/>
    </row>
    <row r="24" spans="1:5" customFormat="1" ht="18" customHeight="1" x14ac:dyDescent="0.25">
      <c r="A24" s="12" t="s">
        <v>24</v>
      </c>
      <c r="B24" s="23">
        <v>123409799.53</v>
      </c>
      <c r="C24" s="23">
        <v>2438498</v>
      </c>
      <c r="D24" s="15">
        <f t="shared" ref="D24:D38" si="0">B24+C24</f>
        <v>125848297.53</v>
      </c>
      <c r="E24" s="3"/>
    </row>
    <row r="25" spans="1:5" customFormat="1" ht="18" customHeight="1" x14ac:dyDescent="0.25">
      <c r="A25" s="12" t="s">
        <v>25</v>
      </c>
      <c r="B25" s="30">
        <v>20210927.670000002</v>
      </c>
      <c r="C25" s="30">
        <v>0</v>
      </c>
      <c r="D25" s="25">
        <f t="shared" si="0"/>
        <v>20210927.670000002</v>
      </c>
      <c r="E25" s="3"/>
    </row>
    <row r="26" spans="1:5" customFormat="1" ht="18" customHeight="1" x14ac:dyDescent="0.25">
      <c r="A26" s="12" t="s">
        <v>26</v>
      </c>
      <c r="B26" s="30">
        <v>90206918.129999802</v>
      </c>
      <c r="C26" s="30">
        <v>52699043.389999896</v>
      </c>
      <c r="D26" s="25">
        <f t="shared" si="0"/>
        <v>142905961.51999968</v>
      </c>
      <c r="E26" s="3"/>
    </row>
    <row r="27" spans="1:5" customFormat="1" ht="18" customHeight="1" x14ac:dyDescent="0.25">
      <c r="A27" s="12" t="s">
        <v>27</v>
      </c>
      <c r="B27" s="30">
        <v>45480346.204040997</v>
      </c>
      <c r="C27" s="30">
        <v>25404174.785958901</v>
      </c>
      <c r="D27" s="25">
        <f t="shared" si="0"/>
        <v>70884520.98999989</v>
      </c>
      <c r="E27" s="3"/>
    </row>
    <row r="28" spans="1:5" customFormat="1" ht="18" customHeight="1" x14ac:dyDescent="0.25">
      <c r="A28" s="12" t="s">
        <v>28</v>
      </c>
      <c r="B28" s="30">
        <v>19262795.584551901</v>
      </c>
      <c r="C28" s="30">
        <v>7409555.5554479901</v>
      </c>
      <c r="D28" s="25">
        <f t="shared" si="0"/>
        <v>26672351.139999889</v>
      </c>
      <c r="E28" s="3"/>
    </row>
    <row r="29" spans="1:5" customFormat="1" ht="18" customHeight="1" x14ac:dyDescent="0.25">
      <c r="A29" s="12" t="s">
        <v>29</v>
      </c>
      <c r="B29" s="30">
        <v>100340265.22999901</v>
      </c>
      <c r="C29" s="30">
        <v>12111975.929999899</v>
      </c>
      <c r="D29" s="25">
        <f t="shared" si="0"/>
        <v>112452241.15999891</v>
      </c>
      <c r="E29" s="3"/>
    </row>
    <row r="30" spans="1:5" customFormat="1" ht="18" customHeight="1" x14ac:dyDescent="0.25">
      <c r="A30" s="12" t="s">
        <v>30</v>
      </c>
      <c r="B30" s="30">
        <v>113150275.618422</v>
      </c>
      <c r="C30" s="30">
        <v>47272368.659056</v>
      </c>
      <c r="D30" s="25">
        <f t="shared" si="0"/>
        <v>160422644.27747801</v>
      </c>
      <c r="E30" s="3"/>
    </row>
    <row r="31" spans="1:5" customFormat="1" ht="18" customHeight="1" x14ac:dyDescent="0.25">
      <c r="A31" s="12" t="s">
        <v>31</v>
      </c>
      <c r="B31" s="30">
        <v>266506696.54947901</v>
      </c>
      <c r="C31" s="30">
        <v>120209306.610521</v>
      </c>
      <c r="D31" s="25">
        <f t="shared" si="0"/>
        <v>386716003.16000003</v>
      </c>
      <c r="E31" s="3"/>
    </row>
    <row r="32" spans="1:5" customFormat="1" ht="18" customHeight="1" x14ac:dyDescent="0.25">
      <c r="A32" s="12" t="s">
        <v>32</v>
      </c>
      <c r="B32" s="30">
        <v>45801124.418375</v>
      </c>
      <c r="C32" s="30">
        <v>11059195.001624901</v>
      </c>
      <c r="D32" s="25">
        <f t="shared" si="0"/>
        <v>56860319.419999897</v>
      </c>
      <c r="E32" s="3"/>
    </row>
    <row r="33" spans="1:5" customFormat="1" ht="18" customHeight="1" x14ac:dyDescent="0.25">
      <c r="A33" s="12" t="s">
        <v>33</v>
      </c>
      <c r="B33" s="30">
        <v>20604866.16</v>
      </c>
      <c r="C33" s="30">
        <v>0</v>
      </c>
      <c r="D33" s="25">
        <f t="shared" si="0"/>
        <v>20604866.16</v>
      </c>
      <c r="E33" s="3"/>
    </row>
    <row r="34" spans="1:5" customFormat="1" ht="18" customHeight="1" x14ac:dyDescent="0.25">
      <c r="A34" s="31" t="s">
        <v>34</v>
      </c>
      <c r="B34" s="30">
        <v>-4431407.3499999903</v>
      </c>
      <c r="C34" s="30">
        <v>-45370.199999999903</v>
      </c>
      <c r="D34" s="32">
        <f t="shared" si="0"/>
        <v>-4476777.5499999905</v>
      </c>
    </row>
    <row r="35" spans="1:5" customFormat="1" ht="18" customHeight="1" x14ac:dyDescent="0.25">
      <c r="A35" s="31" t="s">
        <v>35</v>
      </c>
      <c r="B35" s="30">
        <v>-64850660.609999999</v>
      </c>
      <c r="C35" s="30">
        <v>0</v>
      </c>
      <c r="D35" s="32">
        <f t="shared" si="0"/>
        <v>-64850660.609999999</v>
      </c>
    </row>
    <row r="36" spans="1:5" customFormat="1" ht="18" customHeight="1" x14ac:dyDescent="0.25">
      <c r="A36" s="31" t="s">
        <v>36</v>
      </c>
      <c r="B36" s="30">
        <v>229496881.81382501</v>
      </c>
      <c r="C36" s="30">
        <v>95675558.536173999</v>
      </c>
      <c r="D36" s="32">
        <f t="shared" si="0"/>
        <v>325172440.34999901</v>
      </c>
    </row>
    <row r="37" spans="1:5" customFormat="1" ht="18" customHeight="1" x14ac:dyDescent="0.25">
      <c r="A37" s="31" t="s">
        <v>37</v>
      </c>
      <c r="B37" s="30">
        <v>800</v>
      </c>
      <c r="C37" s="30">
        <v>0</v>
      </c>
      <c r="D37" s="32">
        <f t="shared" si="0"/>
        <v>800</v>
      </c>
    </row>
    <row r="38" spans="1:5" customFormat="1" ht="18" customHeight="1" x14ac:dyDescent="0.25">
      <c r="A38" s="31" t="s">
        <v>38</v>
      </c>
      <c r="B38" s="33">
        <v>175980954.36000001</v>
      </c>
      <c r="C38" s="34">
        <v>65384472.780000001</v>
      </c>
      <c r="D38" s="35">
        <f t="shared" si="0"/>
        <v>241365427.14000002</v>
      </c>
    </row>
    <row r="39" spans="1:5" customFormat="1" ht="18" customHeight="1" x14ac:dyDescent="0.25">
      <c r="A39" s="27" t="s">
        <v>39</v>
      </c>
      <c r="B39" s="14">
        <f>SUM(B22:B38)</f>
        <v>2009211105.308691</v>
      </c>
      <c r="C39" s="14">
        <f>SUM(C22:C38)</f>
        <v>778406874.7887826</v>
      </c>
      <c r="D39" s="15">
        <f>SUM(D22:D38)</f>
        <v>2787617980.0974727</v>
      </c>
    </row>
    <row r="40" spans="1:5" customFormat="1" ht="18" customHeight="1" x14ac:dyDescent="0.25">
      <c r="A40" s="31"/>
      <c r="B40" s="28"/>
      <c r="C40" s="28"/>
      <c r="D40" s="29"/>
    </row>
    <row r="41" spans="1:5" customFormat="1" ht="18" customHeight="1" x14ac:dyDescent="0.35">
      <c r="A41" s="36" t="s">
        <v>40</v>
      </c>
      <c r="B41" s="37">
        <f>B13-B39</f>
        <v>388302805.07130814</v>
      </c>
      <c r="C41" s="37">
        <f>C13-C39</f>
        <v>122189575.2412163</v>
      </c>
      <c r="D41" s="38">
        <f>D13-D39</f>
        <v>510492380.31252527</v>
      </c>
    </row>
    <row r="42" spans="1:5" customFormat="1" ht="12" customHeight="1" x14ac:dyDescent="0.25">
      <c r="A42" s="39"/>
      <c r="B42" s="40"/>
      <c r="C42" s="40"/>
      <c r="D42" s="41"/>
      <c r="E42" s="3"/>
    </row>
    <row r="43" spans="1:5" s="3" customFormat="1" ht="18" customHeight="1" x14ac:dyDescent="0.25">
      <c r="A43" s="42" t="s">
        <v>41</v>
      </c>
      <c r="B43" s="43">
        <v>5177196306.979351</v>
      </c>
      <c r="C43" s="43">
        <v>1716929211.8170679</v>
      </c>
      <c r="D43" s="21"/>
    </row>
    <row r="44" spans="1:5" customFormat="1" ht="18" customHeight="1" x14ac:dyDescent="0.25">
      <c r="A44" s="3"/>
      <c r="B44" s="44"/>
    </row>
    <row r="46" spans="1:5" customFormat="1" ht="18" customHeight="1" x14ac:dyDescent="0.25">
      <c r="B46" s="45"/>
      <c r="C46" s="45"/>
      <c r="D46" s="45"/>
    </row>
  </sheetData>
  <mergeCells count="3">
    <mergeCell ref="A3:D3"/>
    <mergeCell ref="A5:D5"/>
    <mergeCell ref="A6:D6"/>
  </mergeCells>
  <pageMargins left="0.7" right="0.7" top="0.75" bottom="0.75" header="0.3" footer="0.3"/>
  <pageSetup scale="85"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N16" sqref="N16:O16"/>
    </sheetView>
  </sheetViews>
  <sheetFormatPr defaultColWidth="9.140625" defaultRowHeight="15" x14ac:dyDescent="0.25"/>
  <cols>
    <col min="1" max="1" width="40" bestFit="1" customWidth="1"/>
    <col min="2" max="2" width="17.5703125" style="3" customWidth="1"/>
    <col min="3" max="3" width="15.28515625" style="3" customWidth="1"/>
    <col min="4" max="4" width="15.42578125" style="3" customWidth="1"/>
    <col min="5" max="5" width="14.28515625" style="3" customWidth="1"/>
    <col min="6" max="6" width="15" style="3" bestFit="1" customWidth="1"/>
    <col min="7" max="7" width="9.140625" style="3"/>
    <col min="8" max="8" width="32.42578125" style="3" customWidth="1"/>
    <col min="9" max="10" width="9.140625" style="3"/>
  </cols>
  <sheetData>
    <row r="1" spans="1:7" customFormat="1" ht="18" customHeight="1" x14ac:dyDescent="0.25">
      <c r="A1" s="1" t="s">
        <v>0</v>
      </c>
      <c r="B1" s="46"/>
      <c r="C1" s="46"/>
      <c r="D1" s="46"/>
      <c r="E1" s="46"/>
      <c r="F1" s="46"/>
      <c r="G1" s="3"/>
    </row>
    <row r="2" spans="1:7" customFormat="1" ht="18" customHeight="1" x14ac:dyDescent="0.25">
      <c r="A2" s="1" t="s">
        <v>42</v>
      </c>
      <c r="B2" s="46"/>
      <c r="C2" s="46"/>
      <c r="D2" s="46"/>
      <c r="E2" s="46"/>
      <c r="F2" s="46"/>
      <c r="G2" s="3"/>
    </row>
    <row r="3" spans="1:7" customFormat="1" ht="18" customHeight="1" x14ac:dyDescent="0.25">
      <c r="A3" s="1" t="str">
        <f>Allocated!A3</f>
        <v>FOR THE 12 MONTHS ENDED JUNE 30, 2016</v>
      </c>
      <c r="B3" s="46"/>
      <c r="C3" s="46"/>
      <c r="D3" s="46"/>
      <c r="E3" s="46"/>
      <c r="F3" s="46"/>
      <c r="G3" s="3"/>
    </row>
    <row r="4" spans="1:7" customFormat="1" ht="12" customHeight="1" x14ac:dyDescent="0.25">
      <c r="B4" s="3"/>
      <c r="C4" s="3"/>
      <c r="D4" s="3"/>
      <c r="E4" s="3"/>
      <c r="F4" s="3"/>
      <c r="G4" s="3"/>
    </row>
    <row r="5" spans="1:7" customFormat="1" ht="18" customHeight="1" x14ac:dyDescent="0.25">
      <c r="A5" s="5"/>
      <c r="B5" s="47" t="s">
        <v>5</v>
      </c>
      <c r="C5" s="47" t="s">
        <v>6</v>
      </c>
      <c r="D5" s="47" t="s">
        <v>43</v>
      </c>
      <c r="E5" s="47" t="s">
        <v>44</v>
      </c>
      <c r="F5" s="48" t="s">
        <v>7</v>
      </c>
      <c r="G5" s="3"/>
    </row>
    <row r="6" spans="1:7" customFormat="1" ht="18" customHeight="1" x14ac:dyDescent="0.25">
      <c r="A6" s="49" t="s">
        <v>45</v>
      </c>
      <c r="B6" s="50"/>
      <c r="C6" s="50"/>
      <c r="D6" s="50"/>
      <c r="E6" s="50"/>
      <c r="F6" s="51"/>
      <c r="G6" s="3"/>
    </row>
    <row r="7" spans="1:7" customFormat="1" ht="18" customHeight="1" x14ac:dyDescent="0.25">
      <c r="A7" s="27" t="s">
        <v>8</v>
      </c>
      <c r="B7" s="52"/>
      <c r="C7" s="52"/>
      <c r="D7" s="52"/>
      <c r="E7" s="52"/>
      <c r="F7" s="53"/>
      <c r="G7" s="3"/>
    </row>
    <row r="8" spans="1:7" customFormat="1" ht="18" customHeight="1" x14ac:dyDescent="0.25">
      <c r="A8" s="31" t="s">
        <v>9</v>
      </c>
      <c r="B8" s="54">
        <v>2143751911.5999999</v>
      </c>
      <c r="C8" s="54">
        <v>864904242.97999895</v>
      </c>
      <c r="D8" s="54">
        <v>0</v>
      </c>
      <c r="E8" s="54">
        <v>0</v>
      </c>
      <c r="F8" s="55">
        <f>SUM(B8:E8)</f>
        <v>3008656154.579999</v>
      </c>
      <c r="G8" s="56"/>
    </row>
    <row r="9" spans="1:7" customFormat="1" ht="18" customHeight="1" x14ac:dyDescent="0.25">
      <c r="A9" s="31" t="s">
        <v>10</v>
      </c>
      <c r="B9" s="57">
        <v>326287.19</v>
      </c>
      <c r="C9" s="57">
        <v>0</v>
      </c>
      <c r="D9" s="57">
        <v>0</v>
      </c>
      <c r="E9" s="58">
        <v>0</v>
      </c>
      <c r="F9" s="59">
        <f>SUM(B9:E9)</f>
        <v>326287.19</v>
      </c>
      <c r="G9" s="56"/>
    </row>
    <row r="10" spans="1:7" customFormat="1" ht="18" customHeight="1" x14ac:dyDescent="0.25">
      <c r="A10" s="31" t="s">
        <v>11</v>
      </c>
      <c r="B10" s="57">
        <v>210180369.03999901</v>
      </c>
      <c r="C10" s="57">
        <v>0</v>
      </c>
      <c r="D10" s="57">
        <v>0</v>
      </c>
      <c r="E10" s="58">
        <v>0</v>
      </c>
      <c r="F10" s="59">
        <f>SUM(B10:E10)</f>
        <v>210180369.03999901</v>
      </c>
      <c r="G10" s="56"/>
    </row>
    <row r="11" spans="1:7" customFormat="1" ht="18" customHeight="1" x14ac:dyDescent="0.25">
      <c r="A11" s="31" t="s">
        <v>12</v>
      </c>
      <c r="B11" s="60">
        <v>43255342.549999997</v>
      </c>
      <c r="C11" s="61">
        <v>35692207.049999997</v>
      </c>
      <c r="D11" s="61">
        <v>0</v>
      </c>
      <c r="E11" s="62">
        <v>0</v>
      </c>
      <c r="F11" s="63">
        <f>SUM(B11:E11)</f>
        <v>78947549.599999994</v>
      </c>
      <c r="G11" s="56"/>
    </row>
    <row r="12" spans="1:7" customFormat="1" ht="18" customHeight="1" x14ac:dyDescent="0.25">
      <c r="A12" s="31" t="s">
        <v>13</v>
      </c>
      <c r="B12" s="54">
        <f>SUM(B8:B11)</f>
        <v>2397513910.3799992</v>
      </c>
      <c r="C12" s="54">
        <f>SUM(C8:C11)</f>
        <v>900596450.0299989</v>
      </c>
      <c r="D12" s="54">
        <f>SUM(D8:D11)</f>
        <v>0</v>
      </c>
      <c r="E12" s="54">
        <f>SUM(E8:E11)</f>
        <v>0</v>
      </c>
      <c r="F12" s="55">
        <f>SUM(F8:F11)</f>
        <v>3298110360.4099979</v>
      </c>
      <c r="G12" s="56"/>
    </row>
    <row r="13" spans="1:7" customFormat="1" ht="18" customHeight="1" x14ac:dyDescent="0.25">
      <c r="A13" s="27" t="s">
        <v>14</v>
      </c>
      <c r="B13" s="52"/>
      <c r="C13" s="52"/>
      <c r="D13" s="52"/>
      <c r="E13" s="52"/>
      <c r="F13" s="53"/>
      <c r="G13" s="56"/>
    </row>
    <row r="14" spans="1:7" customFormat="1" ht="18" customHeight="1" x14ac:dyDescent="0.25">
      <c r="A14" s="27" t="s">
        <v>15</v>
      </c>
      <c r="B14" s="52"/>
      <c r="C14" s="52"/>
      <c r="D14" s="52"/>
      <c r="E14" s="52"/>
      <c r="F14" s="53"/>
      <c r="G14" s="56"/>
    </row>
    <row r="15" spans="1:7" customFormat="1" ht="18" customHeight="1" x14ac:dyDescent="0.25">
      <c r="A15" s="27" t="s">
        <v>16</v>
      </c>
      <c r="B15" s="52"/>
      <c r="C15" s="52"/>
      <c r="D15" s="52"/>
      <c r="E15" s="52"/>
      <c r="F15" s="53"/>
      <c r="G15" s="56"/>
    </row>
    <row r="16" spans="1:7" customFormat="1" ht="18" customHeight="1" x14ac:dyDescent="0.25">
      <c r="A16" s="27" t="s">
        <v>17</v>
      </c>
      <c r="B16" s="52"/>
      <c r="C16" s="52"/>
      <c r="D16" s="52"/>
      <c r="E16" s="52"/>
      <c r="F16" s="53"/>
      <c r="G16" s="56"/>
    </row>
    <row r="17" spans="1:7" customFormat="1" ht="18" customHeight="1" x14ac:dyDescent="0.25">
      <c r="A17" s="31" t="s">
        <v>18</v>
      </c>
      <c r="B17" s="54">
        <v>241362421.59999999</v>
      </c>
      <c r="C17" s="54">
        <v>0</v>
      </c>
      <c r="D17" s="54">
        <v>0</v>
      </c>
      <c r="E17" s="54">
        <v>0</v>
      </c>
      <c r="F17" s="55">
        <f>SUM(B17:E17)</f>
        <v>241362421.59999999</v>
      </c>
      <c r="G17" s="56"/>
    </row>
    <row r="18" spans="1:7" customFormat="1" ht="18" customHeight="1" x14ac:dyDescent="0.25">
      <c r="A18" s="31" t="s">
        <v>19</v>
      </c>
      <c r="B18" s="58">
        <v>547393958.08999896</v>
      </c>
      <c r="C18" s="58">
        <v>338788095.74000001</v>
      </c>
      <c r="D18" s="58">
        <v>0</v>
      </c>
      <c r="E18" s="58">
        <v>0</v>
      </c>
      <c r="F18" s="59">
        <f>SUM(B18:E18)</f>
        <v>886182053.82999897</v>
      </c>
      <c r="G18" s="56"/>
    </row>
    <row r="19" spans="1:7" customFormat="1" ht="18" customHeight="1" x14ac:dyDescent="0.25">
      <c r="A19" s="31" t="s">
        <v>20</v>
      </c>
      <c r="B19" s="58">
        <v>112505001.28999899</v>
      </c>
      <c r="C19" s="58">
        <v>0</v>
      </c>
      <c r="D19" s="58">
        <v>0</v>
      </c>
      <c r="E19" s="58">
        <v>0</v>
      </c>
      <c r="F19" s="59">
        <f>SUM(B19:E19)</f>
        <v>112505001.28999899</v>
      </c>
      <c r="G19" s="56"/>
    </row>
    <row r="20" spans="1:7" customFormat="1" ht="18" customHeight="1" x14ac:dyDescent="0.25">
      <c r="A20" s="31" t="s">
        <v>21</v>
      </c>
      <c r="B20" s="64">
        <v>-73220858.980000004</v>
      </c>
      <c r="C20" s="62">
        <v>0</v>
      </c>
      <c r="D20" s="62">
        <v>0</v>
      </c>
      <c r="E20" s="62">
        <v>0</v>
      </c>
      <c r="F20" s="63">
        <f>SUM(B20:E20)</f>
        <v>-73220858.980000004</v>
      </c>
      <c r="G20" s="56"/>
    </row>
    <row r="21" spans="1:7" customFormat="1" ht="18" customHeight="1" x14ac:dyDescent="0.25">
      <c r="A21" s="31" t="s">
        <v>22</v>
      </c>
      <c r="B21" s="54">
        <f>SUM(B17:B20)</f>
        <v>828040521.99999797</v>
      </c>
      <c r="C21" s="54">
        <f>SUM(C17:C20)</f>
        <v>338788095.74000001</v>
      </c>
      <c r="D21" s="54">
        <f>SUM(D17:D20)</f>
        <v>0</v>
      </c>
      <c r="E21" s="54">
        <f>SUM(E17:E20)</f>
        <v>0</v>
      </c>
      <c r="F21" s="55">
        <f>SUM(F17:F20)</f>
        <v>1166828617.7399979</v>
      </c>
      <c r="G21" s="56"/>
    </row>
    <row r="22" spans="1:7" customFormat="1" ht="18" customHeight="1" x14ac:dyDescent="0.25">
      <c r="A22" s="27" t="s">
        <v>23</v>
      </c>
      <c r="B22" s="52"/>
      <c r="C22" s="52"/>
      <c r="D22" s="52"/>
      <c r="E22" s="52"/>
      <c r="F22" s="53"/>
      <c r="G22" s="56"/>
    </row>
    <row r="23" spans="1:7" customFormat="1" ht="18" customHeight="1" x14ac:dyDescent="0.25">
      <c r="A23" s="31" t="s">
        <v>24</v>
      </c>
      <c r="B23" s="54">
        <v>123409799.53</v>
      </c>
      <c r="C23" s="54">
        <v>2438498</v>
      </c>
      <c r="D23" s="54">
        <v>0</v>
      </c>
      <c r="E23" s="54">
        <v>0</v>
      </c>
      <c r="F23" s="55">
        <f t="shared" ref="F23:F37" si="0">SUM(B23:E23)</f>
        <v>125848297.53</v>
      </c>
      <c r="G23" s="56"/>
    </row>
    <row r="24" spans="1:7" customFormat="1" ht="18" customHeight="1" x14ac:dyDescent="0.25">
      <c r="A24" s="31" t="s">
        <v>25</v>
      </c>
      <c r="B24" s="65">
        <v>20210927.670000002</v>
      </c>
      <c r="C24" s="58">
        <v>0</v>
      </c>
      <c r="D24" s="58">
        <v>0</v>
      </c>
      <c r="E24" s="58">
        <v>0</v>
      </c>
      <c r="F24" s="59">
        <f t="shared" si="0"/>
        <v>20210927.670000002</v>
      </c>
      <c r="G24" s="56"/>
    </row>
    <row r="25" spans="1:7" customFormat="1" ht="18" customHeight="1" x14ac:dyDescent="0.25">
      <c r="A25" s="31" t="s">
        <v>26</v>
      </c>
      <c r="B25" s="65">
        <v>90206918.129999802</v>
      </c>
      <c r="C25" s="52">
        <v>52699043.389999896</v>
      </c>
      <c r="D25" s="58">
        <v>0</v>
      </c>
      <c r="E25" s="58">
        <v>0</v>
      </c>
      <c r="F25" s="59">
        <f t="shared" si="0"/>
        <v>142905961.51999968</v>
      </c>
      <c r="G25" s="56"/>
    </row>
    <row r="26" spans="1:7" customFormat="1" ht="18" customHeight="1" x14ac:dyDescent="0.25">
      <c r="A26" s="12" t="s">
        <v>27</v>
      </c>
      <c r="B26" s="65">
        <v>27222430.59</v>
      </c>
      <c r="C26" s="52">
        <v>12308314.279999999</v>
      </c>
      <c r="D26" s="52">
        <v>31353776.1199999</v>
      </c>
      <c r="E26" s="58">
        <v>0</v>
      </c>
      <c r="F26" s="59">
        <f t="shared" si="0"/>
        <v>70884520.98999989</v>
      </c>
      <c r="G26" s="56"/>
    </row>
    <row r="27" spans="1:7" customFormat="1" ht="18" customHeight="1" x14ac:dyDescent="0.25">
      <c r="A27" s="31" t="s">
        <v>28</v>
      </c>
      <c r="B27" s="65">
        <v>17627554.419999901</v>
      </c>
      <c r="C27" s="52">
        <v>6232962.27999999</v>
      </c>
      <c r="D27" s="52">
        <v>2811834.44</v>
      </c>
      <c r="E27" s="58">
        <v>0</v>
      </c>
      <c r="F27" s="59">
        <f t="shared" si="0"/>
        <v>26672351.139999893</v>
      </c>
      <c r="G27" s="56"/>
    </row>
    <row r="28" spans="1:7" customFormat="1" ht="18" customHeight="1" x14ac:dyDescent="0.25">
      <c r="A28" s="31" t="s">
        <v>29</v>
      </c>
      <c r="B28" s="65">
        <v>100340265.22999901</v>
      </c>
      <c r="C28" s="52">
        <v>12111975.929999899</v>
      </c>
      <c r="D28" s="58">
        <v>0</v>
      </c>
      <c r="E28" s="58">
        <v>0</v>
      </c>
      <c r="F28" s="59">
        <f t="shared" si="0"/>
        <v>112452241.15999891</v>
      </c>
      <c r="G28" s="56"/>
    </row>
    <row r="29" spans="1:7" customFormat="1" ht="18" customHeight="1" x14ac:dyDescent="0.25">
      <c r="A29" s="12" t="s">
        <v>30</v>
      </c>
      <c r="B29" s="65">
        <v>46714799.359999999</v>
      </c>
      <c r="C29" s="52">
        <v>16065632.34</v>
      </c>
      <c r="D29" s="52">
        <v>97642297.259999901</v>
      </c>
      <c r="E29" s="58">
        <v>0</v>
      </c>
      <c r="F29" s="59">
        <f t="shared" si="0"/>
        <v>160422728.95999992</v>
      </c>
      <c r="G29" s="56"/>
    </row>
    <row r="30" spans="1:7" customFormat="1" ht="18" customHeight="1" x14ac:dyDescent="0.25">
      <c r="A30" s="31" t="s">
        <v>31</v>
      </c>
      <c r="B30" s="65">
        <v>251270057.64999899</v>
      </c>
      <c r="C30" s="52">
        <v>113194955.12</v>
      </c>
      <c r="D30" s="52">
        <v>22250990.390000001</v>
      </c>
      <c r="E30" s="58">
        <v>0</v>
      </c>
      <c r="F30" s="59">
        <f t="shared" si="0"/>
        <v>386716003.15999901</v>
      </c>
      <c r="G30" s="56"/>
    </row>
    <row r="31" spans="1:7" customFormat="1" ht="18" customHeight="1" x14ac:dyDescent="0.25">
      <c r="A31" s="31" t="s">
        <v>32</v>
      </c>
      <c r="B31" s="65">
        <v>25394100.3899999</v>
      </c>
      <c r="C31" s="52">
        <v>1664609.01999999</v>
      </c>
      <c r="D31" s="52">
        <v>29801610.010000002</v>
      </c>
      <c r="E31" s="58">
        <v>0</v>
      </c>
      <c r="F31" s="59">
        <f t="shared" si="0"/>
        <v>56860319.41999989</v>
      </c>
      <c r="G31" s="56"/>
    </row>
    <row r="32" spans="1:7" customFormat="1" ht="18" customHeight="1" x14ac:dyDescent="0.25">
      <c r="A32" s="31" t="s">
        <v>33</v>
      </c>
      <c r="B32" s="65">
        <v>20604866.16</v>
      </c>
      <c r="C32" s="58">
        <v>0</v>
      </c>
      <c r="D32" s="58">
        <v>0</v>
      </c>
      <c r="E32" s="58">
        <v>0</v>
      </c>
      <c r="F32" s="59">
        <f t="shared" si="0"/>
        <v>20604866.16</v>
      </c>
      <c r="G32" s="56"/>
    </row>
    <row r="33" spans="1:8" customFormat="1" ht="18" customHeight="1" x14ac:dyDescent="0.25">
      <c r="A33" s="12" t="s">
        <v>34</v>
      </c>
      <c r="B33" s="65">
        <v>-4431407.3499999903</v>
      </c>
      <c r="C33" s="52">
        <v>-45370.199999999903</v>
      </c>
      <c r="D33" s="58">
        <v>0</v>
      </c>
      <c r="E33" s="58">
        <v>0</v>
      </c>
      <c r="F33" s="59">
        <f t="shared" si="0"/>
        <v>-4476777.5499999905</v>
      </c>
      <c r="G33" s="56"/>
      <c r="H33" s="3"/>
    </row>
    <row r="34" spans="1:8" customFormat="1" ht="18" customHeight="1" x14ac:dyDescent="0.25">
      <c r="A34" s="12" t="s">
        <v>35</v>
      </c>
      <c r="B34" s="65">
        <v>-64850660.609999999</v>
      </c>
      <c r="C34" s="58">
        <v>0</v>
      </c>
      <c r="D34" s="58">
        <v>0</v>
      </c>
      <c r="E34" s="58">
        <v>0</v>
      </c>
      <c r="F34" s="59">
        <f t="shared" si="0"/>
        <v>-64850660.609999999</v>
      </c>
      <c r="G34" s="56"/>
      <c r="H34" s="3"/>
    </row>
    <row r="35" spans="1:8" customFormat="1" ht="18" customHeight="1" x14ac:dyDescent="0.25">
      <c r="A35" s="31" t="s">
        <v>36</v>
      </c>
      <c r="B35" s="65">
        <v>226319385.25</v>
      </c>
      <c r="C35" s="52">
        <v>94211173.359999999</v>
      </c>
      <c r="D35" s="52">
        <v>4641881.74</v>
      </c>
      <c r="E35" s="58">
        <v>0</v>
      </c>
      <c r="F35" s="59">
        <f t="shared" si="0"/>
        <v>325172440.35000002</v>
      </c>
      <c r="G35" s="56"/>
      <c r="H35" s="3"/>
    </row>
    <row r="36" spans="1:8" customFormat="1" ht="18" customHeight="1" x14ac:dyDescent="0.25">
      <c r="A36" s="31" t="s">
        <v>37</v>
      </c>
      <c r="B36" s="65">
        <v>800</v>
      </c>
      <c r="C36" s="58">
        <v>0</v>
      </c>
      <c r="D36" s="58">
        <v>0</v>
      </c>
      <c r="E36" s="58">
        <v>0</v>
      </c>
      <c r="F36" s="59">
        <f t="shared" si="0"/>
        <v>800</v>
      </c>
      <c r="G36" s="56"/>
      <c r="H36" s="3"/>
    </row>
    <row r="37" spans="1:8" customFormat="1" ht="18" customHeight="1" x14ac:dyDescent="0.25">
      <c r="A37" s="31" t="s">
        <v>38</v>
      </c>
      <c r="B37" s="64">
        <v>175980954.36000001</v>
      </c>
      <c r="C37" s="66">
        <v>65384472.780000001</v>
      </c>
      <c r="D37" s="66">
        <v>0</v>
      </c>
      <c r="E37" s="62">
        <v>0</v>
      </c>
      <c r="F37" s="63">
        <f t="shared" si="0"/>
        <v>241365427.14000002</v>
      </c>
      <c r="G37" s="56"/>
      <c r="H37" s="3"/>
    </row>
    <row r="38" spans="1:8" customFormat="1" ht="18" customHeight="1" x14ac:dyDescent="0.25">
      <c r="A38" s="27" t="s">
        <v>39</v>
      </c>
      <c r="B38" s="54">
        <f>SUM(B21:B37)</f>
        <v>1884061312.7799954</v>
      </c>
      <c r="C38" s="54">
        <f>SUM(C21:C37)</f>
        <v>715054362.0399996</v>
      </c>
      <c r="D38" s="54">
        <f>SUM(D21:D37)</f>
        <v>188502389.9599998</v>
      </c>
      <c r="E38" s="54">
        <f>SUM(E21:E37)</f>
        <v>0</v>
      </c>
      <c r="F38" s="55">
        <f>SUM(F21:F37)</f>
        <v>2787618064.7799945</v>
      </c>
      <c r="G38" s="56"/>
      <c r="H38" s="3"/>
    </row>
    <row r="39" spans="1:8" customFormat="1" ht="12" customHeight="1" x14ac:dyDescent="0.25">
      <c r="A39" s="31"/>
      <c r="B39" s="52"/>
      <c r="C39" s="52"/>
      <c r="D39" s="52"/>
      <c r="E39" s="52"/>
      <c r="F39" s="53"/>
      <c r="G39" s="56"/>
      <c r="H39" s="3"/>
    </row>
    <row r="40" spans="1:8" customFormat="1" ht="18" customHeight="1" x14ac:dyDescent="0.25">
      <c r="A40" s="36" t="s">
        <v>40</v>
      </c>
      <c r="B40" s="54">
        <f>B12-B38</f>
        <v>513452597.60000372</v>
      </c>
      <c r="C40" s="54">
        <f>C12-C38</f>
        <v>185542087.98999929</v>
      </c>
      <c r="D40" s="54">
        <f>D12-D38</f>
        <v>-188502389.9599998</v>
      </c>
      <c r="E40" s="54">
        <f>E12-E38</f>
        <v>0</v>
      </c>
      <c r="F40" s="55">
        <f>F12-F38</f>
        <v>510492295.63000345</v>
      </c>
      <c r="G40" s="56"/>
      <c r="H40" s="67"/>
    </row>
    <row r="41" spans="1:8" customFormat="1" ht="13.5" customHeight="1" x14ac:dyDescent="0.25">
      <c r="A41" s="31"/>
      <c r="B41" s="52"/>
      <c r="C41" s="52"/>
      <c r="D41" s="52"/>
      <c r="E41" s="52"/>
      <c r="F41" s="53"/>
      <c r="G41" s="56"/>
      <c r="H41" s="3"/>
    </row>
    <row r="42" spans="1:8" customFormat="1" ht="18" customHeight="1" x14ac:dyDescent="0.25">
      <c r="A42" s="36" t="s">
        <v>46</v>
      </c>
      <c r="B42" s="52"/>
      <c r="C42" s="52"/>
      <c r="D42" s="52"/>
      <c r="E42" s="52"/>
      <c r="F42" s="53"/>
      <c r="G42" s="56"/>
      <c r="H42" s="3"/>
    </row>
    <row r="43" spans="1:8" customFormat="1" ht="18" customHeight="1" x14ac:dyDescent="0.25">
      <c r="A43" s="31" t="s">
        <v>47</v>
      </c>
      <c r="B43" s="54">
        <v>0</v>
      </c>
      <c r="C43" s="54">
        <v>0</v>
      </c>
      <c r="D43" s="54">
        <v>0</v>
      </c>
      <c r="E43" s="54">
        <v>-93041074.299999908</v>
      </c>
      <c r="F43" s="55">
        <f>SUM(B43:E43)</f>
        <v>-93041074.299999908</v>
      </c>
      <c r="G43" s="56"/>
      <c r="H43" s="3"/>
    </row>
    <row r="44" spans="1:8" customFormat="1" ht="18" customHeight="1" x14ac:dyDescent="0.25">
      <c r="A44" s="68" t="s">
        <v>48</v>
      </c>
      <c r="B44" s="65">
        <v>0</v>
      </c>
      <c r="C44" s="58">
        <v>0</v>
      </c>
      <c r="D44" s="58">
        <v>0</v>
      </c>
      <c r="E44" s="58">
        <v>233738355.66</v>
      </c>
      <c r="F44" s="59">
        <f>SUM(B44:E44)</f>
        <v>233738355.66</v>
      </c>
      <c r="G44" s="56"/>
      <c r="H44" s="3"/>
    </row>
    <row r="45" spans="1:8" customFormat="1" ht="18" customHeight="1" x14ac:dyDescent="0.25">
      <c r="A45" s="68" t="s">
        <v>49</v>
      </c>
      <c r="B45" s="64">
        <v>0</v>
      </c>
      <c r="C45" s="62">
        <v>0</v>
      </c>
      <c r="D45" s="62">
        <v>0</v>
      </c>
      <c r="E45" s="62">
        <v>0</v>
      </c>
      <c r="F45" s="63">
        <v>0</v>
      </c>
      <c r="G45" s="56"/>
      <c r="H45" s="3"/>
    </row>
    <row r="46" spans="1:8" customFormat="1" ht="18" customHeight="1" x14ac:dyDescent="0.25">
      <c r="A46" s="36" t="s">
        <v>50</v>
      </c>
      <c r="B46" s="54">
        <f>SUM(B43:B45)</f>
        <v>0</v>
      </c>
      <c r="C46" s="54">
        <f>SUM(C43:C45)</f>
        <v>0</v>
      </c>
      <c r="D46" s="54">
        <f>SUM(D43:D45)</f>
        <v>0</v>
      </c>
      <c r="E46" s="54">
        <f>SUM(E43:E45)</f>
        <v>140697281.36000007</v>
      </c>
      <c r="F46" s="55">
        <f>SUM(F43:F45)</f>
        <v>140697281.36000007</v>
      </c>
      <c r="G46" s="56"/>
      <c r="H46" s="3"/>
    </row>
    <row r="47" spans="1:8" customFormat="1" ht="18" customHeight="1" x14ac:dyDescent="0.25">
      <c r="A47" s="31"/>
      <c r="B47" s="52"/>
      <c r="C47" s="52"/>
      <c r="D47" s="52"/>
      <c r="E47" s="52"/>
      <c r="F47" s="53"/>
      <c r="G47" s="56"/>
      <c r="H47" s="3"/>
    </row>
    <row r="48" spans="1:8" customFormat="1" ht="18" customHeight="1" x14ac:dyDescent="0.35">
      <c r="A48" s="69" t="s">
        <v>51</v>
      </c>
      <c r="B48" s="70">
        <f>B40-B46</f>
        <v>513452597.60000372</v>
      </c>
      <c r="C48" s="70">
        <f>C40-C46</f>
        <v>185542087.98999929</v>
      </c>
      <c r="D48" s="70">
        <f>D40-D46</f>
        <v>-188502389.9599998</v>
      </c>
      <c r="E48" s="70">
        <f>E40-E46</f>
        <v>-140697281.36000007</v>
      </c>
      <c r="F48" s="71">
        <f>F40-F46</f>
        <v>369795014.27000338</v>
      </c>
      <c r="G48" s="56"/>
      <c r="H48" s="3"/>
    </row>
    <row r="49" spans="1:7" customFormat="1" ht="9.9499999999999993" customHeight="1" x14ac:dyDescent="0.25">
      <c r="A49" s="72"/>
      <c r="B49" s="73"/>
      <c r="C49" s="73"/>
      <c r="D49" s="73"/>
      <c r="E49" s="73"/>
      <c r="F49" s="74"/>
      <c r="G49" s="56"/>
    </row>
    <row r="50" spans="1:7" customFormat="1" ht="18" customHeight="1" x14ac:dyDescent="0.25">
      <c r="B50" s="3"/>
      <c r="C50" s="3"/>
      <c r="D50" s="3"/>
      <c r="E50" s="3"/>
      <c r="F50" s="3"/>
      <c r="G50" s="56"/>
    </row>
    <row r="51" spans="1:7" customFormat="1" ht="18" customHeight="1" x14ac:dyDescent="0.25">
      <c r="B51" s="3"/>
      <c r="C51" s="3"/>
      <c r="D51" s="3"/>
      <c r="E51" s="3"/>
      <c r="F51" s="3"/>
      <c r="G51" s="56"/>
    </row>
    <row r="52" spans="1:7" customFormat="1" ht="18" customHeight="1" x14ac:dyDescent="0.25">
      <c r="B52" s="3"/>
      <c r="C52" s="3"/>
      <c r="D52" s="3"/>
      <c r="E52" s="3"/>
      <c r="F52" s="3"/>
      <c r="G52" s="56"/>
    </row>
    <row r="53" spans="1:7" customFormat="1" ht="18" customHeight="1" x14ac:dyDescent="0.25">
      <c r="B53" s="3"/>
      <c r="C53" s="3"/>
      <c r="D53" s="3"/>
      <c r="E53" s="3"/>
      <c r="F53" s="3"/>
      <c r="G53" s="56"/>
    </row>
    <row r="54" spans="1:7" customFormat="1" ht="18" customHeight="1" x14ac:dyDescent="0.25">
      <c r="B54" s="3"/>
      <c r="C54" s="3"/>
      <c r="D54" s="3"/>
      <c r="E54" s="3"/>
      <c r="F54" s="3"/>
      <c r="G54" s="56"/>
    </row>
    <row r="55" spans="1:7" customFormat="1" ht="18" customHeight="1" x14ac:dyDescent="0.25">
      <c r="B55" s="3"/>
      <c r="C55" s="3"/>
      <c r="D55" s="3"/>
      <c r="E55" s="3"/>
      <c r="F55" s="3"/>
      <c r="G55" s="56"/>
    </row>
    <row r="56" spans="1:7" customFormat="1" ht="18" customHeight="1" x14ac:dyDescent="0.25">
      <c r="B56" s="3"/>
      <c r="C56" s="3"/>
      <c r="D56" s="3"/>
      <c r="E56" s="3"/>
      <c r="F56" s="3"/>
      <c r="G56" s="56"/>
    </row>
    <row r="57" spans="1:7" customFormat="1" ht="18" customHeight="1" x14ac:dyDescent="0.25">
      <c r="B57" s="3"/>
      <c r="C57" s="3"/>
      <c r="D57" s="3"/>
      <c r="E57" s="3"/>
      <c r="F57" s="3"/>
      <c r="G57" s="56"/>
    </row>
    <row r="58" spans="1:7" customFormat="1" ht="18" customHeight="1" x14ac:dyDescent="0.25">
      <c r="B58" s="3"/>
      <c r="C58" s="3"/>
      <c r="D58" s="3"/>
      <c r="E58" s="3"/>
      <c r="F58" s="3"/>
      <c r="G58" s="56"/>
    </row>
    <row r="59" spans="1:7" customFormat="1" ht="18" customHeight="1" x14ac:dyDescent="0.25">
      <c r="B59" s="3"/>
      <c r="C59" s="3"/>
      <c r="D59" s="3"/>
      <c r="E59" s="3"/>
      <c r="F59" s="3"/>
      <c r="G59" s="56"/>
    </row>
    <row r="60" spans="1:7" customFormat="1" ht="18" customHeight="1" x14ac:dyDescent="0.25">
      <c r="B60" s="3"/>
      <c r="C60" s="3"/>
      <c r="D60" s="3"/>
      <c r="E60" s="3"/>
      <c r="F60" s="3"/>
      <c r="G60" s="56"/>
    </row>
    <row r="61" spans="1:7" customFormat="1" ht="18" customHeight="1" x14ac:dyDescent="0.25">
      <c r="B61" s="3"/>
      <c r="C61" s="3"/>
      <c r="D61" s="3"/>
      <c r="E61" s="3"/>
      <c r="F61" s="3"/>
      <c r="G61" s="56"/>
    </row>
    <row r="62" spans="1:7" customFormat="1" ht="18" customHeight="1" x14ac:dyDescent="0.25">
      <c r="B62" s="3"/>
      <c r="C62" s="3"/>
      <c r="D62" s="3"/>
      <c r="E62" s="3"/>
      <c r="F62" s="3"/>
      <c r="G62" s="56"/>
    </row>
    <row r="63" spans="1:7" customFormat="1" ht="18" customHeight="1" x14ac:dyDescent="0.25">
      <c r="B63" s="3"/>
      <c r="C63" s="3"/>
      <c r="D63" s="3"/>
      <c r="E63" s="3"/>
      <c r="F63" s="3"/>
      <c r="G63" s="56"/>
    </row>
    <row r="64" spans="1:7" customFormat="1" ht="18" customHeight="1" x14ac:dyDescent="0.25">
      <c r="B64" s="3"/>
      <c r="C64" s="3"/>
      <c r="D64" s="3"/>
      <c r="E64" s="3"/>
      <c r="F64" s="3"/>
      <c r="G64" s="56"/>
    </row>
    <row r="65" spans="7:7" customFormat="1" ht="18" customHeight="1" x14ac:dyDescent="0.25">
      <c r="G65" s="56"/>
    </row>
    <row r="66" spans="7:7" customFormat="1" ht="18" customHeight="1" x14ac:dyDescent="0.25">
      <c r="G66" s="56"/>
    </row>
    <row r="67" spans="7:7" customFormat="1" ht="18" customHeight="1" x14ac:dyDescent="0.25">
      <c r="G67" s="56"/>
    </row>
    <row r="68" spans="7:7" customFormat="1" ht="18" customHeight="1" x14ac:dyDescent="0.25">
      <c r="G68" s="56"/>
    </row>
    <row r="69" spans="7:7" customFormat="1" ht="18" customHeight="1" x14ac:dyDescent="0.25">
      <c r="G69" s="56"/>
    </row>
  </sheetData>
  <pageMargins left="0.7" right="0.7" top="0.75" bottom="0.75" header="0.3" footer="0.3"/>
  <pageSetup scale="76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workbookViewId="0">
      <selection activeCell="N16" sqref="N16:O16"/>
    </sheetView>
  </sheetViews>
  <sheetFormatPr defaultRowHeight="15" outlineLevelCol="1" x14ac:dyDescent="0.25"/>
  <cols>
    <col min="1" max="1" width="60" customWidth="1"/>
    <col min="2" max="3" width="14.85546875" style="110" customWidth="1"/>
    <col min="4" max="4" width="12.85546875" style="110" customWidth="1"/>
    <col min="5" max="6" width="12" style="110" hidden="1" customWidth="1" outlineLevel="1"/>
    <col min="7" max="7" width="12.85546875" style="110" hidden="1" customWidth="1" outlineLevel="1"/>
    <col min="8" max="8" width="12" style="110" hidden="1" customWidth="1" outlineLevel="1"/>
    <col min="9" max="9" width="14.85546875" style="110" customWidth="1" collapsed="1"/>
  </cols>
  <sheetData>
    <row r="1" spans="1:9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</row>
    <row r="2" spans="1:9" x14ac:dyDescent="0.25">
      <c r="A2" s="75" t="s">
        <v>52</v>
      </c>
      <c r="B2" s="76"/>
      <c r="C2" s="76"/>
      <c r="D2" s="76"/>
      <c r="E2" s="76"/>
      <c r="F2" s="76"/>
      <c r="G2" s="76"/>
      <c r="H2" s="76"/>
      <c r="I2" s="76"/>
    </row>
    <row r="3" spans="1:9" x14ac:dyDescent="0.25">
      <c r="A3" s="75" t="str">
        <f>Allocated!A3</f>
        <v>FOR THE 12 MONTHS ENDED JUNE 30, 2016</v>
      </c>
      <c r="B3" s="76"/>
      <c r="C3" s="76"/>
      <c r="D3" s="76"/>
      <c r="E3" s="76"/>
      <c r="F3" s="76"/>
      <c r="G3" s="76"/>
      <c r="H3" s="76"/>
      <c r="I3" s="76"/>
    </row>
    <row r="4" spans="1:9" ht="16.5" customHeight="1" x14ac:dyDescent="0.25">
      <c r="A4" s="77" t="s">
        <v>53</v>
      </c>
      <c r="B4" s="78" t="s">
        <v>5</v>
      </c>
      <c r="C4" s="78" t="s">
        <v>54</v>
      </c>
      <c r="D4" s="78" t="s">
        <v>43</v>
      </c>
      <c r="E4" s="79" t="s">
        <v>55</v>
      </c>
      <c r="F4" s="80" t="s">
        <v>56</v>
      </c>
      <c r="G4" s="80" t="s">
        <v>57</v>
      </c>
      <c r="H4" s="80" t="s">
        <v>58</v>
      </c>
      <c r="I4" s="78" t="s">
        <v>59</v>
      </c>
    </row>
    <row r="5" spans="1:9" x14ac:dyDescent="0.25">
      <c r="B5" s="81"/>
      <c r="C5" s="81"/>
      <c r="D5" s="81"/>
      <c r="E5" s="81"/>
      <c r="F5" s="81"/>
      <c r="G5" s="81"/>
      <c r="H5" s="81"/>
      <c r="I5" s="81"/>
    </row>
    <row r="6" spans="1:9" x14ac:dyDescent="0.25">
      <c r="A6" s="82" t="s">
        <v>60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84" t="s">
        <v>61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82" t="s">
        <v>62</v>
      </c>
      <c r="B8" s="85">
        <v>1130924221.78</v>
      </c>
      <c r="C8" s="85">
        <v>0</v>
      </c>
      <c r="D8" s="85">
        <v>0</v>
      </c>
      <c r="E8" s="86">
        <v>0</v>
      </c>
      <c r="F8" s="86">
        <v>0</v>
      </c>
      <c r="G8" s="86">
        <v>1130924221.78</v>
      </c>
      <c r="H8" s="86">
        <v>0</v>
      </c>
      <c r="I8" s="85">
        <v>1130924221.78</v>
      </c>
    </row>
    <row r="9" spans="1:9" x14ac:dyDescent="0.25">
      <c r="A9" s="82" t="s">
        <v>63</v>
      </c>
      <c r="B9" s="87">
        <v>992969718.08000004</v>
      </c>
      <c r="C9" s="87">
        <v>0</v>
      </c>
      <c r="D9" s="87">
        <v>0</v>
      </c>
      <c r="E9" s="86">
        <v>0</v>
      </c>
      <c r="F9" s="86">
        <v>0</v>
      </c>
      <c r="G9" s="86">
        <v>992969718.08000004</v>
      </c>
      <c r="H9" s="86">
        <v>0</v>
      </c>
      <c r="I9" s="87">
        <v>992969718.08000004</v>
      </c>
    </row>
    <row r="10" spans="1:9" x14ac:dyDescent="0.25">
      <c r="A10" s="82" t="s">
        <v>64</v>
      </c>
      <c r="B10" s="87">
        <v>19857971.739999998</v>
      </c>
      <c r="C10" s="87">
        <v>0</v>
      </c>
      <c r="D10" s="87">
        <v>0</v>
      </c>
      <c r="E10" s="86">
        <v>0</v>
      </c>
      <c r="F10" s="86">
        <v>0</v>
      </c>
      <c r="G10" s="86">
        <v>19857971.739999998</v>
      </c>
      <c r="H10" s="86">
        <v>0</v>
      </c>
      <c r="I10" s="87">
        <v>19857971.739999998</v>
      </c>
    </row>
    <row r="11" spans="1:9" x14ac:dyDescent="0.25">
      <c r="A11" s="82" t="s">
        <v>65</v>
      </c>
      <c r="B11" s="87">
        <v>0</v>
      </c>
      <c r="C11" s="87">
        <v>579149139.38999999</v>
      </c>
      <c r="D11" s="87">
        <v>0</v>
      </c>
      <c r="E11" s="86">
        <v>0</v>
      </c>
      <c r="F11" s="86">
        <v>0</v>
      </c>
      <c r="G11" s="86">
        <v>0</v>
      </c>
      <c r="H11" s="86">
        <v>579149139.38999999</v>
      </c>
      <c r="I11" s="87">
        <v>579149139.38999999</v>
      </c>
    </row>
    <row r="12" spans="1:9" x14ac:dyDescent="0.25">
      <c r="A12" s="82" t="s">
        <v>66</v>
      </c>
      <c r="B12" s="87">
        <v>0</v>
      </c>
      <c r="C12" s="87">
        <v>266229566.31999901</v>
      </c>
      <c r="D12" s="87">
        <v>0</v>
      </c>
      <c r="E12" s="86">
        <v>0</v>
      </c>
      <c r="F12" s="86">
        <v>0</v>
      </c>
      <c r="G12" s="86">
        <v>0</v>
      </c>
      <c r="H12" s="86">
        <v>266229566.31999901</v>
      </c>
      <c r="I12" s="87">
        <v>266229566.31999901</v>
      </c>
    </row>
    <row r="13" spans="1:9" x14ac:dyDescent="0.25">
      <c r="A13" s="88" t="s">
        <v>67</v>
      </c>
      <c r="B13" s="89">
        <v>0</v>
      </c>
      <c r="C13" s="89">
        <v>19525537.27</v>
      </c>
      <c r="D13" s="89">
        <v>0</v>
      </c>
      <c r="E13" s="86">
        <v>0</v>
      </c>
      <c r="F13" s="86">
        <v>0</v>
      </c>
      <c r="G13" s="86">
        <v>0</v>
      </c>
      <c r="H13" s="86">
        <v>19525537.27</v>
      </c>
      <c r="I13" s="89">
        <v>19525537.27</v>
      </c>
    </row>
    <row r="14" spans="1:9" x14ac:dyDescent="0.25">
      <c r="A14" s="82" t="s">
        <v>68</v>
      </c>
      <c r="B14" s="90">
        <v>2143751911.5999999</v>
      </c>
      <c r="C14" s="90">
        <v>864904242.97999895</v>
      </c>
      <c r="D14" s="90">
        <v>0</v>
      </c>
      <c r="E14" s="91">
        <v>0</v>
      </c>
      <c r="F14" s="91">
        <v>0</v>
      </c>
      <c r="G14" s="91">
        <v>2143751911.5999999</v>
      </c>
      <c r="H14" s="91">
        <v>864904242.97999895</v>
      </c>
      <c r="I14" s="90">
        <v>3008656154.5799999</v>
      </c>
    </row>
    <row r="15" spans="1:9" x14ac:dyDescent="0.25">
      <c r="A15" s="84" t="s">
        <v>69</v>
      </c>
      <c r="B15" s="83"/>
      <c r="C15" s="83"/>
      <c r="D15" s="83"/>
      <c r="E15"/>
      <c r="F15"/>
      <c r="G15"/>
      <c r="H15"/>
      <c r="I15" s="83"/>
    </row>
    <row r="16" spans="1:9" x14ac:dyDescent="0.25">
      <c r="A16" s="88" t="s">
        <v>70</v>
      </c>
      <c r="B16" s="87">
        <v>326287.19</v>
      </c>
      <c r="C16" s="87">
        <v>0</v>
      </c>
      <c r="D16" s="87">
        <v>0</v>
      </c>
      <c r="E16" s="86">
        <v>0</v>
      </c>
      <c r="F16" s="86">
        <v>0</v>
      </c>
      <c r="G16" s="86">
        <v>326287.19</v>
      </c>
      <c r="H16" s="86">
        <v>0</v>
      </c>
      <c r="I16" s="87">
        <v>326287.19</v>
      </c>
    </row>
    <row r="17" spans="1:9" x14ac:dyDescent="0.25">
      <c r="A17" s="82" t="s">
        <v>71</v>
      </c>
      <c r="B17" s="92">
        <v>326287.19</v>
      </c>
      <c r="C17" s="92">
        <v>0</v>
      </c>
      <c r="D17" s="92">
        <v>0</v>
      </c>
      <c r="E17" s="91">
        <v>0</v>
      </c>
      <c r="F17" s="91">
        <v>0</v>
      </c>
      <c r="G17" s="91">
        <v>326287.19</v>
      </c>
      <c r="H17" s="91">
        <v>0</v>
      </c>
      <c r="I17" s="92">
        <v>326287.19</v>
      </c>
    </row>
    <row r="18" spans="1:9" x14ac:dyDescent="0.25">
      <c r="A18" s="84" t="s">
        <v>72</v>
      </c>
      <c r="B18" s="83"/>
      <c r="C18" s="83"/>
      <c r="D18" s="83"/>
      <c r="E18"/>
      <c r="F18"/>
      <c r="G18"/>
      <c r="H18"/>
      <c r="I18" s="83"/>
    </row>
    <row r="19" spans="1:9" x14ac:dyDescent="0.25">
      <c r="A19" s="82" t="s">
        <v>73</v>
      </c>
      <c r="B19" s="87">
        <v>51936155.4099999</v>
      </c>
      <c r="C19" s="87">
        <v>0</v>
      </c>
      <c r="D19" s="87">
        <v>0</v>
      </c>
      <c r="E19" s="86">
        <v>0</v>
      </c>
      <c r="F19" s="86">
        <v>0</v>
      </c>
      <c r="G19" s="86">
        <v>51936155.4099999</v>
      </c>
      <c r="H19" s="86">
        <v>0</v>
      </c>
      <c r="I19" s="87">
        <v>51936155.4099999</v>
      </c>
    </row>
    <row r="20" spans="1:9" x14ac:dyDescent="0.25">
      <c r="A20" s="88" t="s">
        <v>74</v>
      </c>
      <c r="B20" s="87">
        <v>158244213.63</v>
      </c>
      <c r="C20" s="87">
        <v>0</v>
      </c>
      <c r="D20" s="87">
        <v>0</v>
      </c>
      <c r="E20" s="86">
        <v>0</v>
      </c>
      <c r="F20" s="86">
        <v>0</v>
      </c>
      <c r="G20" s="86">
        <v>158244213.63</v>
      </c>
      <c r="H20" s="86">
        <v>0</v>
      </c>
      <c r="I20" s="87">
        <v>158244213.63</v>
      </c>
    </row>
    <row r="21" spans="1:9" x14ac:dyDescent="0.25">
      <c r="A21" s="82" t="s">
        <v>75</v>
      </c>
      <c r="B21" s="92">
        <v>210180369.03999901</v>
      </c>
      <c r="C21" s="92">
        <v>0</v>
      </c>
      <c r="D21" s="92">
        <v>0</v>
      </c>
      <c r="E21" s="91">
        <v>0</v>
      </c>
      <c r="F21" s="91">
        <v>0</v>
      </c>
      <c r="G21" s="91">
        <v>210180369.03999901</v>
      </c>
      <c r="H21" s="91">
        <v>0</v>
      </c>
      <c r="I21" s="92">
        <v>210180369.03999901</v>
      </c>
    </row>
    <row r="22" spans="1:9" x14ac:dyDescent="0.25">
      <c r="A22" s="84" t="s">
        <v>76</v>
      </c>
      <c r="B22" s="83"/>
      <c r="C22" s="83"/>
      <c r="D22" s="83"/>
      <c r="E22"/>
      <c r="F22"/>
      <c r="G22"/>
      <c r="H22"/>
      <c r="I22" s="83"/>
    </row>
    <row r="23" spans="1:9" x14ac:dyDescent="0.25">
      <c r="A23" s="82" t="s">
        <v>77</v>
      </c>
      <c r="B23" s="87">
        <v>0</v>
      </c>
      <c r="C23" s="87">
        <v>0</v>
      </c>
      <c r="D23" s="87">
        <v>0</v>
      </c>
      <c r="E23" s="86">
        <v>0</v>
      </c>
      <c r="F23" s="86">
        <v>0</v>
      </c>
      <c r="G23" s="86">
        <v>0</v>
      </c>
      <c r="H23" s="86">
        <v>0</v>
      </c>
      <c r="I23" s="87">
        <v>0</v>
      </c>
    </row>
    <row r="24" spans="1:9" x14ac:dyDescent="0.25">
      <c r="A24" s="82" t="s">
        <v>78</v>
      </c>
      <c r="B24" s="87">
        <v>2899152.55</v>
      </c>
      <c r="C24" s="87">
        <v>0</v>
      </c>
      <c r="D24" s="87">
        <v>0</v>
      </c>
      <c r="E24" s="86">
        <v>0</v>
      </c>
      <c r="F24" s="86">
        <v>0</v>
      </c>
      <c r="G24" s="86">
        <v>2899152.55</v>
      </c>
      <c r="H24" s="86">
        <v>0</v>
      </c>
      <c r="I24" s="87">
        <v>2899152.55</v>
      </c>
    </row>
    <row r="25" spans="1:9" x14ac:dyDescent="0.25">
      <c r="A25" s="82" t="s">
        <v>79</v>
      </c>
      <c r="B25" s="87">
        <v>13597637.539999999</v>
      </c>
      <c r="C25" s="87">
        <v>0</v>
      </c>
      <c r="D25" s="87">
        <v>0</v>
      </c>
      <c r="E25" s="86">
        <v>0</v>
      </c>
      <c r="F25" s="86">
        <v>0</v>
      </c>
      <c r="G25" s="86">
        <v>13597637.539999999</v>
      </c>
      <c r="H25" s="86">
        <v>0</v>
      </c>
      <c r="I25" s="87">
        <v>13597637.539999999</v>
      </c>
    </row>
    <row r="26" spans="1:9" x14ac:dyDescent="0.25">
      <c r="A26" s="82" t="s">
        <v>80</v>
      </c>
      <c r="B26" s="87">
        <v>16826718.34</v>
      </c>
      <c r="C26" s="87">
        <v>0</v>
      </c>
      <c r="D26" s="87">
        <v>0</v>
      </c>
      <c r="E26" s="86">
        <v>0</v>
      </c>
      <c r="F26" s="86">
        <v>0</v>
      </c>
      <c r="G26" s="86">
        <v>16826718.34</v>
      </c>
      <c r="H26" s="86">
        <v>0</v>
      </c>
      <c r="I26" s="87">
        <v>16826718.34</v>
      </c>
    </row>
    <row r="27" spans="1:9" x14ac:dyDescent="0.25">
      <c r="A27" s="82" t="s">
        <v>81</v>
      </c>
      <c r="B27" s="87">
        <v>7856980.0099999998</v>
      </c>
      <c r="C27" s="87">
        <v>0</v>
      </c>
      <c r="D27" s="87">
        <v>0</v>
      </c>
      <c r="E27" s="86">
        <v>0</v>
      </c>
      <c r="F27" s="86">
        <v>0</v>
      </c>
      <c r="G27" s="86">
        <v>7856980.0099999998</v>
      </c>
      <c r="H27" s="86">
        <v>0</v>
      </c>
      <c r="I27" s="87">
        <v>7856980.0099999998</v>
      </c>
    </row>
    <row r="28" spans="1:9" x14ac:dyDescent="0.25">
      <c r="A28" s="82" t="s">
        <v>82</v>
      </c>
      <c r="B28" s="87">
        <v>0</v>
      </c>
      <c r="C28" s="87">
        <v>0</v>
      </c>
      <c r="D28" s="87">
        <v>0</v>
      </c>
      <c r="E28" s="86">
        <v>0</v>
      </c>
      <c r="F28" s="86">
        <v>0</v>
      </c>
      <c r="G28" s="86">
        <v>0</v>
      </c>
      <c r="H28" s="86">
        <v>0</v>
      </c>
      <c r="I28" s="87">
        <v>0</v>
      </c>
    </row>
    <row r="29" spans="1:9" x14ac:dyDescent="0.25">
      <c r="A29" s="82" t="s">
        <v>83</v>
      </c>
      <c r="B29" s="87">
        <v>2074854.11</v>
      </c>
      <c r="C29" s="87">
        <v>0</v>
      </c>
      <c r="D29" s="87">
        <v>0</v>
      </c>
      <c r="E29" s="86">
        <v>0</v>
      </c>
      <c r="F29" s="86">
        <v>0</v>
      </c>
      <c r="G29" s="86">
        <v>2074854.11</v>
      </c>
      <c r="H29" s="86">
        <v>0</v>
      </c>
      <c r="I29" s="87">
        <v>2074854.11</v>
      </c>
    </row>
    <row r="30" spans="1:9" x14ac:dyDescent="0.25">
      <c r="A30" s="82" t="s">
        <v>84</v>
      </c>
      <c r="B30" s="87">
        <v>0</v>
      </c>
      <c r="C30" s="87">
        <v>1087202.26</v>
      </c>
      <c r="D30" s="87">
        <v>0</v>
      </c>
      <c r="E30" s="86">
        <v>0</v>
      </c>
      <c r="F30" s="86">
        <v>0</v>
      </c>
      <c r="G30" s="86">
        <v>0</v>
      </c>
      <c r="H30" s="86">
        <v>1087202.26</v>
      </c>
      <c r="I30" s="87">
        <v>1087202.26</v>
      </c>
    </row>
    <row r="31" spans="1:9" x14ac:dyDescent="0.25">
      <c r="A31" s="82" t="s">
        <v>85</v>
      </c>
      <c r="B31" s="87">
        <v>0</v>
      </c>
      <c r="C31" s="87">
        <v>4510512.8899999997</v>
      </c>
      <c r="D31" s="87">
        <v>0</v>
      </c>
      <c r="E31" s="86">
        <v>0</v>
      </c>
      <c r="F31" s="86">
        <v>0</v>
      </c>
      <c r="G31" s="86">
        <v>0</v>
      </c>
      <c r="H31" s="86">
        <v>4510512.8899999997</v>
      </c>
      <c r="I31" s="87">
        <v>4510512.8899999997</v>
      </c>
    </row>
    <row r="32" spans="1:9" x14ac:dyDescent="0.25">
      <c r="A32" s="82" t="s">
        <v>86</v>
      </c>
      <c r="B32" s="87">
        <v>0</v>
      </c>
      <c r="C32" s="87">
        <v>980139.75</v>
      </c>
      <c r="D32" s="87">
        <v>0</v>
      </c>
      <c r="E32" s="86">
        <v>0</v>
      </c>
      <c r="F32" s="86">
        <v>0</v>
      </c>
      <c r="G32" s="86">
        <v>0</v>
      </c>
      <c r="H32" s="86">
        <v>980139.75</v>
      </c>
      <c r="I32" s="87">
        <v>980139.75</v>
      </c>
    </row>
    <row r="33" spans="1:9" x14ac:dyDescent="0.25">
      <c r="A33" s="82" t="s">
        <v>87</v>
      </c>
      <c r="B33" s="87">
        <v>0</v>
      </c>
      <c r="C33" s="87">
        <v>7028128.6600000001</v>
      </c>
      <c r="D33" s="87">
        <v>0</v>
      </c>
      <c r="E33" s="86">
        <v>0</v>
      </c>
      <c r="F33" s="86">
        <v>0</v>
      </c>
      <c r="G33" s="86">
        <v>0</v>
      </c>
      <c r="H33" s="86">
        <v>7028128.6600000001</v>
      </c>
      <c r="I33" s="87">
        <v>7028128.6600000001</v>
      </c>
    </row>
    <row r="34" spans="1:9" x14ac:dyDescent="0.25">
      <c r="A34" s="88" t="s">
        <v>88</v>
      </c>
      <c r="B34" s="87">
        <v>0</v>
      </c>
      <c r="C34" s="87">
        <v>22086223.489999998</v>
      </c>
      <c r="D34" s="87">
        <v>0</v>
      </c>
      <c r="E34" s="86">
        <v>0</v>
      </c>
      <c r="F34" s="86">
        <v>0</v>
      </c>
      <c r="G34" s="86">
        <v>0</v>
      </c>
      <c r="H34" s="86">
        <v>22086223.489999998</v>
      </c>
      <c r="I34" s="87">
        <v>22086223.489999998</v>
      </c>
    </row>
    <row r="35" spans="1:9" x14ac:dyDescent="0.25">
      <c r="A35" s="93" t="s">
        <v>89</v>
      </c>
      <c r="B35" s="92">
        <v>43255342.549999997</v>
      </c>
      <c r="C35" s="92">
        <v>35692207.049999997</v>
      </c>
      <c r="D35" s="92">
        <v>0</v>
      </c>
      <c r="E35" s="91">
        <v>0</v>
      </c>
      <c r="F35" s="91">
        <v>0</v>
      </c>
      <c r="G35" s="91">
        <v>43255342.549999997</v>
      </c>
      <c r="H35" s="91">
        <v>35692207.049999997</v>
      </c>
      <c r="I35" s="92">
        <v>78947549.599999994</v>
      </c>
    </row>
    <row r="36" spans="1:9" ht="15.75" thickBot="1" x14ac:dyDescent="0.3">
      <c r="A36" s="94" t="s">
        <v>90</v>
      </c>
      <c r="B36" s="95">
        <v>2397513910.3800001</v>
      </c>
      <c r="C36" s="95">
        <v>900596450.02999902</v>
      </c>
      <c r="D36" s="95">
        <v>0</v>
      </c>
      <c r="E36" s="96">
        <v>0</v>
      </c>
      <c r="F36" s="96">
        <v>0</v>
      </c>
      <c r="G36" s="96">
        <v>2397513910.3800001</v>
      </c>
      <c r="H36" s="96">
        <v>900596450.02999902</v>
      </c>
      <c r="I36" s="95">
        <v>3298110360.4099998</v>
      </c>
    </row>
    <row r="37" spans="1:9" ht="8.25" customHeight="1" thickTop="1" x14ac:dyDescent="0.25">
      <c r="A37" s="97"/>
      <c r="B37" s="83"/>
      <c r="C37" s="83"/>
      <c r="D37" s="83"/>
      <c r="E37"/>
      <c r="F37"/>
      <c r="G37"/>
      <c r="H37"/>
      <c r="I37" s="83"/>
    </row>
    <row r="38" spans="1:9" x14ac:dyDescent="0.25">
      <c r="A38" s="98" t="s">
        <v>91</v>
      </c>
      <c r="B38" s="83"/>
      <c r="C38" s="83"/>
      <c r="D38" s="83"/>
      <c r="E38"/>
      <c r="F38"/>
      <c r="G38"/>
      <c r="H38"/>
      <c r="I38" s="83"/>
    </row>
    <row r="39" spans="1:9" x14ac:dyDescent="0.25">
      <c r="A39" s="84" t="s">
        <v>92</v>
      </c>
      <c r="B39" s="83"/>
      <c r="C39" s="83"/>
      <c r="D39" s="83"/>
      <c r="E39"/>
      <c r="F39"/>
      <c r="G39"/>
      <c r="H39"/>
      <c r="I39" s="83"/>
    </row>
    <row r="40" spans="1:9" x14ac:dyDescent="0.25">
      <c r="A40" s="82" t="s">
        <v>93</v>
      </c>
      <c r="B40" s="87">
        <v>82442256.949999899</v>
      </c>
      <c r="C40" s="87">
        <v>0</v>
      </c>
      <c r="D40" s="87">
        <v>0</v>
      </c>
      <c r="E40" s="86">
        <v>0</v>
      </c>
      <c r="F40" s="86">
        <v>0</v>
      </c>
      <c r="G40" s="86">
        <v>82442256.949999899</v>
      </c>
      <c r="H40" s="86">
        <v>0</v>
      </c>
      <c r="I40" s="87">
        <v>82442256.949999899</v>
      </c>
    </row>
    <row r="41" spans="1:9" x14ac:dyDescent="0.25">
      <c r="A41" s="88" t="s">
        <v>94</v>
      </c>
      <c r="B41" s="87">
        <v>158920164.65000001</v>
      </c>
      <c r="C41" s="87">
        <v>0</v>
      </c>
      <c r="D41" s="87">
        <v>0</v>
      </c>
      <c r="E41" s="86">
        <v>0</v>
      </c>
      <c r="F41" s="86">
        <v>0</v>
      </c>
      <c r="G41" s="86">
        <v>158920164.65000001</v>
      </c>
      <c r="H41" s="86">
        <v>0</v>
      </c>
      <c r="I41" s="87">
        <v>158920164.65000001</v>
      </c>
    </row>
    <row r="42" spans="1:9" x14ac:dyDescent="0.25">
      <c r="A42" s="82" t="s">
        <v>95</v>
      </c>
      <c r="B42" s="92">
        <v>241362421.59999999</v>
      </c>
      <c r="C42" s="92">
        <v>0</v>
      </c>
      <c r="D42" s="92">
        <v>0</v>
      </c>
      <c r="E42" s="91">
        <v>0</v>
      </c>
      <c r="F42" s="91">
        <v>0</v>
      </c>
      <c r="G42" s="91">
        <v>241362421.59999999</v>
      </c>
      <c r="H42" s="91">
        <v>0</v>
      </c>
      <c r="I42" s="92">
        <v>241362421.59999999</v>
      </c>
    </row>
    <row r="43" spans="1:9" x14ac:dyDescent="0.25">
      <c r="A43" s="84" t="s">
        <v>96</v>
      </c>
      <c r="B43" s="83"/>
      <c r="C43" s="83"/>
      <c r="D43" s="83"/>
      <c r="E43"/>
      <c r="F43"/>
      <c r="G43"/>
      <c r="H43"/>
      <c r="I43" s="83"/>
    </row>
    <row r="44" spans="1:9" x14ac:dyDescent="0.25">
      <c r="A44" s="82" t="s">
        <v>97</v>
      </c>
      <c r="B44" s="87">
        <v>538284115.20999897</v>
      </c>
      <c r="C44" s="87">
        <v>0</v>
      </c>
      <c r="D44" s="87">
        <v>0</v>
      </c>
      <c r="E44" s="86">
        <v>0</v>
      </c>
      <c r="F44" s="86">
        <v>0</v>
      </c>
      <c r="G44" s="86">
        <v>538284115.20999897</v>
      </c>
      <c r="H44" s="86">
        <v>0</v>
      </c>
      <c r="I44" s="87">
        <v>538284115.20999897</v>
      </c>
    </row>
    <row r="45" spans="1:9" x14ac:dyDescent="0.25">
      <c r="A45" s="82" t="s">
        <v>98</v>
      </c>
      <c r="B45" s="87">
        <v>9109842.8799999896</v>
      </c>
      <c r="C45" s="87">
        <v>0</v>
      </c>
      <c r="D45" s="87">
        <v>0</v>
      </c>
      <c r="E45" s="86">
        <v>0</v>
      </c>
      <c r="F45" s="86">
        <v>0</v>
      </c>
      <c r="G45" s="86">
        <v>9109842.8799999896</v>
      </c>
      <c r="H45" s="86">
        <v>0</v>
      </c>
      <c r="I45" s="87">
        <v>9109842.8799999896</v>
      </c>
    </row>
    <row r="46" spans="1:9" x14ac:dyDescent="0.25">
      <c r="A46" s="82" t="s">
        <v>99</v>
      </c>
      <c r="B46" s="87">
        <v>0</v>
      </c>
      <c r="C46" s="87">
        <v>338317668.11000001</v>
      </c>
      <c r="D46" s="87">
        <v>0</v>
      </c>
      <c r="E46" s="86">
        <v>0</v>
      </c>
      <c r="F46" s="86">
        <v>0</v>
      </c>
      <c r="G46" s="86">
        <v>0</v>
      </c>
      <c r="H46" s="86">
        <v>338317668.11000001</v>
      </c>
      <c r="I46" s="87">
        <v>338317668.11000001</v>
      </c>
    </row>
    <row r="47" spans="1:9" x14ac:dyDescent="0.25">
      <c r="A47" s="82" t="s">
        <v>100</v>
      </c>
      <c r="B47" s="87">
        <v>0</v>
      </c>
      <c r="C47" s="87">
        <v>60594.17</v>
      </c>
      <c r="D47" s="87">
        <v>0</v>
      </c>
      <c r="E47" s="86">
        <v>0</v>
      </c>
      <c r="F47" s="86">
        <v>0</v>
      </c>
      <c r="G47" s="86">
        <v>0</v>
      </c>
      <c r="H47" s="86">
        <v>60594.17</v>
      </c>
      <c r="I47" s="87">
        <v>60594.17</v>
      </c>
    </row>
    <row r="48" spans="1:9" x14ac:dyDescent="0.25">
      <c r="A48" s="82" t="s">
        <v>101</v>
      </c>
      <c r="B48" s="87">
        <v>0</v>
      </c>
      <c r="C48" s="87">
        <v>-3645437.7499999902</v>
      </c>
      <c r="D48" s="87">
        <v>0</v>
      </c>
      <c r="E48" s="86">
        <v>0</v>
      </c>
      <c r="F48" s="86">
        <v>0</v>
      </c>
      <c r="G48" s="86">
        <v>0</v>
      </c>
      <c r="H48" s="86">
        <v>-3645437.7499999902</v>
      </c>
      <c r="I48" s="87">
        <v>-3645437.7499999902</v>
      </c>
    </row>
    <row r="49" spans="1:9" x14ac:dyDescent="0.25">
      <c r="A49" s="82" t="s">
        <v>102</v>
      </c>
      <c r="B49" s="87">
        <v>0</v>
      </c>
      <c r="C49" s="87">
        <v>34323236.100000001</v>
      </c>
      <c r="D49" s="87">
        <v>0</v>
      </c>
      <c r="E49" s="86">
        <v>0</v>
      </c>
      <c r="F49" s="86">
        <v>0</v>
      </c>
      <c r="G49" s="86">
        <v>0</v>
      </c>
      <c r="H49" s="86">
        <v>34323236.100000001</v>
      </c>
      <c r="I49" s="87">
        <v>34323236.100000001</v>
      </c>
    </row>
    <row r="50" spans="1:9" x14ac:dyDescent="0.25">
      <c r="A50" s="88" t="s">
        <v>103</v>
      </c>
      <c r="B50" s="87">
        <v>0</v>
      </c>
      <c r="C50" s="87">
        <v>-30267964.890000001</v>
      </c>
      <c r="D50" s="87">
        <v>0</v>
      </c>
      <c r="E50" s="86">
        <v>0</v>
      </c>
      <c r="F50" s="86">
        <v>0</v>
      </c>
      <c r="G50" s="86">
        <v>0</v>
      </c>
      <c r="H50" s="86">
        <v>-30267964.890000001</v>
      </c>
      <c r="I50" s="87">
        <v>-30267964.890000001</v>
      </c>
    </row>
    <row r="51" spans="1:9" x14ac:dyDescent="0.25">
      <c r="A51" s="82" t="s">
        <v>104</v>
      </c>
      <c r="B51" s="92">
        <v>547393958.08999896</v>
      </c>
      <c r="C51" s="92">
        <v>338788095.74000001</v>
      </c>
      <c r="D51" s="92">
        <v>0</v>
      </c>
      <c r="E51" s="91">
        <v>0</v>
      </c>
      <c r="F51" s="91">
        <v>0</v>
      </c>
      <c r="G51" s="91">
        <v>547393958.08999896</v>
      </c>
      <c r="H51" s="91">
        <v>338788095.74000001</v>
      </c>
      <c r="I51" s="92">
        <v>886182053.82999897</v>
      </c>
    </row>
    <row r="52" spans="1:9" x14ac:dyDescent="0.25">
      <c r="A52" s="84" t="s">
        <v>105</v>
      </c>
      <c r="B52" s="83"/>
      <c r="C52" s="83"/>
      <c r="D52" s="83"/>
      <c r="E52"/>
      <c r="F52"/>
      <c r="G52"/>
      <c r="H52"/>
      <c r="I52" s="83"/>
    </row>
    <row r="53" spans="1:9" x14ac:dyDescent="0.25">
      <c r="A53" s="88" t="s">
        <v>106</v>
      </c>
      <c r="B53" s="87">
        <v>112505001.28999899</v>
      </c>
      <c r="C53" s="87">
        <v>0</v>
      </c>
      <c r="D53" s="87">
        <v>0</v>
      </c>
      <c r="E53" s="86">
        <v>0</v>
      </c>
      <c r="F53" s="86">
        <v>0</v>
      </c>
      <c r="G53" s="86">
        <v>112505001.28999899</v>
      </c>
      <c r="H53" s="86">
        <v>0</v>
      </c>
      <c r="I53" s="87">
        <v>112505001.28999899</v>
      </c>
    </row>
    <row r="54" spans="1:9" x14ac:dyDescent="0.25">
      <c r="A54" s="82" t="s">
        <v>107</v>
      </c>
      <c r="B54" s="92">
        <v>112505001.28999899</v>
      </c>
      <c r="C54" s="92">
        <v>0</v>
      </c>
      <c r="D54" s="92">
        <v>0</v>
      </c>
      <c r="E54" s="91">
        <v>0</v>
      </c>
      <c r="F54" s="91">
        <v>0</v>
      </c>
      <c r="G54" s="91">
        <v>112505001.28999899</v>
      </c>
      <c r="H54" s="91">
        <v>0</v>
      </c>
      <c r="I54" s="92">
        <v>112505001.28999899</v>
      </c>
    </row>
    <row r="55" spans="1:9" x14ac:dyDescent="0.25">
      <c r="A55" s="84" t="s">
        <v>108</v>
      </c>
      <c r="B55" s="83"/>
      <c r="C55" s="83"/>
      <c r="D55" s="83"/>
      <c r="E55"/>
      <c r="F55"/>
      <c r="G55"/>
      <c r="H55"/>
      <c r="I55" s="83"/>
    </row>
    <row r="56" spans="1:9" x14ac:dyDescent="0.25">
      <c r="A56" s="82" t="s">
        <v>109</v>
      </c>
      <c r="B56" s="87">
        <v>-73220858.980000004</v>
      </c>
      <c r="C56" s="87">
        <v>0</v>
      </c>
      <c r="D56" s="87">
        <v>0</v>
      </c>
      <c r="E56" s="86">
        <v>0</v>
      </c>
      <c r="F56" s="86">
        <v>0</v>
      </c>
      <c r="G56" s="86">
        <v>-73220858.980000004</v>
      </c>
      <c r="H56" s="86">
        <v>0</v>
      </c>
      <c r="I56" s="87">
        <v>-73220858.980000004</v>
      </c>
    </row>
    <row r="57" spans="1:9" x14ac:dyDescent="0.25">
      <c r="A57" s="93" t="s">
        <v>110</v>
      </c>
      <c r="B57" s="99">
        <v>-73220858.980000004</v>
      </c>
      <c r="C57" s="99">
        <v>0</v>
      </c>
      <c r="D57" s="99">
        <v>0</v>
      </c>
      <c r="E57" s="86">
        <v>0</v>
      </c>
      <c r="F57" s="86">
        <v>0</v>
      </c>
      <c r="G57" s="86">
        <v>-73220858.980000004</v>
      </c>
      <c r="H57" s="86">
        <v>0</v>
      </c>
      <c r="I57" s="99">
        <v>-73220858.980000004</v>
      </c>
    </row>
    <row r="58" spans="1:9" x14ac:dyDescent="0.25">
      <c r="A58" s="98" t="s">
        <v>111</v>
      </c>
      <c r="B58" s="100">
        <v>828040522</v>
      </c>
      <c r="C58" s="100">
        <v>338788095.74000001</v>
      </c>
      <c r="D58" s="100">
        <v>0</v>
      </c>
      <c r="E58" s="96">
        <v>0</v>
      </c>
      <c r="F58" s="96">
        <v>0</v>
      </c>
      <c r="G58" s="96">
        <v>828040522</v>
      </c>
      <c r="H58" s="96">
        <v>338788095.74000001</v>
      </c>
      <c r="I58" s="100">
        <v>1166828617.73999</v>
      </c>
    </row>
    <row r="59" spans="1:9" ht="5.25" customHeight="1" x14ac:dyDescent="0.25">
      <c r="A59" s="97"/>
      <c r="B59" s="101"/>
      <c r="C59" s="101"/>
      <c r="D59" s="101"/>
      <c r="E59" s="102"/>
      <c r="F59" s="102"/>
      <c r="G59" s="102"/>
      <c r="H59" s="102"/>
      <c r="I59" s="101"/>
    </row>
    <row r="60" spans="1:9" ht="13.5" customHeight="1" thickBot="1" x14ac:dyDescent="0.3">
      <c r="A60" s="94" t="s">
        <v>112</v>
      </c>
      <c r="B60" s="95">
        <v>1569473388.3799901</v>
      </c>
      <c r="C60" s="95">
        <v>561808354.28999996</v>
      </c>
      <c r="D60" s="95">
        <v>0</v>
      </c>
      <c r="E60" s="103">
        <v>0</v>
      </c>
      <c r="F60" s="103">
        <v>0</v>
      </c>
      <c r="G60" s="103">
        <v>1569473388.3799901</v>
      </c>
      <c r="H60" s="103">
        <v>561808354.28999996</v>
      </c>
      <c r="I60" s="95">
        <v>2131281742.6699901</v>
      </c>
    </row>
    <row r="61" spans="1:9" ht="15.75" thickTop="1" x14ac:dyDescent="0.25">
      <c r="A61" s="97"/>
      <c r="B61" s="83"/>
      <c r="C61" s="83"/>
      <c r="D61" s="83"/>
      <c r="E61"/>
      <c r="F61"/>
      <c r="G61"/>
      <c r="H61"/>
      <c r="I61" s="83"/>
    </row>
    <row r="62" spans="1:9" x14ac:dyDescent="0.25">
      <c r="A62" s="98" t="s">
        <v>113</v>
      </c>
      <c r="B62" s="83"/>
      <c r="C62" s="83"/>
      <c r="D62" s="83"/>
      <c r="E62"/>
      <c r="F62"/>
      <c r="G62"/>
      <c r="H62"/>
      <c r="I62" s="83"/>
    </row>
    <row r="63" spans="1:9" x14ac:dyDescent="0.25">
      <c r="A63" s="82" t="s">
        <v>114</v>
      </c>
      <c r="B63" s="83"/>
      <c r="C63" s="83"/>
      <c r="D63" s="83"/>
      <c r="E63"/>
      <c r="F63"/>
      <c r="G63"/>
      <c r="H63"/>
      <c r="I63" s="83"/>
    </row>
    <row r="64" spans="1:9" x14ac:dyDescent="0.25">
      <c r="A64" s="84" t="s">
        <v>115</v>
      </c>
      <c r="B64" s="83"/>
      <c r="C64" s="83"/>
      <c r="D64" s="83"/>
      <c r="E64"/>
      <c r="F64"/>
      <c r="G64"/>
      <c r="H64"/>
      <c r="I64" s="83"/>
    </row>
    <row r="65" spans="1:9" x14ac:dyDescent="0.25">
      <c r="A65" s="82" t="s">
        <v>116</v>
      </c>
      <c r="B65" s="87">
        <v>2046451.68</v>
      </c>
      <c r="C65" s="87">
        <v>0</v>
      </c>
      <c r="D65" s="87">
        <v>0</v>
      </c>
      <c r="E65" s="86">
        <v>0</v>
      </c>
      <c r="F65" s="86">
        <v>0</v>
      </c>
      <c r="G65" s="86">
        <v>2046451.68</v>
      </c>
      <c r="H65" s="86">
        <v>0</v>
      </c>
      <c r="I65" s="87">
        <v>2046451.68</v>
      </c>
    </row>
    <row r="66" spans="1:9" x14ac:dyDescent="0.25">
      <c r="A66" s="82" t="s">
        <v>117</v>
      </c>
      <c r="B66" s="87">
        <v>9187508.4399999902</v>
      </c>
      <c r="C66" s="87">
        <v>0</v>
      </c>
      <c r="D66" s="87">
        <v>0</v>
      </c>
      <c r="E66" s="86">
        <v>0</v>
      </c>
      <c r="F66" s="86">
        <v>0</v>
      </c>
      <c r="G66" s="86">
        <v>9187508.4399999902</v>
      </c>
      <c r="H66" s="86">
        <v>0</v>
      </c>
      <c r="I66" s="87">
        <v>9187508.4399999902</v>
      </c>
    </row>
    <row r="67" spans="1:9" x14ac:dyDescent="0.25">
      <c r="A67" s="82" t="s">
        <v>118</v>
      </c>
      <c r="B67" s="87">
        <v>2881127.21999999</v>
      </c>
      <c r="C67" s="87">
        <v>0</v>
      </c>
      <c r="D67" s="87">
        <v>0</v>
      </c>
      <c r="E67" s="86">
        <v>0</v>
      </c>
      <c r="F67" s="86">
        <v>0</v>
      </c>
      <c r="G67" s="86">
        <v>2881127.21999999</v>
      </c>
      <c r="H67" s="86">
        <v>0</v>
      </c>
      <c r="I67" s="87">
        <v>2881127.21999999</v>
      </c>
    </row>
    <row r="68" spans="1:9" x14ac:dyDescent="0.25">
      <c r="A68" s="82" t="s">
        <v>119</v>
      </c>
      <c r="B68" s="87">
        <v>7781569.6200000001</v>
      </c>
      <c r="C68" s="87">
        <v>0</v>
      </c>
      <c r="D68" s="87">
        <v>0</v>
      </c>
      <c r="E68" s="86">
        <v>0</v>
      </c>
      <c r="F68" s="86">
        <v>0</v>
      </c>
      <c r="G68" s="86">
        <v>7781569.6200000001</v>
      </c>
      <c r="H68" s="86">
        <v>0</v>
      </c>
      <c r="I68" s="87">
        <v>7781569.6200000001</v>
      </c>
    </row>
    <row r="69" spans="1:9" x14ac:dyDescent="0.25">
      <c r="A69" s="82" t="s">
        <v>120</v>
      </c>
      <c r="B69" s="87">
        <v>77001.909999999902</v>
      </c>
      <c r="C69" s="87">
        <v>0</v>
      </c>
      <c r="D69" s="87">
        <v>0</v>
      </c>
      <c r="E69" s="86">
        <v>0</v>
      </c>
      <c r="F69" s="86">
        <v>0</v>
      </c>
      <c r="G69" s="86">
        <v>77001.909999999902</v>
      </c>
      <c r="H69" s="86">
        <v>0</v>
      </c>
      <c r="I69" s="87">
        <v>77001.909999999902</v>
      </c>
    </row>
    <row r="70" spans="1:9" x14ac:dyDescent="0.25">
      <c r="A70" s="82" t="s">
        <v>121</v>
      </c>
      <c r="B70" s="87">
        <v>1897672.45</v>
      </c>
      <c r="C70" s="87">
        <v>0</v>
      </c>
      <c r="D70" s="87">
        <v>0</v>
      </c>
      <c r="E70" s="86">
        <v>0</v>
      </c>
      <c r="F70" s="86">
        <v>0</v>
      </c>
      <c r="G70" s="86">
        <v>1897672.45</v>
      </c>
      <c r="H70" s="86">
        <v>0</v>
      </c>
      <c r="I70" s="87">
        <v>1897672.45</v>
      </c>
    </row>
    <row r="71" spans="1:9" x14ac:dyDescent="0.25">
      <c r="A71" s="82" t="s">
        <v>122</v>
      </c>
      <c r="B71" s="87">
        <v>2871054.43</v>
      </c>
      <c r="C71" s="87">
        <v>0</v>
      </c>
      <c r="D71" s="87">
        <v>0</v>
      </c>
      <c r="E71" s="86">
        <v>0</v>
      </c>
      <c r="F71" s="86">
        <v>0</v>
      </c>
      <c r="G71" s="86">
        <v>2871054.43</v>
      </c>
      <c r="H71" s="86">
        <v>0</v>
      </c>
      <c r="I71" s="87">
        <v>2871054.43</v>
      </c>
    </row>
    <row r="72" spans="1:9" x14ac:dyDescent="0.25">
      <c r="A72" s="82" t="s">
        <v>123</v>
      </c>
      <c r="B72" s="87">
        <v>15944719.029999999</v>
      </c>
      <c r="C72" s="87">
        <v>0</v>
      </c>
      <c r="D72" s="87">
        <v>0</v>
      </c>
      <c r="E72" s="86">
        <v>0</v>
      </c>
      <c r="F72" s="86">
        <v>0</v>
      </c>
      <c r="G72" s="86">
        <v>15944719.029999999</v>
      </c>
      <c r="H72" s="86">
        <v>0</v>
      </c>
      <c r="I72" s="87">
        <v>15944719.029999999</v>
      </c>
    </row>
    <row r="73" spans="1:9" x14ac:dyDescent="0.25">
      <c r="A73" s="82" t="s">
        <v>124</v>
      </c>
      <c r="B73" s="87">
        <v>7295762.4299999904</v>
      </c>
      <c r="C73" s="87">
        <v>0</v>
      </c>
      <c r="D73" s="87">
        <v>0</v>
      </c>
      <c r="E73" s="86">
        <v>0</v>
      </c>
      <c r="F73" s="86">
        <v>0</v>
      </c>
      <c r="G73" s="86">
        <v>7295762.4299999904</v>
      </c>
      <c r="H73" s="86">
        <v>0</v>
      </c>
      <c r="I73" s="87">
        <v>7295762.4299999904</v>
      </c>
    </row>
    <row r="74" spans="1:9" x14ac:dyDescent="0.25">
      <c r="A74" s="82" t="s">
        <v>125</v>
      </c>
      <c r="B74" s="87">
        <v>2509991.4299999899</v>
      </c>
      <c r="C74" s="87">
        <v>0</v>
      </c>
      <c r="D74" s="87">
        <v>0</v>
      </c>
      <c r="E74" s="86">
        <v>0</v>
      </c>
      <c r="F74" s="86">
        <v>0</v>
      </c>
      <c r="G74" s="86">
        <v>2509991.4299999899</v>
      </c>
      <c r="H74" s="86">
        <v>0</v>
      </c>
      <c r="I74" s="87">
        <v>2509991.4299999899</v>
      </c>
    </row>
    <row r="75" spans="1:9" x14ac:dyDescent="0.25">
      <c r="A75" s="82" t="s">
        <v>126</v>
      </c>
      <c r="B75" s="87">
        <v>1738427.9</v>
      </c>
      <c r="C75" s="87">
        <v>0</v>
      </c>
      <c r="D75" s="87">
        <v>0</v>
      </c>
      <c r="E75" s="86">
        <v>0</v>
      </c>
      <c r="F75" s="86">
        <v>0</v>
      </c>
      <c r="G75" s="86">
        <v>1738427.9</v>
      </c>
      <c r="H75" s="86">
        <v>0</v>
      </c>
      <c r="I75" s="87">
        <v>1738427.9</v>
      </c>
    </row>
    <row r="76" spans="1:9" x14ac:dyDescent="0.25">
      <c r="A76" s="82" t="s">
        <v>127</v>
      </c>
      <c r="B76" s="87">
        <v>0</v>
      </c>
      <c r="C76" s="87">
        <v>0</v>
      </c>
      <c r="D76" s="87">
        <v>0</v>
      </c>
      <c r="E76" s="86">
        <v>0</v>
      </c>
      <c r="F76" s="86">
        <v>0</v>
      </c>
      <c r="G76" s="86">
        <v>0</v>
      </c>
      <c r="H76" s="86">
        <v>0</v>
      </c>
      <c r="I76" s="87">
        <v>0</v>
      </c>
    </row>
    <row r="77" spans="1:9" x14ac:dyDescent="0.25">
      <c r="A77" s="82" t="s">
        <v>128</v>
      </c>
      <c r="B77" s="87">
        <v>3295926.38</v>
      </c>
      <c r="C77" s="87">
        <v>0</v>
      </c>
      <c r="D77" s="87">
        <v>0</v>
      </c>
      <c r="E77" s="86">
        <v>0</v>
      </c>
      <c r="F77" s="86">
        <v>0</v>
      </c>
      <c r="G77" s="86">
        <v>3295926.38</v>
      </c>
      <c r="H77" s="86">
        <v>0</v>
      </c>
      <c r="I77" s="87">
        <v>3295926.38</v>
      </c>
    </row>
    <row r="78" spans="1:9" x14ac:dyDescent="0.25">
      <c r="A78" s="82" t="s">
        <v>129</v>
      </c>
      <c r="B78" s="87">
        <v>297643.51</v>
      </c>
      <c r="C78" s="87">
        <v>0</v>
      </c>
      <c r="D78" s="87">
        <v>0</v>
      </c>
      <c r="E78" s="86">
        <v>0</v>
      </c>
      <c r="F78" s="86">
        <v>0</v>
      </c>
      <c r="G78" s="86">
        <v>297643.51</v>
      </c>
      <c r="H78" s="86">
        <v>0</v>
      </c>
      <c r="I78" s="87">
        <v>297643.51</v>
      </c>
    </row>
    <row r="79" spans="1:9" x14ac:dyDescent="0.25">
      <c r="A79" s="82" t="s">
        <v>130</v>
      </c>
      <c r="B79" s="87">
        <v>2631189.54</v>
      </c>
      <c r="C79" s="87">
        <v>0</v>
      </c>
      <c r="D79" s="87">
        <v>0</v>
      </c>
      <c r="E79" s="86">
        <v>0</v>
      </c>
      <c r="F79" s="86">
        <v>0</v>
      </c>
      <c r="G79" s="86">
        <v>2631189.54</v>
      </c>
      <c r="H79" s="86">
        <v>0</v>
      </c>
      <c r="I79" s="87">
        <v>2631189.54</v>
      </c>
    </row>
    <row r="80" spans="1:9" x14ac:dyDescent="0.25">
      <c r="A80" s="82" t="s">
        <v>131</v>
      </c>
      <c r="B80" s="87">
        <v>0</v>
      </c>
      <c r="C80" s="87">
        <v>0</v>
      </c>
      <c r="D80" s="87">
        <v>0</v>
      </c>
      <c r="E80" s="86">
        <v>0</v>
      </c>
      <c r="F80" s="86">
        <v>0</v>
      </c>
      <c r="G80" s="86">
        <v>0</v>
      </c>
      <c r="H80" s="86">
        <v>0</v>
      </c>
      <c r="I80" s="87">
        <v>0</v>
      </c>
    </row>
    <row r="81" spans="1:9" x14ac:dyDescent="0.25">
      <c r="A81" s="82" t="s">
        <v>132</v>
      </c>
      <c r="B81" s="87">
        <v>1768.89</v>
      </c>
      <c r="C81" s="87">
        <v>0</v>
      </c>
      <c r="D81" s="87">
        <v>0</v>
      </c>
      <c r="E81" s="86">
        <v>0</v>
      </c>
      <c r="F81" s="86">
        <v>0</v>
      </c>
      <c r="G81" s="86">
        <v>1768.89</v>
      </c>
      <c r="H81" s="86">
        <v>0</v>
      </c>
      <c r="I81" s="87">
        <v>1768.89</v>
      </c>
    </row>
    <row r="82" spans="1:9" x14ac:dyDescent="0.25">
      <c r="A82" s="82" t="s">
        <v>133</v>
      </c>
      <c r="B82" s="87">
        <v>440622.41</v>
      </c>
      <c r="C82" s="87">
        <v>0</v>
      </c>
      <c r="D82" s="87">
        <v>0</v>
      </c>
      <c r="E82" s="86">
        <v>0</v>
      </c>
      <c r="F82" s="86">
        <v>0</v>
      </c>
      <c r="G82" s="86">
        <v>440622.41</v>
      </c>
      <c r="H82" s="86">
        <v>0</v>
      </c>
      <c r="I82" s="87">
        <v>440622.41</v>
      </c>
    </row>
    <row r="83" spans="1:9" x14ac:dyDescent="0.25">
      <c r="A83" s="82" t="s">
        <v>134</v>
      </c>
      <c r="B83" s="87">
        <v>651681.28000000003</v>
      </c>
      <c r="C83" s="87">
        <v>0</v>
      </c>
      <c r="D83" s="87">
        <v>0</v>
      </c>
      <c r="E83" s="86">
        <v>0</v>
      </c>
      <c r="F83" s="86">
        <v>0</v>
      </c>
      <c r="G83" s="86">
        <v>651681.28000000003</v>
      </c>
      <c r="H83" s="86">
        <v>0</v>
      </c>
      <c r="I83" s="87">
        <v>651681.28000000003</v>
      </c>
    </row>
    <row r="84" spans="1:9" x14ac:dyDescent="0.25">
      <c r="A84" s="82" t="s">
        <v>135</v>
      </c>
      <c r="B84" s="87">
        <v>2368739.15</v>
      </c>
      <c r="C84" s="87">
        <v>0</v>
      </c>
      <c r="D84" s="87">
        <v>0</v>
      </c>
      <c r="E84" s="86">
        <v>0</v>
      </c>
      <c r="F84" s="86">
        <v>0</v>
      </c>
      <c r="G84" s="86">
        <v>2368739.15</v>
      </c>
      <c r="H84" s="86">
        <v>0</v>
      </c>
      <c r="I84" s="87">
        <v>2368739.15</v>
      </c>
    </row>
    <row r="85" spans="1:9" x14ac:dyDescent="0.25">
      <c r="A85" s="82" t="s">
        <v>136</v>
      </c>
      <c r="B85" s="87">
        <v>3377444.3699999899</v>
      </c>
      <c r="C85" s="87">
        <v>0</v>
      </c>
      <c r="D85" s="87">
        <v>0</v>
      </c>
      <c r="E85" s="86">
        <v>0</v>
      </c>
      <c r="F85" s="86">
        <v>0</v>
      </c>
      <c r="G85" s="86">
        <v>3377444.3699999899</v>
      </c>
      <c r="H85" s="86">
        <v>0</v>
      </c>
      <c r="I85" s="87">
        <v>3377444.3699999899</v>
      </c>
    </row>
    <row r="86" spans="1:9" x14ac:dyDescent="0.25">
      <c r="A86" s="82" t="s">
        <v>137</v>
      </c>
      <c r="B86" s="87">
        <v>3200500.88</v>
      </c>
      <c r="C86" s="87">
        <v>0</v>
      </c>
      <c r="D86" s="87">
        <v>0</v>
      </c>
      <c r="E86" s="86">
        <v>0</v>
      </c>
      <c r="F86" s="86">
        <v>0</v>
      </c>
      <c r="G86" s="86">
        <v>3200500.88</v>
      </c>
      <c r="H86" s="86">
        <v>0</v>
      </c>
      <c r="I86" s="87">
        <v>3200500.88</v>
      </c>
    </row>
    <row r="87" spans="1:9" x14ac:dyDescent="0.25">
      <c r="A87" s="82" t="s">
        <v>138</v>
      </c>
      <c r="B87" s="87">
        <v>10984299.07</v>
      </c>
      <c r="C87" s="87">
        <v>0</v>
      </c>
      <c r="D87" s="87">
        <v>0</v>
      </c>
      <c r="E87" s="86">
        <v>0</v>
      </c>
      <c r="F87" s="86">
        <v>0</v>
      </c>
      <c r="G87" s="86">
        <v>10984299.07</v>
      </c>
      <c r="H87" s="86">
        <v>0</v>
      </c>
      <c r="I87" s="87">
        <v>10984299.07</v>
      </c>
    </row>
    <row r="88" spans="1:9" x14ac:dyDescent="0.25">
      <c r="A88" s="82" t="s">
        <v>139</v>
      </c>
      <c r="B88" s="87">
        <v>4237121.66</v>
      </c>
      <c r="C88" s="87">
        <v>0</v>
      </c>
      <c r="D88" s="87">
        <v>0</v>
      </c>
      <c r="E88" s="86">
        <v>0</v>
      </c>
      <c r="F88" s="86">
        <v>0</v>
      </c>
      <c r="G88" s="86">
        <v>4237121.66</v>
      </c>
      <c r="H88" s="86">
        <v>0</v>
      </c>
      <c r="I88" s="87">
        <v>4237121.66</v>
      </c>
    </row>
    <row r="89" spans="1:9" x14ac:dyDescent="0.25">
      <c r="A89" s="82" t="s">
        <v>140</v>
      </c>
      <c r="B89" s="87">
        <v>7785023.5099999998</v>
      </c>
      <c r="C89" s="87">
        <v>0</v>
      </c>
      <c r="D89" s="87">
        <v>0</v>
      </c>
      <c r="E89" s="86">
        <v>0</v>
      </c>
      <c r="F89" s="86">
        <v>0</v>
      </c>
      <c r="G89" s="86">
        <v>7785023.5099999998</v>
      </c>
      <c r="H89" s="86">
        <v>0</v>
      </c>
      <c r="I89" s="87">
        <v>7785023.5099999998</v>
      </c>
    </row>
    <row r="90" spans="1:9" x14ac:dyDescent="0.25">
      <c r="A90" s="82" t="s">
        <v>141</v>
      </c>
      <c r="B90" s="87">
        <v>619143.79</v>
      </c>
      <c r="C90" s="87">
        <v>0</v>
      </c>
      <c r="D90" s="87">
        <v>0</v>
      </c>
      <c r="E90" s="86">
        <v>0</v>
      </c>
      <c r="F90" s="86">
        <v>0</v>
      </c>
      <c r="G90" s="86">
        <v>619143.79</v>
      </c>
      <c r="H90" s="86">
        <v>0</v>
      </c>
      <c r="I90" s="87">
        <v>619143.79</v>
      </c>
    </row>
    <row r="91" spans="1:9" x14ac:dyDescent="0.25">
      <c r="A91" s="82" t="s">
        <v>142</v>
      </c>
      <c r="B91" s="87">
        <v>631706.91999999899</v>
      </c>
      <c r="C91" s="87">
        <v>0</v>
      </c>
      <c r="D91" s="87">
        <v>0</v>
      </c>
      <c r="E91" s="86">
        <v>0</v>
      </c>
      <c r="F91" s="86">
        <v>0</v>
      </c>
      <c r="G91" s="86">
        <v>631706.91999999899</v>
      </c>
      <c r="H91" s="86">
        <v>0</v>
      </c>
      <c r="I91" s="87">
        <v>631706.91999999899</v>
      </c>
    </row>
    <row r="92" spans="1:9" x14ac:dyDescent="0.25">
      <c r="A92" s="82" t="s">
        <v>143</v>
      </c>
      <c r="B92" s="87">
        <v>27404886.16</v>
      </c>
      <c r="C92" s="87">
        <v>0</v>
      </c>
      <c r="D92" s="87">
        <v>0</v>
      </c>
      <c r="E92" s="86">
        <v>0</v>
      </c>
      <c r="F92" s="86">
        <v>0</v>
      </c>
      <c r="G92" s="86">
        <v>27404886.16</v>
      </c>
      <c r="H92" s="86">
        <v>0</v>
      </c>
      <c r="I92" s="87">
        <v>27404886.16</v>
      </c>
    </row>
    <row r="93" spans="1:9" x14ac:dyDescent="0.25">
      <c r="A93" s="82" t="s">
        <v>144</v>
      </c>
      <c r="B93" s="87">
        <v>1202070.2</v>
      </c>
      <c r="C93" s="87">
        <v>0</v>
      </c>
      <c r="D93" s="87">
        <v>0</v>
      </c>
      <c r="E93" s="86">
        <v>0</v>
      </c>
      <c r="F93" s="86">
        <v>0</v>
      </c>
      <c r="G93" s="86">
        <v>1202070.2</v>
      </c>
      <c r="H93" s="86">
        <v>0</v>
      </c>
      <c r="I93" s="87">
        <v>1202070.2</v>
      </c>
    </row>
    <row r="94" spans="1:9" x14ac:dyDescent="0.25">
      <c r="A94" s="82" t="s">
        <v>145</v>
      </c>
      <c r="B94" s="87">
        <v>48745.27</v>
      </c>
      <c r="C94" s="87">
        <v>0</v>
      </c>
      <c r="D94" s="87">
        <v>0</v>
      </c>
      <c r="E94" s="86">
        <v>0</v>
      </c>
      <c r="F94" s="86">
        <v>0</v>
      </c>
      <c r="G94" s="86">
        <v>48745.27</v>
      </c>
      <c r="H94" s="86">
        <v>0</v>
      </c>
      <c r="I94" s="87">
        <v>48745.27</v>
      </c>
    </row>
    <row r="95" spans="1:9" x14ac:dyDescent="0.25">
      <c r="A95" s="82" t="s">
        <v>146</v>
      </c>
      <c r="B95" s="87">
        <v>0</v>
      </c>
      <c r="C95" s="87">
        <v>0</v>
      </c>
      <c r="D95" s="87">
        <v>0</v>
      </c>
      <c r="E95" s="86">
        <v>0</v>
      </c>
      <c r="F95" s="86">
        <v>0</v>
      </c>
      <c r="G95" s="86">
        <v>0</v>
      </c>
      <c r="H95" s="86">
        <v>0</v>
      </c>
      <c r="I95" s="87">
        <v>0</v>
      </c>
    </row>
    <row r="96" spans="1:9" x14ac:dyDescent="0.25">
      <c r="A96" s="82" t="s">
        <v>147</v>
      </c>
      <c r="B96" s="87">
        <v>0</v>
      </c>
      <c r="C96" s="87">
        <v>197820.799999999</v>
      </c>
      <c r="D96" s="87">
        <v>0</v>
      </c>
      <c r="E96" s="86">
        <v>0</v>
      </c>
      <c r="F96" s="86">
        <v>0</v>
      </c>
      <c r="G96" s="86">
        <v>0</v>
      </c>
      <c r="H96" s="86">
        <v>197820.799999999</v>
      </c>
      <c r="I96" s="87">
        <v>197820.799999999</v>
      </c>
    </row>
    <row r="97" spans="1:9" x14ac:dyDescent="0.25">
      <c r="A97" s="82" t="s">
        <v>148</v>
      </c>
      <c r="B97" s="87">
        <v>0</v>
      </c>
      <c r="C97" s="87">
        <v>0</v>
      </c>
      <c r="D97" s="87">
        <v>0</v>
      </c>
      <c r="E97" s="86">
        <v>0</v>
      </c>
      <c r="F97" s="86">
        <v>0</v>
      </c>
      <c r="G97" s="86">
        <v>0</v>
      </c>
      <c r="H97" s="86">
        <v>0</v>
      </c>
      <c r="I97" s="87">
        <v>0</v>
      </c>
    </row>
    <row r="98" spans="1:9" x14ac:dyDescent="0.25">
      <c r="A98" s="82" t="s">
        <v>149</v>
      </c>
      <c r="B98" s="87">
        <v>0</v>
      </c>
      <c r="C98" s="87">
        <v>0</v>
      </c>
      <c r="D98" s="87">
        <v>0</v>
      </c>
      <c r="E98" s="86">
        <v>0</v>
      </c>
      <c r="F98" s="86">
        <v>0</v>
      </c>
      <c r="G98" s="86">
        <v>0</v>
      </c>
      <c r="H98" s="86">
        <v>0</v>
      </c>
      <c r="I98" s="87">
        <v>0</v>
      </c>
    </row>
    <row r="99" spans="1:9" x14ac:dyDescent="0.25">
      <c r="A99" s="82" t="s">
        <v>150</v>
      </c>
      <c r="B99" s="87">
        <v>0</v>
      </c>
      <c r="C99" s="87">
        <v>0</v>
      </c>
      <c r="D99" s="87">
        <v>0</v>
      </c>
      <c r="E99" s="86">
        <v>0</v>
      </c>
      <c r="F99" s="86">
        <v>0</v>
      </c>
      <c r="G99" s="86">
        <v>0</v>
      </c>
      <c r="H99" s="86">
        <v>0</v>
      </c>
      <c r="I99" s="87">
        <v>0</v>
      </c>
    </row>
    <row r="100" spans="1:9" x14ac:dyDescent="0.25">
      <c r="A100" s="82" t="s">
        <v>151</v>
      </c>
      <c r="B100" s="87">
        <v>0</v>
      </c>
      <c r="C100" s="87">
        <v>389369.23</v>
      </c>
      <c r="D100" s="87">
        <v>0</v>
      </c>
      <c r="E100" s="86">
        <v>0</v>
      </c>
      <c r="F100" s="86">
        <v>0</v>
      </c>
      <c r="G100" s="86">
        <v>0</v>
      </c>
      <c r="H100" s="86">
        <v>389369.23</v>
      </c>
      <c r="I100" s="87">
        <v>389369.23</v>
      </c>
    </row>
    <row r="101" spans="1:9" x14ac:dyDescent="0.25">
      <c r="A101" s="82" t="s">
        <v>152</v>
      </c>
      <c r="B101" s="87">
        <v>0</v>
      </c>
      <c r="C101" s="87">
        <v>173656.83</v>
      </c>
      <c r="D101" s="87">
        <v>0</v>
      </c>
      <c r="E101" s="86">
        <v>0</v>
      </c>
      <c r="F101" s="86">
        <v>0</v>
      </c>
      <c r="G101" s="86">
        <v>0</v>
      </c>
      <c r="H101" s="86">
        <v>173656.83</v>
      </c>
      <c r="I101" s="87">
        <v>173656.83</v>
      </c>
    </row>
    <row r="102" spans="1:9" x14ac:dyDescent="0.25">
      <c r="A102" s="82" t="s">
        <v>153</v>
      </c>
      <c r="B102" s="87">
        <v>0</v>
      </c>
      <c r="C102" s="87">
        <v>-63098.549999999901</v>
      </c>
      <c r="D102" s="87">
        <v>0</v>
      </c>
      <c r="E102" s="86">
        <v>0</v>
      </c>
      <c r="F102" s="86">
        <v>0</v>
      </c>
      <c r="G102" s="86">
        <v>0</v>
      </c>
      <c r="H102" s="86">
        <v>-63098.549999999901</v>
      </c>
      <c r="I102" s="87">
        <v>-63098.549999999901</v>
      </c>
    </row>
    <row r="103" spans="1:9" x14ac:dyDescent="0.25">
      <c r="A103" s="82" t="s">
        <v>154</v>
      </c>
      <c r="B103" s="87">
        <v>0</v>
      </c>
      <c r="C103" s="87">
        <v>0</v>
      </c>
      <c r="D103" s="87">
        <v>0</v>
      </c>
      <c r="E103" s="86">
        <v>0</v>
      </c>
      <c r="F103" s="86">
        <v>0</v>
      </c>
      <c r="G103" s="86">
        <v>0</v>
      </c>
      <c r="H103" s="86">
        <v>0</v>
      </c>
      <c r="I103" s="87">
        <v>0</v>
      </c>
    </row>
    <row r="104" spans="1:9" x14ac:dyDescent="0.25">
      <c r="A104" s="82" t="s">
        <v>155</v>
      </c>
      <c r="B104" s="87">
        <v>0</v>
      </c>
      <c r="C104" s="87">
        <v>158179.78</v>
      </c>
      <c r="D104" s="87">
        <v>0</v>
      </c>
      <c r="E104" s="86">
        <v>0</v>
      </c>
      <c r="F104" s="86">
        <v>0</v>
      </c>
      <c r="G104" s="86">
        <v>0</v>
      </c>
      <c r="H104" s="86">
        <v>158179.78</v>
      </c>
      <c r="I104" s="87">
        <v>158179.78</v>
      </c>
    </row>
    <row r="105" spans="1:9" x14ac:dyDescent="0.25">
      <c r="A105" s="82" t="s">
        <v>156</v>
      </c>
      <c r="B105" s="87">
        <v>0</v>
      </c>
      <c r="C105" s="87">
        <v>0</v>
      </c>
      <c r="D105" s="87">
        <v>0</v>
      </c>
      <c r="E105" s="86">
        <v>0</v>
      </c>
      <c r="F105" s="86">
        <v>0</v>
      </c>
      <c r="G105" s="86">
        <v>0</v>
      </c>
      <c r="H105" s="86">
        <v>0</v>
      </c>
      <c r="I105" s="87">
        <v>0</v>
      </c>
    </row>
    <row r="106" spans="1:9" x14ac:dyDescent="0.25">
      <c r="A106" s="82" t="s">
        <v>157</v>
      </c>
      <c r="B106" s="87">
        <v>0</v>
      </c>
      <c r="C106" s="87">
        <v>9008.8199999999906</v>
      </c>
      <c r="D106" s="87">
        <v>0</v>
      </c>
      <c r="E106" s="86">
        <v>0</v>
      </c>
      <c r="F106" s="86">
        <v>0</v>
      </c>
      <c r="G106" s="86">
        <v>0</v>
      </c>
      <c r="H106" s="86">
        <v>9008.8199999999906</v>
      </c>
      <c r="I106" s="87">
        <v>9008.8199999999906</v>
      </c>
    </row>
    <row r="107" spans="1:9" x14ac:dyDescent="0.25">
      <c r="A107" s="82" t="s">
        <v>158</v>
      </c>
      <c r="B107" s="87">
        <v>0</v>
      </c>
      <c r="C107" s="87">
        <v>23590.560000000001</v>
      </c>
      <c r="D107" s="87">
        <v>0</v>
      </c>
      <c r="E107" s="86">
        <v>0</v>
      </c>
      <c r="F107" s="86">
        <v>0</v>
      </c>
      <c r="G107" s="86">
        <v>0</v>
      </c>
      <c r="H107" s="86">
        <v>23590.560000000001</v>
      </c>
      <c r="I107" s="87">
        <v>23590.560000000001</v>
      </c>
    </row>
    <row r="108" spans="1:9" x14ac:dyDescent="0.25">
      <c r="A108" s="82" t="s">
        <v>159</v>
      </c>
      <c r="B108" s="87">
        <v>0</v>
      </c>
      <c r="C108" s="87">
        <v>222528.43</v>
      </c>
      <c r="D108" s="87">
        <v>0</v>
      </c>
      <c r="E108" s="86">
        <v>0</v>
      </c>
      <c r="F108" s="86">
        <v>0</v>
      </c>
      <c r="G108" s="86">
        <v>0</v>
      </c>
      <c r="H108" s="86">
        <v>222528.43</v>
      </c>
      <c r="I108" s="87">
        <v>222528.43</v>
      </c>
    </row>
    <row r="109" spans="1:9" x14ac:dyDescent="0.25">
      <c r="A109" s="82" t="s">
        <v>160</v>
      </c>
      <c r="B109" s="87">
        <v>0</v>
      </c>
      <c r="C109" s="87">
        <v>29535.37</v>
      </c>
      <c r="D109" s="87">
        <v>0</v>
      </c>
      <c r="E109" s="86">
        <v>0</v>
      </c>
      <c r="F109" s="86">
        <v>0</v>
      </c>
      <c r="G109" s="86">
        <v>0</v>
      </c>
      <c r="H109" s="86">
        <v>29535.37</v>
      </c>
      <c r="I109" s="87">
        <v>29535.37</v>
      </c>
    </row>
    <row r="110" spans="1:9" x14ac:dyDescent="0.25">
      <c r="A110" s="82" t="s">
        <v>161</v>
      </c>
      <c r="B110" s="87">
        <v>0</v>
      </c>
      <c r="C110" s="87">
        <v>4481.1000000000004</v>
      </c>
      <c r="D110" s="87">
        <v>0</v>
      </c>
      <c r="E110" s="86">
        <v>0</v>
      </c>
      <c r="F110" s="86">
        <v>0</v>
      </c>
      <c r="G110" s="86">
        <v>0</v>
      </c>
      <c r="H110" s="86">
        <v>4481.1000000000004</v>
      </c>
      <c r="I110" s="87">
        <v>4481.1000000000004</v>
      </c>
    </row>
    <row r="111" spans="1:9" x14ac:dyDescent="0.25">
      <c r="A111" s="82" t="s">
        <v>162</v>
      </c>
      <c r="B111" s="87">
        <v>0</v>
      </c>
      <c r="C111" s="87">
        <v>29466.86</v>
      </c>
      <c r="D111" s="87">
        <v>0</v>
      </c>
      <c r="E111" s="86">
        <v>0</v>
      </c>
      <c r="F111" s="86">
        <v>0</v>
      </c>
      <c r="G111" s="86">
        <v>0</v>
      </c>
      <c r="H111" s="86">
        <v>29466.86</v>
      </c>
      <c r="I111" s="87">
        <v>29466.86</v>
      </c>
    </row>
    <row r="112" spans="1:9" x14ac:dyDescent="0.25">
      <c r="A112" s="82" t="s">
        <v>163</v>
      </c>
      <c r="B112" s="87">
        <v>0</v>
      </c>
      <c r="C112" s="87">
        <v>0</v>
      </c>
      <c r="D112" s="87">
        <v>0</v>
      </c>
      <c r="E112" s="86">
        <v>0</v>
      </c>
      <c r="F112" s="86">
        <v>0</v>
      </c>
      <c r="G112" s="86">
        <v>0</v>
      </c>
      <c r="H112" s="86">
        <v>0</v>
      </c>
      <c r="I112" s="87">
        <v>0</v>
      </c>
    </row>
    <row r="113" spans="1:9" x14ac:dyDescent="0.25">
      <c r="A113" s="82" t="s">
        <v>164</v>
      </c>
      <c r="B113" s="87">
        <v>0</v>
      </c>
      <c r="C113" s="87">
        <v>90281.709999999905</v>
      </c>
      <c r="D113" s="87">
        <v>0</v>
      </c>
      <c r="E113" s="86">
        <v>0</v>
      </c>
      <c r="F113" s="86">
        <v>0</v>
      </c>
      <c r="G113" s="86">
        <v>0</v>
      </c>
      <c r="H113" s="86">
        <v>90281.709999999905</v>
      </c>
      <c r="I113" s="87">
        <v>90281.709999999905</v>
      </c>
    </row>
    <row r="114" spans="1:9" x14ac:dyDescent="0.25">
      <c r="A114" s="82" t="s">
        <v>165</v>
      </c>
      <c r="B114" s="87">
        <v>0</v>
      </c>
      <c r="C114" s="87">
        <v>45831.17</v>
      </c>
      <c r="D114" s="87">
        <v>0</v>
      </c>
      <c r="E114" s="86">
        <v>0</v>
      </c>
      <c r="F114" s="86">
        <v>0</v>
      </c>
      <c r="G114" s="86">
        <v>0</v>
      </c>
      <c r="H114" s="86">
        <v>45831.17</v>
      </c>
      <c r="I114" s="87">
        <v>45831.17</v>
      </c>
    </row>
    <row r="115" spans="1:9" x14ac:dyDescent="0.25">
      <c r="A115" s="82" t="s">
        <v>166</v>
      </c>
      <c r="B115" s="87">
        <v>0</v>
      </c>
      <c r="C115" s="87">
        <v>0</v>
      </c>
      <c r="D115" s="87">
        <v>0</v>
      </c>
      <c r="E115" s="86">
        <v>0</v>
      </c>
      <c r="F115" s="86">
        <v>0</v>
      </c>
      <c r="G115" s="86">
        <v>0</v>
      </c>
      <c r="H115" s="86">
        <v>0</v>
      </c>
      <c r="I115" s="87">
        <v>0</v>
      </c>
    </row>
    <row r="116" spans="1:9" x14ac:dyDescent="0.25">
      <c r="A116" s="82" t="s">
        <v>167</v>
      </c>
      <c r="B116" s="87">
        <v>0</v>
      </c>
      <c r="C116" s="87">
        <v>139157.28</v>
      </c>
      <c r="D116" s="87">
        <v>0</v>
      </c>
      <c r="E116" s="86">
        <v>0</v>
      </c>
      <c r="F116" s="86">
        <v>0</v>
      </c>
      <c r="G116" s="86">
        <v>0</v>
      </c>
      <c r="H116" s="86">
        <v>139157.28</v>
      </c>
      <c r="I116" s="87">
        <v>139157.28</v>
      </c>
    </row>
    <row r="117" spans="1:9" x14ac:dyDescent="0.25">
      <c r="A117" s="82" t="s">
        <v>168</v>
      </c>
      <c r="B117" s="87">
        <v>0</v>
      </c>
      <c r="C117" s="87">
        <v>40184.22</v>
      </c>
      <c r="D117" s="87">
        <v>0</v>
      </c>
      <c r="E117" s="86">
        <v>0</v>
      </c>
      <c r="F117" s="86">
        <v>0</v>
      </c>
      <c r="G117" s="86">
        <v>0</v>
      </c>
      <c r="H117" s="86">
        <v>40184.22</v>
      </c>
      <c r="I117" s="87">
        <v>40184.22</v>
      </c>
    </row>
    <row r="118" spans="1:9" x14ac:dyDescent="0.25">
      <c r="A118" s="82" t="s">
        <v>169</v>
      </c>
      <c r="B118" s="87">
        <v>0</v>
      </c>
      <c r="C118" s="87">
        <v>162286.57</v>
      </c>
      <c r="D118" s="87">
        <v>0</v>
      </c>
      <c r="E118" s="86">
        <v>0</v>
      </c>
      <c r="F118" s="86">
        <v>0</v>
      </c>
      <c r="G118" s="86">
        <v>0</v>
      </c>
      <c r="H118" s="86">
        <v>162286.57</v>
      </c>
      <c r="I118" s="87">
        <v>162286.57</v>
      </c>
    </row>
    <row r="119" spans="1:9" x14ac:dyDescent="0.25">
      <c r="A119" s="82" t="s">
        <v>170</v>
      </c>
      <c r="B119" s="87">
        <v>0</v>
      </c>
      <c r="C119" s="87">
        <v>12418.28</v>
      </c>
      <c r="D119" s="87">
        <v>0</v>
      </c>
      <c r="E119" s="86">
        <v>0</v>
      </c>
      <c r="F119" s="86">
        <v>0</v>
      </c>
      <c r="G119" s="86">
        <v>0</v>
      </c>
      <c r="H119" s="86">
        <v>12418.28</v>
      </c>
      <c r="I119" s="87">
        <v>12418.28</v>
      </c>
    </row>
    <row r="120" spans="1:9" x14ac:dyDescent="0.25">
      <c r="A120" s="82" t="s">
        <v>171</v>
      </c>
      <c r="B120" s="87">
        <v>0</v>
      </c>
      <c r="C120" s="87">
        <v>303065.52999999898</v>
      </c>
      <c r="D120" s="87">
        <v>0</v>
      </c>
      <c r="E120" s="86">
        <v>0</v>
      </c>
      <c r="F120" s="86">
        <v>0</v>
      </c>
      <c r="G120" s="86">
        <v>0</v>
      </c>
      <c r="H120" s="86">
        <v>303065.52999999898</v>
      </c>
      <c r="I120" s="87">
        <v>303065.52999999898</v>
      </c>
    </row>
    <row r="121" spans="1:9" x14ac:dyDescent="0.25">
      <c r="A121" s="82" t="s">
        <v>172</v>
      </c>
      <c r="B121" s="87">
        <v>0</v>
      </c>
      <c r="C121" s="87">
        <v>89.03</v>
      </c>
      <c r="D121" s="87">
        <v>0</v>
      </c>
      <c r="E121" s="86">
        <v>0</v>
      </c>
      <c r="F121" s="86">
        <v>0</v>
      </c>
      <c r="G121" s="86">
        <v>0</v>
      </c>
      <c r="H121" s="86">
        <v>89.03</v>
      </c>
      <c r="I121" s="87">
        <v>89.03</v>
      </c>
    </row>
    <row r="122" spans="1:9" x14ac:dyDescent="0.25">
      <c r="A122" s="82" t="s">
        <v>173</v>
      </c>
      <c r="B122" s="87">
        <v>0</v>
      </c>
      <c r="C122" s="87">
        <v>12243.33</v>
      </c>
      <c r="D122" s="87">
        <v>0</v>
      </c>
      <c r="E122" s="86">
        <v>0</v>
      </c>
      <c r="F122" s="86">
        <v>0</v>
      </c>
      <c r="G122" s="86">
        <v>0</v>
      </c>
      <c r="H122" s="86">
        <v>12243.33</v>
      </c>
      <c r="I122" s="87">
        <v>12243.33</v>
      </c>
    </row>
    <row r="123" spans="1:9" x14ac:dyDescent="0.25">
      <c r="A123" s="82" t="s">
        <v>174</v>
      </c>
      <c r="B123" s="87">
        <v>0</v>
      </c>
      <c r="C123" s="87">
        <v>23246.33</v>
      </c>
      <c r="D123" s="87">
        <v>0</v>
      </c>
      <c r="E123" s="86">
        <v>0</v>
      </c>
      <c r="F123" s="86">
        <v>0</v>
      </c>
      <c r="G123" s="86">
        <v>0</v>
      </c>
      <c r="H123" s="86">
        <v>23246.33</v>
      </c>
      <c r="I123" s="87">
        <v>23246.33</v>
      </c>
    </row>
    <row r="124" spans="1:9" x14ac:dyDescent="0.25">
      <c r="A124" s="82" t="s">
        <v>175</v>
      </c>
      <c r="B124" s="87">
        <v>0</v>
      </c>
      <c r="C124" s="87">
        <v>434468.20999999897</v>
      </c>
      <c r="D124" s="87">
        <v>0</v>
      </c>
      <c r="E124" s="86">
        <v>0</v>
      </c>
      <c r="F124" s="86">
        <v>0</v>
      </c>
      <c r="G124" s="86">
        <v>0</v>
      </c>
      <c r="H124" s="86">
        <v>434468.20999999897</v>
      </c>
      <c r="I124" s="87">
        <v>434468.20999999897</v>
      </c>
    </row>
    <row r="125" spans="1:9" x14ac:dyDescent="0.25">
      <c r="A125" s="82" t="s">
        <v>176</v>
      </c>
      <c r="B125" s="87">
        <v>0</v>
      </c>
      <c r="C125" s="87">
        <v>670.76</v>
      </c>
      <c r="D125" s="87">
        <v>0</v>
      </c>
      <c r="E125" s="86">
        <v>0</v>
      </c>
      <c r="F125" s="86">
        <v>0</v>
      </c>
      <c r="G125" s="86">
        <v>0</v>
      </c>
      <c r="H125" s="86">
        <v>670.76</v>
      </c>
      <c r="I125" s="87">
        <v>670.76</v>
      </c>
    </row>
    <row r="126" spans="1:9" x14ac:dyDescent="0.25">
      <c r="A126" s="82" t="s">
        <v>177</v>
      </c>
      <c r="B126" s="87">
        <v>0</v>
      </c>
      <c r="C126" s="87">
        <v>0</v>
      </c>
      <c r="D126" s="87">
        <v>0</v>
      </c>
      <c r="E126" s="86">
        <v>0</v>
      </c>
      <c r="F126" s="86">
        <v>0</v>
      </c>
      <c r="G126" s="86">
        <v>0</v>
      </c>
      <c r="H126" s="86">
        <v>0</v>
      </c>
      <c r="I126" s="87">
        <v>0</v>
      </c>
    </row>
    <row r="127" spans="1:9" x14ac:dyDescent="0.25">
      <c r="A127" s="82" t="s">
        <v>178</v>
      </c>
      <c r="B127" s="87">
        <v>0</v>
      </c>
      <c r="C127" s="87">
        <v>0</v>
      </c>
      <c r="D127" s="87">
        <v>0</v>
      </c>
      <c r="E127" s="86">
        <v>0</v>
      </c>
      <c r="F127" s="86">
        <v>0</v>
      </c>
      <c r="G127" s="86">
        <v>0</v>
      </c>
      <c r="H127" s="86">
        <v>0</v>
      </c>
      <c r="I127" s="87">
        <v>0</v>
      </c>
    </row>
    <row r="128" spans="1:9" x14ac:dyDescent="0.25">
      <c r="A128" s="82" t="s">
        <v>179</v>
      </c>
      <c r="B128" s="87">
        <v>0</v>
      </c>
      <c r="C128" s="87">
        <v>0</v>
      </c>
      <c r="D128" s="87">
        <v>0</v>
      </c>
      <c r="E128" s="86">
        <v>0</v>
      </c>
      <c r="F128" s="86">
        <v>0</v>
      </c>
      <c r="G128" s="86">
        <v>0</v>
      </c>
      <c r="H128" s="86">
        <v>0</v>
      </c>
      <c r="I128" s="87">
        <v>0</v>
      </c>
    </row>
    <row r="129" spans="1:9" x14ac:dyDescent="0.25">
      <c r="A129" s="82" t="s">
        <v>180</v>
      </c>
      <c r="B129" s="87">
        <v>0</v>
      </c>
      <c r="C129" s="87">
        <v>21.5</v>
      </c>
      <c r="D129" s="87">
        <v>0</v>
      </c>
      <c r="E129" s="86">
        <v>0</v>
      </c>
      <c r="F129" s="86">
        <v>0</v>
      </c>
      <c r="G129" s="86">
        <v>0</v>
      </c>
      <c r="H129" s="86">
        <v>21.5</v>
      </c>
      <c r="I129" s="87">
        <v>21.5</v>
      </c>
    </row>
    <row r="130" spans="1:9" x14ac:dyDescent="0.25">
      <c r="A130" s="88" t="s">
        <v>181</v>
      </c>
      <c r="B130" s="87">
        <v>0</v>
      </c>
      <c r="C130" s="87">
        <v>0</v>
      </c>
      <c r="D130" s="87">
        <v>0</v>
      </c>
      <c r="E130" s="86">
        <v>0</v>
      </c>
      <c r="F130" s="86">
        <v>0</v>
      </c>
      <c r="G130" s="86">
        <v>0</v>
      </c>
      <c r="H130" s="86">
        <v>0</v>
      </c>
      <c r="I130" s="87">
        <v>0</v>
      </c>
    </row>
    <row r="131" spans="1:9" x14ac:dyDescent="0.25">
      <c r="A131" s="82" t="s">
        <v>182</v>
      </c>
      <c r="B131" s="92">
        <v>123409799.53</v>
      </c>
      <c r="C131" s="92">
        <v>2438503.15</v>
      </c>
      <c r="D131" s="92">
        <v>0</v>
      </c>
      <c r="E131" s="91">
        <v>0</v>
      </c>
      <c r="F131" s="91">
        <v>0</v>
      </c>
      <c r="G131" s="91">
        <v>123409799.53</v>
      </c>
      <c r="H131" s="91">
        <v>2438503.15</v>
      </c>
      <c r="I131" s="92">
        <v>125848302.68000001</v>
      </c>
    </row>
    <row r="132" spans="1:9" x14ac:dyDescent="0.25">
      <c r="A132" s="84" t="s">
        <v>183</v>
      </c>
      <c r="B132" s="83"/>
      <c r="C132" s="83"/>
      <c r="D132" s="83"/>
      <c r="E132"/>
      <c r="F132"/>
      <c r="G132"/>
      <c r="H132"/>
      <c r="I132" s="83"/>
    </row>
    <row r="133" spans="1:9" x14ac:dyDescent="0.25">
      <c r="A133" s="82" t="s">
        <v>184</v>
      </c>
      <c r="B133" s="87">
        <v>2241137.38</v>
      </c>
      <c r="C133" s="87">
        <v>0</v>
      </c>
      <c r="D133" s="87">
        <v>0</v>
      </c>
      <c r="E133" s="86">
        <v>0</v>
      </c>
      <c r="F133" s="86">
        <v>0</v>
      </c>
      <c r="G133" s="86">
        <v>2241137.38</v>
      </c>
      <c r="H133" s="86">
        <v>0</v>
      </c>
      <c r="I133" s="87">
        <v>2241137.38</v>
      </c>
    </row>
    <row r="134" spans="1:9" x14ac:dyDescent="0.25">
      <c r="A134" s="82" t="s">
        <v>185</v>
      </c>
      <c r="B134" s="87">
        <v>0</v>
      </c>
      <c r="C134" s="87">
        <v>0</v>
      </c>
      <c r="D134" s="87">
        <v>0</v>
      </c>
      <c r="E134" s="86">
        <v>0</v>
      </c>
      <c r="F134" s="86">
        <v>0</v>
      </c>
      <c r="G134" s="86">
        <v>0</v>
      </c>
      <c r="H134" s="86">
        <v>0</v>
      </c>
      <c r="I134" s="87">
        <v>0</v>
      </c>
    </row>
    <row r="135" spans="1:9" x14ac:dyDescent="0.25">
      <c r="A135" s="82" t="s">
        <v>186</v>
      </c>
      <c r="B135" s="87">
        <v>37175.129999999997</v>
      </c>
      <c r="C135" s="87">
        <v>0</v>
      </c>
      <c r="D135" s="87">
        <v>0</v>
      </c>
      <c r="E135" s="86">
        <v>0</v>
      </c>
      <c r="F135" s="86">
        <v>0</v>
      </c>
      <c r="G135" s="86">
        <v>37175.129999999997</v>
      </c>
      <c r="H135" s="86">
        <v>0</v>
      </c>
      <c r="I135" s="87">
        <v>37175.129999999997</v>
      </c>
    </row>
    <row r="136" spans="1:9" x14ac:dyDescent="0.25">
      <c r="A136" s="82" t="s">
        <v>187</v>
      </c>
      <c r="B136" s="87">
        <v>2972321.28</v>
      </c>
      <c r="C136" s="87">
        <v>0</v>
      </c>
      <c r="D136" s="87">
        <v>0</v>
      </c>
      <c r="E136" s="86">
        <v>0</v>
      </c>
      <c r="F136" s="86">
        <v>0</v>
      </c>
      <c r="G136" s="86">
        <v>2972321.28</v>
      </c>
      <c r="H136" s="86">
        <v>0</v>
      </c>
      <c r="I136" s="87">
        <v>2972321.28</v>
      </c>
    </row>
    <row r="137" spans="1:9" x14ac:dyDescent="0.25">
      <c r="A137" s="82" t="s">
        <v>188</v>
      </c>
      <c r="B137" s="87">
        <v>1121690.3199999901</v>
      </c>
      <c r="C137" s="87">
        <v>0</v>
      </c>
      <c r="D137" s="87">
        <v>0</v>
      </c>
      <c r="E137" s="86">
        <v>0</v>
      </c>
      <c r="F137" s="86">
        <v>0</v>
      </c>
      <c r="G137" s="86">
        <v>1121690.3199999901</v>
      </c>
      <c r="H137" s="86">
        <v>0</v>
      </c>
      <c r="I137" s="87">
        <v>1121690.3199999901</v>
      </c>
    </row>
    <row r="138" spans="1:9" x14ac:dyDescent="0.25">
      <c r="A138" s="82" t="s">
        <v>189</v>
      </c>
      <c r="B138" s="87">
        <v>147013.57999999999</v>
      </c>
      <c r="C138" s="87">
        <v>0</v>
      </c>
      <c r="D138" s="87">
        <v>0</v>
      </c>
      <c r="E138" s="86">
        <v>0</v>
      </c>
      <c r="F138" s="86">
        <v>0</v>
      </c>
      <c r="G138" s="86">
        <v>147013.57999999999</v>
      </c>
      <c r="H138" s="86">
        <v>0</v>
      </c>
      <c r="I138" s="87">
        <v>147013.57999999999</v>
      </c>
    </row>
    <row r="139" spans="1:9" x14ac:dyDescent="0.25">
      <c r="A139" s="82" t="s">
        <v>190</v>
      </c>
      <c r="B139" s="87">
        <v>14442.3499999999</v>
      </c>
      <c r="C139" s="87">
        <v>0</v>
      </c>
      <c r="D139" s="87">
        <v>0</v>
      </c>
      <c r="E139" s="86">
        <v>0</v>
      </c>
      <c r="F139" s="86">
        <v>0</v>
      </c>
      <c r="G139" s="86">
        <v>14442.3499999999</v>
      </c>
      <c r="H139" s="86">
        <v>0</v>
      </c>
      <c r="I139" s="87">
        <v>14442.3499999999</v>
      </c>
    </row>
    <row r="140" spans="1:9" x14ac:dyDescent="0.25">
      <c r="A140" s="82" t="s">
        <v>191</v>
      </c>
      <c r="B140" s="87">
        <v>58980.68</v>
      </c>
      <c r="C140" s="87">
        <v>0</v>
      </c>
      <c r="D140" s="87">
        <v>0</v>
      </c>
      <c r="E140" s="86">
        <v>0</v>
      </c>
      <c r="F140" s="86">
        <v>0</v>
      </c>
      <c r="G140" s="86">
        <v>58980.68</v>
      </c>
      <c r="H140" s="86">
        <v>0</v>
      </c>
      <c r="I140" s="87">
        <v>58980.68</v>
      </c>
    </row>
    <row r="141" spans="1:9" x14ac:dyDescent="0.25">
      <c r="A141" s="82" t="s">
        <v>192</v>
      </c>
      <c r="B141" s="87">
        <v>0</v>
      </c>
      <c r="C141" s="87">
        <v>0</v>
      </c>
      <c r="D141" s="87">
        <v>0</v>
      </c>
      <c r="E141" s="86">
        <v>0</v>
      </c>
      <c r="F141" s="86">
        <v>0</v>
      </c>
      <c r="G141" s="86">
        <v>0</v>
      </c>
      <c r="H141" s="86">
        <v>0</v>
      </c>
      <c r="I141" s="87">
        <v>0</v>
      </c>
    </row>
    <row r="142" spans="1:9" x14ac:dyDescent="0.25">
      <c r="A142" s="82" t="s">
        <v>193</v>
      </c>
      <c r="B142" s="87">
        <v>1271160.3599999901</v>
      </c>
      <c r="C142" s="87">
        <v>0</v>
      </c>
      <c r="D142" s="87">
        <v>0</v>
      </c>
      <c r="E142" s="86">
        <v>0</v>
      </c>
      <c r="F142" s="86">
        <v>0</v>
      </c>
      <c r="G142" s="86">
        <v>1271160.3599999901</v>
      </c>
      <c r="H142" s="86">
        <v>0</v>
      </c>
      <c r="I142" s="87">
        <v>1271160.3599999901</v>
      </c>
    </row>
    <row r="143" spans="1:9" x14ac:dyDescent="0.25">
      <c r="A143" s="82" t="s">
        <v>194</v>
      </c>
      <c r="B143" s="87">
        <v>302181.34000000003</v>
      </c>
      <c r="C143" s="87">
        <v>0</v>
      </c>
      <c r="D143" s="87">
        <v>0</v>
      </c>
      <c r="E143" s="86">
        <v>0</v>
      </c>
      <c r="F143" s="86">
        <v>0</v>
      </c>
      <c r="G143" s="86">
        <v>302181.34000000003</v>
      </c>
      <c r="H143" s="86">
        <v>0</v>
      </c>
      <c r="I143" s="87">
        <v>302181.34000000003</v>
      </c>
    </row>
    <row r="144" spans="1:9" x14ac:dyDescent="0.25">
      <c r="A144" s="82" t="s">
        <v>195</v>
      </c>
      <c r="B144" s="87">
        <v>982344.22999999905</v>
      </c>
      <c r="C144" s="87">
        <v>0</v>
      </c>
      <c r="D144" s="87">
        <v>0</v>
      </c>
      <c r="E144" s="86">
        <v>0</v>
      </c>
      <c r="F144" s="86">
        <v>0</v>
      </c>
      <c r="G144" s="86">
        <v>982344.22999999905</v>
      </c>
      <c r="H144" s="86">
        <v>0</v>
      </c>
      <c r="I144" s="87">
        <v>982344.22999999905</v>
      </c>
    </row>
    <row r="145" spans="1:9" x14ac:dyDescent="0.25">
      <c r="A145" s="82" t="s">
        <v>196</v>
      </c>
      <c r="B145" s="87">
        <v>422501.45999999897</v>
      </c>
      <c r="C145" s="87">
        <v>0</v>
      </c>
      <c r="D145" s="87">
        <v>0</v>
      </c>
      <c r="E145" s="86">
        <v>0</v>
      </c>
      <c r="F145" s="86">
        <v>0</v>
      </c>
      <c r="G145" s="86">
        <v>422501.45999999897</v>
      </c>
      <c r="H145" s="86">
        <v>0</v>
      </c>
      <c r="I145" s="87">
        <v>422501.45999999897</v>
      </c>
    </row>
    <row r="146" spans="1:9" x14ac:dyDescent="0.25">
      <c r="A146" s="82" t="s">
        <v>197</v>
      </c>
      <c r="B146" s="87">
        <v>109289.749999999</v>
      </c>
      <c r="C146" s="87">
        <v>0</v>
      </c>
      <c r="D146" s="87">
        <v>0</v>
      </c>
      <c r="E146" s="86">
        <v>0</v>
      </c>
      <c r="F146" s="86">
        <v>0</v>
      </c>
      <c r="G146" s="86">
        <v>109289.749999999</v>
      </c>
      <c r="H146" s="86">
        <v>0</v>
      </c>
      <c r="I146" s="87">
        <v>109289.749999999</v>
      </c>
    </row>
    <row r="147" spans="1:9" x14ac:dyDescent="0.25">
      <c r="A147" s="82" t="s">
        <v>198</v>
      </c>
      <c r="B147" s="87">
        <v>678.47</v>
      </c>
      <c r="C147" s="87">
        <v>0</v>
      </c>
      <c r="D147" s="87">
        <v>0</v>
      </c>
      <c r="E147" s="86">
        <v>0</v>
      </c>
      <c r="F147" s="86">
        <v>0</v>
      </c>
      <c r="G147" s="86">
        <v>678.47</v>
      </c>
      <c r="H147" s="86">
        <v>0</v>
      </c>
      <c r="I147" s="87">
        <v>678.47</v>
      </c>
    </row>
    <row r="148" spans="1:9" x14ac:dyDescent="0.25">
      <c r="A148" s="82" t="s">
        <v>199</v>
      </c>
      <c r="B148" s="87">
        <v>215.47</v>
      </c>
      <c r="C148" s="87">
        <v>0</v>
      </c>
      <c r="D148" s="87">
        <v>0</v>
      </c>
      <c r="E148" s="86">
        <v>0</v>
      </c>
      <c r="F148" s="86">
        <v>0</v>
      </c>
      <c r="G148" s="86">
        <v>215.47</v>
      </c>
      <c r="H148" s="86">
        <v>0</v>
      </c>
      <c r="I148" s="87">
        <v>215.47</v>
      </c>
    </row>
    <row r="149" spans="1:9" x14ac:dyDescent="0.25">
      <c r="A149" s="82" t="s">
        <v>200</v>
      </c>
      <c r="B149" s="87">
        <v>310950.74</v>
      </c>
      <c r="C149" s="87">
        <v>0</v>
      </c>
      <c r="D149" s="87">
        <v>0</v>
      </c>
      <c r="E149" s="86">
        <v>0</v>
      </c>
      <c r="F149" s="86">
        <v>0</v>
      </c>
      <c r="G149" s="86">
        <v>310950.74</v>
      </c>
      <c r="H149" s="86">
        <v>0</v>
      </c>
      <c r="I149" s="87">
        <v>310950.74</v>
      </c>
    </row>
    <row r="150" spans="1:9" x14ac:dyDescent="0.25">
      <c r="A150" s="82" t="s">
        <v>201</v>
      </c>
      <c r="B150" s="87">
        <v>2953325.18</v>
      </c>
      <c r="C150" s="87">
        <v>0</v>
      </c>
      <c r="D150" s="87">
        <v>0</v>
      </c>
      <c r="E150" s="86">
        <v>0</v>
      </c>
      <c r="F150" s="86">
        <v>0</v>
      </c>
      <c r="G150" s="86">
        <v>2953325.18</v>
      </c>
      <c r="H150" s="86">
        <v>0</v>
      </c>
      <c r="I150" s="87">
        <v>2953325.18</v>
      </c>
    </row>
    <row r="151" spans="1:9" x14ac:dyDescent="0.25">
      <c r="A151" s="82" t="s">
        <v>202</v>
      </c>
      <c r="B151" s="87">
        <v>7265519.9500000002</v>
      </c>
      <c r="C151" s="87">
        <v>0</v>
      </c>
      <c r="D151" s="87">
        <v>0</v>
      </c>
      <c r="E151" s="86">
        <v>0</v>
      </c>
      <c r="F151" s="86">
        <v>0</v>
      </c>
      <c r="G151" s="86">
        <v>7265519.9500000002</v>
      </c>
      <c r="H151" s="86">
        <v>0</v>
      </c>
      <c r="I151" s="87">
        <v>7265519.9500000002</v>
      </c>
    </row>
    <row r="152" spans="1:9" x14ac:dyDescent="0.25">
      <c r="A152" s="82" t="s">
        <v>203</v>
      </c>
      <c r="B152" s="87">
        <v>0</v>
      </c>
      <c r="C152" s="87">
        <v>0</v>
      </c>
      <c r="D152" s="87">
        <v>0</v>
      </c>
      <c r="E152" s="86">
        <v>0</v>
      </c>
      <c r="F152" s="86">
        <v>0</v>
      </c>
      <c r="G152" s="86">
        <v>0</v>
      </c>
      <c r="H152" s="86">
        <v>0</v>
      </c>
      <c r="I152" s="87">
        <v>0</v>
      </c>
    </row>
    <row r="153" spans="1:9" x14ac:dyDescent="0.25">
      <c r="A153" s="82" t="s">
        <v>204</v>
      </c>
      <c r="B153" s="87">
        <v>0</v>
      </c>
      <c r="C153" s="87">
        <v>0</v>
      </c>
      <c r="D153" s="87">
        <v>0</v>
      </c>
      <c r="E153" s="86">
        <v>0</v>
      </c>
      <c r="F153" s="86">
        <v>0</v>
      </c>
      <c r="G153" s="86">
        <v>0</v>
      </c>
      <c r="H153" s="86">
        <v>0</v>
      </c>
      <c r="I153" s="87">
        <v>0</v>
      </c>
    </row>
    <row r="154" spans="1:9" x14ac:dyDescent="0.25">
      <c r="A154" s="82" t="s">
        <v>205</v>
      </c>
      <c r="B154" s="87">
        <v>0</v>
      </c>
      <c r="C154" s="87">
        <v>0</v>
      </c>
      <c r="D154" s="87">
        <v>0</v>
      </c>
      <c r="E154" s="86">
        <v>0</v>
      </c>
      <c r="F154" s="86">
        <v>0</v>
      </c>
      <c r="G154" s="86">
        <v>0</v>
      </c>
      <c r="H154" s="86">
        <v>0</v>
      </c>
      <c r="I154" s="87">
        <v>0</v>
      </c>
    </row>
    <row r="155" spans="1:9" x14ac:dyDescent="0.25">
      <c r="A155" s="82" t="s">
        <v>206</v>
      </c>
      <c r="B155" s="87">
        <v>0</v>
      </c>
      <c r="C155" s="87">
        <v>0</v>
      </c>
      <c r="D155" s="87">
        <v>0</v>
      </c>
      <c r="E155" s="86">
        <v>0</v>
      </c>
      <c r="F155" s="86">
        <v>0</v>
      </c>
      <c r="G155" s="86">
        <v>0</v>
      </c>
      <c r="H155" s="86">
        <v>0</v>
      </c>
      <c r="I155" s="87">
        <v>0</v>
      </c>
    </row>
    <row r="156" spans="1:9" x14ac:dyDescent="0.25">
      <c r="A156" s="82" t="s">
        <v>207</v>
      </c>
      <c r="B156" s="87">
        <v>0</v>
      </c>
      <c r="C156" s="87">
        <v>0</v>
      </c>
      <c r="D156" s="87">
        <v>0</v>
      </c>
      <c r="E156" s="86">
        <v>0</v>
      </c>
      <c r="F156" s="86">
        <v>0</v>
      </c>
      <c r="G156" s="86">
        <v>0</v>
      </c>
      <c r="H156" s="86">
        <v>0</v>
      </c>
      <c r="I156" s="87">
        <v>0</v>
      </c>
    </row>
    <row r="157" spans="1:9" x14ac:dyDescent="0.25">
      <c r="A157" s="82" t="s">
        <v>208</v>
      </c>
      <c r="B157" s="87">
        <v>0</v>
      </c>
      <c r="C157" s="87">
        <v>0</v>
      </c>
      <c r="D157" s="87">
        <v>0</v>
      </c>
      <c r="E157" s="86">
        <v>0</v>
      </c>
      <c r="F157" s="86">
        <v>0</v>
      </c>
      <c r="G157" s="86">
        <v>0</v>
      </c>
      <c r="H157" s="86">
        <v>0</v>
      </c>
      <c r="I157" s="87">
        <v>0</v>
      </c>
    </row>
    <row r="158" spans="1:9" x14ac:dyDescent="0.25">
      <c r="A158" s="82" t="s">
        <v>209</v>
      </c>
      <c r="B158" s="87">
        <v>0</v>
      </c>
      <c r="C158" s="87">
        <v>0</v>
      </c>
      <c r="D158" s="87">
        <v>0</v>
      </c>
      <c r="E158" s="86">
        <v>0</v>
      </c>
      <c r="F158" s="86">
        <v>0</v>
      </c>
      <c r="G158" s="86">
        <v>0</v>
      </c>
      <c r="H158" s="86">
        <v>0</v>
      </c>
      <c r="I158" s="87">
        <v>0</v>
      </c>
    </row>
    <row r="159" spans="1:9" x14ac:dyDescent="0.25">
      <c r="A159" s="88" t="s">
        <v>210</v>
      </c>
      <c r="B159" s="87">
        <v>0</v>
      </c>
      <c r="C159" s="87">
        <v>0</v>
      </c>
      <c r="D159" s="87">
        <v>0</v>
      </c>
      <c r="E159" s="86">
        <v>0</v>
      </c>
      <c r="F159" s="86">
        <v>0</v>
      </c>
      <c r="G159" s="86">
        <v>0</v>
      </c>
      <c r="H159" s="86">
        <v>0</v>
      </c>
      <c r="I159" s="87">
        <v>0</v>
      </c>
    </row>
    <row r="160" spans="1:9" x14ac:dyDescent="0.25">
      <c r="A160" s="82" t="s">
        <v>211</v>
      </c>
      <c r="B160" s="92">
        <v>20210927.670000002</v>
      </c>
      <c r="C160" s="92">
        <v>0</v>
      </c>
      <c r="D160" s="92">
        <v>0</v>
      </c>
      <c r="E160" s="91">
        <v>0</v>
      </c>
      <c r="F160" s="91">
        <v>0</v>
      </c>
      <c r="G160" s="91">
        <v>20210927.670000002</v>
      </c>
      <c r="H160" s="91">
        <v>0</v>
      </c>
      <c r="I160" s="92">
        <v>20210927.670000002</v>
      </c>
    </row>
    <row r="161" spans="1:9" x14ac:dyDescent="0.25">
      <c r="A161" s="84" t="s">
        <v>212</v>
      </c>
      <c r="B161" s="83"/>
      <c r="C161" s="83"/>
      <c r="D161" s="83"/>
      <c r="E161"/>
      <c r="F161"/>
      <c r="G161"/>
      <c r="H161"/>
      <c r="I161" s="83"/>
    </row>
    <row r="162" spans="1:9" x14ac:dyDescent="0.25">
      <c r="A162" s="82" t="s">
        <v>213</v>
      </c>
      <c r="B162" s="87">
        <v>742870.43999999901</v>
      </c>
      <c r="C162" s="87">
        <v>0</v>
      </c>
      <c r="D162" s="87">
        <v>0</v>
      </c>
      <c r="E162" s="86">
        <v>0</v>
      </c>
      <c r="F162" s="86">
        <v>0</v>
      </c>
      <c r="G162" s="86">
        <v>742870.43999999901</v>
      </c>
      <c r="H162" s="86">
        <v>0</v>
      </c>
      <c r="I162" s="87">
        <v>742870.43999999901</v>
      </c>
    </row>
    <row r="163" spans="1:9" x14ac:dyDescent="0.25">
      <c r="A163" s="82" t="s">
        <v>214</v>
      </c>
      <c r="B163" s="87">
        <v>2857056.3</v>
      </c>
      <c r="C163" s="87">
        <v>0</v>
      </c>
      <c r="D163" s="87">
        <v>0</v>
      </c>
      <c r="E163" s="86">
        <v>0</v>
      </c>
      <c r="F163" s="86">
        <v>0</v>
      </c>
      <c r="G163" s="86">
        <v>2857056.3</v>
      </c>
      <c r="H163" s="86">
        <v>0</v>
      </c>
      <c r="I163" s="87">
        <v>2857056.3</v>
      </c>
    </row>
    <row r="164" spans="1:9" x14ac:dyDescent="0.25">
      <c r="A164" s="82" t="s">
        <v>215</v>
      </c>
      <c r="B164" s="87">
        <v>1471121.49999999</v>
      </c>
      <c r="C164" s="87">
        <v>0</v>
      </c>
      <c r="D164" s="87">
        <v>0</v>
      </c>
      <c r="E164" s="86">
        <v>0</v>
      </c>
      <c r="F164" s="86">
        <v>0</v>
      </c>
      <c r="G164" s="86">
        <v>1471121.49999999</v>
      </c>
      <c r="H164" s="86">
        <v>0</v>
      </c>
      <c r="I164" s="87">
        <v>1471121.49999999</v>
      </c>
    </row>
    <row r="165" spans="1:9" x14ac:dyDescent="0.25">
      <c r="A165" s="82" t="s">
        <v>216</v>
      </c>
      <c r="B165" s="87">
        <v>3484354.43</v>
      </c>
      <c r="C165" s="87">
        <v>0</v>
      </c>
      <c r="D165" s="87">
        <v>0</v>
      </c>
      <c r="E165" s="86">
        <v>0</v>
      </c>
      <c r="F165" s="86">
        <v>0</v>
      </c>
      <c r="G165" s="86">
        <v>3484354.43</v>
      </c>
      <c r="H165" s="86">
        <v>0</v>
      </c>
      <c r="I165" s="87">
        <v>3484354.43</v>
      </c>
    </row>
    <row r="166" spans="1:9" x14ac:dyDescent="0.25">
      <c r="A166" s="82" t="s">
        <v>217</v>
      </c>
      <c r="B166" s="87">
        <v>2704386.28</v>
      </c>
      <c r="C166" s="87">
        <v>0</v>
      </c>
      <c r="D166" s="87">
        <v>0</v>
      </c>
      <c r="E166" s="86">
        <v>0</v>
      </c>
      <c r="F166" s="86">
        <v>0</v>
      </c>
      <c r="G166" s="86">
        <v>2704386.28</v>
      </c>
      <c r="H166" s="86">
        <v>0</v>
      </c>
      <c r="I166" s="87">
        <v>2704386.28</v>
      </c>
    </row>
    <row r="167" spans="1:9" x14ac:dyDescent="0.25">
      <c r="A167" s="82" t="s">
        <v>218</v>
      </c>
      <c r="B167" s="87">
        <v>474297.3</v>
      </c>
      <c r="C167" s="87">
        <v>0</v>
      </c>
      <c r="D167" s="87">
        <v>0</v>
      </c>
      <c r="E167" s="86">
        <v>0</v>
      </c>
      <c r="F167" s="86">
        <v>0</v>
      </c>
      <c r="G167" s="86">
        <v>474297.3</v>
      </c>
      <c r="H167" s="86">
        <v>0</v>
      </c>
      <c r="I167" s="87">
        <v>474297.3</v>
      </c>
    </row>
    <row r="168" spans="1:9" x14ac:dyDescent="0.25">
      <c r="A168" s="82" t="s">
        <v>219</v>
      </c>
      <c r="B168" s="87">
        <v>1596849.3</v>
      </c>
      <c r="C168" s="87">
        <v>0</v>
      </c>
      <c r="D168" s="87">
        <v>0</v>
      </c>
      <c r="E168" s="86">
        <v>0</v>
      </c>
      <c r="F168" s="86">
        <v>0</v>
      </c>
      <c r="G168" s="86">
        <v>1596849.3</v>
      </c>
      <c r="H168" s="86">
        <v>0</v>
      </c>
      <c r="I168" s="87">
        <v>1596849.3</v>
      </c>
    </row>
    <row r="169" spans="1:9" x14ac:dyDescent="0.25">
      <c r="A169" s="82" t="s">
        <v>220</v>
      </c>
      <c r="B169" s="87">
        <v>4512245.0799999898</v>
      </c>
      <c r="C169" s="87">
        <v>0</v>
      </c>
      <c r="D169" s="87">
        <v>0</v>
      </c>
      <c r="E169" s="86">
        <v>0</v>
      </c>
      <c r="F169" s="86">
        <v>0</v>
      </c>
      <c r="G169" s="86">
        <v>4512245.0799999898</v>
      </c>
      <c r="H169" s="86">
        <v>0</v>
      </c>
      <c r="I169" s="87">
        <v>4512245.0799999898</v>
      </c>
    </row>
    <row r="170" spans="1:9" x14ac:dyDescent="0.25">
      <c r="A170" s="82" t="s">
        <v>221</v>
      </c>
      <c r="B170" s="87">
        <v>4638231.7699999996</v>
      </c>
      <c r="C170" s="87">
        <v>0</v>
      </c>
      <c r="D170" s="87">
        <v>0</v>
      </c>
      <c r="E170" s="86">
        <v>0</v>
      </c>
      <c r="F170" s="86">
        <v>0</v>
      </c>
      <c r="G170" s="86">
        <v>4638231.7699999996</v>
      </c>
      <c r="H170" s="86">
        <v>0</v>
      </c>
      <c r="I170" s="87">
        <v>4638231.7699999996</v>
      </c>
    </row>
    <row r="171" spans="1:9" x14ac:dyDescent="0.25">
      <c r="A171" s="82" t="s">
        <v>222</v>
      </c>
      <c r="B171" s="87">
        <v>1009184.63</v>
      </c>
      <c r="C171" s="87">
        <v>0</v>
      </c>
      <c r="D171" s="87">
        <v>0</v>
      </c>
      <c r="E171" s="86">
        <v>0</v>
      </c>
      <c r="F171" s="86">
        <v>0</v>
      </c>
      <c r="G171" s="86">
        <v>1009184.63</v>
      </c>
      <c r="H171" s="86">
        <v>0</v>
      </c>
      <c r="I171" s="87">
        <v>1009184.63</v>
      </c>
    </row>
    <row r="172" spans="1:9" x14ac:dyDescent="0.25">
      <c r="A172" s="82" t="s">
        <v>223</v>
      </c>
      <c r="B172" s="87">
        <v>0</v>
      </c>
      <c r="C172" s="87">
        <v>0</v>
      </c>
      <c r="D172" s="87">
        <v>0</v>
      </c>
      <c r="E172" s="86">
        <v>0</v>
      </c>
      <c r="F172" s="86">
        <v>0</v>
      </c>
      <c r="G172" s="86">
        <v>0</v>
      </c>
      <c r="H172" s="86">
        <v>0</v>
      </c>
      <c r="I172" s="87">
        <v>0</v>
      </c>
    </row>
    <row r="173" spans="1:9" x14ac:dyDescent="0.25">
      <c r="A173" s="82" t="s">
        <v>224</v>
      </c>
      <c r="B173" s="87">
        <v>0</v>
      </c>
      <c r="C173" s="87">
        <v>0</v>
      </c>
      <c r="D173" s="87">
        <v>0</v>
      </c>
      <c r="E173" s="86">
        <v>0</v>
      </c>
      <c r="F173" s="86">
        <v>0</v>
      </c>
      <c r="G173" s="86">
        <v>0</v>
      </c>
      <c r="H173" s="86">
        <v>0</v>
      </c>
      <c r="I173" s="87">
        <v>0</v>
      </c>
    </row>
    <row r="174" spans="1:9" x14ac:dyDescent="0.25">
      <c r="A174" s="82" t="s">
        <v>225</v>
      </c>
      <c r="B174" s="87">
        <v>2032453.08</v>
      </c>
      <c r="C174" s="87">
        <v>0</v>
      </c>
      <c r="D174" s="87">
        <v>0</v>
      </c>
      <c r="E174" s="86">
        <v>0</v>
      </c>
      <c r="F174" s="86">
        <v>0</v>
      </c>
      <c r="G174" s="86">
        <v>2032453.08</v>
      </c>
      <c r="H174" s="86">
        <v>0</v>
      </c>
      <c r="I174" s="87">
        <v>2032453.08</v>
      </c>
    </row>
    <row r="175" spans="1:9" x14ac:dyDescent="0.25">
      <c r="A175" s="82" t="s">
        <v>226</v>
      </c>
      <c r="B175" s="87">
        <v>44921668.9599998</v>
      </c>
      <c r="C175" s="87">
        <v>0</v>
      </c>
      <c r="D175" s="87">
        <v>0</v>
      </c>
      <c r="E175" s="86">
        <v>0</v>
      </c>
      <c r="F175" s="86">
        <v>0</v>
      </c>
      <c r="G175" s="86">
        <v>44921668.9599998</v>
      </c>
      <c r="H175" s="86">
        <v>0</v>
      </c>
      <c r="I175" s="87">
        <v>44921668.9599998</v>
      </c>
    </row>
    <row r="176" spans="1:9" x14ac:dyDescent="0.25">
      <c r="A176" s="82" t="s">
        <v>227</v>
      </c>
      <c r="B176" s="87">
        <v>16704959.3699999</v>
      </c>
      <c r="C176" s="87">
        <v>0</v>
      </c>
      <c r="D176" s="87">
        <v>0</v>
      </c>
      <c r="E176" s="86">
        <v>0</v>
      </c>
      <c r="F176" s="86">
        <v>0</v>
      </c>
      <c r="G176" s="86">
        <v>16704959.3699999</v>
      </c>
      <c r="H176" s="86">
        <v>0</v>
      </c>
      <c r="I176" s="87">
        <v>16704959.3699999</v>
      </c>
    </row>
    <row r="177" spans="1:9" x14ac:dyDescent="0.25">
      <c r="A177" s="82" t="s">
        <v>228</v>
      </c>
      <c r="B177" s="87">
        <v>238172.72</v>
      </c>
      <c r="C177" s="87">
        <v>0</v>
      </c>
      <c r="D177" s="87">
        <v>0</v>
      </c>
      <c r="E177" s="86">
        <v>0</v>
      </c>
      <c r="F177" s="86">
        <v>0</v>
      </c>
      <c r="G177" s="86">
        <v>238172.72</v>
      </c>
      <c r="H177" s="86">
        <v>0</v>
      </c>
      <c r="I177" s="87">
        <v>238172.72</v>
      </c>
    </row>
    <row r="178" spans="1:9" x14ac:dyDescent="0.25">
      <c r="A178" s="82" t="s">
        <v>229</v>
      </c>
      <c r="B178" s="87">
        <v>2375118.3799999901</v>
      </c>
      <c r="C178" s="87">
        <v>0</v>
      </c>
      <c r="D178" s="87">
        <v>0</v>
      </c>
      <c r="E178" s="86">
        <v>0</v>
      </c>
      <c r="F178" s="86">
        <v>0</v>
      </c>
      <c r="G178" s="86">
        <v>2375118.3799999901</v>
      </c>
      <c r="H178" s="86">
        <v>0</v>
      </c>
      <c r="I178" s="87">
        <v>2375118.3799999901</v>
      </c>
    </row>
    <row r="179" spans="1:9" x14ac:dyDescent="0.25">
      <c r="A179" s="82" t="s">
        <v>230</v>
      </c>
      <c r="B179" s="87">
        <v>443948.59</v>
      </c>
      <c r="C179" s="87">
        <v>0</v>
      </c>
      <c r="D179" s="87">
        <v>0</v>
      </c>
      <c r="E179" s="86">
        <v>0</v>
      </c>
      <c r="F179" s="86">
        <v>0</v>
      </c>
      <c r="G179" s="86">
        <v>443948.59</v>
      </c>
      <c r="H179" s="86">
        <v>0</v>
      </c>
      <c r="I179" s="87">
        <v>443948.59</v>
      </c>
    </row>
    <row r="180" spans="1:9" x14ac:dyDescent="0.25">
      <c r="A180" s="82" t="s">
        <v>231</v>
      </c>
      <c r="B180" s="87">
        <v>0</v>
      </c>
      <c r="C180" s="87">
        <v>0</v>
      </c>
      <c r="D180" s="87">
        <v>0</v>
      </c>
      <c r="E180" s="86">
        <v>0</v>
      </c>
      <c r="F180" s="86">
        <v>0</v>
      </c>
      <c r="G180" s="86">
        <v>0</v>
      </c>
      <c r="H180" s="86">
        <v>0</v>
      </c>
      <c r="I180" s="87">
        <v>0</v>
      </c>
    </row>
    <row r="181" spans="1:9" x14ac:dyDescent="0.25">
      <c r="A181" s="82" t="s">
        <v>232</v>
      </c>
      <c r="B181" s="87">
        <v>0</v>
      </c>
      <c r="C181" s="87">
        <v>1698066.49999999</v>
      </c>
      <c r="D181" s="87">
        <v>0</v>
      </c>
      <c r="E181" s="86">
        <v>0</v>
      </c>
      <c r="F181" s="86">
        <v>0</v>
      </c>
      <c r="G181" s="86">
        <v>0</v>
      </c>
      <c r="H181" s="86">
        <v>1698066.49999999</v>
      </c>
      <c r="I181" s="87">
        <v>1698066.49999999</v>
      </c>
    </row>
    <row r="182" spans="1:9" x14ac:dyDescent="0.25">
      <c r="A182" s="82" t="s">
        <v>233</v>
      </c>
      <c r="B182" s="87">
        <v>0</v>
      </c>
      <c r="C182" s="87">
        <v>1157734.97</v>
      </c>
      <c r="D182" s="87">
        <v>0</v>
      </c>
      <c r="E182" s="86">
        <v>0</v>
      </c>
      <c r="F182" s="86">
        <v>0</v>
      </c>
      <c r="G182" s="86">
        <v>0</v>
      </c>
      <c r="H182" s="86">
        <v>1157734.97</v>
      </c>
      <c r="I182" s="87">
        <v>1157734.97</v>
      </c>
    </row>
    <row r="183" spans="1:9" x14ac:dyDescent="0.25">
      <c r="A183" s="82" t="s">
        <v>234</v>
      </c>
      <c r="B183" s="87">
        <v>0</v>
      </c>
      <c r="C183" s="87">
        <v>18223838.48</v>
      </c>
      <c r="D183" s="87">
        <v>0</v>
      </c>
      <c r="E183" s="86">
        <v>0</v>
      </c>
      <c r="F183" s="86">
        <v>0</v>
      </c>
      <c r="G183" s="86">
        <v>0</v>
      </c>
      <c r="H183" s="86">
        <v>18223838.48</v>
      </c>
      <c r="I183" s="87">
        <v>18223838.48</v>
      </c>
    </row>
    <row r="184" spans="1:9" x14ac:dyDescent="0.25">
      <c r="A184" s="82" t="s">
        <v>235</v>
      </c>
      <c r="B184" s="87">
        <v>0</v>
      </c>
      <c r="C184" s="87">
        <v>2244660.34</v>
      </c>
      <c r="D184" s="87">
        <v>0</v>
      </c>
      <c r="E184" s="86">
        <v>0</v>
      </c>
      <c r="F184" s="86">
        <v>0</v>
      </c>
      <c r="G184" s="86">
        <v>0</v>
      </c>
      <c r="H184" s="86">
        <v>2244660.34</v>
      </c>
      <c r="I184" s="87">
        <v>2244660.34</v>
      </c>
    </row>
    <row r="185" spans="1:9" x14ac:dyDescent="0.25">
      <c r="A185" s="82" t="s">
        <v>236</v>
      </c>
      <c r="B185" s="87">
        <v>0</v>
      </c>
      <c r="C185" s="87">
        <v>85200.51</v>
      </c>
      <c r="D185" s="87">
        <v>0</v>
      </c>
      <c r="E185" s="86">
        <v>0</v>
      </c>
      <c r="F185" s="86">
        <v>0</v>
      </c>
      <c r="G185" s="86">
        <v>0</v>
      </c>
      <c r="H185" s="86">
        <v>85200.51</v>
      </c>
      <c r="I185" s="87">
        <v>85200.51</v>
      </c>
    </row>
    <row r="186" spans="1:9" x14ac:dyDescent="0.25">
      <c r="A186" s="82" t="s">
        <v>237</v>
      </c>
      <c r="B186" s="87">
        <v>0</v>
      </c>
      <c r="C186" s="87">
        <v>4925501.9799999902</v>
      </c>
      <c r="D186" s="87">
        <v>0</v>
      </c>
      <c r="E186" s="86">
        <v>0</v>
      </c>
      <c r="F186" s="86">
        <v>0</v>
      </c>
      <c r="G186" s="86">
        <v>0</v>
      </c>
      <c r="H186" s="86">
        <v>4925501.9799999902</v>
      </c>
      <c r="I186" s="87">
        <v>4925501.9799999902</v>
      </c>
    </row>
    <row r="187" spans="1:9" x14ac:dyDescent="0.25">
      <c r="A187" s="82" t="s">
        <v>238</v>
      </c>
      <c r="B187" s="87">
        <v>0</v>
      </c>
      <c r="C187" s="87">
        <v>5114913.0599999996</v>
      </c>
      <c r="D187" s="87">
        <v>0</v>
      </c>
      <c r="E187" s="86">
        <v>0</v>
      </c>
      <c r="F187" s="86">
        <v>0</v>
      </c>
      <c r="G187" s="86">
        <v>0</v>
      </c>
      <c r="H187" s="86">
        <v>5114913.0599999996</v>
      </c>
      <c r="I187" s="87">
        <v>5114913.0599999996</v>
      </c>
    </row>
    <row r="188" spans="1:9" x14ac:dyDescent="0.25">
      <c r="A188" s="82" t="s">
        <v>239</v>
      </c>
      <c r="B188" s="87">
        <v>0</v>
      </c>
      <c r="C188" s="87">
        <v>4751427.8099999996</v>
      </c>
      <c r="D188" s="87">
        <v>0</v>
      </c>
      <c r="E188" s="86">
        <v>0</v>
      </c>
      <c r="F188" s="86">
        <v>0</v>
      </c>
      <c r="G188" s="86">
        <v>0</v>
      </c>
      <c r="H188" s="86">
        <v>4751427.8099999996</v>
      </c>
      <c r="I188" s="87">
        <v>4751427.8099999996</v>
      </c>
    </row>
    <row r="189" spans="1:9" x14ac:dyDescent="0.25">
      <c r="A189" s="82" t="s">
        <v>240</v>
      </c>
      <c r="B189" s="87">
        <v>0</v>
      </c>
      <c r="C189" s="87">
        <v>263301.82</v>
      </c>
      <c r="D189" s="87">
        <v>0</v>
      </c>
      <c r="E189" s="86">
        <v>0</v>
      </c>
      <c r="F189" s="86">
        <v>0</v>
      </c>
      <c r="G189" s="86">
        <v>0</v>
      </c>
      <c r="H189" s="86">
        <v>263301.82</v>
      </c>
      <c r="I189" s="87">
        <v>263301.82</v>
      </c>
    </row>
    <row r="190" spans="1:9" x14ac:dyDescent="0.25">
      <c r="A190" s="82" t="s">
        <v>241</v>
      </c>
      <c r="B190" s="87">
        <v>0</v>
      </c>
      <c r="C190" s="87">
        <v>187409.96</v>
      </c>
      <c r="D190" s="87">
        <v>0</v>
      </c>
      <c r="E190" s="86">
        <v>0</v>
      </c>
      <c r="F190" s="86">
        <v>0</v>
      </c>
      <c r="G190" s="86">
        <v>0</v>
      </c>
      <c r="H190" s="86">
        <v>187409.96</v>
      </c>
      <c r="I190" s="87">
        <v>187409.96</v>
      </c>
    </row>
    <row r="191" spans="1:9" x14ac:dyDescent="0.25">
      <c r="A191" s="82" t="s">
        <v>242</v>
      </c>
      <c r="B191" s="87">
        <v>0</v>
      </c>
      <c r="C191" s="87">
        <v>6494179.5</v>
      </c>
      <c r="D191" s="87">
        <v>0</v>
      </c>
      <c r="E191" s="86">
        <v>0</v>
      </c>
      <c r="F191" s="86">
        <v>0</v>
      </c>
      <c r="G191" s="86">
        <v>0</v>
      </c>
      <c r="H191" s="86">
        <v>6494179.5</v>
      </c>
      <c r="I191" s="87">
        <v>6494179.5</v>
      </c>
    </row>
    <row r="192" spans="1:9" x14ac:dyDescent="0.25">
      <c r="A192" s="82" t="s">
        <v>243</v>
      </c>
      <c r="B192" s="87">
        <v>0</v>
      </c>
      <c r="C192" s="87">
        <v>819328.34</v>
      </c>
      <c r="D192" s="87">
        <v>0</v>
      </c>
      <c r="E192" s="86">
        <v>0</v>
      </c>
      <c r="F192" s="86">
        <v>0</v>
      </c>
      <c r="G192" s="86">
        <v>0</v>
      </c>
      <c r="H192" s="86">
        <v>819328.34</v>
      </c>
      <c r="I192" s="87">
        <v>819328.34</v>
      </c>
    </row>
    <row r="193" spans="1:9" x14ac:dyDescent="0.25">
      <c r="A193" s="82" t="s">
        <v>244</v>
      </c>
      <c r="B193" s="87">
        <v>0</v>
      </c>
      <c r="C193" s="87">
        <v>478685.299999999</v>
      </c>
      <c r="D193" s="87">
        <v>0</v>
      </c>
      <c r="E193" s="86">
        <v>0</v>
      </c>
      <c r="F193" s="86">
        <v>0</v>
      </c>
      <c r="G193" s="86">
        <v>0</v>
      </c>
      <c r="H193" s="86">
        <v>478685.299999999</v>
      </c>
      <c r="I193" s="87">
        <v>478685.299999999</v>
      </c>
    </row>
    <row r="194" spans="1:9" x14ac:dyDescent="0.25">
      <c r="A194" s="82" t="s">
        <v>245</v>
      </c>
      <c r="B194" s="87">
        <v>0</v>
      </c>
      <c r="C194" s="87">
        <v>3805041.45</v>
      </c>
      <c r="D194" s="87">
        <v>0</v>
      </c>
      <c r="E194" s="86">
        <v>0</v>
      </c>
      <c r="F194" s="86">
        <v>0</v>
      </c>
      <c r="G194" s="86">
        <v>0</v>
      </c>
      <c r="H194" s="86">
        <v>3805041.45</v>
      </c>
      <c r="I194" s="87">
        <v>3805041.45</v>
      </c>
    </row>
    <row r="195" spans="1:9" x14ac:dyDescent="0.25">
      <c r="A195" s="82" t="s">
        <v>246</v>
      </c>
      <c r="B195" s="87">
        <v>0</v>
      </c>
      <c r="C195" s="87">
        <v>1369268.83</v>
      </c>
      <c r="D195" s="87">
        <v>0</v>
      </c>
      <c r="E195" s="86">
        <v>0</v>
      </c>
      <c r="F195" s="86">
        <v>0</v>
      </c>
      <c r="G195" s="86">
        <v>0</v>
      </c>
      <c r="H195" s="86">
        <v>1369268.83</v>
      </c>
      <c r="I195" s="87">
        <v>1369268.83</v>
      </c>
    </row>
    <row r="196" spans="1:9" x14ac:dyDescent="0.25">
      <c r="A196" s="88" t="s">
        <v>247</v>
      </c>
      <c r="B196" s="87">
        <v>0</v>
      </c>
      <c r="C196" s="87">
        <v>1080395.51</v>
      </c>
      <c r="D196" s="87">
        <v>0</v>
      </c>
      <c r="E196" s="86">
        <v>0</v>
      </c>
      <c r="F196" s="86">
        <v>0</v>
      </c>
      <c r="G196" s="86">
        <v>0</v>
      </c>
      <c r="H196" s="86">
        <v>1080395.51</v>
      </c>
      <c r="I196" s="87">
        <v>1080395.51</v>
      </c>
    </row>
    <row r="197" spans="1:9" x14ac:dyDescent="0.25">
      <c r="A197" s="82" t="s">
        <v>248</v>
      </c>
      <c r="B197" s="92">
        <v>90206918.129999802</v>
      </c>
      <c r="C197" s="92">
        <v>52698954.359999903</v>
      </c>
      <c r="D197" s="92">
        <v>0</v>
      </c>
      <c r="E197" s="91">
        <v>0</v>
      </c>
      <c r="F197" s="91">
        <v>0</v>
      </c>
      <c r="G197" s="91">
        <v>90206918.129999802</v>
      </c>
      <c r="H197" s="91">
        <v>52698954.359999903</v>
      </c>
      <c r="I197" s="92">
        <v>142905872.489999</v>
      </c>
    </row>
    <row r="198" spans="1:9" x14ac:dyDescent="0.25">
      <c r="A198" s="84" t="s">
        <v>249</v>
      </c>
      <c r="B198" s="83"/>
      <c r="C198" s="83"/>
      <c r="D198" s="83"/>
      <c r="E198"/>
      <c r="F198"/>
      <c r="G198"/>
      <c r="H198"/>
      <c r="I198" s="83"/>
    </row>
    <row r="199" spans="1:9" x14ac:dyDescent="0.25">
      <c r="A199" s="82" t="s">
        <v>250</v>
      </c>
      <c r="B199" s="87">
        <v>0</v>
      </c>
      <c r="C199" s="87">
        <v>0</v>
      </c>
      <c r="D199" s="87">
        <v>252662.02</v>
      </c>
      <c r="E199" s="86">
        <v>146939.75326100001</v>
      </c>
      <c r="F199" s="86">
        <v>105722.26673899899</v>
      </c>
      <c r="G199" s="86">
        <v>146939.75326100001</v>
      </c>
      <c r="H199" s="86">
        <v>105722.26673899899</v>
      </c>
      <c r="I199" s="87">
        <v>252662.02</v>
      </c>
    </row>
    <row r="200" spans="1:9" x14ac:dyDescent="0.25">
      <c r="A200" s="82" t="s">
        <v>251</v>
      </c>
      <c r="B200" s="87">
        <v>9832332.3000000007</v>
      </c>
      <c r="C200" s="87">
        <v>7110094.0699999901</v>
      </c>
      <c r="D200" s="87">
        <v>565949.66</v>
      </c>
      <c r="E200" s="86">
        <v>353364.719408</v>
      </c>
      <c r="F200" s="86">
        <v>212584.940592</v>
      </c>
      <c r="G200" s="86">
        <v>10185697.019408001</v>
      </c>
      <c r="H200" s="86">
        <v>7322679.0105919903</v>
      </c>
      <c r="I200" s="87">
        <v>17508376.029999901</v>
      </c>
    </row>
    <row r="201" spans="1:9" x14ac:dyDescent="0.25">
      <c r="A201" s="82" t="s">
        <v>252</v>
      </c>
      <c r="B201" s="87">
        <v>2866966.6499999901</v>
      </c>
      <c r="C201" s="87">
        <v>1200450.1399999999</v>
      </c>
      <c r="D201" s="87">
        <v>30529732.9099999</v>
      </c>
      <c r="E201" s="86">
        <v>17754451.820248</v>
      </c>
      <c r="F201" s="86">
        <v>12775281.089751899</v>
      </c>
      <c r="G201" s="86">
        <v>20621418.470247999</v>
      </c>
      <c r="H201" s="86">
        <v>13975731.2297519</v>
      </c>
      <c r="I201" s="87">
        <v>34597149.700000003</v>
      </c>
    </row>
    <row r="202" spans="1:9" x14ac:dyDescent="0.25">
      <c r="A202" s="82" t="s">
        <v>253</v>
      </c>
      <c r="B202" s="87">
        <v>14523131.6399999</v>
      </c>
      <c r="C202" s="87">
        <v>3997770.07</v>
      </c>
      <c r="D202" s="87">
        <v>0</v>
      </c>
      <c r="E202" s="86">
        <v>0</v>
      </c>
      <c r="F202" s="86">
        <v>0</v>
      </c>
      <c r="G202" s="86">
        <v>14523131.6399999</v>
      </c>
      <c r="H202" s="86">
        <v>3997770.07</v>
      </c>
      <c r="I202" s="87">
        <v>18520901.7099999</v>
      </c>
    </row>
    <row r="203" spans="1:9" x14ac:dyDescent="0.25">
      <c r="A203" s="88" t="s">
        <v>254</v>
      </c>
      <c r="B203" s="87">
        <v>0</v>
      </c>
      <c r="C203" s="87">
        <v>0</v>
      </c>
      <c r="D203" s="87">
        <v>5431.53</v>
      </c>
      <c r="E203" s="86">
        <v>3159.32112399999</v>
      </c>
      <c r="F203" s="86">
        <v>2272.2088760000001</v>
      </c>
      <c r="G203" s="86">
        <v>3159.32112399999</v>
      </c>
      <c r="H203" s="86">
        <v>2272.2088760000001</v>
      </c>
      <c r="I203" s="87">
        <v>5431.53</v>
      </c>
    </row>
    <row r="204" spans="1:9" x14ac:dyDescent="0.25">
      <c r="A204" s="82" t="s">
        <v>255</v>
      </c>
      <c r="B204" s="92">
        <v>27222430.59</v>
      </c>
      <c r="C204" s="92">
        <v>12308314.279999999</v>
      </c>
      <c r="D204" s="92">
        <v>31353776.1199999</v>
      </c>
      <c r="E204" s="91">
        <v>18257915.614041001</v>
      </c>
      <c r="F204" s="91">
        <v>13095860.5059589</v>
      </c>
      <c r="G204" s="91">
        <v>45480346.204040997</v>
      </c>
      <c r="H204" s="91">
        <v>25404174.785958901</v>
      </c>
      <c r="I204" s="92">
        <v>70884520.989999995</v>
      </c>
    </row>
    <row r="205" spans="1:9" x14ac:dyDescent="0.25">
      <c r="A205" s="84" t="s">
        <v>256</v>
      </c>
      <c r="B205" s="83"/>
      <c r="C205" s="83"/>
      <c r="D205" s="83"/>
      <c r="E205"/>
      <c r="F205"/>
      <c r="G205"/>
      <c r="H205"/>
      <c r="I205" s="83"/>
    </row>
    <row r="206" spans="1:9" x14ac:dyDescent="0.25">
      <c r="A206" s="82" t="s">
        <v>257</v>
      </c>
      <c r="B206" s="87">
        <v>16543232.82</v>
      </c>
      <c r="C206" s="87">
        <v>5827835.0099999998</v>
      </c>
      <c r="D206" s="87">
        <v>1424080.41</v>
      </c>
      <c r="E206" s="86">
        <v>828180.95623799996</v>
      </c>
      <c r="F206" s="86">
        <v>595899.45376199996</v>
      </c>
      <c r="G206" s="86">
        <v>17371413.776237998</v>
      </c>
      <c r="H206" s="86">
        <v>6423734.4637620002</v>
      </c>
      <c r="I206" s="87">
        <v>23795148.239999998</v>
      </c>
    </row>
    <row r="207" spans="1:9" x14ac:dyDescent="0.25">
      <c r="A207" s="82" t="s">
        <v>258</v>
      </c>
      <c r="B207" s="87">
        <v>766430.87</v>
      </c>
      <c r="C207" s="87">
        <v>401010.04</v>
      </c>
      <c r="D207" s="87">
        <v>1233358.79999999</v>
      </c>
      <c r="E207" s="86">
        <v>717272.48436499899</v>
      </c>
      <c r="F207" s="86">
        <v>516086.31563499902</v>
      </c>
      <c r="G207" s="86">
        <v>1483703.35436499</v>
      </c>
      <c r="H207" s="86">
        <v>917096.355634999</v>
      </c>
      <c r="I207" s="87">
        <v>2400799.71</v>
      </c>
    </row>
    <row r="208" spans="1:9" x14ac:dyDescent="0.25">
      <c r="A208" s="82" t="s">
        <v>259</v>
      </c>
      <c r="B208" s="87">
        <v>0</v>
      </c>
      <c r="C208" s="87">
        <v>0</v>
      </c>
      <c r="D208" s="87">
        <v>154395.23000000001</v>
      </c>
      <c r="E208" s="86">
        <v>89787.723949000007</v>
      </c>
      <c r="F208" s="86">
        <v>64607.506050999997</v>
      </c>
      <c r="G208" s="86">
        <v>89787.723949000007</v>
      </c>
      <c r="H208" s="86">
        <v>64607.506050999997</v>
      </c>
      <c r="I208" s="87">
        <v>154395.23000000001</v>
      </c>
    </row>
    <row r="209" spans="1:9" x14ac:dyDescent="0.25">
      <c r="A209" s="82" t="s">
        <v>260</v>
      </c>
      <c r="B209" s="87">
        <v>0</v>
      </c>
      <c r="C209" s="87">
        <v>0</v>
      </c>
      <c r="D209" s="87">
        <v>0</v>
      </c>
      <c r="E209" s="86">
        <v>0</v>
      </c>
      <c r="F209" s="86">
        <v>0</v>
      </c>
      <c r="G209" s="86">
        <v>0</v>
      </c>
      <c r="H209" s="86">
        <v>0</v>
      </c>
      <c r="I209" s="87">
        <v>0</v>
      </c>
    </row>
    <row r="210" spans="1:9" x14ac:dyDescent="0.25">
      <c r="A210" s="82" t="s">
        <v>261</v>
      </c>
      <c r="B210" s="87">
        <v>317890.73</v>
      </c>
      <c r="C210" s="87">
        <v>4117.2299999999996</v>
      </c>
      <c r="D210" s="87">
        <v>0</v>
      </c>
      <c r="E210" s="86">
        <v>0</v>
      </c>
      <c r="F210" s="86">
        <v>0</v>
      </c>
      <c r="G210" s="86">
        <v>317890.73</v>
      </c>
      <c r="H210" s="86">
        <v>4117.2299999999996</v>
      </c>
      <c r="I210" s="87">
        <v>322007.96000000002</v>
      </c>
    </row>
    <row r="211" spans="1:9" x14ac:dyDescent="0.25">
      <c r="A211" s="82" t="s">
        <v>262</v>
      </c>
      <c r="B211" s="87">
        <v>0</v>
      </c>
      <c r="C211" s="87">
        <v>0</v>
      </c>
      <c r="D211" s="87">
        <v>0</v>
      </c>
      <c r="E211" s="86">
        <v>0</v>
      </c>
      <c r="F211" s="86">
        <v>0</v>
      </c>
      <c r="G211" s="86">
        <v>0</v>
      </c>
      <c r="H211" s="86">
        <v>0</v>
      </c>
      <c r="I211" s="87">
        <v>0</v>
      </c>
    </row>
    <row r="212" spans="1:9" x14ac:dyDescent="0.25">
      <c r="A212" s="88" t="s">
        <v>263</v>
      </c>
      <c r="B212" s="87">
        <v>0</v>
      </c>
      <c r="C212" s="87">
        <v>0</v>
      </c>
      <c r="D212" s="87">
        <v>0</v>
      </c>
      <c r="E212" s="86">
        <v>0</v>
      </c>
      <c r="F212" s="86">
        <v>0</v>
      </c>
      <c r="G212" s="86">
        <v>0</v>
      </c>
      <c r="H212" s="86">
        <v>0</v>
      </c>
      <c r="I212" s="87">
        <v>0</v>
      </c>
    </row>
    <row r="213" spans="1:9" x14ac:dyDescent="0.25">
      <c r="A213" s="82" t="s">
        <v>264</v>
      </c>
      <c r="B213" s="92">
        <v>17627554.419999901</v>
      </c>
      <c r="C213" s="92">
        <v>6232962.27999999</v>
      </c>
      <c r="D213" s="92">
        <v>2811834.44</v>
      </c>
      <c r="E213" s="91">
        <v>1635241.1645519999</v>
      </c>
      <c r="F213" s="91">
        <v>1176593.27544799</v>
      </c>
      <c r="G213" s="91">
        <v>19262795.584551901</v>
      </c>
      <c r="H213" s="91">
        <v>7409555.5554479901</v>
      </c>
      <c r="I213" s="92">
        <v>26672351.140000001</v>
      </c>
    </row>
    <row r="214" spans="1:9" x14ac:dyDescent="0.25">
      <c r="A214" s="84" t="s">
        <v>265</v>
      </c>
      <c r="B214" s="83"/>
      <c r="C214" s="83"/>
      <c r="D214" s="83"/>
      <c r="E214"/>
      <c r="F214"/>
      <c r="G214"/>
      <c r="H214"/>
      <c r="I214" s="83"/>
    </row>
    <row r="215" spans="1:9" x14ac:dyDescent="0.25">
      <c r="A215" s="88" t="s">
        <v>266</v>
      </c>
      <c r="B215" s="87">
        <v>100340265.22999901</v>
      </c>
      <c r="C215" s="87">
        <v>12111975.929999899</v>
      </c>
      <c r="D215" s="87">
        <v>0</v>
      </c>
      <c r="E215" s="86">
        <v>0</v>
      </c>
      <c r="F215" s="86">
        <v>0</v>
      </c>
      <c r="G215" s="86">
        <v>100340265.22999901</v>
      </c>
      <c r="H215" s="86">
        <v>12111975.929999899</v>
      </c>
      <c r="I215" s="87">
        <v>112452241.16</v>
      </c>
    </row>
    <row r="216" spans="1:9" x14ac:dyDescent="0.25">
      <c r="A216" s="82" t="s">
        <v>267</v>
      </c>
      <c r="B216" s="92">
        <v>100340265.22999901</v>
      </c>
      <c r="C216" s="92">
        <v>12111975.929999899</v>
      </c>
      <c r="D216" s="92">
        <v>0</v>
      </c>
      <c r="E216" s="91">
        <v>0</v>
      </c>
      <c r="F216" s="91">
        <v>0</v>
      </c>
      <c r="G216" s="91">
        <v>100340265.22999901</v>
      </c>
      <c r="H216" s="91">
        <v>12111975.929999899</v>
      </c>
      <c r="I216" s="92">
        <v>112452241.16</v>
      </c>
    </row>
    <row r="217" spans="1:9" x14ac:dyDescent="0.25">
      <c r="A217" s="84" t="s">
        <v>268</v>
      </c>
      <c r="B217" s="83"/>
      <c r="C217" s="83"/>
      <c r="D217" s="83"/>
      <c r="E217"/>
      <c r="F217"/>
      <c r="G217"/>
      <c r="H217"/>
      <c r="I217" s="83"/>
    </row>
    <row r="218" spans="1:9" x14ac:dyDescent="0.25">
      <c r="A218" s="82" t="s">
        <v>269</v>
      </c>
      <c r="B218" s="87">
        <v>3505677.95</v>
      </c>
      <c r="C218" s="87">
        <v>1657139.98999999</v>
      </c>
      <c r="D218" s="87">
        <v>38061015.169999897</v>
      </c>
      <c r="E218" s="86">
        <v>26063211.736752901</v>
      </c>
      <c r="F218" s="86">
        <v>11997803.433246899</v>
      </c>
      <c r="G218" s="86">
        <v>29568889.6867529</v>
      </c>
      <c r="H218" s="86">
        <v>13654943.4232469</v>
      </c>
      <c r="I218" s="87">
        <v>43223833.109999903</v>
      </c>
    </row>
    <row r="219" spans="1:9" x14ac:dyDescent="0.25">
      <c r="A219" s="82" t="s">
        <v>270</v>
      </c>
      <c r="B219" s="87">
        <v>516838.74</v>
      </c>
      <c r="C219" s="87">
        <v>346163.13999999902</v>
      </c>
      <c r="D219" s="87">
        <v>3839064.15</v>
      </c>
      <c r="E219" s="86">
        <v>2628888.8822289999</v>
      </c>
      <c r="F219" s="86">
        <v>1210175.267771</v>
      </c>
      <c r="G219" s="86">
        <v>3145727.6222289898</v>
      </c>
      <c r="H219" s="86">
        <v>1556338.4077709999</v>
      </c>
      <c r="I219" s="87">
        <v>4702066.02999999</v>
      </c>
    </row>
    <row r="220" spans="1:9" x14ac:dyDescent="0.25">
      <c r="A220" s="82" t="s">
        <v>271</v>
      </c>
      <c r="B220" s="87">
        <v>0</v>
      </c>
      <c r="C220" s="87">
        <v>0</v>
      </c>
      <c r="D220" s="87">
        <v>-236931.17</v>
      </c>
      <c r="E220" s="86">
        <v>-162254.90873899899</v>
      </c>
      <c r="F220" s="86">
        <v>-74676.261261000007</v>
      </c>
      <c r="G220" s="86">
        <v>-162254.90873899899</v>
      </c>
      <c r="H220" s="86">
        <v>-74676.261261000007</v>
      </c>
      <c r="I220" s="87">
        <v>-236931.17</v>
      </c>
    </row>
    <row r="221" spans="1:9" x14ac:dyDescent="0.25">
      <c r="A221" s="82" t="s">
        <v>272</v>
      </c>
      <c r="B221" s="87">
        <v>3600435.7299999902</v>
      </c>
      <c r="C221" s="87">
        <v>116423.64</v>
      </c>
      <c r="D221" s="87">
        <v>10955292.16</v>
      </c>
      <c r="E221" s="86">
        <v>7499324.4241260001</v>
      </c>
      <c r="F221" s="86">
        <v>3455967.735874</v>
      </c>
      <c r="G221" s="86">
        <v>11099760.154126</v>
      </c>
      <c r="H221" s="86">
        <v>3572391.3758740001</v>
      </c>
      <c r="I221" s="87">
        <v>14672151.529999999</v>
      </c>
    </row>
    <row r="222" spans="1:9" x14ac:dyDescent="0.25">
      <c r="A222" s="82" t="s">
        <v>273</v>
      </c>
      <c r="B222" s="87">
        <v>4866785.5999999996</v>
      </c>
      <c r="C222" s="87">
        <v>407865.29</v>
      </c>
      <c r="D222" s="87">
        <v>589360.15</v>
      </c>
      <c r="E222" s="86">
        <v>359239.04917999997</v>
      </c>
      <c r="F222" s="86">
        <v>230121.10081999999</v>
      </c>
      <c r="G222" s="86">
        <v>5226024.6491799997</v>
      </c>
      <c r="H222" s="86">
        <v>637986.39081999997</v>
      </c>
      <c r="I222" s="87">
        <v>5864011.0399999898</v>
      </c>
    </row>
    <row r="223" spans="1:9" x14ac:dyDescent="0.25">
      <c r="A223" s="82" t="s">
        <v>274</v>
      </c>
      <c r="B223" s="87">
        <v>824045.69</v>
      </c>
      <c r="C223" s="87">
        <v>178811.98</v>
      </c>
      <c r="D223" s="87">
        <v>4908653.59</v>
      </c>
      <c r="E223" s="86">
        <v>2854588.0864019999</v>
      </c>
      <c r="F223" s="86">
        <v>2054065.5035979999</v>
      </c>
      <c r="G223" s="86">
        <v>3678633.7764019999</v>
      </c>
      <c r="H223" s="86">
        <v>2232877.4835979999</v>
      </c>
      <c r="I223" s="87">
        <v>5911511.2599999998</v>
      </c>
    </row>
    <row r="224" spans="1:9" x14ac:dyDescent="0.25">
      <c r="A224" s="82" t="s">
        <v>275</v>
      </c>
      <c r="B224" s="87">
        <v>21806919.699999899</v>
      </c>
      <c r="C224" s="87">
        <v>10178598.359999999</v>
      </c>
      <c r="D224" s="87">
        <v>9877286.3300000001</v>
      </c>
      <c r="E224" s="86">
        <v>6890826.9833669998</v>
      </c>
      <c r="F224" s="86">
        <v>2986459.3466329998</v>
      </c>
      <c r="G224" s="86">
        <v>28697746.683366999</v>
      </c>
      <c r="H224" s="86">
        <v>13165057.706633</v>
      </c>
      <c r="I224" s="87">
        <v>41862804.390000001</v>
      </c>
    </row>
    <row r="225" spans="1:9" x14ac:dyDescent="0.25">
      <c r="A225" s="82" t="s">
        <v>276</v>
      </c>
      <c r="B225" s="87">
        <v>7654064.4900000002</v>
      </c>
      <c r="C225" s="87">
        <v>1822302.85</v>
      </c>
      <c r="D225" s="87">
        <v>495045.28</v>
      </c>
      <c r="E225" s="86">
        <v>338983.56138399901</v>
      </c>
      <c r="F225" s="86">
        <v>156061.718616</v>
      </c>
      <c r="G225" s="86">
        <v>7993048.0513840001</v>
      </c>
      <c r="H225" s="86">
        <v>1978364.568616</v>
      </c>
      <c r="I225" s="87">
        <v>9971412.6199999992</v>
      </c>
    </row>
    <row r="226" spans="1:9" x14ac:dyDescent="0.25">
      <c r="A226" s="82" t="s">
        <v>277</v>
      </c>
      <c r="B226" s="87">
        <v>0</v>
      </c>
      <c r="C226" s="87">
        <v>0</v>
      </c>
      <c r="D226" s="87">
        <v>19435.16</v>
      </c>
      <c r="E226" s="86">
        <v>13318.849839999901</v>
      </c>
      <c r="F226" s="86">
        <v>6116.31016</v>
      </c>
      <c r="G226" s="86">
        <v>13318.849839999901</v>
      </c>
      <c r="H226" s="86">
        <v>6116.31016</v>
      </c>
      <c r="I226" s="87">
        <v>19435.16</v>
      </c>
    </row>
    <row r="227" spans="1:9" x14ac:dyDescent="0.25">
      <c r="A227" s="82" t="s">
        <v>278</v>
      </c>
      <c r="B227" s="87">
        <v>3229350.1399999899</v>
      </c>
      <c r="C227" s="87">
        <v>517566.54</v>
      </c>
      <c r="D227" s="87">
        <v>2237129.88</v>
      </c>
      <c r="E227" s="86">
        <v>1531846.6528719999</v>
      </c>
      <c r="F227" s="86">
        <v>705283.22712799895</v>
      </c>
      <c r="G227" s="86">
        <v>4761196.7928719902</v>
      </c>
      <c r="H227" s="86">
        <v>1222849.767128</v>
      </c>
      <c r="I227" s="87">
        <v>5984046.5599999996</v>
      </c>
    </row>
    <row r="228" spans="1:9" x14ac:dyDescent="0.25">
      <c r="A228" s="82" t="s">
        <v>279</v>
      </c>
      <c r="B228" s="87">
        <v>214174</v>
      </c>
      <c r="C228" s="87">
        <v>0</v>
      </c>
      <c r="D228" s="87">
        <v>10865707.65</v>
      </c>
      <c r="E228" s="86">
        <v>7440682.8058150001</v>
      </c>
      <c r="F228" s="86">
        <v>3425024.8441849998</v>
      </c>
      <c r="G228" s="86">
        <v>7654856.8058150001</v>
      </c>
      <c r="H228" s="86">
        <v>3425024.8441849998</v>
      </c>
      <c r="I228" s="87">
        <v>11079881.65</v>
      </c>
    </row>
    <row r="229" spans="1:9" x14ac:dyDescent="0.25">
      <c r="A229" s="82" t="s">
        <v>280</v>
      </c>
      <c r="B229" s="87">
        <v>0</v>
      </c>
      <c r="C229" s="87">
        <v>840760.55</v>
      </c>
      <c r="D229" s="87">
        <v>0</v>
      </c>
      <c r="E229" s="86">
        <v>0</v>
      </c>
      <c r="F229" s="86">
        <v>0</v>
      </c>
      <c r="G229" s="86">
        <v>0</v>
      </c>
      <c r="H229" s="86">
        <v>840760.55</v>
      </c>
      <c r="I229" s="87">
        <v>840760.55</v>
      </c>
    </row>
    <row r="230" spans="1:9" x14ac:dyDescent="0.25">
      <c r="A230" s="88" t="s">
        <v>281</v>
      </c>
      <c r="B230" s="87">
        <v>496507.32</v>
      </c>
      <c r="C230" s="87">
        <v>0</v>
      </c>
      <c r="D230" s="87">
        <v>16031238.9099999</v>
      </c>
      <c r="E230" s="86">
        <v>10976820.135193</v>
      </c>
      <c r="F230" s="86">
        <v>5054418.7748069996</v>
      </c>
      <c r="G230" s="86">
        <v>11473327.455192899</v>
      </c>
      <c r="H230" s="86">
        <v>5054418.7748069996</v>
      </c>
      <c r="I230" s="87">
        <v>16527746.2299999</v>
      </c>
    </row>
    <row r="231" spans="1:9" x14ac:dyDescent="0.25">
      <c r="A231" s="93" t="s">
        <v>282</v>
      </c>
      <c r="B231" s="92">
        <v>46714799.359999999</v>
      </c>
      <c r="C231" s="92">
        <v>16065632.34</v>
      </c>
      <c r="D231" s="92">
        <v>97642297.259999901</v>
      </c>
      <c r="E231" s="91">
        <v>66435476.258421898</v>
      </c>
      <c r="F231" s="91">
        <v>31206821.001577999</v>
      </c>
      <c r="G231" s="91">
        <v>113150275.618422</v>
      </c>
      <c r="H231" s="91">
        <v>47272453.341577999</v>
      </c>
      <c r="I231" s="92">
        <v>160422728.959999</v>
      </c>
    </row>
    <row r="232" spans="1:9" ht="15.75" thickBot="1" x14ac:dyDescent="0.3">
      <c r="A232" s="104" t="s">
        <v>283</v>
      </c>
      <c r="B232" s="92">
        <v>425732694.92999899</v>
      </c>
      <c r="C232" s="92">
        <v>101856342.34</v>
      </c>
      <c r="D232" s="92">
        <v>131807907.81999999</v>
      </c>
      <c r="E232" s="91">
        <v>86328633.037014902</v>
      </c>
      <c r="F232" s="91">
        <v>45479274.782985002</v>
      </c>
      <c r="G232" s="91">
        <v>512061327.96701401</v>
      </c>
      <c r="H232" s="91">
        <v>147335617.12298501</v>
      </c>
      <c r="I232" s="92">
        <v>659396945.08999896</v>
      </c>
    </row>
    <row r="233" spans="1:9" ht="15.75" thickTop="1" x14ac:dyDescent="0.25">
      <c r="A233" s="97"/>
      <c r="B233" s="105"/>
      <c r="C233" s="105"/>
      <c r="D233" s="105"/>
      <c r="E233" s="106"/>
      <c r="F233" s="106"/>
      <c r="G233" s="106"/>
      <c r="H233" s="106"/>
      <c r="I233" s="105"/>
    </row>
    <row r="234" spans="1:9" x14ac:dyDescent="0.25">
      <c r="A234" s="82" t="s">
        <v>284</v>
      </c>
      <c r="B234" s="83"/>
      <c r="C234" s="83"/>
      <c r="D234" s="83"/>
      <c r="E234"/>
      <c r="F234"/>
      <c r="G234"/>
      <c r="H234"/>
      <c r="I234" s="83"/>
    </row>
    <row r="235" spans="1:9" x14ac:dyDescent="0.25">
      <c r="A235" s="84" t="s">
        <v>285</v>
      </c>
      <c r="B235" s="83"/>
      <c r="C235" s="83"/>
      <c r="D235" s="83"/>
      <c r="E235"/>
      <c r="F235"/>
      <c r="G235"/>
      <c r="H235"/>
      <c r="I235" s="83"/>
    </row>
    <row r="236" spans="1:9" x14ac:dyDescent="0.25">
      <c r="A236" s="82" t="s">
        <v>286</v>
      </c>
      <c r="B236" s="87">
        <v>249246943.96000001</v>
      </c>
      <c r="C236" s="87">
        <v>113027344.48999999</v>
      </c>
      <c r="D236" s="87">
        <v>22053238.039999999</v>
      </c>
      <c r="E236" s="86">
        <v>15101207.975037999</v>
      </c>
      <c r="F236" s="86">
        <v>6952030.0649619997</v>
      </c>
      <c r="G236" s="86">
        <v>264348151.935038</v>
      </c>
      <c r="H236" s="86">
        <v>119979374.55496199</v>
      </c>
      <c r="I236" s="87">
        <v>384327526.49000001</v>
      </c>
    </row>
    <row r="237" spans="1:9" x14ac:dyDescent="0.25">
      <c r="A237" s="88" t="s">
        <v>287</v>
      </c>
      <c r="B237" s="87">
        <v>2023113.69</v>
      </c>
      <c r="C237" s="87">
        <v>167610.63</v>
      </c>
      <c r="D237" s="87">
        <v>197752.35</v>
      </c>
      <c r="E237" s="86">
        <v>135430.92444100001</v>
      </c>
      <c r="F237" s="86">
        <v>62321.425559000003</v>
      </c>
      <c r="G237" s="86">
        <v>2158544.6144409999</v>
      </c>
      <c r="H237" s="86">
        <v>229932.05555899901</v>
      </c>
      <c r="I237" s="87">
        <v>2388476.67</v>
      </c>
    </row>
    <row r="238" spans="1:9" x14ac:dyDescent="0.25">
      <c r="A238" s="82" t="s">
        <v>288</v>
      </c>
      <c r="B238" s="92">
        <v>251270057.64999899</v>
      </c>
      <c r="C238" s="92">
        <v>113194955.12</v>
      </c>
      <c r="D238" s="92">
        <v>22250990.390000001</v>
      </c>
      <c r="E238" s="91">
        <v>15236638.899478899</v>
      </c>
      <c r="F238" s="91">
        <v>7014351.4905209998</v>
      </c>
      <c r="G238" s="91">
        <v>266506696.54947901</v>
      </c>
      <c r="H238" s="91">
        <v>120209306.610521</v>
      </c>
      <c r="I238" s="92">
        <v>386716003.15999901</v>
      </c>
    </row>
    <row r="239" spans="1:9" x14ac:dyDescent="0.25">
      <c r="A239" s="84" t="s">
        <v>289</v>
      </c>
      <c r="B239" s="83"/>
      <c r="C239" s="83"/>
      <c r="D239" s="83"/>
      <c r="E239"/>
      <c r="F239"/>
      <c r="G239"/>
      <c r="H239"/>
      <c r="I239" s="83"/>
    </row>
    <row r="240" spans="1:9" x14ac:dyDescent="0.25">
      <c r="A240" s="82" t="s">
        <v>290</v>
      </c>
      <c r="B240" s="87">
        <v>9212187.1799999904</v>
      </c>
      <c r="C240" s="87">
        <v>1637496.76</v>
      </c>
      <c r="D240" s="87">
        <v>29789431.949999999</v>
      </c>
      <c r="E240" s="86">
        <v>20398686.639100902</v>
      </c>
      <c r="F240" s="86">
        <v>9390745.3108990006</v>
      </c>
      <c r="G240" s="86">
        <v>29610873.819100998</v>
      </c>
      <c r="H240" s="86">
        <v>11028242.070899</v>
      </c>
      <c r="I240" s="87">
        <v>40639115.890000001</v>
      </c>
    </row>
    <row r="241" spans="1:9" x14ac:dyDescent="0.25">
      <c r="A241" s="82" t="s">
        <v>291</v>
      </c>
      <c r="B241" s="87">
        <v>13885115.970000001</v>
      </c>
      <c r="C241" s="87">
        <v>0</v>
      </c>
      <c r="D241" s="87">
        <v>0</v>
      </c>
      <c r="E241" s="86">
        <v>0</v>
      </c>
      <c r="F241" s="86">
        <v>0</v>
      </c>
      <c r="G241" s="86">
        <v>13885115.970000001</v>
      </c>
      <c r="H241" s="86">
        <v>0</v>
      </c>
      <c r="I241" s="87">
        <v>13885115.970000001</v>
      </c>
    </row>
    <row r="242" spans="1:9" x14ac:dyDescent="0.25">
      <c r="A242" s="88" t="s">
        <v>292</v>
      </c>
      <c r="B242" s="87">
        <v>2296797.23999999</v>
      </c>
      <c r="C242" s="87">
        <v>27112.26</v>
      </c>
      <c r="D242" s="87">
        <v>12178.06</v>
      </c>
      <c r="E242" s="86">
        <v>8337.3892739999992</v>
      </c>
      <c r="F242" s="86">
        <v>3840.6707259999998</v>
      </c>
      <c r="G242" s="86">
        <v>2305134.6292739999</v>
      </c>
      <c r="H242" s="86">
        <v>30952.930725999999</v>
      </c>
      <c r="I242" s="87">
        <v>2336087.56</v>
      </c>
    </row>
    <row r="243" spans="1:9" x14ac:dyDescent="0.25">
      <c r="A243" s="82" t="s">
        <v>293</v>
      </c>
      <c r="B243" s="92">
        <v>25394100.3899999</v>
      </c>
      <c r="C243" s="92">
        <v>1664609.01999999</v>
      </c>
      <c r="D243" s="92">
        <v>29801610.010000002</v>
      </c>
      <c r="E243" s="91">
        <v>20407024.028375</v>
      </c>
      <c r="F243" s="91">
        <v>9394585.981625</v>
      </c>
      <c r="G243" s="91">
        <v>45801124.418375</v>
      </c>
      <c r="H243" s="91">
        <v>11059195.001624901</v>
      </c>
      <c r="I243" s="92">
        <v>56860319.420000002</v>
      </c>
    </row>
    <row r="244" spans="1:9" x14ac:dyDescent="0.25">
      <c r="A244" s="84" t="s">
        <v>294</v>
      </c>
      <c r="B244" s="83"/>
      <c r="C244" s="83"/>
      <c r="D244" s="83"/>
      <c r="E244"/>
      <c r="F244"/>
      <c r="G244"/>
      <c r="H244"/>
      <c r="I244" s="83"/>
    </row>
    <row r="245" spans="1:9" x14ac:dyDescent="0.25">
      <c r="A245" s="88" t="s">
        <v>295</v>
      </c>
      <c r="B245" s="87">
        <v>20604866.16</v>
      </c>
      <c r="C245" s="87">
        <v>0</v>
      </c>
      <c r="D245" s="87">
        <v>0</v>
      </c>
      <c r="E245" s="86">
        <v>0</v>
      </c>
      <c r="F245" s="86">
        <v>0</v>
      </c>
      <c r="G245" s="86">
        <v>20604866.16</v>
      </c>
      <c r="H245" s="86">
        <v>0</v>
      </c>
      <c r="I245" s="87">
        <v>20604866.16</v>
      </c>
    </row>
    <row r="246" spans="1:9" x14ac:dyDescent="0.25">
      <c r="A246" s="82" t="s">
        <v>296</v>
      </c>
      <c r="B246" s="92">
        <v>20604866.16</v>
      </c>
      <c r="C246" s="92">
        <v>0</v>
      </c>
      <c r="D246" s="92">
        <v>0</v>
      </c>
      <c r="E246" s="91">
        <v>0</v>
      </c>
      <c r="F246" s="91">
        <v>0</v>
      </c>
      <c r="G246" s="91">
        <v>20604866.16</v>
      </c>
      <c r="H246" s="91">
        <v>0</v>
      </c>
      <c r="I246" s="92">
        <v>20604866.16</v>
      </c>
    </row>
    <row r="247" spans="1:9" x14ac:dyDescent="0.25">
      <c r="A247" s="84" t="s">
        <v>297</v>
      </c>
      <c r="B247" s="83"/>
      <c r="C247" s="83"/>
      <c r="D247" s="83"/>
      <c r="E247"/>
      <c r="F247"/>
      <c r="G247"/>
      <c r="H247"/>
      <c r="I247" s="83"/>
    </row>
    <row r="248" spans="1:9" x14ac:dyDescent="0.25">
      <c r="A248" s="82" t="s">
        <v>298</v>
      </c>
      <c r="B248" s="87">
        <v>41861691.619999997</v>
      </c>
      <c r="C248" s="87">
        <v>0</v>
      </c>
      <c r="D248" s="87">
        <v>0</v>
      </c>
      <c r="E248" s="86">
        <v>0</v>
      </c>
      <c r="F248" s="86">
        <v>0</v>
      </c>
      <c r="G248" s="86">
        <v>41861691.619999997</v>
      </c>
      <c r="H248" s="86">
        <v>0</v>
      </c>
      <c r="I248" s="87">
        <v>41861691.619999997</v>
      </c>
    </row>
    <row r="249" spans="1:9" x14ac:dyDescent="0.25">
      <c r="A249" s="82" t="s">
        <v>299</v>
      </c>
      <c r="B249" s="87">
        <v>-45762078.259999998</v>
      </c>
      <c r="C249" s="87">
        <v>0</v>
      </c>
      <c r="D249" s="87">
        <v>0</v>
      </c>
      <c r="E249" s="86">
        <v>0</v>
      </c>
      <c r="F249" s="86">
        <v>0</v>
      </c>
      <c r="G249" s="86">
        <v>-45762078.259999998</v>
      </c>
      <c r="H249" s="86">
        <v>0</v>
      </c>
      <c r="I249" s="87">
        <v>-45762078.259999998</v>
      </c>
    </row>
    <row r="250" spans="1:9" x14ac:dyDescent="0.25">
      <c r="A250" s="82" t="s">
        <v>300</v>
      </c>
      <c r="B250" s="87">
        <v>-633007.68000000005</v>
      </c>
      <c r="C250" s="87">
        <v>-61849.0799999999</v>
      </c>
      <c r="D250" s="87">
        <v>0</v>
      </c>
      <c r="E250" s="86">
        <v>0</v>
      </c>
      <c r="F250" s="86">
        <v>0</v>
      </c>
      <c r="G250" s="86">
        <v>-633007.68000000005</v>
      </c>
      <c r="H250" s="86">
        <v>-61849.0799999999</v>
      </c>
      <c r="I250" s="87">
        <v>-694856.75999999896</v>
      </c>
    </row>
    <row r="251" spans="1:9" x14ac:dyDescent="0.25">
      <c r="A251" s="82" t="s">
        <v>301</v>
      </c>
      <c r="B251" s="87">
        <v>132648.6</v>
      </c>
      <c r="C251" s="87">
        <v>16478.88</v>
      </c>
      <c r="D251" s="87">
        <v>0</v>
      </c>
      <c r="E251" s="86">
        <v>0</v>
      </c>
      <c r="F251" s="86">
        <v>0</v>
      </c>
      <c r="G251" s="86">
        <v>132648.6</v>
      </c>
      <c r="H251" s="86">
        <v>16478.88</v>
      </c>
      <c r="I251" s="87">
        <v>149127.47999999899</v>
      </c>
    </row>
    <row r="252" spans="1:9" x14ac:dyDescent="0.25">
      <c r="A252" s="82" t="s">
        <v>302</v>
      </c>
      <c r="B252" s="87">
        <v>-30661.63</v>
      </c>
      <c r="C252" s="87">
        <v>0</v>
      </c>
      <c r="D252" s="87">
        <v>0</v>
      </c>
      <c r="E252" s="86">
        <v>0</v>
      </c>
      <c r="F252" s="86">
        <v>0</v>
      </c>
      <c r="G252" s="86">
        <v>-30661.63</v>
      </c>
      <c r="H252" s="86">
        <v>0</v>
      </c>
      <c r="I252" s="87">
        <v>-30661.63</v>
      </c>
    </row>
    <row r="253" spans="1:9" x14ac:dyDescent="0.25">
      <c r="A253" s="88" t="s">
        <v>303</v>
      </c>
      <c r="B253" s="87">
        <v>0</v>
      </c>
      <c r="C253" s="87">
        <v>0</v>
      </c>
      <c r="D253" s="87">
        <v>0</v>
      </c>
      <c r="E253" s="86">
        <v>0</v>
      </c>
      <c r="F253" s="86">
        <v>0</v>
      </c>
      <c r="G253" s="86">
        <v>0</v>
      </c>
      <c r="H253" s="86">
        <v>0</v>
      </c>
      <c r="I253" s="87">
        <v>0</v>
      </c>
    </row>
    <row r="254" spans="1:9" x14ac:dyDescent="0.25">
      <c r="A254" s="82" t="s">
        <v>304</v>
      </c>
      <c r="B254" s="92">
        <v>-4431407.3499999903</v>
      </c>
      <c r="C254" s="92">
        <v>-45370.199999999903</v>
      </c>
      <c r="D254" s="92">
        <v>0</v>
      </c>
      <c r="E254" s="91">
        <v>0</v>
      </c>
      <c r="F254" s="91">
        <v>0</v>
      </c>
      <c r="G254" s="91">
        <v>-4431407.3499999903</v>
      </c>
      <c r="H254" s="91">
        <v>-45370.199999999903</v>
      </c>
      <c r="I254" s="92">
        <v>-4476777.55</v>
      </c>
    </row>
    <row r="255" spans="1:9" x14ac:dyDescent="0.25">
      <c r="A255" s="84" t="s">
        <v>305</v>
      </c>
      <c r="B255" s="83"/>
      <c r="C255" s="83"/>
      <c r="D255" s="83"/>
      <c r="E255"/>
      <c r="F255"/>
      <c r="G255"/>
      <c r="H255"/>
      <c r="I255" s="83"/>
    </row>
    <row r="256" spans="1:9" x14ac:dyDescent="0.25">
      <c r="A256" s="82" t="s">
        <v>306</v>
      </c>
      <c r="B256" s="87">
        <v>-19859672.300000001</v>
      </c>
      <c r="C256" s="87">
        <v>0</v>
      </c>
      <c r="D256" s="87">
        <v>0</v>
      </c>
      <c r="E256" s="86">
        <v>0</v>
      </c>
      <c r="F256" s="86">
        <v>0</v>
      </c>
      <c r="G256" s="86">
        <v>-19859672.300000001</v>
      </c>
      <c r="H256" s="86">
        <v>0</v>
      </c>
      <c r="I256" s="87">
        <v>-19859672.300000001</v>
      </c>
    </row>
    <row r="257" spans="1:9" x14ac:dyDescent="0.25">
      <c r="A257" s="88" t="s">
        <v>307</v>
      </c>
      <c r="B257" s="87">
        <v>-44990988.310000002</v>
      </c>
      <c r="C257" s="87">
        <v>0</v>
      </c>
      <c r="D257" s="87">
        <v>0</v>
      </c>
      <c r="E257" s="86">
        <v>0</v>
      </c>
      <c r="F257" s="86">
        <v>0</v>
      </c>
      <c r="G257" s="86">
        <v>-44990988.310000002</v>
      </c>
      <c r="H257" s="86">
        <v>0</v>
      </c>
      <c r="I257" s="87">
        <v>-44990988.310000002</v>
      </c>
    </row>
    <row r="258" spans="1:9" x14ac:dyDescent="0.25">
      <c r="A258" s="93" t="s">
        <v>308</v>
      </c>
      <c r="B258" s="92">
        <v>-64850660.609999999</v>
      </c>
      <c r="C258" s="92">
        <v>0</v>
      </c>
      <c r="D258" s="92">
        <v>0</v>
      </c>
      <c r="E258" s="91">
        <v>0</v>
      </c>
      <c r="F258" s="91">
        <v>0</v>
      </c>
      <c r="G258" s="91">
        <v>-64850660.609999999</v>
      </c>
      <c r="H258" s="91">
        <v>0</v>
      </c>
      <c r="I258" s="92">
        <v>-64850660.609999999</v>
      </c>
    </row>
    <row r="259" spans="1:9" ht="15.75" thickBot="1" x14ac:dyDescent="0.3">
      <c r="A259" s="104" t="s">
        <v>309</v>
      </c>
      <c r="B259" s="92">
        <v>227986956.24000001</v>
      </c>
      <c r="C259" s="92">
        <v>114814193.94</v>
      </c>
      <c r="D259" s="92">
        <v>52052600.399999999</v>
      </c>
      <c r="E259" s="91">
        <v>35643662.927854002</v>
      </c>
      <c r="F259" s="91">
        <v>16408937.472146001</v>
      </c>
      <c r="G259" s="91">
        <v>263630619.16785401</v>
      </c>
      <c r="H259" s="91">
        <v>131223131.412145</v>
      </c>
      <c r="I259" s="92">
        <v>394853750.57999998</v>
      </c>
    </row>
    <row r="260" spans="1:9" ht="15.75" thickTop="1" x14ac:dyDescent="0.25">
      <c r="A260" s="82" t="s">
        <v>310</v>
      </c>
      <c r="B260" s="105"/>
      <c r="C260" s="105"/>
      <c r="D260" s="105"/>
      <c r="E260" s="106"/>
      <c r="F260" s="106"/>
      <c r="G260" s="106"/>
      <c r="H260" s="106"/>
      <c r="I260" s="105"/>
    </row>
    <row r="261" spans="1:9" x14ac:dyDescent="0.25">
      <c r="A261" s="84" t="s">
        <v>311</v>
      </c>
      <c r="B261" s="83"/>
      <c r="C261" s="83"/>
      <c r="D261" s="83"/>
      <c r="E261"/>
      <c r="F261"/>
      <c r="G261"/>
      <c r="H261"/>
      <c r="I261" s="83"/>
    </row>
    <row r="262" spans="1:9" x14ac:dyDescent="0.25">
      <c r="A262" s="88" t="s">
        <v>312</v>
      </c>
      <c r="B262" s="87">
        <v>226319385.25</v>
      </c>
      <c r="C262" s="87">
        <v>94211173.359999999</v>
      </c>
      <c r="D262" s="87">
        <v>4641881.74</v>
      </c>
      <c r="E262" s="86">
        <v>3177496.5638259999</v>
      </c>
      <c r="F262" s="86">
        <v>1464385.1761739999</v>
      </c>
      <c r="G262" s="86">
        <v>229496881.81382501</v>
      </c>
      <c r="H262" s="86">
        <v>95675558.536173999</v>
      </c>
      <c r="I262" s="87">
        <v>325172440.34999901</v>
      </c>
    </row>
    <row r="263" spans="1:9" x14ac:dyDescent="0.25">
      <c r="A263" s="82" t="s">
        <v>313</v>
      </c>
      <c r="B263" s="92">
        <v>226319385.25</v>
      </c>
      <c r="C263" s="92">
        <v>94211173.359999999</v>
      </c>
      <c r="D263" s="92">
        <v>4641881.74</v>
      </c>
      <c r="E263" s="91">
        <v>3177496.5638259999</v>
      </c>
      <c r="F263" s="91">
        <v>1464385.1761739999</v>
      </c>
      <c r="G263" s="91">
        <v>229496881.81382501</v>
      </c>
      <c r="H263" s="91">
        <v>95675558.536173999</v>
      </c>
      <c r="I263" s="92">
        <v>325172440.34999901</v>
      </c>
    </row>
    <row r="264" spans="1:9" x14ac:dyDescent="0.25">
      <c r="A264" s="84" t="s">
        <v>314</v>
      </c>
      <c r="B264" s="83"/>
      <c r="C264" s="83"/>
      <c r="D264" s="83"/>
      <c r="E264"/>
      <c r="F264"/>
      <c r="G264"/>
      <c r="H264"/>
      <c r="I264" s="83"/>
    </row>
    <row r="265" spans="1:9" x14ac:dyDescent="0.25">
      <c r="A265" s="82" t="s">
        <v>315</v>
      </c>
      <c r="B265" s="87">
        <v>0</v>
      </c>
      <c r="C265" s="87">
        <v>0</v>
      </c>
      <c r="D265" s="87">
        <v>0</v>
      </c>
      <c r="E265" s="86">
        <v>0</v>
      </c>
      <c r="F265" s="86">
        <v>0</v>
      </c>
      <c r="G265" s="86">
        <v>0</v>
      </c>
      <c r="H265" s="86">
        <v>0</v>
      </c>
      <c r="I265" s="87">
        <v>0</v>
      </c>
    </row>
    <row r="266" spans="1:9" x14ac:dyDescent="0.25">
      <c r="A266" s="82" t="s">
        <v>316</v>
      </c>
      <c r="B266" s="87">
        <v>800</v>
      </c>
      <c r="C266" s="87">
        <v>0</v>
      </c>
      <c r="D266" s="87">
        <v>0</v>
      </c>
      <c r="E266" s="86">
        <v>0</v>
      </c>
      <c r="F266" s="86">
        <v>0</v>
      </c>
      <c r="G266" s="86">
        <v>800</v>
      </c>
      <c r="H266" s="86">
        <v>0</v>
      </c>
      <c r="I266" s="87">
        <v>800</v>
      </c>
    </row>
    <row r="267" spans="1:9" x14ac:dyDescent="0.25">
      <c r="A267" s="88" t="s">
        <v>317</v>
      </c>
      <c r="B267" s="87">
        <v>0</v>
      </c>
      <c r="C267" s="87">
        <v>0</v>
      </c>
      <c r="D267" s="87">
        <v>0</v>
      </c>
      <c r="E267" s="86">
        <v>0</v>
      </c>
      <c r="F267" s="86">
        <v>0</v>
      </c>
      <c r="G267" s="86">
        <v>0</v>
      </c>
      <c r="H267" s="86">
        <v>0</v>
      </c>
      <c r="I267" s="87">
        <v>0</v>
      </c>
    </row>
    <row r="268" spans="1:9" x14ac:dyDescent="0.25">
      <c r="A268" s="82" t="s">
        <v>318</v>
      </c>
      <c r="B268" s="92">
        <v>800</v>
      </c>
      <c r="C268" s="92">
        <v>0</v>
      </c>
      <c r="D268" s="92">
        <v>0</v>
      </c>
      <c r="E268" s="91">
        <v>0</v>
      </c>
      <c r="F268" s="91">
        <v>0</v>
      </c>
      <c r="G268" s="91">
        <v>800</v>
      </c>
      <c r="H268" s="91">
        <v>0</v>
      </c>
      <c r="I268" s="92">
        <v>800</v>
      </c>
    </row>
    <row r="269" spans="1:9" x14ac:dyDescent="0.25">
      <c r="A269" s="84" t="s">
        <v>319</v>
      </c>
      <c r="B269" s="83"/>
      <c r="C269" s="83"/>
      <c r="D269" s="83"/>
      <c r="E269"/>
      <c r="F269"/>
      <c r="G269"/>
      <c r="H269"/>
      <c r="I269" s="83"/>
    </row>
    <row r="270" spans="1:9" x14ac:dyDescent="0.25">
      <c r="A270" s="82" t="s">
        <v>320</v>
      </c>
      <c r="B270" s="87">
        <v>585944516.25999999</v>
      </c>
      <c r="C270" s="87">
        <v>262894194.94999999</v>
      </c>
      <c r="D270" s="87">
        <v>0</v>
      </c>
      <c r="E270" s="86">
        <v>0</v>
      </c>
      <c r="F270" s="86">
        <v>0</v>
      </c>
      <c r="G270" s="86">
        <v>585944516.25999999</v>
      </c>
      <c r="H270" s="86">
        <v>262894194.94999999</v>
      </c>
      <c r="I270" s="87">
        <v>848838711.20999897</v>
      </c>
    </row>
    <row r="271" spans="1:9" x14ac:dyDescent="0.25">
      <c r="A271" s="82" t="s">
        <v>321</v>
      </c>
      <c r="B271" s="87">
        <v>-409963561.89999998</v>
      </c>
      <c r="C271" s="87">
        <v>-197509722.16999999</v>
      </c>
      <c r="D271" s="87">
        <v>0</v>
      </c>
      <c r="E271" s="86">
        <v>0</v>
      </c>
      <c r="F271" s="86">
        <v>0</v>
      </c>
      <c r="G271" s="86">
        <v>-409963561.89999998</v>
      </c>
      <c r="H271" s="86">
        <v>-197509722.16999999</v>
      </c>
      <c r="I271" s="87">
        <v>-607473284.07000005</v>
      </c>
    </row>
    <row r="272" spans="1:9" x14ac:dyDescent="0.25">
      <c r="A272" s="88" t="s">
        <v>322</v>
      </c>
      <c r="B272" s="87">
        <v>0</v>
      </c>
      <c r="C272" s="87">
        <v>0</v>
      </c>
      <c r="D272" s="87">
        <v>0</v>
      </c>
      <c r="E272" s="86">
        <v>0</v>
      </c>
      <c r="F272" s="86">
        <v>0</v>
      </c>
      <c r="G272" s="86">
        <v>0</v>
      </c>
      <c r="H272" s="86">
        <v>0</v>
      </c>
      <c r="I272" s="87">
        <v>0</v>
      </c>
    </row>
    <row r="273" spans="1:9" x14ac:dyDescent="0.25">
      <c r="A273" s="82" t="s">
        <v>323</v>
      </c>
      <c r="B273" s="92">
        <v>175980954.36000001</v>
      </c>
      <c r="C273" s="92">
        <v>65384472.780000001</v>
      </c>
      <c r="D273" s="92">
        <v>0</v>
      </c>
      <c r="E273" s="91">
        <v>0</v>
      </c>
      <c r="F273" s="91">
        <v>0</v>
      </c>
      <c r="G273" s="91">
        <v>175980954.36000001</v>
      </c>
      <c r="H273" s="91">
        <v>65384472.780000001</v>
      </c>
      <c r="I273" s="92">
        <v>241365427.13999999</v>
      </c>
    </row>
    <row r="274" spans="1:9" x14ac:dyDescent="0.25">
      <c r="A274" s="97"/>
      <c r="B274" s="89"/>
      <c r="C274" s="89"/>
      <c r="D274" s="89"/>
      <c r="E274" s="102"/>
      <c r="F274" s="102"/>
      <c r="G274" s="102"/>
      <c r="H274" s="102"/>
      <c r="I274" s="89"/>
    </row>
    <row r="275" spans="1:9" ht="15.75" thickBot="1" x14ac:dyDescent="0.3">
      <c r="A275" s="94" t="s">
        <v>40</v>
      </c>
      <c r="B275" s="107">
        <v>513452597.60000002</v>
      </c>
      <c r="C275" s="107">
        <v>185542171.86999899</v>
      </c>
      <c r="D275" s="107">
        <v>-188502389.96000001</v>
      </c>
      <c r="E275" s="103">
        <v>-125149792.528695</v>
      </c>
      <c r="F275" s="103">
        <v>-63352597.431304999</v>
      </c>
      <c r="G275" s="103">
        <v>388302805.07130498</v>
      </c>
      <c r="H275" s="103">
        <v>122189574.438695</v>
      </c>
      <c r="I275" s="107">
        <v>510492379.50999999</v>
      </c>
    </row>
    <row r="276" spans="1:9" ht="15.75" thickTop="1" x14ac:dyDescent="0.25">
      <c r="A276" s="97"/>
      <c r="B276" s="83"/>
      <c r="C276" s="83"/>
      <c r="D276" s="83"/>
      <c r="E276"/>
      <c r="F276"/>
      <c r="G276"/>
      <c r="H276"/>
      <c r="I276" s="83"/>
    </row>
    <row r="277" spans="1:9" x14ac:dyDescent="0.25">
      <c r="A277" s="98" t="s">
        <v>46</v>
      </c>
      <c r="B277" s="83"/>
      <c r="C277" s="83"/>
      <c r="D277" s="83"/>
      <c r="E277"/>
      <c r="F277"/>
      <c r="G277"/>
      <c r="H277"/>
      <c r="I277" s="83"/>
    </row>
    <row r="278" spans="1:9" x14ac:dyDescent="0.25">
      <c r="A278" s="84" t="s">
        <v>324</v>
      </c>
      <c r="B278" s="83"/>
      <c r="C278" s="83"/>
      <c r="D278" s="83"/>
      <c r="E278"/>
      <c r="F278"/>
      <c r="G278"/>
      <c r="H278"/>
      <c r="I278" s="83"/>
    </row>
    <row r="279" spans="1:9" x14ac:dyDescent="0.25">
      <c r="A279" s="82" t="s">
        <v>325</v>
      </c>
      <c r="B279" s="87">
        <v>357730.92</v>
      </c>
      <c r="C279" s="87">
        <v>0</v>
      </c>
      <c r="D279" s="87">
        <v>0</v>
      </c>
      <c r="E279" s="86">
        <v>0</v>
      </c>
      <c r="F279" s="86">
        <v>0</v>
      </c>
      <c r="G279" s="86">
        <v>357730.92</v>
      </c>
      <c r="H279" s="86">
        <v>0</v>
      </c>
      <c r="I279" s="87">
        <v>357730.92</v>
      </c>
    </row>
    <row r="280" spans="1:9" x14ac:dyDescent="0.25">
      <c r="A280" s="82" t="s">
        <v>326</v>
      </c>
      <c r="B280" s="87">
        <v>0</v>
      </c>
      <c r="C280" s="87">
        <v>0</v>
      </c>
      <c r="D280" s="87">
        <v>0</v>
      </c>
      <c r="E280" s="86">
        <v>0</v>
      </c>
      <c r="F280" s="86">
        <v>0</v>
      </c>
      <c r="G280" s="86">
        <v>0</v>
      </c>
      <c r="H280" s="86">
        <v>0</v>
      </c>
      <c r="I280" s="87">
        <v>0</v>
      </c>
    </row>
    <row r="281" spans="1:9" x14ac:dyDescent="0.25">
      <c r="A281" s="82" t="s">
        <v>327</v>
      </c>
      <c r="B281" s="87">
        <v>0</v>
      </c>
      <c r="C281" s="87">
        <v>0</v>
      </c>
      <c r="D281" s="87">
        <v>-82340916.260000005</v>
      </c>
      <c r="E281" s="86">
        <v>-56387165.244406</v>
      </c>
      <c r="F281" s="86">
        <v>-25953751.015593901</v>
      </c>
      <c r="G281" s="86">
        <v>-56387165.244406</v>
      </c>
      <c r="H281" s="86">
        <v>-25953751.015593901</v>
      </c>
      <c r="I281" s="87">
        <v>-82340916.259999901</v>
      </c>
    </row>
    <row r="282" spans="1:9" x14ac:dyDescent="0.25">
      <c r="A282" s="82" t="s">
        <v>328</v>
      </c>
      <c r="B282" s="87">
        <v>0</v>
      </c>
      <c r="C282" s="87">
        <v>0</v>
      </c>
      <c r="D282" s="87">
        <v>0</v>
      </c>
      <c r="E282" s="86">
        <v>0</v>
      </c>
      <c r="F282" s="86">
        <v>0</v>
      </c>
      <c r="G282" s="86">
        <v>0</v>
      </c>
      <c r="H282" s="86">
        <v>0</v>
      </c>
      <c r="I282" s="87">
        <v>0</v>
      </c>
    </row>
    <row r="283" spans="1:9" x14ac:dyDescent="0.25">
      <c r="A283" s="82" t="s">
        <v>329</v>
      </c>
      <c r="B283" s="87">
        <v>0</v>
      </c>
      <c r="C283" s="87">
        <v>0</v>
      </c>
      <c r="D283" s="87">
        <v>-667869.41999999899</v>
      </c>
      <c r="E283" s="86">
        <v>-457473.10073800001</v>
      </c>
      <c r="F283" s="86">
        <v>-210396.31926199899</v>
      </c>
      <c r="G283" s="86">
        <v>-457473.10073800001</v>
      </c>
      <c r="H283" s="86">
        <v>-210396.31926199899</v>
      </c>
      <c r="I283" s="87">
        <v>-667869.41999999899</v>
      </c>
    </row>
    <row r="284" spans="1:9" x14ac:dyDescent="0.25">
      <c r="A284" s="82" t="s">
        <v>330</v>
      </c>
      <c r="B284" s="87">
        <v>0</v>
      </c>
      <c r="C284" s="87">
        <v>0</v>
      </c>
      <c r="D284" s="87">
        <v>621362.10999999905</v>
      </c>
      <c r="E284" s="86">
        <v>425580.83303499903</v>
      </c>
      <c r="F284" s="86">
        <v>195781.276965</v>
      </c>
      <c r="G284" s="86">
        <v>425580.83303499903</v>
      </c>
      <c r="H284" s="86">
        <v>195781.276965</v>
      </c>
      <c r="I284" s="87">
        <v>621362.10999999905</v>
      </c>
    </row>
    <row r="285" spans="1:9" x14ac:dyDescent="0.25">
      <c r="A285" s="82" t="s">
        <v>331</v>
      </c>
      <c r="B285" s="87">
        <v>0</v>
      </c>
      <c r="C285" s="87">
        <v>0</v>
      </c>
      <c r="D285" s="87">
        <v>-23840031.759999901</v>
      </c>
      <c r="E285" s="86">
        <v>-16319846.688688001</v>
      </c>
      <c r="F285" s="86">
        <v>-7520185.071312</v>
      </c>
      <c r="G285" s="86">
        <v>-16319846.688688001</v>
      </c>
      <c r="H285" s="86">
        <v>-7520185.071312</v>
      </c>
      <c r="I285" s="87">
        <v>-23840031.759999901</v>
      </c>
    </row>
    <row r="286" spans="1:9" x14ac:dyDescent="0.25">
      <c r="A286" s="82" t="s">
        <v>332</v>
      </c>
      <c r="B286" s="87">
        <v>0</v>
      </c>
      <c r="C286" s="87">
        <v>0</v>
      </c>
      <c r="D286" s="87">
        <v>0</v>
      </c>
      <c r="E286" s="86">
        <v>0</v>
      </c>
      <c r="F286" s="86">
        <v>0</v>
      </c>
      <c r="G286" s="86">
        <v>0</v>
      </c>
      <c r="H286" s="86">
        <v>0</v>
      </c>
      <c r="I286" s="87">
        <v>0</v>
      </c>
    </row>
    <row r="287" spans="1:9" x14ac:dyDescent="0.25">
      <c r="A287" s="82" t="s">
        <v>333</v>
      </c>
      <c r="B287" s="87">
        <v>0</v>
      </c>
      <c r="C287" s="87">
        <v>0</v>
      </c>
      <c r="D287" s="87">
        <v>24032415.59</v>
      </c>
      <c r="E287" s="86">
        <v>16453004.600202899</v>
      </c>
      <c r="F287" s="86">
        <v>7579410.9897969998</v>
      </c>
      <c r="G287" s="86">
        <v>16453004.600202899</v>
      </c>
      <c r="H287" s="86">
        <v>7579410.9897969998</v>
      </c>
      <c r="I287" s="87">
        <v>24032415.59</v>
      </c>
    </row>
    <row r="288" spans="1:9" x14ac:dyDescent="0.25">
      <c r="A288" s="82" t="s">
        <v>334</v>
      </c>
      <c r="B288" s="87">
        <v>0</v>
      </c>
      <c r="C288" s="87">
        <v>0</v>
      </c>
      <c r="D288" s="87">
        <v>0</v>
      </c>
      <c r="E288" s="86">
        <v>0</v>
      </c>
      <c r="F288" s="86">
        <v>0</v>
      </c>
      <c r="G288" s="86">
        <v>0</v>
      </c>
      <c r="H288" s="86">
        <v>0</v>
      </c>
      <c r="I288" s="87">
        <v>0</v>
      </c>
    </row>
    <row r="289" spans="1:9" x14ac:dyDescent="0.25">
      <c r="A289" s="82" t="s">
        <v>335</v>
      </c>
      <c r="B289" s="87">
        <v>0</v>
      </c>
      <c r="C289" s="87">
        <v>0</v>
      </c>
      <c r="D289" s="87">
        <v>-110259</v>
      </c>
      <c r="E289" s="86">
        <v>-75813.145499999999</v>
      </c>
      <c r="F289" s="86">
        <v>-34445.854500000001</v>
      </c>
      <c r="G289" s="86">
        <v>-75813.145499999999</v>
      </c>
      <c r="H289" s="86">
        <v>-34445.854500000001</v>
      </c>
      <c r="I289" s="87">
        <v>-110259</v>
      </c>
    </row>
    <row r="290" spans="1:9" x14ac:dyDescent="0.25">
      <c r="A290" s="82" t="s">
        <v>336</v>
      </c>
      <c r="B290" s="87">
        <v>0</v>
      </c>
      <c r="C290" s="87">
        <v>0</v>
      </c>
      <c r="D290" s="87">
        <v>-7722653.77999999</v>
      </c>
      <c r="E290" s="86">
        <v>-5288005.5662759896</v>
      </c>
      <c r="F290" s="86">
        <v>-2434648.2137239999</v>
      </c>
      <c r="G290" s="86">
        <v>-5288005.5662759896</v>
      </c>
      <c r="H290" s="86">
        <v>-2434648.2137239999</v>
      </c>
      <c r="I290" s="87">
        <v>-7722653.77999999</v>
      </c>
    </row>
    <row r="291" spans="1:9" x14ac:dyDescent="0.25">
      <c r="A291" s="82" t="s">
        <v>337</v>
      </c>
      <c r="B291" s="87">
        <v>-7595525.8299999898</v>
      </c>
      <c r="C291" s="87">
        <v>-2903031.27</v>
      </c>
      <c r="D291" s="87">
        <v>-2039058.6</v>
      </c>
      <c r="E291" s="86">
        <v>-1396004.28495599</v>
      </c>
      <c r="F291" s="86">
        <v>-643054.31504400005</v>
      </c>
      <c r="G291" s="86">
        <v>-8991530.1149560008</v>
      </c>
      <c r="H291" s="86">
        <v>-3546085.5850439998</v>
      </c>
      <c r="I291" s="87">
        <v>-12537615.699999999</v>
      </c>
    </row>
    <row r="292" spans="1:9" x14ac:dyDescent="0.25">
      <c r="A292" s="82" t="s">
        <v>338</v>
      </c>
      <c r="B292" s="87">
        <v>-1400</v>
      </c>
      <c r="C292" s="87">
        <v>-6150</v>
      </c>
      <c r="D292" s="87">
        <v>-2856.76</v>
      </c>
      <c r="E292" s="86">
        <v>-1956.25179199999</v>
      </c>
      <c r="F292" s="86">
        <v>-900.50820799999894</v>
      </c>
      <c r="G292" s="86">
        <v>-3356.25179199999</v>
      </c>
      <c r="H292" s="86">
        <v>-7050.5082079999902</v>
      </c>
      <c r="I292" s="87">
        <v>-10406.76</v>
      </c>
    </row>
    <row r="293" spans="1:9" x14ac:dyDescent="0.25">
      <c r="A293" s="82" t="s">
        <v>339</v>
      </c>
      <c r="B293" s="87">
        <v>-24586.78</v>
      </c>
      <c r="C293" s="87">
        <v>-162987.63</v>
      </c>
      <c r="D293" s="87">
        <v>0</v>
      </c>
      <c r="E293" s="86">
        <v>0</v>
      </c>
      <c r="F293" s="86">
        <v>0</v>
      </c>
      <c r="G293" s="86">
        <v>-24586.78</v>
      </c>
      <c r="H293" s="86">
        <v>-162987.63</v>
      </c>
      <c r="I293" s="87">
        <v>-187574.41</v>
      </c>
    </row>
    <row r="294" spans="1:9" x14ac:dyDescent="0.25">
      <c r="A294" s="82" t="s">
        <v>340</v>
      </c>
      <c r="B294" s="87">
        <v>13315.72</v>
      </c>
      <c r="C294" s="87"/>
      <c r="D294" s="87">
        <v>0</v>
      </c>
      <c r="E294" s="86">
        <v>0</v>
      </c>
      <c r="F294" s="86">
        <v>0</v>
      </c>
      <c r="G294" s="86">
        <v>13315.72</v>
      </c>
      <c r="H294" s="86"/>
      <c r="I294" s="87">
        <f>+G294+H294</f>
        <v>13315.72</v>
      </c>
    </row>
    <row r="295" spans="1:9" x14ac:dyDescent="0.25">
      <c r="A295" s="82" t="s">
        <v>341</v>
      </c>
      <c r="B295" s="87">
        <v>-800554.94</v>
      </c>
      <c r="C295" s="87">
        <v>0</v>
      </c>
      <c r="D295" s="87">
        <v>0</v>
      </c>
      <c r="E295" s="86">
        <v>0</v>
      </c>
      <c r="F295" s="86">
        <v>0</v>
      </c>
      <c r="G295" s="86">
        <v>-800554.94</v>
      </c>
      <c r="H295" s="86">
        <v>0</v>
      </c>
      <c r="I295" s="87">
        <v>-800554.94</v>
      </c>
    </row>
    <row r="296" spans="1:9" x14ac:dyDescent="0.25">
      <c r="A296" s="82" t="s">
        <v>342</v>
      </c>
      <c r="B296" s="87">
        <v>0</v>
      </c>
      <c r="C296" s="87">
        <v>0</v>
      </c>
      <c r="D296" s="87">
        <v>0</v>
      </c>
      <c r="E296" s="86">
        <v>0</v>
      </c>
      <c r="F296" s="86">
        <v>0</v>
      </c>
      <c r="G296" s="86">
        <v>0</v>
      </c>
      <c r="H296" s="86">
        <v>0</v>
      </c>
      <c r="I296" s="87">
        <v>0</v>
      </c>
    </row>
    <row r="297" spans="1:9" x14ac:dyDescent="0.25">
      <c r="A297" s="82" t="s">
        <v>343</v>
      </c>
      <c r="B297" s="87">
        <v>792.97</v>
      </c>
      <c r="C297" s="87">
        <v>0</v>
      </c>
      <c r="D297" s="87">
        <v>0</v>
      </c>
      <c r="E297" s="86">
        <v>0</v>
      </c>
      <c r="F297" s="86">
        <v>0</v>
      </c>
      <c r="G297" s="86">
        <v>792.97</v>
      </c>
      <c r="H297" s="86">
        <v>0</v>
      </c>
      <c r="I297" s="87">
        <v>792.97</v>
      </c>
    </row>
    <row r="298" spans="1:9" x14ac:dyDescent="0.25">
      <c r="A298" s="82" t="s">
        <v>344</v>
      </c>
      <c r="B298" s="87">
        <v>0</v>
      </c>
      <c r="C298" s="87">
        <v>0</v>
      </c>
      <c r="D298" s="87">
        <v>33298.1499999999</v>
      </c>
      <c r="E298" s="86">
        <v>22806.753694999999</v>
      </c>
      <c r="F298" s="86">
        <v>10491.396305</v>
      </c>
      <c r="G298" s="86">
        <v>22806.753694999999</v>
      </c>
      <c r="H298" s="86">
        <v>10491.396305</v>
      </c>
      <c r="I298" s="87">
        <v>33298.1499999999</v>
      </c>
    </row>
    <row r="299" spans="1:9" x14ac:dyDescent="0.25">
      <c r="A299" s="82" t="s">
        <v>345</v>
      </c>
      <c r="B299" s="87">
        <v>0</v>
      </c>
      <c r="C299" s="87">
        <v>0</v>
      </c>
      <c r="D299" s="87">
        <v>-2168498.79</v>
      </c>
      <c r="E299" s="86">
        <v>-1484482.763087</v>
      </c>
      <c r="F299" s="86">
        <v>-684016.02691300004</v>
      </c>
      <c r="G299" s="86">
        <v>-1484482.763087</v>
      </c>
      <c r="H299" s="86">
        <v>-684016.02691300004</v>
      </c>
      <c r="I299" s="87">
        <v>-2168498.79</v>
      </c>
    </row>
    <row r="300" spans="1:9" x14ac:dyDescent="0.25">
      <c r="A300" s="82" t="s">
        <v>346</v>
      </c>
      <c r="B300" s="87">
        <v>0</v>
      </c>
      <c r="C300" s="87">
        <v>0</v>
      </c>
      <c r="D300" s="87">
        <v>598412.09</v>
      </c>
      <c r="E300" s="86">
        <v>410196.46569500002</v>
      </c>
      <c r="F300" s="86">
        <v>188215.624305</v>
      </c>
      <c r="G300" s="86">
        <v>410196.46569500002</v>
      </c>
      <c r="H300" s="86">
        <v>188215.624305</v>
      </c>
      <c r="I300" s="87">
        <v>598412.09</v>
      </c>
    </row>
    <row r="301" spans="1:9" x14ac:dyDescent="0.25">
      <c r="A301" s="82" t="s">
        <v>347</v>
      </c>
      <c r="B301" s="87">
        <v>0</v>
      </c>
      <c r="C301" s="87">
        <v>0</v>
      </c>
      <c r="D301" s="87">
        <v>5051158.42</v>
      </c>
      <c r="E301" s="86">
        <v>3459032.4314979902</v>
      </c>
      <c r="F301" s="86">
        <v>1592125.98850199</v>
      </c>
      <c r="G301" s="86">
        <v>3459032.4314979902</v>
      </c>
      <c r="H301" s="86">
        <v>1592125.98850199</v>
      </c>
      <c r="I301" s="87">
        <v>5051158.42</v>
      </c>
    </row>
    <row r="302" spans="1:9" x14ac:dyDescent="0.25">
      <c r="A302" s="88" t="s">
        <v>348</v>
      </c>
      <c r="B302" s="87">
        <v>0</v>
      </c>
      <c r="C302" s="87">
        <v>0</v>
      </c>
      <c r="D302" s="87">
        <v>6636820.2699999996</v>
      </c>
      <c r="E302" s="86">
        <v>4545754.3315049997</v>
      </c>
      <c r="F302" s="86">
        <v>2091065.9384949999</v>
      </c>
      <c r="G302" s="86">
        <v>4545754.3315049997</v>
      </c>
      <c r="H302" s="86">
        <v>2091065.9384949999</v>
      </c>
      <c r="I302" s="87">
        <v>6636820.2699999996</v>
      </c>
    </row>
    <row r="303" spans="1:9" x14ac:dyDescent="0.25">
      <c r="A303" s="82" t="s">
        <v>349</v>
      </c>
      <c r="B303" s="92">
        <f>SUM(B279:B302)</f>
        <v>-8050227.9399999911</v>
      </c>
      <c r="C303" s="92">
        <f>SUM(C279:C302)</f>
        <v>-3072168.9</v>
      </c>
      <c r="D303" s="92">
        <f t="shared" ref="D303:I303" si="0">SUM(D279:D302)</f>
        <v>-81918677.73999989</v>
      </c>
      <c r="E303" s="92">
        <f t="shared" si="0"/>
        <v>-56094371.629812069</v>
      </c>
      <c r="F303" s="92">
        <f t="shared" si="0"/>
        <v>-25824306.11018791</v>
      </c>
      <c r="G303" s="92">
        <f t="shared" si="0"/>
        <v>-64144599.569812104</v>
      </c>
      <c r="H303" s="92">
        <f t="shared" si="0"/>
        <v>-28896475.010187909</v>
      </c>
      <c r="I303" s="92">
        <f t="shared" si="0"/>
        <v>-93041074.57999979</v>
      </c>
    </row>
    <row r="304" spans="1:9" x14ac:dyDescent="0.25">
      <c r="A304" s="84" t="s">
        <v>350</v>
      </c>
      <c r="B304" s="83"/>
      <c r="C304" s="83"/>
      <c r="D304" s="83"/>
      <c r="E304"/>
      <c r="F304"/>
      <c r="G304"/>
      <c r="H304"/>
      <c r="I304" s="83"/>
    </row>
    <row r="305" spans="1:9" x14ac:dyDescent="0.25">
      <c r="A305" s="82" t="s">
        <v>351</v>
      </c>
      <c r="B305" s="87">
        <v>0</v>
      </c>
      <c r="C305" s="87">
        <v>0</v>
      </c>
      <c r="D305" s="87">
        <v>218312458.81999999</v>
      </c>
      <c r="E305" s="86">
        <v>149500494.73730901</v>
      </c>
      <c r="F305" s="86">
        <v>68811964.082690001</v>
      </c>
      <c r="G305" s="108">
        <v>149500494.73730901</v>
      </c>
      <c r="H305" s="108">
        <v>68811964.082690001</v>
      </c>
      <c r="I305" s="87">
        <v>218312458.81999999</v>
      </c>
    </row>
    <row r="306" spans="1:9" x14ac:dyDescent="0.25">
      <c r="A306" s="82" t="s">
        <v>352</v>
      </c>
      <c r="B306" s="87">
        <v>0</v>
      </c>
      <c r="C306" s="87">
        <v>0</v>
      </c>
      <c r="D306" s="87">
        <v>0</v>
      </c>
      <c r="E306" s="86">
        <v>0</v>
      </c>
      <c r="F306" s="86">
        <v>0</v>
      </c>
      <c r="G306" s="86">
        <v>0</v>
      </c>
      <c r="H306" s="86">
        <v>0</v>
      </c>
      <c r="I306" s="87">
        <v>0</v>
      </c>
    </row>
    <row r="307" spans="1:9" x14ac:dyDescent="0.25">
      <c r="A307" s="82" t="s">
        <v>353</v>
      </c>
      <c r="B307" s="87">
        <v>0</v>
      </c>
      <c r="C307" s="87">
        <v>0</v>
      </c>
      <c r="D307" s="87">
        <v>2949015.41</v>
      </c>
      <c r="E307" s="86">
        <v>2019481.4054389901</v>
      </c>
      <c r="F307" s="86">
        <v>929534.00456100004</v>
      </c>
      <c r="G307" s="86">
        <v>2019481.4054389901</v>
      </c>
      <c r="H307" s="86">
        <v>929534.00456100004</v>
      </c>
      <c r="I307" s="87">
        <v>2949015.41</v>
      </c>
    </row>
    <row r="308" spans="1:9" x14ac:dyDescent="0.25">
      <c r="A308" s="82" t="s">
        <v>354</v>
      </c>
      <c r="B308" s="87">
        <v>9299.7599999999893</v>
      </c>
      <c r="C308" s="87">
        <v>5699.8799999999901</v>
      </c>
      <c r="D308" s="87">
        <v>2775148.68</v>
      </c>
      <c r="E308" s="86">
        <v>1900421.8160639999</v>
      </c>
      <c r="F308" s="86">
        <v>874726.86393600004</v>
      </c>
      <c r="G308" s="86">
        <v>1909721.5760639999</v>
      </c>
      <c r="H308" s="86">
        <v>880426.74393600004</v>
      </c>
      <c r="I308" s="87">
        <v>2790148.32</v>
      </c>
    </row>
    <row r="309" spans="1:9" x14ac:dyDescent="0.25">
      <c r="A309" s="82" t="s">
        <v>355</v>
      </c>
      <c r="B309" s="87">
        <v>0</v>
      </c>
      <c r="C309" s="87">
        <v>0</v>
      </c>
      <c r="D309" s="87">
        <v>0</v>
      </c>
      <c r="E309" s="86">
        <v>0</v>
      </c>
      <c r="F309" s="86">
        <v>0</v>
      </c>
      <c r="G309" s="86">
        <v>0</v>
      </c>
      <c r="H309" s="86">
        <v>0</v>
      </c>
      <c r="I309" s="87">
        <v>0</v>
      </c>
    </row>
    <row r="310" spans="1:9" x14ac:dyDescent="0.25">
      <c r="A310" s="82" t="s">
        <v>356</v>
      </c>
      <c r="B310" s="87">
        <v>0</v>
      </c>
      <c r="C310" s="87">
        <v>0</v>
      </c>
      <c r="D310" s="87">
        <v>0</v>
      </c>
      <c r="E310" s="86">
        <v>0</v>
      </c>
      <c r="F310" s="86">
        <v>0</v>
      </c>
      <c r="G310" s="86">
        <v>0</v>
      </c>
      <c r="H310" s="86">
        <v>0</v>
      </c>
      <c r="I310" s="87">
        <v>0</v>
      </c>
    </row>
    <row r="311" spans="1:9" x14ac:dyDescent="0.25">
      <c r="A311" s="82" t="s">
        <v>357</v>
      </c>
      <c r="B311" s="87">
        <v>0</v>
      </c>
      <c r="C311" s="87">
        <v>0</v>
      </c>
      <c r="D311" s="87">
        <v>1002.9</v>
      </c>
      <c r="E311" s="86">
        <v>687.48794999999996</v>
      </c>
      <c r="F311" s="86">
        <v>315.41205000000002</v>
      </c>
      <c r="G311" s="86">
        <v>687.48794999999996</v>
      </c>
      <c r="H311" s="86">
        <v>315.41205000000002</v>
      </c>
      <c r="I311" s="87">
        <v>1002.9</v>
      </c>
    </row>
    <row r="312" spans="1:9" x14ac:dyDescent="0.25">
      <c r="A312" s="82" t="s">
        <v>358</v>
      </c>
      <c r="B312" s="87">
        <v>16523151.16</v>
      </c>
      <c r="C312" s="87">
        <v>569672.14</v>
      </c>
      <c r="D312" s="87">
        <v>1969089.76</v>
      </c>
      <c r="E312" s="86">
        <v>1348434.0777139999</v>
      </c>
      <c r="F312" s="86">
        <v>620655.682286</v>
      </c>
      <c r="G312" s="86">
        <v>17871585.237714</v>
      </c>
      <c r="H312" s="86">
        <v>1190327.82228599</v>
      </c>
      <c r="I312" s="87">
        <v>19061913.059999999</v>
      </c>
    </row>
    <row r="313" spans="1:9" x14ac:dyDescent="0.25">
      <c r="A313" s="88" t="s">
        <v>359</v>
      </c>
      <c r="B313" s="87">
        <v>-5977789.8399999999</v>
      </c>
      <c r="C313" s="87">
        <v>-1895763.4</v>
      </c>
      <c r="D313" s="87">
        <v>-1502629.6099999901</v>
      </c>
      <c r="E313" s="86">
        <v>-1028809.921353</v>
      </c>
      <c r="F313" s="86">
        <v>-473819.688647</v>
      </c>
      <c r="G313" s="86">
        <v>-7006599.7613529898</v>
      </c>
      <c r="H313" s="86">
        <v>-2369583.0886469898</v>
      </c>
      <c r="I313" s="87">
        <v>-9376182.8499999996</v>
      </c>
    </row>
    <row r="314" spans="1:9" x14ac:dyDescent="0.25">
      <c r="A314" s="82" t="s">
        <v>360</v>
      </c>
      <c r="B314" s="92">
        <v>10554661.08</v>
      </c>
      <c r="C314" s="92">
        <v>-1320391.3799999999</v>
      </c>
      <c r="D314" s="92">
        <v>224504085.959999</v>
      </c>
      <c r="E314" s="91">
        <v>153740709.60312399</v>
      </c>
      <c r="F314" s="91">
        <v>70763376.356876001</v>
      </c>
      <c r="G314" s="91">
        <v>164295370.68312401</v>
      </c>
      <c r="H314" s="91">
        <v>69442984.976876006</v>
      </c>
      <c r="I314" s="92">
        <v>233738355.66</v>
      </c>
    </row>
    <row r="315" spans="1:9" x14ac:dyDescent="0.25">
      <c r="A315" s="84" t="s">
        <v>361</v>
      </c>
      <c r="B315" s="83"/>
      <c r="C315" s="83"/>
      <c r="D315" s="83"/>
      <c r="E315"/>
      <c r="F315"/>
      <c r="G315"/>
      <c r="H315"/>
      <c r="I315" s="83"/>
    </row>
    <row r="316" spans="1:9" x14ac:dyDescent="0.25">
      <c r="A316" s="82" t="s">
        <v>362</v>
      </c>
      <c r="B316" s="87">
        <v>0</v>
      </c>
      <c r="C316" s="87">
        <v>0</v>
      </c>
      <c r="D316" s="87">
        <v>0</v>
      </c>
      <c r="E316" s="86">
        <v>0</v>
      </c>
      <c r="F316" s="86">
        <v>0</v>
      </c>
      <c r="G316" s="86">
        <v>0</v>
      </c>
      <c r="H316" s="86">
        <v>0</v>
      </c>
      <c r="I316" s="87">
        <v>0</v>
      </c>
    </row>
    <row r="317" spans="1:9" x14ac:dyDescent="0.25">
      <c r="A317" s="88" t="s">
        <v>363</v>
      </c>
      <c r="B317" s="87">
        <v>0</v>
      </c>
      <c r="C317" s="87">
        <v>0</v>
      </c>
      <c r="D317" s="87">
        <v>0</v>
      </c>
      <c r="E317" s="86">
        <v>0</v>
      </c>
      <c r="F317" s="86">
        <v>0</v>
      </c>
      <c r="G317" s="86">
        <v>0</v>
      </c>
      <c r="H317" s="86">
        <v>0</v>
      </c>
      <c r="I317" s="87">
        <v>0</v>
      </c>
    </row>
    <row r="318" spans="1:9" x14ac:dyDescent="0.25">
      <c r="A318" s="82" t="s">
        <v>364</v>
      </c>
      <c r="B318" s="92">
        <v>0</v>
      </c>
      <c r="C318" s="92">
        <v>0</v>
      </c>
      <c r="D318" s="92">
        <v>0</v>
      </c>
      <c r="E318" s="91">
        <v>0</v>
      </c>
      <c r="F318" s="91">
        <v>0</v>
      </c>
      <c r="G318" s="91">
        <v>0</v>
      </c>
      <c r="H318" s="91">
        <v>0</v>
      </c>
      <c r="I318" s="92">
        <v>0</v>
      </c>
    </row>
    <row r="319" spans="1:9" x14ac:dyDescent="0.25">
      <c r="A319" s="97"/>
      <c r="B319" s="89"/>
      <c r="C319" s="89"/>
      <c r="D319" s="89"/>
      <c r="E319" s="102"/>
      <c r="F319" s="102"/>
      <c r="G319" s="102"/>
      <c r="H319" s="102"/>
      <c r="I319" s="89"/>
    </row>
    <row r="320" spans="1:9" ht="15.75" thickBot="1" x14ac:dyDescent="0.3">
      <c r="A320" s="94" t="s">
        <v>50</v>
      </c>
      <c r="B320" s="107">
        <f>+B303+B314</f>
        <v>2504433.140000009</v>
      </c>
      <c r="C320" s="107">
        <f t="shared" ref="C320:I320" si="1">+C303+C314</f>
        <v>-4392560.2799999993</v>
      </c>
      <c r="D320" s="107">
        <f t="shared" si="1"/>
        <v>142585408.2199991</v>
      </c>
      <c r="E320" s="107">
        <f t="shared" si="1"/>
        <v>97646337.973311931</v>
      </c>
      <c r="F320" s="107">
        <f t="shared" si="1"/>
        <v>44939070.24668809</v>
      </c>
      <c r="G320" s="107">
        <f t="shared" si="1"/>
        <v>100150771.1133119</v>
      </c>
      <c r="H320" s="107">
        <f t="shared" si="1"/>
        <v>40546509.966688097</v>
      </c>
      <c r="I320" s="107">
        <f t="shared" si="1"/>
        <v>140697281.08000022</v>
      </c>
    </row>
    <row r="321" spans="1:9" ht="15.75" thickTop="1" x14ac:dyDescent="0.25">
      <c r="A321" s="97"/>
      <c r="B321" s="89"/>
      <c r="C321" s="89"/>
      <c r="D321" s="89"/>
      <c r="E321" s="102"/>
      <c r="F321" s="102"/>
      <c r="G321" s="102"/>
      <c r="H321" s="102"/>
      <c r="I321" s="89"/>
    </row>
    <row r="322" spans="1:9" ht="15.75" thickBot="1" x14ac:dyDescent="0.3">
      <c r="A322" s="94" t="s">
        <v>51</v>
      </c>
      <c r="B322" s="109">
        <f>+B275-B320</f>
        <v>510948164.46000004</v>
      </c>
      <c r="C322" s="109">
        <f t="shared" ref="C322:I322" si="2">+C275-C320</f>
        <v>189934732.14999899</v>
      </c>
      <c r="D322" s="109">
        <f t="shared" si="2"/>
        <v>-331087798.17999911</v>
      </c>
      <c r="E322" s="109">
        <f t="shared" si="2"/>
        <v>-222796130.50200695</v>
      </c>
      <c r="F322" s="109">
        <f t="shared" si="2"/>
        <v>-108291667.67799309</v>
      </c>
      <c r="G322" s="109">
        <f t="shared" si="2"/>
        <v>288152033.95799309</v>
      </c>
      <c r="H322" s="109">
        <f t="shared" si="2"/>
        <v>81643064.472006902</v>
      </c>
      <c r="I322" s="109">
        <f t="shared" si="2"/>
        <v>369795098.42999977</v>
      </c>
    </row>
    <row r="323" spans="1:9" ht="15.75" thickTop="1" x14ac:dyDescent="0.25">
      <c r="A323" s="97"/>
      <c r="B323" s="83"/>
      <c r="C323" s="83"/>
      <c r="D323" s="83"/>
      <c r="E323" s="83"/>
      <c r="F323" s="83"/>
      <c r="G323" s="83"/>
      <c r="H323" s="83"/>
      <c r="I323" s="83"/>
    </row>
    <row r="324" spans="1:9" x14ac:dyDescent="0.25">
      <c r="A324" s="82"/>
      <c r="B324" s="87"/>
      <c r="C324" s="87"/>
      <c r="D324" s="87"/>
      <c r="E324" s="87"/>
      <c r="F324" s="87"/>
      <c r="G324" s="87"/>
      <c r="H324" s="87"/>
      <c r="I324" s="87"/>
    </row>
  </sheetData>
  <pageMargins left="0.45" right="0.45" top="0.5" bottom="0.75" header="0.3" footer="0.3"/>
  <pageSetup scale="82" fitToHeight="0" orientation="portrait" r:id="rId1"/>
  <headerFooter>
    <oddFooter>&amp;C&amp;"Arial,Regular"&amp;9Page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6"/>
  <sheetViews>
    <sheetView workbookViewId="0">
      <selection activeCell="N16" sqref="N16:O16"/>
    </sheetView>
  </sheetViews>
  <sheetFormatPr defaultColWidth="8.85546875" defaultRowHeight="12.75" outlineLevelRow="1" outlineLevelCol="1" x14ac:dyDescent="0.2"/>
  <cols>
    <col min="1" max="1" width="5.42578125" style="112" customWidth="1"/>
    <col min="2" max="2" width="44.5703125" style="112" customWidth="1"/>
    <col min="3" max="3" width="17.42578125" style="112" customWidth="1"/>
    <col min="4" max="4" width="17.140625" style="112" customWidth="1"/>
    <col min="5" max="5" width="13.140625" style="112" customWidth="1"/>
    <col min="6" max="6" width="14.140625" style="112" customWidth="1"/>
    <col min="7" max="7" width="11.85546875" style="112" customWidth="1"/>
    <col min="8" max="8" width="16.28515625" style="112" customWidth="1"/>
    <col min="9" max="9" width="8.85546875" style="112" customWidth="1"/>
    <col min="10" max="10" width="16.7109375" style="112" hidden="1" customWidth="1" outlineLevel="1"/>
    <col min="11" max="11" width="8.85546875" style="112" customWidth="1" collapsed="1"/>
    <col min="12" max="16384" width="8.85546875" style="112"/>
  </cols>
  <sheetData>
    <row r="1" spans="1:10" ht="15.95" customHeight="1" x14ac:dyDescent="0.2">
      <c r="A1" s="111"/>
      <c r="B1" s="186" t="s">
        <v>0</v>
      </c>
      <c r="C1" s="186"/>
      <c r="D1" s="186"/>
      <c r="E1" s="186"/>
      <c r="F1" s="186"/>
      <c r="G1" s="186"/>
      <c r="H1" s="186"/>
    </row>
    <row r="2" spans="1:10" ht="15.95" customHeight="1" x14ac:dyDescent="0.2">
      <c r="A2" s="113"/>
      <c r="B2" s="187" t="s">
        <v>365</v>
      </c>
      <c r="C2" s="187"/>
      <c r="D2" s="187"/>
      <c r="E2" s="187"/>
      <c r="F2" s="187"/>
      <c r="G2" s="187"/>
      <c r="H2" s="187"/>
    </row>
    <row r="3" spans="1:10" ht="15.95" customHeight="1" x14ac:dyDescent="0.2">
      <c r="A3" s="187" t="str">
        <f>Allocated!A3</f>
        <v>FOR THE 12 MONTHS ENDED JUNE 30, 2016</v>
      </c>
      <c r="B3" s="187"/>
      <c r="C3" s="187"/>
      <c r="D3" s="187"/>
      <c r="E3" s="187"/>
      <c r="F3" s="187"/>
      <c r="G3" s="187"/>
      <c r="H3" s="187"/>
    </row>
    <row r="4" spans="1:10" ht="15" customHeight="1" x14ac:dyDescent="0.2">
      <c r="A4" s="114"/>
      <c r="B4" s="188" t="str">
        <f>Allocated!A5</f>
        <v>(July through December 2015 is based on allocation factors developed using 12 ME 12/31/2014 information)</v>
      </c>
      <c r="C4" s="188"/>
      <c r="D4" s="188"/>
      <c r="E4" s="188"/>
      <c r="F4" s="188"/>
      <c r="G4" s="188"/>
      <c r="H4" s="188"/>
    </row>
    <row r="5" spans="1:10" ht="15.95" customHeight="1" x14ac:dyDescent="0.2">
      <c r="A5" s="114"/>
      <c r="B5" s="188" t="str">
        <f>Allocated!A6</f>
        <v>(January through June 2016 is based on allocation factors developed using 12 ME 12/31/2015 information)</v>
      </c>
      <c r="C5" s="188"/>
      <c r="D5" s="188"/>
      <c r="E5" s="188"/>
      <c r="F5" s="188"/>
      <c r="G5" s="188"/>
      <c r="H5" s="188"/>
    </row>
    <row r="6" spans="1:10" ht="10.5" customHeight="1" x14ac:dyDescent="0.2">
      <c r="J6" s="112" t="s">
        <v>366</v>
      </c>
    </row>
    <row r="7" spans="1:10" ht="25.5" x14ac:dyDescent="0.2">
      <c r="A7" s="115"/>
      <c r="B7" s="116" t="s">
        <v>367</v>
      </c>
      <c r="C7" s="117" t="s">
        <v>368</v>
      </c>
      <c r="D7" s="117" t="s">
        <v>369</v>
      </c>
      <c r="E7" s="118" t="s">
        <v>370</v>
      </c>
      <c r="F7" s="119" t="s">
        <v>371</v>
      </c>
      <c r="G7" s="120" t="s">
        <v>372</v>
      </c>
      <c r="H7" s="117" t="s">
        <v>43</v>
      </c>
    </row>
    <row r="8" spans="1:10" ht="15.95" customHeight="1" x14ac:dyDescent="0.2">
      <c r="A8" s="121" t="s">
        <v>27</v>
      </c>
      <c r="B8" s="122"/>
      <c r="C8" s="123"/>
      <c r="D8" s="123"/>
      <c r="E8" s="124"/>
      <c r="F8" s="125"/>
      <c r="G8" s="125"/>
      <c r="H8" s="126"/>
    </row>
    <row r="9" spans="1:10" ht="15.95" customHeight="1" x14ac:dyDescent="0.2">
      <c r="A9" s="121"/>
      <c r="B9" s="127" t="s">
        <v>373</v>
      </c>
      <c r="C9" s="128">
        <f>'UI Detail'!E199</f>
        <v>146939.75326100001</v>
      </c>
      <c r="D9" s="128">
        <f>'UI Detail'!F199</f>
        <v>105722.26673899899</v>
      </c>
      <c r="E9" s="129">
        <v>1</v>
      </c>
      <c r="F9" s="130">
        <f>+C9/H9</f>
        <v>0.58156644699112514</v>
      </c>
      <c r="G9" s="130">
        <f>+D9/H9</f>
        <v>0.41843355300887491</v>
      </c>
      <c r="H9" s="131">
        <f>C9+D9</f>
        <v>252662.019999999</v>
      </c>
    </row>
    <row r="10" spans="1:10" ht="15.95" customHeight="1" x14ac:dyDescent="0.2">
      <c r="A10" s="121" t="s">
        <v>374</v>
      </c>
      <c r="B10" s="127" t="s">
        <v>375</v>
      </c>
      <c r="C10" s="132">
        <f>'UI Detail'!E200</f>
        <v>353364.719408</v>
      </c>
      <c r="D10" s="132">
        <f>'UI Detail'!F200</f>
        <v>212584.940592</v>
      </c>
      <c r="E10" s="133">
        <v>2</v>
      </c>
      <c r="F10" s="130">
        <f>+C10/H10</f>
        <v>0.62437482409301204</v>
      </c>
      <c r="G10" s="130">
        <f>+D10/H10</f>
        <v>0.37562517590698791</v>
      </c>
      <c r="H10" s="126">
        <f>C10+D10</f>
        <v>565949.66</v>
      </c>
    </row>
    <row r="11" spans="1:10" ht="15.95" customHeight="1" x14ac:dyDescent="0.2">
      <c r="A11" s="121" t="s">
        <v>374</v>
      </c>
      <c r="B11" s="127" t="s">
        <v>376</v>
      </c>
      <c r="C11" s="132">
        <f>'UI Detail'!E201</f>
        <v>17754451.820248</v>
      </c>
      <c r="D11" s="132">
        <f>'UI Detail'!F201</f>
        <v>12775281.089751899</v>
      </c>
      <c r="E11" s="133">
        <v>1</v>
      </c>
      <c r="F11" s="130">
        <f>+C11/H11</f>
        <v>0.58154625435431162</v>
      </c>
      <c r="G11" s="130">
        <f>+D11/H11</f>
        <v>0.41845374564568838</v>
      </c>
      <c r="H11" s="126">
        <f>C11+D11</f>
        <v>30529732.9099999</v>
      </c>
    </row>
    <row r="12" spans="1:10" ht="15.95" customHeight="1" x14ac:dyDescent="0.2">
      <c r="A12" s="121" t="s">
        <v>374</v>
      </c>
      <c r="B12" s="127" t="s">
        <v>377</v>
      </c>
      <c r="C12" s="134">
        <f>'UI Detail'!E203</f>
        <v>3159.32112399999</v>
      </c>
      <c r="D12" s="134">
        <f>'UI Detail'!F203</f>
        <v>2272.2088760000001</v>
      </c>
      <c r="E12" s="135">
        <v>1</v>
      </c>
      <c r="F12" s="136">
        <f>+C12/H12</f>
        <v>0.58166320060829935</v>
      </c>
      <c r="G12" s="136">
        <f>+D12/H12</f>
        <v>0.41833679939170076</v>
      </c>
      <c r="H12" s="134">
        <f>C12+D12</f>
        <v>5431.5299999999897</v>
      </c>
    </row>
    <row r="13" spans="1:10" ht="15.95" customHeight="1" x14ac:dyDescent="0.2">
      <c r="A13" s="121" t="s">
        <v>374</v>
      </c>
      <c r="B13" s="122" t="s">
        <v>378</v>
      </c>
      <c r="C13" s="132">
        <f>SUM(C9:C12)</f>
        <v>18257915.614041001</v>
      </c>
      <c r="D13" s="132">
        <f>SUM(D9:D12)</f>
        <v>13095860.505958898</v>
      </c>
      <c r="E13" s="129"/>
      <c r="F13" s="137"/>
      <c r="G13" s="138"/>
      <c r="H13" s="126">
        <f>SUM(H9:H12)</f>
        <v>31353776.1199999</v>
      </c>
      <c r="J13" s="139">
        <f>H13-'UI Detail'!D204</f>
        <v>0</v>
      </c>
    </row>
    <row r="14" spans="1:10" ht="15.95" customHeight="1" x14ac:dyDescent="0.2">
      <c r="A14" s="121" t="s">
        <v>28</v>
      </c>
      <c r="B14" s="122"/>
      <c r="C14" s="132"/>
      <c r="D14" s="132"/>
      <c r="E14" s="133"/>
      <c r="F14" s="138"/>
      <c r="G14" s="138"/>
      <c r="H14" s="126"/>
    </row>
    <row r="15" spans="1:10" ht="15.95" customHeight="1" x14ac:dyDescent="0.2">
      <c r="A15" s="121"/>
      <c r="B15" s="127" t="s">
        <v>379</v>
      </c>
      <c r="C15" s="132">
        <f>'UI Detail'!E206</f>
        <v>828180.95623799996</v>
      </c>
      <c r="D15" s="132">
        <f>'UI Detail'!F206</f>
        <v>595899.45376199996</v>
      </c>
      <c r="E15" s="129">
        <v>1</v>
      </c>
      <c r="F15" s="130">
        <f>+C15/H15</f>
        <v>0.58155491110084157</v>
      </c>
      <c r="G15" s="130">
        <f>+D15/H15</f>
        <v>0.41844508889915843</v>
      </c>
      <c r="H15" s="126">
        <f>C15+D15</f>
        <v>1424080.41</v>
      </c>
    </row>
    <row r="16" spans="1:10" ht="15.95" customHeight="1" x14ac:dyDescent="0.2">
      <c r="A16" s="121" t="s">
        <v>374</v>
      </c>
      <c r="B16" s="127" t="s">
        <v>380</v>
      </c>
      <c r="C16" s="132">
        <f>'UI Detail'!E207</f>
        <v>717272.48436499899</v>
      </c>
      <c r="D16" s="132">
        <f>'UI Detail'!F207</f>
        <v>516086.31563499902</v>
      </c>
      <c r="E16" s="133">
        <v>1</v>
      </c>
      <c r="F16" s="130">
        <f>+C16/H16</f>
        <v>0.58156027618645945</v>
      </c>
      <c r="G16" s="130">
        <f>+D16/H16</f>
        <v>0.41843972381354061</v>
      </c>
      <c r="H16" s="126">
        <f t="shared" ref="H16:H21" si="0">C16+D16</f>
        <v>1233358.799999998</v>
      </c>
    </row>
    <row r="17" spans="1:10" ht="15.95" customHeight="1" x14ac:dyDescent="0.2">
      <c r="A17" s="121" t="s">
        <v>374</v>
      </c>
      <c r="B17" s="127" t="s">
        <v>381</v>
      </c>
      <c r="C17" s="132">
        <f>'UI Detail'!E208</f>
        <v>89787.723949000007</v>
      </c>
      <c r="D17" s="132">
        <f>'UI Detail'!F208</f>
        <v>64607.506050999997</v>
      </c>
      <c r="E17" s="133">
        <v>1</v>
      </c>
      <c r="F17" s="130">
        <f>+C17/H17</f>
        <v>0.58154467562890377</v>
      </c>
      <c r="G17" s="130">
        <f>+D17/H17</f>
        <v>0.41845532437109612</v>
      </c>
      <c r="H17" s="126">
        <f t="shared" si="0"/>
        <v>154395.23000000001</v>
      </c>
    </row>
    <row r="18" spans="1:10" ht="15.95" customHeight="1" x14ac:dyDescent="0.2">
      <c r="A18" s="121"/>
      <c r="B18" s="127" t="s">
        <v>382</v>
      </c>
      <c r="C18" s="132">
        <f>'UI Detail'!E209</f>
        <v>0</v>
      </c>
      <c r="D18" s="132">
        <f>'UI Detail'!F209</f>
        <v>0</v>
      </c>
      <c r="E18" s="133">
        <v>1</v>
      </c>
      <c r="F18" s="130"/>
      <c r="G18" s="130"/>
      <c r="H18" s="126">
        <f t="shared" si="0"/>
        <v>0</v>
      </c>
    </row>
    <row r="19" spans="1:10" ht="15.95" customHeight="1" x14ac:dyDescent="0.2">
      <c r="A19" s="121" t="s">
        <v>374</v>
      </c>
      <c r="B19" s="127" t="s">
        <v>383</v>
      </c>
      <c r="C19" s="132">
        <f>'UI Detail'!E210</f>
        <v>0</v>
      </c>
      <c r="D19" s="132">
        <f>'UI Detail'!F210</f>
        <v>0</v>
      </c>
      <c r="E19" s="133">
        <v>1</v>
      </c>
      <c r="F19" s="130"/>
      <c r="G19" s="130"/>
      <c r="H19" s="126">
        <f t="shared" si="0"/>
        <v>0</v>
      </c>
    </row>
    <row r="20" spans="1:10" ht="15.95" customHeight="1" x14ac:dyDescent="0.2">
      <c r="A20" s="121"/>
      <c r="B20" s="127" t="s">
        <v>384</v>
      </c>
      <c r="C20" s="132">
        <f>'UI Detail'!E211</f>
        <v>0</v>
      </c>
      <c r="D20" s="132">
        <f>'UI Detail'!F211</f>
        <v>0</v>
      </c>
      <c r="E20" s="133">
        <v>1</v>
      </c>
      <c r="F20" s="130"/>
      <c r="G20" s="130"/>
      <c r="H20" s="126">
        <f t="shared" si="0"/>
        <v>0</v>
      </c>
    </row>
    <row r="21" spans="1:10" ht="15.95" customHeight="1" x14ac:dyDescent="0.2">
      <c r="A21" s="121"/>
      <c r="B21" s="127" t="s">
        <v>385</v>
      </c>
      <c r="C21" s="134">
        <f>'UI Detail'!E212</f>
        <v>0</v>
      </c>
      <c r="D21" s="134">
        <f>'UI Detail'!F212</f>
        <v>0</v>
      </c>
      <c r="E21" s="135">
        <v>1</v>
      </c>
      <c r="F21" s="136"/>
      <c r="G21" s="136"/>
      <c r="H21" s="134">
        <f t="shared" si="0"/>
        <v>0</v>
      </c>
    </row>
    <row r="22" spans="1:10" ht="15.95" customHeight="1" x14ac:dyDescent="0.2">
      <c r="A22" s="121" t="s">
        <v>374</v>
      </c>
      <c r="B22" s="122" t="s">
        <v>378</v>
      </c>
      <c r="C22" s="132">
        <f>SUM(C15:C20)</f>
        <v>1635241.164551999</v>
      </c>
      <c r="D22" s="132">
        <f>SUM(D15:D20)</f>
        <v>1176593.2754479989</v>
      </c>
      <c r="E22" s="129"/>
      <c r="F22" s="137"/>
      <c r="G22" s="138"/>
      <c r="H22" s="126">
        <f>SUM(H15:H20)</f>
        <v>2811834.4399999981</v>
      </c>
      <c r="J22" s="139">
        <f>+H22-'UI Detail'!D213</f>
        <v>0</v>
      </c>
    </row>
    <row r="23" spans="1:10" ht="15.95" customHeight="1" x14ac:dyDescent="0.2">
      <c r="A23" s="121" t="s">
        <v>30</v>
      </c>
      <c r="B23" s="122"/>
      <c r="C23" s="132"/>
      <c r="D23" s="132"/>
      <c r="E23" s="133"/>
      <c r="F23" s="138"/>
      <c r="G23" s="138"/>
      <c r="H23" s="126"/>
    </row>
    <row r="24" spans="1:10" ht="15.95" customHeight="1" x14ac:dyDescent="0.2">
      <c r="A24" s="121"/>
      <c r="B24" s="127" t="s">
        <v>386</v>
      </c>
      <c r="C24" s="132">
        <f>'UI Detail'!E218</f>
        <v>26063211.736752901</v>
      </c>
      <c r="D24" s="132">
        <f>'UI Detail'!F218</f>
        <v>11997803.433246899</v>
      </c>
      <c r="E24" s="129">
        <v>4</v>
      </c>
      <c r="F24" s="130">
        <f t="shared" ref="F24:F36" si="1">+C24/H24</f>
        <v>0.68477447646473366</v>
      </c>
      <c r="G24" s="130">
        <f t="shared" ref="G24:G36" si="2">+D24/H24</f>
        <v>0.31522552353526628</v>
      </c>
      <c r="H24" s="126">
        <f t="shared" ref="H24:H36" si="3">C24+D24</f>
        <v>38061015.169999801</v>
      </c>
    </row>
    <row r="25" spans="1:10" ht="15.95" customHeight="1" x14ac:dyDescent="0.2">
      <c r="A25" s="121"/>
      <c r="B25" s="127" t="s">
        <v>387</v>
      </c>
      <c r="C25" s="132">
        <f>'UI Detail'!E219</f>
        <v>2628888.8822289999</v>
      </c>
      <c r="D25" s="132">
        <f>'UI Detail'!F219</f>
        <v>1210175.267771</v>
      </c>
      <c r="E25" s="129">
        <v>4</v>
      </c>
      <c r="F25" s="130">
        <f t="shared" si="1"/>
        <v>0.68477336650626164</v>
      </c>
      <c r="G25" s="130">
        <f t="shared" si="2"/>
        <v>0.31522663349373831</v>
      </c>
      <c r="H25" s="126">
        <f t="shared" si="3"/>
        <v>3839064.15</v>
      </c>
    </row>
    <row r="26" spans="1:10" ht="15.95" customHeight="1" x14ac:dyDescent="0.2">
      <c r="A26" s="121" t="s">
        <v>374</v>
      </c>
      <c r="B26" s="127" t="s">
        <v>388</v>
      </c>
      <c r="C26" s="132">
        <f>'UI Detail'!E220</f>
        <v>-162254.90873899899</v>
      </c>
      <c r="D26" s="132">
        <f>'UI Detail'!F220</f>
        <v>-74676.261261000007</v>
      </c>
      <c r="E26" s="133">
        <v>4</v>
      </c>
      <c r="F26" s="130">
        <f t="shared" si="1"/>
        <v>0.68481875448890783</v>
      </c>
      <c r="G26" s="130">
        <f t="shared" si="2"/>
        <v>0.31518124551109222</v>
      </c>
      <c r="H26" s="126">
        <f t="shared" si="3"/>
        <v>-236931.16999999899</v>
      </c>
    </row>
    <row r="27" spans="1:10" ht="15.95" customHeight="1" x14ac:dyDescent="0.2">
      <c r="A27" s="121" t="s">
        <v>374</v>
      </c>
      <c r="B27" s="127" t="s">
        <v>389</v>
      </c>
      <c r="C27" s="132">
        <f>'UI Detail'!E221</f>
        <v>7499324.4241260001</v>
      </c>
      <c r="D27" s="132">
        <f>'UI Detail'!F221</f>
        <v>3455967.735874</v>
      </c>
      <c r="E27" s="133">
        <v>4</v>
      </c>
      <c r="F27" s="130">
        <f t="shared" si="1"/>
        <v>0.68453897117482265</v>
      </c>
      <c r="G27" s="130">
        <f t="shared" si="2"/>
        <v>0.3154610288251774</v>
      </c>
      <c r="H27" s="126">
        <f t="shared" si="3"/>
        <v>10955292.16</v>
      </c>
    </row>
    <row r="28" spans="1:10" ht="15.95" customHeight="1" x14ac:dyDescent="0.2">
      <c r="A28" s="121" t="s">
        <v>374</v>
      </c>
      <c r="B28" s="127" t="s">
        <v>390</v>
      </c>
      <c r="C28" s="132">
        <f>'UI Detail'!E222</f>
        <v>359239.04917999997</v>
      </c>
      <c r="D28" s="132">
        <f>'UI Detail'!F222</f>
        <v>230121.10081999999</v>
      </c>
      <c r="E28" s="133">
        <v>3</v>
      </c>
      <c r="F28" s="130">
        <f t="shared" si="1"/>
        <v>0.60954078618990448</v>
      </c>
      <c r="G28" s="130">
        <f t="shared" si="2"/>
        <v>0.39045921381009563</v>
      </c>
      <c r="H28" s="126">
        <f t="shared" si="3"/>
        <v>589360.14999999991</v>
      </c>
    </row>
    <row r="29" spans="1:10" ht="15.95" customHeight="1" x14ac:dyDescent="0.2">
      <c r="A29" s="121" t="s">
        <v>374</v>
      </c>
      <c r="B29" s="127" t="s">
        <v>391</v>
      </c>
      <c r="C29" s="132">
        <f>'UI Detail'!E223</f>
        <v>2854588.0864019999</v>
      </c>
      <c r="D29" s="132">
        <f>'UI Detail'!F223</f>
        <v>2054065.5035979999</v>
      </c>
      <c r="E29" s="133">
        <v>1</v>
      </c>
      <c r="F29" s="130">
        <f t="shared" si="1"/>
        <v>0.5815419715535477</v>
      </c>
      <c r="G29" s="130">
        <f t="shared" si="2"/>
        <v>0.41845802844645225</v>
      </c>
      <c r="H29" s="126">
        <f t="shared" si="3"/>
        <v>4908653.59</v>
      </c>
    </row>
    <row r="30" spans="1:10" ht="15.95" customHeight="1" x14ac:dyDescent="0.2">
      <c r="A30" s="121" t="s">
        <v>374</v>
      </c>
      <c r="B30" s="127" t="s">
        <v>392</v>
      </c>
      <c r="C30" s="132">
        <f>'UI Detail'!E224</f>
        <v>6890826.9833669998</v>
      </c>
      <c r="D30" s="132">
        <f>'UI Detail'!F224</f>
        <v>2986459.3466329998</v>
      </c>
      <c r="E30" s="133">
        <v>5</v>
      </c>
      <c r="F30" s="130">
        <f t="shared" si="1"/>
        <v>0.6976437407142575</v>
      </c>
      <c r="G30" s="130">
        <f t="shared" si="2"/>
        <v>0.3023562592857425</v>
      </c>
      <c r="H30" s="126">
        <f t="shared" si="3"/>
        <v>9877286.3300000001</v>
      </c>
    </row>
    <row r="31" spans="1:10" ht="15.95" customHeight="1" x14ac:dyDescent="0.2">
      <c r="A31" s="121"/>
      <c r="B31" s="127" t="s">
        <v>393</v>
      </c>
      <c r="C31" s="132">
        <f>'UI Detail'!E225</f>
        <v>338983.56138399901</v>
      </c>
      <c r="D31" s="132">
        <f>'UI Detail'!F225</f>
        <v>156061.718616</v>
      </c>
      <c r="E31" s="133">
        <v>4</v>
      </c>
      <c r="F31" s="130"/>
      <c r="G31" s="130"/>
      <c r="H31" s="126">
        <f t="shared" si="3"/>
        <v>495045.27999999898</v>
      </c>
    </row>
    <row r="32" spans="1:10" ht="15.95" customHeight="1" x14ac:dyDescent="0.2">
      <c r="A32" s="121" t="s">
        <v>374</v>
      </c>
      <c r="B32" s="127" t="s">
        <v>394</v>
      </c>
      <c r="C32" s="132">
        <f>'UI Detail'!E226</f>
        <v>13318.849839999901</v>
      </c>
      <c r="D32" s="132">
        <f>'UI Detail'!F226</f>
        <v>6116.31016</v>
      </c>
      <c r="E32" s="133">
        <v>4</v>
      </c>
      <c r="F32" s="130">
        <f t="shared" si="1"/>
        <v>0.68529663969835952</v>
      </c>
      <c r="G32" s="130">
        <f t="shared" si="2"/>
        <v>0.31470336030164048</v>
      </c>
      <c r="H32" s="126">
        <f t="shared" si="3"/>
        <v>19435.159999999902</v>
      </c>
    </row>
    <row r="33" spans="1:10" ht="15.95" customHeight="1" x14ac:dyDescent="0.2">
      <c r="A33" s="121" t="s">
        <v>374</v>
      </c>
      <c r="B33" s="127" t="s">
        <v>395</v>
      </c>
      <c r="C33" s="132">
        <f>'UI Detail'!E227</f>
        <v>1531846.6528719999</v>
      </c>
      <c r="D33" s="132">
        <f>'UI Detail'!F227</f>
        <v>705283.22712799895</v>
      </c>
      <c r="E33" s="133">
        <v>4</v>
      </c>
      <c r="F33" s="130">
        <f t="shared" si="1"/>
        <v>0.68473746945438885</v>
      </c>
      <c r="G33" s="130">
        <f t="shared" si="2"/>
        <v>0.3152625305456111</v>
      </c>
      <c r="H33" s="126">
        <f t="shared" si="3"/>
        <v>2237129.879999999</v>
      </c>
    </row>
    <row r="34" spans="1:10" ht="15.95" customHeight="1" x14ac:dyDescent="0.2">
      <c r="A34" s="121" t="s">
        <v>374</v>
      </c>
      <c r="B34" s="127" t="s">
        <v>396</v>
      </c>
      <c r="C34" s="132">
        <f>'UI Detail'!E228</f>
        <v>7440682.8058150001</v>
      </c>
      <c r="D34" s="132">
        <f>'UI Detail'!F228</f>
        <v>3425024.8441849998</v>
      </c>
      <c r="E34" s="133">
        <v>4</v>
      </c>
      <c r="F34" s="130">
        <f t="shared" si="1"/>
        <v>0.68478584602954962</v>
      </c>
      <c r="G34" s="130">
        <f t="shared" si="2"/>
        <v>0.31521415397045027</v>
      </c>
      <c r="H34" s="126">
        <f t="shared" si="3"/>
        <v>10865707.65</v>
      </c>
    </row>
    <row r="35" spans="1:10" ht="15.95" customHeight="1" x14ac:dyDescent="0.2">
      <c r="A35" s="121"/>
      <c r="B35" s="127" t="s">
        <v>397</v>
      </c>
      <c r="C35" s="132">
        <f>'UI Detail'!E229</f>
        <v>0</v>
      </c>
      <c r="D35" s="132">
        <f>'UI Detail'!F229</f>
        <v>0</v>
      </c>
      <c r="E35" s="133">
        <v>4</v>
      </c>
      <c r="F35" s="130"/>
      <c r="G35" s="130"/>
      <c r="H35" s="126">
        <f t="shared" si="3"/>
        <v>0</v>
      </c>
    </row>
    <row r="36" spans="1:10" ht="15.95" customHeight="1" x14ac:dyDescent="0.2">
      <c r="A36" s="121"/>
      <c r="B36" s="127" t="s">
        <v>398</v>
      </c>
      <c r="C36" s="134">
        <f>'UI Detail'!E230</f>
        <v>10976820.135193</v>
      </c>
      <c r="D36" s="134">
        <f>'UI Detail'!F230</f>
        <v>5054418.7748069996</v>
      </c>
      <c r="E36" s="135">
        <v>4</v>
      </c>
      <c r="F36" s="136">
        <f t="shared" si="1"/>
        <v>0.68471440022928332</v>
      </c>
      <c r="G36" s="136">
        <f t="shared" si="2"/>
        <v>0.31528559977071663</v>
      </c>
      <c r="H36" s="134">
        <f t="shared" si="3"/>
        <v>16031238.91</v>
      </c>
    </row>
    <row r="37" spans="1:10" ht="15.95" customHeight="1" x14ac:dyDescent="0.2">
      <c r="A37" s="121" t="s">
        <v>374</v>
      </c>
      <c r="B37" s="122" t="s">
        <v>378</v>
      </c>
      <c r="C37" s="132">
        <f>SUM(C24:C36)</f>
        <v>66435476.258421905</v>
      </c>
      <c r="D37" s="132">
        <f>SUM(D24:D36)</f>
        <v>31206821.001577899</v>
      </c>
      <c r="E37" s="129"/>
      <c r="F37" s="137"/>
      <c r="G37" s="138"/>
      <c r="H37" s="126">
        <f>SUM(H24:H36)</f>
        <v>97642297.259999782</v>
      </c>
      <c r="J37" s="139">
        <f>+H37-'UI Detail'!D231</f>
        <v>-1.1920928955078125E-7</v>
      </c>
    </row>
    <row r="38" spans="1:10" ht="15.95" customHeight="1" x14ac:dyDescent="0.2">
      <c r="A38" s="121" t="s">
        <v>399</v>
      </c>
      <c r="B38" s="122"/>
      <c r="C38" s="132"/>
      <c r="D38" s="132"/>
      <c r="E38" s="133"/>
      <c r="F38" s="138"/>
      <c r="G38" s="138"/>
      <c r="H38" s="126"/>
    </row>
    <row r="39" spans="1:10" ht="15.95" customHeight="1" x14ac:dyDescent="0.2">
      <c r="A39" s="121"/>
      <c r="B39" s="127" t="s">
        <v>400</v>
      </c>
      <c r="C39" s="132">
        <f>'UI Detail'!E236</f>
        <v>15101207.975037999</v>
      </c>
      <c r="D39" s="132">
        <f>'UI Detail'!F236</f>
        <v>6952030.0649619997</v>
      </c>
      <c r="E39" s="133">
        <v>4</v>
      </c>
      <c r="F39" s="130">
        <f>+C39/H39</f>
        <v>0.68476148253818969</v>
      </c>
      <c r="G39" s="130">
        <f>+D39/H39</f>
        <v>0.31523851746181031</v>
      </c>
      <c r="H39" s="126">
        <f t="shared" ref="H39:H45" si="4">C39+D39</f>
        <v>22053238.039999999</v>
      </c>
    </row>
    <row r="40" spans="1:10" ht="15.95" customHeight="1" x14ac:dyDescent="0.2">
      <c r="A40" s="121"/>
      <c r="B40" s="140" t="s">
        <v>401</v>
      </c>
      <c r="C40" s="134">
        <f>'UI Detail'!E237</f>
        <v>135430.92444100001</v>
      </c>
      <c r="D40" s="134">
        <f>'UI Detail'!F237</f>
        <v>62321.425559000003</v>
      </c>
      <c r="E40" s="135">
        <v>4</v>
      </c>
      <c r="F40" s="136">
        <f>+C40/H40</f>
        <v>0.68485115064877866</v>
      </c>
      <c r="G40" s="136">
        <f>+D40/H40</f>
        <v>0.31514884935122139</v>
      </c>
      <c r="H40" s="134">
        <f t="shared" si="4"/>
        <v>197752.35</v>
      </c>
    </row>
    <row r="41" spans="1:10" ht="15.95" customHeight="1" x14ac:dyDescent="0.2">
      <c r="A41" s="121"/>
      <c r="B41" s="122" t="s">
        <v>378</v>
      </c>
      <c r="C41" s="132">
        <f>SUM(C39:C40)</f>
        <v>15236638.899479</v>
      </c>
      <c r="D41" s="132">
        <f>SUM(D39:D40)</f>
        <v>7014351.4905209998</v>
      </c>
      <c r="E41" s="129"/>
      <c r="F41" s="138"/>
      <c r="G41" s="138"/>
      <c r="H41" s="126">
        <f>SUM(H39:H40)</f>
        <v>22250990.390000001</v>
      </c>
      <c r="J41" s="139">
        <f>+H41-'UI Detail'!D238</f>
        <v>0</v>
      </c>
    </row>
    <row r="42" spans="1:10" ht="15.95" customHeight="1" x14ac:dyDescent="0.2">
      <c r="A42" s="121" t="s">
        <v>32</v>
      </c>
      <c r="B42" s="127"/>
      <c r="C42" s="132"/>
      <c r="D42" s="132"/>
      <c r="E42" s="129"/>
      <c r="F42" s="138"/>
      <c r="G42" s="138"/>
      <c r="H42" s="126"/>
    </row>
    <row r="43" spans="1:10" ht="15.95" customHeight="1" x14ac:dyDescent="0.2">
      <c r="A43" s="121"/>
      <c r="B43" s="127" t="s">
        <v>402</v>
      </c>
      <c r="C43" s="132">
        <f>'UI Detail'!E240</f>
        <v>20398686.639100902</v>
      </c>
      <c r="D43" s="132">
        <f>'UI Detail'!F240</f>
        <v>9390745.3108990006</v>
      </c>
      <c r="E43" s="133">
        <v>4</v>
      </c>
      <c r="F43" s="130">
        <f>+C43/H43</f>
        <v>0.68476252495647094</v>
      </c>
      <c r="G43" s="130">
        <f>+D43/H43</f>
        <v>0.31523747504352906</v>
      </c>
      <c r="H43" s="126">
        <f t="shared" si="4"/>
        <v>29789431.949999902</v>
      </c>
    </row>
    <row r="44" spans="1:10" ht="15.95" customHeight="1" x14ac:dyDescent="0.2">
      <c r="A44" s="121"/>
      <c r="B44" s="127" t="s">
        <v>403</v>
      </c>
      <c r="C44" s="132">
        <f>'UI Detail'!E241</f>
        <v>0</v>
      </c>
      <c r="D44" s="132">
        <f>'UI Detail'!F241</f>
        <v>0</v>
      </c>
      <c r="E44" s="133">
        <v>4</v>
      </c>
      <c r="F44" s="130"/>
      <c r="G44" s="130"/>
      <c r="H44" s="126">
        <f t="shared" si="4"/>
        <v>0</v>
      </c>
    </row>
    <row r="45" spans="1:10" ht="15.95" customHeight="1" x14ac:dyDescent="0.2">
      <c r="A45" s="121"/>
      <c r="B45" s="140" t="s">
        <v>404</v>
      </c>
      <c r="C45" s="134">
        <f>'UI Detail'!E242</f>
        <v>8337.3892739999992</v>
      </c>
      <c r="D45" s="134">
        <f>'UI Detail'!F242</f>
        <v>3840.6707259999998</v>
      </c>
      <c r="E45" s="135">
        <v>4</v>
      </c>
      <c r="F45" s="136">
        <f>+C45/H45</f>
        <v>0.68462376388357415</v>
      </c>
      <c r="G45" s="136">
        <f>+D45/H45</f>
        <v>0.31537623611642579</v>
      </c>
      <c r="H45" s="126">
        <f t="shared" si="4"/>
        <v>12178.06</v>
      </c>
    </row>
    <row r="46" spans="1:10" ht="15.95" customHeight="1" x14ac:dyDescent="0.2">
      <c r="A46" s="121" t="s">
        <v>374</v>
      </c>
      <c r="B46" s="122" t="s">
        <v>378</v>
      </c>
      <c r="C46" s="132">
        <f>SUM(C43:C45)</f>
        <v>20407024.028374903</v>
      </c>
      <c r="D46" s="132">
        <f>SUM(D43:D45)</f>
        <v>9394585.981625</v>
      </c>
      <c r="E46" s="129"/>
      <c r="F46" s="138"/>
      <c r="G46" s="138"/>
      <c r="H46" s="141">
        <f>SUM(H43:H45)</f>
        <v>29801610.009999901</v>
      </c>
      <c r="J46" s="139">
        <f>+H46-'UI Detail'!D243</f>
        <v>-1.0058283805847168E-7</v>
      </c>
    </row>
    <row r="47" spans="1:10" ht="15.95" customHeight="1" x14ac:dyDescent="0.2">
      <c r="A47" s="121" t="s">
        <v>405</v>
      </c>
      <c r="B47" s="122"/>
      <c r="C47" s="132"/>
      <c r="D47" s="132"/>
      <c r="E47" s="133"/>
      <c r="F47" s="138"/>
      <c r="G47" s="138"/>
      <c r="H47" s="126"/>
    </row>
    <row r="48" spans="1:10" ht="15.95" customHeight="1" x14ac:dyDescent="0.2">
      <c r="A48" s="121"/>
      <c r="B48" s="140" t="s">
        <v>406</v>
      </c>
      <c r="C48" s="134">
        <f>'UI Detail'!E262</f>
        <v>3177496.5638259999</v>
      </c>
      <c r="D48" s="134">
        <f>'UI Detail'!F262</f>
        <v>1464385.1761739999</v>
      </c>
      <c r="E48" s="142">
        <v>4</v>
      </c>
      <c r="F48" s="136">
        <f>+C48/H48</f>
        <v>0.6845276854954947</v>
      </c>
      <c r="G48" s="136">
        <f>+D48/H48</f>
        <v>0.31547231450450519</v>
      </c>
      <c r="H48" s="126">
        <f>C48+D48</f>
        <v>4641881.74</v>
      </c>
      <c r="J48" s="139"/>
    </row>
    <row r="49" spans="1:10" ht="15.95" customHeight="1" x14ac:dyDescent="0.2">
      <c r="A49" s="121" t="s">
        <v>374</v>
      </c>
      <c r="B49" s="122" t="s">
        <v>378</v>
      </c>
      <c r="C49" s="132">
        <f>C48</f>
        <v>3177496.5638259999</v>
      </c>
      <c r="D49" s="132">
        <f>D48</f>
        <v>1464385.1761739999</v>
      </c>
      <c r="E49" s="129"/>
      <c r="F49" s="138"/>
      <c r="G49" s="138"/>
      <c r="H49" s="141">
        <f>SUM(H48)</f>
        <v>4641881.74</v>
      </c>
      <c r="J49" s="139">
        <f>+H49-'UI Detail'!D263</f>
        <v>0</v>
      </c>
    </row>
    <row r="50" spans="1:10" ht="15.95" customHeight="1" x14ac:dyDescent="0.2">
      <c r="A50" s="121"/>
      <c r="B50" s="122"/>
      <c r="C50" s="132"/>
      <c r="D50" s="132"/>
      <c r="E50" s="129"/>
      <c r="F50" s="138"/>
      <c r="G50" s="138"/>
      <c r="H50" s="126"/>
    </row>
    <row r="51" spans="1:10" ht="15.95" customHeight="1" x14ac:dyDescent="0.2">
      <c r="A51" s="143" t="s">
        <v>407</v>
      </c>
      <c r="B51" s="144"/>
      <c r="C51" s="132"/>
      <c r="D51" s="132"/>
      <c r="E51" s="145"/>
      <c r="F51" s="146"/>
      <c r="G51" s="146"/>
      <c r="H51" s="126"/>
    </row>
    <row r="52" spans="1:10" ht="15.95" customHeight="1" x14ac:dyDescent="0.2">
      <c r="A52" s="143"/>
      <c r="B52" s="140" t="s">
        <v>408</v>
      </c>
      <c r="C52" s="134">
        <v>0</v>
      </c>
      <c r="D52" s="134">
        <v>0</v>
      </c>
      <c r="E52" s="142">
        <v>4</v>
      </c>
      <c r="F52" s="136"/>
      <c r="G52" s="136"/>
      <c r="H52" s="147">
        <v>0</v>
      </c>
    </row>
    <row r="53" spans="1:10" ht="15.95" customHeight="1" x14ac:dyDescent="0.2">
      <c r="A53" s="143"/>
      <c r="B53" s="122" t="s">
        <v>378</v>
      </c>
      <c r="C53" s="132">
        <f>SUM(C52)</f>
        <v>0</v>
      </c>
      <c r="D53" s="132">
        <f>SUM(D52)</f>
        <v>0</v>
      </c>
      <c r="E53" s="129"/>
      <c r="F53" s="138"/>
      <c r="G53" s="138"/>
      <c r="H53" s="126">
        <f>SUM(H52)</f>
        <v>0</v>
      </c>
    </row>
    <row r="54" spans="1:10" ht="15.95" customHeight="1" x14ac:dyDescent="0.2">
      <c r="A54" s="143"/>
      <c r="B54" s="144"/>
      <c r="C54" s="132"/>
      <c r="D54" s="132"/>
      <c r="E54" s="129"/>
      <c r="F54" s="138"/>
      <c r="G54" s="138"/>
      <c r="H54" s="126"/>
    </row>
    <row r="55" spans="1:10" ht="15.95" customHeight="1" x14ac:dyDescent="0.2">
      <c r="A55" s="148" t="s">
        <v>409</v>
      </c>
      <c r="B55" s="122"/>
      <c r="C55" s="132"/>
      <c r="D55" s="132"/>
      <c r="E55" s="133"/>
      <c r="F55" s="138"/>
      <c r="G55" s="138"/>
      <c r="H55" s="126"/>
    </row>
    <row r="56" spans="1:10" ht="15.95" customHeight="1" x14ac:dyDescent="0.2">
      <c r="A56" s="148"/>
      <c r="B56" s="140" t="s">
        <v>410</v>
      </c>
      <c r="C56" s="132">
        <f>'UI Detail'!E270</f>
        <v>0</v>
      </c>
      <c r="D56" s="132">
        <f>'UI Detail'!F270</f>
        <v>0</v>
      </c>
      <c r="E56" s="133">
        <v>4</v>
      </c>
      <c r="F56" s="130">
        <v>0</v>
      </c>
      <c r="G56" s="130">
        <v>0</v>
      </c>
      <c r="H56" s="126">
        <f>C56+D56</f>
        <v>0</v>
      </c>
    </row>
    <row r="57" spans="1:10" ht="15.95" customHeight="1" x14ac:dyDescent="0.2">
      <c r="A57" s="121"/>
      <c r="B57" s="140" t="s">
        <v>411</v>
      </c>
      <c r="C57" s="134">
        <f>'UI Detail'!E271</f>
        <v>0</v>
      </c>
      <c r="D57" s="134">
        <f>'UI Detail'!F271</f>
        <v>0</v>
      </c>
      <c r="E57" s="149">
        <v>4</v>
      </c>
      <c r="F57" s="136">
        <v>0</v>
      </c>
      <c r="G57" s="136">
        <v>0</v>
      </c>
      <c r="H57" s="134">
        <f>C57+D57</f>
        <v>0</v>
      </c>
    </row>
    <row r="58" spans="1:10" ht="15.95" customHeight="1" x14ac:dyDescent="0.2">
      <c r="A58" s="150" t="s">
        <v>374</v>
      </c>
      <c r="B58" s="151" t="s">
        <v>378</v>
      </c>
      <c r="C58" s="134">
        <f>SUM(C56:C57)</f>
        <v>0</v>
      </c>
      <c r="D58" s="134">
        <f>SUM(D56:D57)</f>
        <v>0</v>
      </c>
      <c r="E58" s="142"/>
      <c r="F58" s="152"/>
      <c r="G58" s="152"/>
      <c r="H58" s="134">
        <f>SUM(H56:H57)</f>
        <v>0</v>
      </c>
      <c r="J58" s="139">
        <f>+H58-'UI Detail'!D273</f>
        <v>0</v>
      </c>
    </row>
    <row r="59" spans="1:10" ht="12" customHeight="1" x14ac:dyDescent="0.2">
      <c r="A59" s="121"/>
      <c r="B59" s="122"/>
      <c r="C59" s="132"/>
      <c r="D59" s="132"/>
      <c r="E59" s="132"/>
      <c r="F59" s="138"/>
      <c r="G59" s="138"/>
      <c r="H59" s="126"/>
    </row>
    <row r="60" spans="1:10" ht="15.95" customHeight="1" x14ac:dyDescent="0.35">
      <c r="A60" s="150" t="s">
        <v>412</v>
      </c>
      <c r="B60" s="151"/>
      <c r="C60" s="153">
        <f>C58+C53+C49+C46+C41+C37+C22+C13</f>
        <v>125149792.52869481</v>
      </c>
      <c r="D60" s="153">
        <f>D13+D22+D37+D41+D46+D49+D53+D58</f>
        <v>63352597.43130479</v>
      </c>
      <c r="E60" s="153"/>
      <c r="F60" s="154"/>
      <c r="G60" s="155"/>
      <c r="H60" s="156">
        <f>H13+H22+H37+H41+H46+H49+H53+H58</f>
        <v>188502389.95999959</v>
      </c>
    </row>
    <row r="61" spans="1:10" ht="11.25" customHeight="1" x14ac:dyDescent="0.2">
      <c r="C61" s="157"/>
      <c r="D61" s="157"/>
      <c r="E61" s="157"/>
      <c r="F61" s="157"/>
    </row>
    <row r="62" spans="1:10" ht="15.95" customHeight="1" x14ac:dyDescent="0.2">
      <c r="E62" s="158" t="s">
        <v>5</v>
      </c>
      <c r="F62" s="159" t="s">
        <v>6</v>
      </c>
      <c r="G62" s="160" t="s">
        <v>5</v>
      </c>
      <c r="H62" s="161" t="s">
        <v>6</v>
      </c>
    </row>
    <row r="63" spans="1:10" ht="15.95" customHeight="1" x14ac:dyDescent="0.2">
      <c r="B63" s="162" t="s">
        <v>413</v>
      </c>
      <c r="C63" s="163"/>
      <c r="D63" s="163"/>
      <c r="E63" s="189" t="s">
        <v>414</v>
      </c>
      <c r="F63" s="190"/>
      <c r="G63" s="191" t="s">
        <v>415</v>
      </c>
      <c r="H63" s="192"/>
    </row>
    <row r="64" spans="1:10" ht="15.95" customHeight="1" x14ac:dyDescent="0.2">
      <c r="B64" s="164">
        <v>1</v>
      </c>
      <c r="C64" s="165" t="s">
        <v>416</v>
      </c>
      <c r="D64" s="57"/>
      <c r="E64" s="166">
        <v>0.58179999999999998</v>
      </c>
      <c r="F64" s="167">
        <v>0.41820000000000002</v>
      </c>
      <c r="G64" s="168">
        <v>0.58130000000000004</v>
      </c>
      <c r="H64" s="169">
        <v>0.41870000000000002</v>
      </c>
      <c r="J64" s="170"/>
    </row>
    <row r="65" spans="1:11" ht="15.95" customHeight="1" x14ac:dyDescent="0.2">
      <c r="B65" s="164">
        <v>2</v>
      </c>
      <c r="C65" s="165" t="s">
        <v>417</v>
      </c>
      <c r="D65" s="57"/>
      <c r="E65" s="171">
        <v>0.62270000000000003</v>
      </c>
      <c r="F65" s="172">
        <v>0.37730000000000002</v>
      </c>
      <c r="G65" s="173">
        <v>0.62680000000000002</v>
      </c>
      <c r="H65" s="174">
        <v>0.37319999999999998</v>
      </c>
    </row>
    <row r="66" spans="1:11" ht="15.95" customHeight="1" x14ac:dyDescent="0.2">
      <c r="B66" s="164">
        <v>3</v>
      </c>
      <c r="C66" s="57" t="s">
        <v>418</v>
      </c>
      <c r="D66" s="57"/>
      <c r="E66" s="171">
        <v>0.6099</v>
      </c>
      <c r="F66" s="172">
        <v>0.3901</v>
      </c>
      <c r="G66" s="173">
        <v>0.60940000000000005</v>
      </c>
      <c r="H66" s="174">
        <v>0.3906</v>
      </c>
    </row>
    <row r="67" spans="1:11" ht="15.95" customHeight="1" x14ac:dyDescent="0.2">
      <c r="B67" s="164">
        <v>4</v>
      </c>
      <c r="C67" s="165" t="s">
        <v>419</v>
      </c>
      <c r="D67" s="57"/>
      <c r="E67" s="171">
        <v>0.6855</v>
      </c>
      <c r="F67" s="172">
        <v>0.3145</v>
      </c>
      <c r="G67" s="173">
        <v>0.68410000000000004</v>
      </c>
      <c r="H67" s="174">
        <v>0.31590000000000001</v>
      </c>
      <c r="K67" s="175"/>
    </row>
    <row r="68" spans="1:11" ht="15.95" customHeight="1" x14ac:dyDescent="0.2">
      <c r="B68" s="149">
        <v>5</v>
      </c>
      <c r="C68" s="176" t="s">
        <v>420</v>
      </c>
      <c r="D68" s="61"/>
      <c r="E68" s="177">
        <v>0.69589999999999996</v>
      </c>
      <c r="F68" s="178">
        <v>0.30409999999999998</v>
      </c>
      <c r="G68" s="179">
        <v>0.69989999999999997</v>
      </c>
      <c r="H68" s="180">
        <v>0.30009999999999998</v>
      </c>
    </row>
    <row r="69" spans="1:11" ht="15.95" customHeight="1" x14ac:dyDescent="0.2">
      <c r="B69" s="181"/>
      <c r="C69" s="181"/>
      <c r="D69" s="181"/>
      <c r="E69" s="181"/>
      <c r="F69" s="181"/>
      <c r="G69" s="181"/>
    </row>
    <row r="70" spans="1:11" ht="15.95" hidden="1" customHeight="1" outlineLevel="1" x14ac:dyDescent="0.2">
      <c r="B70" s="181" t="s">
        <v>421</v>
      </c>
      <c r="C70" s="181"/>
      <c r="D70" s="181"/>
      <c r="E70" s="181"/>
      <c r="F70" s="181"/>
      <c r="G70" s="181"/>
    </row>
    <row r="71" spans="1:11" ht="15.95" hidden="1" customHeight="1" outlineLevel="1" x14ac:dyDescent="0.25">
      <c r="B71" s="112" t="s">
        <v>422</v>
      </c>
      <c r="C71" s="182">
        <f>-C60-'UI Detail'!E275</f>
        <v>1.9371509552001953E-7</v>
      </c>
      <c r="D71" s="182">
        <f>-D60-'UI Detail'!F275</f>
        <v>2.0861625671386719E-7</v>
      </c>
      <c r="H71" s="139">
        <f>-H60-'UI Detail'!D275</f>
        <v>4.1723251342773438E-7</v>
      </c>
    </row>
    <row r="72" spans="1:11" ht="15.95" hidden="1" customHeight="1" outlineLevel="1" x14ac:dyDescent="0.25">
      <c r="B72" s="112" t="s">
        <v>423</v>
      </c>
      <c r="C72" s="182">
        <v>0</v>
      </c>
      <c r="D72" s="182">
        <v>1.5778988599777222E-3</v>
      </c>
      <c r="H72" s="139">
        <v>0</v>
      </c>
    </row>
    <row r="73" spans="1:11" ht="15.95" hidden="1" customHeight="1" outlineLevel="1" x14ac:dyDescent="0.2"/>
    <row r="74" spans="1:11" ht="15.95" customHeight="1" collapsed="1" x14ac:dyDescent="0.2"/>
    <row r="75" spans="1:11" ht="15.95" customHeight="1" x14ac:dyDescent="0.2">
      <c r="A75" s="183"/>
      <c r="C75" s="170"/>
      <c r="D75" s="170"/>
      <c r="E75" s="170"/>
      <c r="F75" s="170"/>
      <c r="G75" s="170"/>
      <c r="H75" s="170"/>
    </row>
    <row r="76" spans="1:11" ht="15.95" customHeight="1" x14ac:dyDescent="0.2">
      <c r="C76" s="170"/>
      <c r="D76" s="170"/>
      <c r="E76" s="170"/>
      <c r="F76" s="170"/>
      <c r="G76" s="170"/>
      <c r="H76" s="170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conditionalFormatting sqref="J22 J13 J37 J41 J46 J58 J48:J49">
    <cfRule type="cellIs" dxfId="0" priority="1" stopIfTrue="1" operator="notEqual">
      <formula>0</formula>
    </cfRule>
  </conditionalFormatting>
  <pageMargins left="0.7" right="0.7" top="0.75" bottom="0.75" header="0.3" footer="0.3"/>
  <pageSetup scale="64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908A7848622E43ACD8C3CB2B886A96" ma:contentTypeVersion="104" ma:contentTypeDescription="" ma:contentTypeScope="" ma:versionID="e5c38c15846d87888e39e69d40d4b2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70D690-7028-4241-9731-A1C1226317AD}"/>
</file>

<file path=customXml/itemProps2.xml><?xml version="1.0" encoding="utf-8"?>
<ds:datastoreItem xmlns:ds="http://schemas.openxmlformats.org/officeDocument/2006/customXml" ds:itemID="{67928FD9-FAE0-4D20-9642-539AF3B13A03}"/>
</file>

<file path=customXml/itemProps3.xml><?xml version="1.0" encoding="utf-8"?>
<ds:datastoreItem xmlns:ds="http://schemas.openxmlformats.org/officeDocument/2006/customXml" ds:itemID="{6C2B268C-59B5-4853-AF1A-D442D5C9293A}"/>
</file>

<file path=customXml/itemProps4.xml><?xml version="1.0" encoding="utf-8"?>
<ds:datastoreItem xmlns:ds="http://schemas.openxmlformats.org/officeDocument/2006/customXml" ds:itemID="{C8D7F09E-27B1-401B-B5A5-9FBDFE591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Detail</vt:lpstr>
      <vt:lpstr>UI Detail</vt:lpstr>
      <vt:lpstr>Common by Acct</vt:lpstr>
      <vt:lpstr>'UI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Kredel, Ashley (UTC)</cp:lastModifiedBy>
  <dcterms:created xsi:type="dcterms:W3CDTF">2016-08-11T16:47:55Z</dcterms:created>
  <dcterms:modified xsi:type="dcterms:W3CDTF">2016-08-11T22:56:38Z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0x0101006E56B4D1795A2E4DB2F0B01679ED314A0024908A7848622E43ACD8C3CB2B886A96</vt:lpwstr>
  </property>
  <property fmtid="{D5CDD505-2E9C-101B-9397-08002B2CF9AE}" pid="3" name="_docset_NoMedatataSyncRequired">
    <vt:lpwstr>False</vt:lpwstr>
  </property>
</Properties>
</file>