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8195" windowHeight="11055"/>
  </bookViews>
  <sheets>
    <sheet name="07-15" sheetId="4" r:id="rId1"/>
    <sheet name="08-15" sheetId="5" r:id="rId2"/>
    <sheet name="9-15" sheetId="6" r:id="rId3"/>
    <sheet name="12ME 9-15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CurrQtr">'[1]Inc Stmt'!$AJ$222</definedName>
    <definedName name="Data.Avg">'[1]Avg Amts'!$A$5:$BP$34</definedName>
    <definedName name="Data.Qtrs.Avg">'[1]Avg Amts'!$A$5:$IV$5</definedName>
    <definedName name="MTD_Format">[2]Mthly!$B$11:$D$11,[2]Mthly!$B$31:$D$31</definedName>
    <definedName name="RdSch_CY">'[3]INPUT TAB'!#REF!</definedName>
    <definedName name="RdSch_PY">'[3]INPUT TAB'!#REF!</definedName>
    <definedName name="RdSch_PY2">'[3]INPUT TAB'!#REF!</definedName>
    <definedName name="Therm_upload" localSheetId="1">#REF!</definedName>
    <definedName name="Therm_upload" localSheetId="3">#REF!</definedName>
    <definedName name="Therm_upload" localSheetId="2">#REF!</definedName>
    <definedName name="Therm_upload">#REF!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MARGIN_WO_QTR." localSheetId="1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hidden="1">{#N/A,#N/A,FALSE,"Month ";#N/A,#N/A,FALSE,"YTD";#N/A,#N/A,FALSE,"12 mo ended"}</definedName>
    <definedName name="YTD_Format">[2]YTD!$B$13:$D$13,[2]YTD!$B$32:$D$32</definedName>
  </definedNames>
  <calcPr calcId="145621"/>
</workbook>
</file>

<file path=xl/calcChain.xml><?xml version="1.0" encoding="utf-8"?>
<calcChain xmlns="http://schemas.openxmlformats.org/spreadsheetml/2006/main">
  <c r="H56" i="7" l="1"/>
  <c r="L56" i="7"/>
  <c r="F55" i="7"/>
  <c r="F54" i="7"/>
  <c r="F58" i="7" s="1"/>
  <c r="D54" i="7"/>
  <c r="D58" i="7" s="1"/>
  <c r="H58" i="7" s="1"/>
  <c r="L52" i="7"/>
  <c r="H51" i="7"/>
  <c r="F51" i="7"/>
  <c r="L50" i="7"/>
  <c r="H49" i="7"/>
  <c r="F49" i="7"/>
  <c r="J54" i="7"/>
  <c r="H48" i="7"/>
  <c r="B54" i="7"/>
  <c r="L26" i="7"/>
  <c r="N26" i="7"/>
  <c r="H26" i="7"/>
  <c r="F26" i="7"/>
  <c r="F25" i="7"/>
  <c r="L24" i="7"/>
  <c r="N24" i="7"/>
  <c r="F24" i="7"/>
  <c r="J27" i="7"/>
  <c r="D27" i="7"/>
  <c r="B27" i="7"/>
  <c r="R19" i="7"/>
  <c r="Q19" i="7"/>
  <c r="P19" i="7"/>
  <c r="L19" i="7"/>
  <c r="N19" i="7"/>
  <c r="F19" i="7"/>
  <c r="R18" i="7"/>
  <c r="P18" i="7"/>
  <c r="L18" i="7"/>
  <c r="N18" i="7"/>
  <c r="F18" i="7"/>
  <c r="Q17" i="7"/>
  <c r="F17" i="7"/>
  <c r="F21" i="7" s="1"/>
  <c r="D17" i="7"/>
  <c r="D21" i="7" s="1"/>
  <c r="H21" i="7" s="1"/>
  <c r="R15" i="7"/>
  <c r="L15" i="7"/>
  <c r="N15" i="7"/>
  <c r="P15" i="7"/>
  <c r="R14" i="7"/>
  <c r="P14" i="7"/>
  <c r="R13" i="7"/>
  <c r="P13" i="7"/>
  <c r="R12" i="7"/>
  <c r="P12" i="7"/>
  <c r="Q11" i="7"/>
  <c r="R11" i="7"/>
  <c r="P11" i="7"/>
  <c r="H56" i="6"/>
  <c r="L56" i="6"/>
  <c r="F55" i="6"/>
  <c r="H52" i="6"/>
  <c r="F52" i="6"/>
  <c r="L51" i="6"/>
  <c r="H50" i="6"/>
  <c r="F50" i="6"/>
  <c r="L49" i="6"/>
  <c r="D54" i="6"/>
  <c r="F48" i="6"/>
  <c r="L26" i="6"/>
  <c r="L25" i="6"/>
  <c r="N25" i="6"/>
  <c r="F25" i="6"/>
  <c r="L24" i="6"/>
  <c r="L23" i="6"/>
  <c r="L27" i="6" s="1"/>
  <c r="J27" i="6"/>
  <c r="D27" i="6"/>
  <c r="B27" i="6"/>
  <c r="Q19" i="6"/>
  <c r="R19" i="6"/>
  <c r="P19" i="6"/>
  <c r="R18" i="6"/>
  <c r="P18" i="6"/>
  <c r="R15" i="6"/>
  <c r="P15" i="6"/>
  <c r="R14" i="6"/>
  <c r="P14" i="6"/>
  <c r="R13" i="6"/>
  <c r="P13" i="6"/>
  <c r="R12" i="6"/>
  <c r="P12" i="6"/>
  <c r="R11" i="6"/>
  <c r="D17" i="6"/>
  <c r="P11" i="6"/>
  <c r="H56" i="5"/>
  <c r="L56" i="5"/>
  <c r="F55" i="5"/>
  <c r="H52" i="5"/>
  <c r="F52" i="5"/>
  <c r="L51" i="5"/>
  <c r="H50" i="5"/>
  <c r="F50" i="5"/>
  <c r="L49" i="5"/>
  <c r="D54" i="5"/>
  <c r="F48" i="5"/>
  <c r="L26" i="5"/>
  <c r="L25" i="5"/>
  <c r="N25" i="5"/>
  <c r="F25" i="5"/>
  <c r="L24" i="5"/>
  <c r="L23" i="5"/>
  <c r="L27" i="5" s="1"/>
  <c r="J27" i="5"/>
  <c r="D27" i="5"/>
  <c r="B27" i="5"/>
  <c r="Q19" i="5"/>
  <c r="R19" i="5"/>
  <c r="P19" i="5"/>
  <c r="Q18" i="5"/>
  <c r="R18" i="5"/>
  <c r="P18" i="5"/>
  <c r="Q15" i="5"/>
  <c r="R15" i="5"/>
  <c r="P15" i="5"/>
  <c r="R14" i="5"/>
  <c r="P14" i="5"/>
  <c r="R13" i="5"/>
  <c r="P13" i="5"/>
  <c r="R12" i="5"/>
  <c r="P12" i="5"/>
  <c r="R11" i="5"/>
  <c r="D17" i="5"/>
  <c r="P11" i="5"/>
  <c r="H56" i="4"/>
  <c r="L56" i="4"/>
  <c r="L55" i="4"/>
  <c r="N55" i="4"/>
  <c r="F55" i="4"/>
  <c r="L52" i="4"/>
  <c r="N52" i="4"/>
  <c r="F52" i="4"/>
  <c r="L51" i="4"/>
  <c r="L50" i="4"/>
  <c r="N50" i="4"/>
  <c r="H50" i="4"/>
  <c r="F50" i="4"/>
  <c r="L49" i="4"/>
  <c r="L48" i="4"/>
  <c r="N48" i="4"/>
  <c r="D54" i="4"/>
  <c r="F48" i="4"/>
  <c r="L26" i="4"/>
  <c r="L25" i="4"/>
  <c r="N25" i="4"/>
  <c r="H25" i="4"/>
  <c r="F25" i="4"/>
  <c r="L24" i="4"/>
  <c r="L23" i="4"/>
  <c r="J27" i="4"/>
  <c r="B27" i="4"/>
  <c r="Q19" i="4"/>
  <c r="L19" i="4"/>
  <c r="N19" i="4" s="1"/>
  <c r="Q18" i="4"/>
  <c r="R18" i="4"/>
  <c r="Q15" i="4"/>
  <c r="R15" i="4"/>
  <c r="Q14" i="4"/>
  <c r="Q13" i="4"/>
  <c r="R13" i="4"/>
  <c r="Q12" i="4"/>
  <c r="Q11" i="4"/>
  <c r="R11" i="4"/>
  <c r="D17" i="4"/>
  <c r="D29" i="7" l="1"/>
  <c r="H29" i="7" s="1"/>
  <c r="B58" i="7"/>
  <c r="J58" i="7"/>
  <c r="N50" i="7"/>
  <c r="N52" i="7"/>
  <c r="H18" i="7"/>
  <c r="H19" i="7"/>
  <c r="H24" i="7"/>
  <c r="H25" i="7"/>
  <c r="H55" i="7"/>
  <c r="N56" i="7"/>
  <c r="F11" i="7"/>
  <c r="H11" i="7" s="1"/>
  <c r="F12" i="7"/>
  <c r="H12" i="7" s="1"/>
  <c r="Q12" i="7"/>
  <c r="F13" i="7"/>
  <c r="H13" i="7" s="1"/>
  <c r="Q13" i="7"/>
  <c r="F14" i="7"/>
  <c r="H14" i="7" s="1"/>
  <c r="Q14" i="7"/>
  <c r="F15" i="7"/>
  <c r="H15" i="7" s="1"/>
  <c r="Q15" i="7"/>
  <c r="B17" i="7"/>
  <c r="B21" i="7" s="1"/>
  <c r="B29" i="7" s="1"/>
  <c r="J17" i="7"/>
  <c r="Q18" i="7"/>
  <c r="L23" i="7"/>
  <c r="L25" i="7"/>
  <c r="N25" i="7" s="1"/>
  <c r="F48" i="7"/>
  <c r="L49" i="7"/>
  <c r="N49" i="7" s="1"/>
  <c r="F50" i="7"/>
  <c r="H50" i="7" s="1"/>
  <c r="L51" i="7"/>
  <c r="N51" i="7" s="1"/>
  <c r="F52" i="7"/>
  <c r="H52" i="7" s="1"/>
  <c r="H54" i="7"/>
  <c r="L55" i="7"/>
  <c r="N55" i="7" s="1"/>
  <c r="F56" i="7"/>
  <c r="L11" i="7"/>
  <c r="L12" i="7"/>
  <c r="N12" i="7" s="1"/>
  <c r="L13" i="7"/>
  <c r="N13" i="7" s="1"/>
  <c r="L14" i="7"/>
  <c r="N14" i="7" s="1"/>
  <c r="H17" i="7"/>
  <c r="F23" i="7"/>
  <c r="F27" i="7" s="1"/>
  <c r="F29" i="7" s="1"/>
  <c r="N23" i="7"/>
  <c r="L48" i="7"/>
  <c r="L54" i="7" s="1"/>
  <c r="L58" i="7" s="1"/>
  <c r="N26" i="6"/>
  <c r="D58" i="6"/>
  <c r="Q17" i="6"/>
  <c r="N49" i="6"/>
  <c r="N51" i="6"/>
  <c r="D21" i="6"/>
  <c r="D29" i="6" s="1"/>
  <c r="N27" i="6"/>
  <c r="N24" i="6"/>
  <c r="H25" i="6"/>
  <c r="H55" i="6"/>
  <c r="N56" i="6"/>
  <c r="F11" i="6"/>
  <c r="Q11" i="6"/>
  <c r="F12" i="6"/>
  <c r="H12" i="6" s="1"/>
  <c r="Q12" i="6"/>
  <c r="F13" i="6"/>
  <c r="H13" i="6" s="1"/>
  <c r="Q13" i="6"/>
  <c r="F14" i="6"/>
  <c r="H14" i="6" s="1"/>
  <c r="Q14" i="6"/>
  <c r="F15" i="6"/>
  <c r="H15" i="6" s="1"/>
  <c r="Q15" i="6"/>
  <c r="B17" i="6"/>
  <c r="B21" i="6" s="1"/>
  <c r="B29" i="6" s="1"/>
  <c r="J17" i="6"/>
  <c r="F18" i="6"/>
  <c r="H18" i="6" s="1"/>
  <c r="Q18" i="6"/>
  <c r="F19" i="6"/>
  <c r="H19" i="6" s="1"/>
  <c r="H23" i="6"/>
  <c r="F24" i="6"/>
  <c r="H24" i="6" s="1"/>
  <c r="F26" i="6"/>
  <c r="H26" i="6" s="1"/>
  <c r="H48" i="6"/>
  <c r="L48" i="6"/>
  <c r="F49" i="6"/>
  <c r="F54" i="6" s="1"/>
  <c r="L50" i="6"/>
  <c r="N50" i="6" s="1"/>
  <c r="F51" i="6"/>
  <c r="H51" i="6" s="1"/>
  <c r="L52" i="6"/>
  <c r="N52" i="6" s="1"/>
  <c r="B54" i="6"/>
  <c r="J54" i="6"/>
  <c r="L55" i="6"/>
  <c r="N55" i="6" s="1"/>
  <c r="F56" i="6"/>
  <c r="H11" i="6"/>
  <c r="L11" i="6"/>
  <c r="L12" i="6"/>
  <c r="N12" i="6" s="1"/>
  <c r="L13" i="6"/>
  <c r="N13" i="6" s="1"/>
  <c r="L14" i="6"/>
  <c r="N14" i="6" s="1"/>
  <c r="L15" i="6"/>
  <c r="N15" i="6" s="1"/>
  <c r="L18" i="6"/>
  <c r="N18" i="6" s="1"/>
  <c r="L19" i="6"/>
  <c r="N19" i="6" s="1"/>
  <c r="F23" i="6"/>
  <c r="F27" i="6" s="1"/>
  <c r="N23" i="6"/>
  <c r="N26" i="5"/>
  <c r="D58" i="5"/>
  <c r="Q17" i="5"/>
  <c r="N49" i="5"/>
  <c r="N51" i="5"/>
  <c r="D21" i="5"/>
  <c r="D29" i="5"/>
  <c r="N27" i="5"/>
  <c r="N24" i="5"/>
  <c r="H25" i="5"/>
  <c r="H55" i="5"/>
  <c r="N56" i="5"/>
  <c r="F11" i="5"/>
  <c r="Q11" i="5"/>
  <c r="F12" i="5"/>
  <c r="H12" i="5" s="1"/>
  <c r="Q12" i="5"/>
  <c r="F13" i="5"/>
  <c r="H13" i="5" s="1"/>
  <c r="Q13" i="5"/>
  <c r="F14" i="5"/>
  <c r="H14" i="5" s="1"/>
  <c r="Q14" i="5"/>
  <c r="F15" i="5"/>
  <c r="H15" i="5" s="1"/>
  <c r="B17" i="5"/>
  <c r="B21" i="5" s="1"/>
  <c r="B29" i="5" s="1"/>
  <c r="J17" i="5"/>
  <c r="F18" i="5"/>
  <c r="H18" i="5" s="1"/>
  <c r="F19" i="5"/>
  <c r="H19" i="5" s="1"/>
  <c r="H23" i="5"/>
  <c r="F24" i="5"/>
  <c r="H24" i="5" s="1"/>
  <c r="F26" i="5"/>
  <c r="H26" i="5" s="1"/>
  <c r="H48" i="5"/>
  <c r="L48" i="5"/>
  <c r="F49" i="5"/>
  <c r="F54" i="5" s="1"/>
  <c r="L50" i="5"/>
  <c r="N50" i="5" s="1"/>
  <c r="F51" i="5"/>
  <c r="H51" i="5" s="1"/>
  <c r="L52" i="5"/>
  <c r="N52" i="5" s="1"/>
  <c r="B54" i="5"/>
  <c r="J54" i="5"/>
  <c r="L55" i="5"/>
  <c r="N55" i="5" s="1"/>
  <c r="F56" i="5"/>
  <c r="H11" i="5"/>
  <c r="L11" i="5"/>
  <c r="L12" i="5"/>
  <c r="N12" i="5" s="1"/>
  <c r="L13" i="5"/>
  <c r="N13" i="5" s="1"/>
  <c r="L14" i="5"/>
  <c r="N14" i="5" s="1"/>
  <c r="L15" i="5"/>
  <c r="N15" i="5" s="1"/>
  <c r="L18" i="5"/>
  <c r="N18" i="5" s="1"/>
  <c r="L19" i="5"/>
  <c r="N19" i="5" s="1"/>
  <c r="F23" i="5"/>
  <c r="F27" i="5" s="1"/>
  <c r="N23" i="5"/>
  <c r="D21" i="4"/>
  <c r="P11" i="4"/>
  <c r="L11" i="4"/>
  <c r="F11" i="4"/>
  <c r="N11" i="4"/>
  <c r="L12" i="4"/>
  <c r="N12" i="4" s="1"/>
  <c r="F12" i="4"/>
  <c r="P13" i="4"/>
  <c r="L13" i="4"/>
  <c r="F13" i="4"/>
  <c r="N13" i="4"/>
  <c r="L14" i="4"/>
  <c r="N14" i="4" s="1"/>
  <c r="F14" i="4"/>
  <c r="P15" i="4"/>
  <c r="L15" i="4"/>
  <c r="F15" i="4"/>
  <c r="N15" i="4"/>
  <c r="B17" i="4"/>
  <c r="B21" i="4" s="1"/>
  <c r="J17" i="4"/>
  <c r="Q17" i="4"/>
  <c r="D27" i="4"/>
  <c r="H23" i="4"/>
  <c r="L27" i="4"/>
  <c r="N26" i="4"/>
  <c r="D58" i="4"/>
  <c r="L54" i="4"/>
  <c r="L58" i="4" s="1"/>
  <c r="R14" i="4"/>
  <c r="H52" i="4"/>
  <c r="H55" i="4"/>
  <c r="H12" i="4"/>
  <c r="H13" i="4"/>
  <c r="H14" i="4"/>
  <c r="H15" i="4"/>
  <c r="P18" i="4"/>
  <c r="L18" i="4"/>
  <c r="N18" i="4" s="1"/>
  <c r="F18" i="4"/>
  <c r="H18" i="4" s="1"/>
  <c r="F19" i="4"/>
  <c r="H19" i="4" s="1"/>
  <c r="B29" i="4"/>
  <c r="N27" i="4"/>
  <c r="N24" i="4"/>
  <c r="R12" i="4"/>
  <c r="R19" i="4"/>
  <c r="H48" i="4"/>
  <c r="F49" i="4"/>
  <c r="F54" i="4" s="1"/>
  <c r="N49" i="4"/>
  <c r="F51" i="4"/>
  <c r="H51" i="4" s="1"/>
  <c r="N51" i="4"/>
  <c r="B54" i="4"/>
  <c r="J54" i="4"/>
  <c r="F56" i="4"/>
  <c r="N56" i="4"/>
  <c r="F24" i="4"/>
  <c r="H24" i="4" s="1"/>
  <c r="F26" i="4"/>
  <c r="H26" i="4" s="1"/>
  <c r="H11" i="4"/>
  <c r="P12" i="4"/>
  <c r="P14" i="4"/>
  <c r="P19" i="4"/>
  <c r="F23" i="4"/>
  <c r="F27" i="4" s="1"/>
  <c r="N23" i="4"/>
  <c r="L17" i="7" l="1"/>
  <c r="L21" i="7" s="1"/>
  <c r="N48" i="7"/>
  <c r="H23" i="7"/>
  <c r="J21" i="7"/>
  <c r="N17" i="7"/>
  <c r="N54" i="7"/>
  <c r="P17" i="7"/>
  <c r="L27" i="7"/>
  <c r="N11" i="7"/>
  <c r="R17" i="7"/>
  <c r="N58" i="7"/>
  <c r="H27" i="7"/>
  <c r="F58" i="6"/>
  <c r="H54" i="6"/>
  <c r="L17" i="6"/>
  <c r="L21" i="6" s="1"/>
  <c r="L29" i="6" s="1"/>
  <c r="J58" i="6"/>
  <c r="R17" i="6"/>
  <c r="L54" i="6"/>
  <c r="L58" i="6" s="1"/>
  <c r="J21" i="6"/>
  <c r="N17" i="6"/>
  <c r="F17" i="6"/>
  <c r="H49" i="6"/>
  <c r="H58" i="6"/>
  <c r="B58" i="6"/>
  <c r="P17" i="6"/>
  <c r="N11" i="6"/>
  <c r="N48" i="6"/>
  <c r="H27" i="6"/>
  <c r="F58" i="5"/>
  <c r="H54" i="5"/>
  <c r="L17" i="5"/>
  <c r="L21" i="5" s="1"/>
  <c r="L29" i="5" s="1"/>
  <c r="J58" i="5"/>
  <c r="N58" i="5" s="1"/>
  <c r="R17" i="5"/>
  <c r="N54" i="5"/>
  <c r="L54" i="5"/>
  <c r="L58" i="5" s="1"/>
  <c r="F17" i="5"/>
  <c r="H49" i="5"/>
  <c r="B58" i="5"/>
  <c r="P17" i="5"/>
  <c r="J21" i="5"/>
  <c r="N17" i="5"/>
  <c r="N11" i="5"/>
  <c r="N48" i="5"/>
  <c r="H27" i="5"/>
  <c r="H58" i="5"/>
  <c r="F58" i="4"/>
  <c r="H54" i="4"/>
  <c r="B58" i="4"/>
  <c r="P17" i="4"/>
  <c r="H49" i="4"/>
  <c r="H58" i="4"/>
  <c r="D29" i="4"/>
  <c r="H27" i="4"/>
  <c r="J21" i="4"/>
  <c r="N17" i="4"/>
  <c r="L17" i="4"/>
  <c r="L21" i="4" s="1"/>
  <c r="L29" i="4" s="1"/>
  <c r="J58" i="4"/>
  <c r="N58" i="4" s="1"/>
  <c r="R17" i="4"/>
  <c r="N54" i="4"/>
  <c r="F17" i="4"/>
  <c r="L29" i="7" l="1"/>
  <c r="N27" i="7"/>
  <c r="N21" i="7"/>
  <c r="J29" i="7"/>
  <c r="N29" i="7" s="1"/>
  <c r="F21" i="6"/>
  <c r="H17" i="6"/>
  <c r="N21" i="6"/>
  <c r="J29" i="6"/>
  <c r="N29" i="6" s="1"/>
  <c r="N54" i="6"/>
  <c r="N58" i="6"/>
  <c r="F21" i="5"/>
  <c r="H17" i="5"/>
  <c r="N21" i="5"/>
  <c r="J29" i="5"/>
  <c r="N29" i="5" s="1"/>
  <c r="F21" i="4"/>
  <c r="H17" i="4"/>
  <c r="N21" i="4"/>
  <c r="J29" i="4"/>
  <c r="N29" i="4" s="1"/>
  <c r="H21" i="6" l="1"/>
  <c r="F29" i="6"/>
  <c r="H29" i="6" s="1"/>
  <c r="H21" i="5"/>
  <c r="F29" i="5"/>
  <c r="H29" i="5" s="1"/>
  <c r="F29" i="4"/>
  <c r="H29" i="4" s="1"/>
  <c r="H21" i="4"/>
</calcChain>
</file>

<file path=xl/sharedStrings.xml><?xml version="1.0" encoding="utf-8"?>
<sst xmlns="http://schemas.openxmlformats.org/spreadsheetml/2006/main" count="299" uniqueCount="48">
  <si>
    <t>PUGET SOUND ENERGY</t>
  </si>
  <si>
    <t>SUMMARY OF ELECTRIC OPERATING REVENUE &amp; KWH SALES</t>
  </si>
  <si>
    <t>INCREASE (DECREASE)</t>
  </si>
  <si>
    <t/>
  </si>
  <si>
    <t>VARIANCE FROM BUDGET</t>
  </si>
  <si>
    <t>REVENUE PER KWH</t>
  </si>
  <si>
    <t>ACTUAL</t>
  </si>
  <si>
    <t>SALE OF ELECTRICITY - REVENUE</t>
  </si>
  <si>
    <t>BUDGET *</t>
  </si>
  <si>
    <t>AMOUNT</t>
  </si>
  <si>
    <t>%</t>
  </si>
  <si>
    <t>BUDGET</t>
  </si>
  <si>
    <t>Residential</t>
  </si>
  <si>
    <t>Commercial</t>
  </si>
  <si>
    <t>Industrial</t>
  </si>
  <si>
    <t>Public street &amp; hwy lighting</t>
  </si>
  <si>
    <t>Sales for resale firm</t>
  </si>
  <si>
    <t xml:space="preserve"> </t>
  </si>
  <si>
    <t>Total retail sales</t>
  </si>
  <si>
    <t>Transportation (Billed plus Change in Unbilled)</t>
  </si>
  <si>
    <t>Sales to other utilities and marketers</t>
  </si>
  <si>
    <t>Total electric revenues</t>
  </si>
  <si>
    <t>Non-Core Gas Sales</t>
  </si>
  <si>
    <t>Transmission Revenue</t>
  </si>
  <si>
    <t>Decoupling Revenue</t>
  </si>
  <si>
    <t>Other Misc Operating Revenue</t>
  </si>
  <si>
    <t xml:space="preserve">    Other operating revenues</t>
  </si>
  <si>
    <t>Total electric sales</t>
  </si>
  <si>
    <t>SCH. 81 (B &amp; O tax) in above-billed</t>
  </si>
  <si>
    <t>SCH. 94 (Res/farm credit) in above</t>
  </si>
  <si>
    <t>SCH. 120 (Cons. Rider rev) in above</t>
  </si>
  <si>
    <t>SCH. 95A (Federal Incentives) in above</t>
  </si>
  <si>
    <t>Low Income Surcharge included in above</t>
  </si>
  <si>
    <t>SCH. 132 (Merger Rate Credit) in above</t>
  </si>
  <si>
    <t>SCH. 133 (JPUD Gain on Sale Cr) in above</t>
  </si>
  <si>
    <t xml:space="preserve">SCH. 137 (REC Proceeds Credit) in above </t>
  </si>
  <si>
    <t>SCH. 140 (Prop Tax in BillEngy) in above</t>
  </si>
  <si>
    <t>SCH. 141 (Expedt in BillEngy) in above</t>
  </si>
  <si>
    <t>SCH. 142 (Decup in BillEngy) in above</t>
  </si>
  <si>
    <t>SALE OF ELECTRICITY - KWH</t>
  </si>
  <si>
    <t>Total kwh</t>
  </si>
  <si>
    <t>* Note: Budget Electric Revenues and KWHs are coming from 5 year plan (2013-2018) and are based on 2013 loads.</t>
  </si>
  <si>
    <t>* Note: Sch. 141 Expedited Rate Filing and Sch. 142 Decoupling Riders were included in this report starting in July 2015</t>
  </si>
  <si>
    <t>MONTH OF JULY 2015</t>
  </si>
  <si>
    <t>VARIANCE FROM 2014</t>
  </si>
  <si>
    <t>MONTH OF AUGUST 2015</t>
  </si>
  <si>
    <t>MONTH OF SEPTEMBER 2015</t>
  </si>
  <si>
    <t>TWELVE MONTHS ENDED SEPTEMBER 30,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</si>
</sst>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#,##0.0%_);\(#,##0.0%\);_(#,##0.0%_);_(@_)"/>
    <numFmt numFmtId="165" formatCode="_-* #,##0.00\ &quot;DM&quot;_-;\-* #,##0.00\ &quot;DM&quot;_-;_-* &quot;-&quot;??\ &quot;DM&quot;_-;_-@_-"/>
    <numFmt numFmtId="166" formatCode="_(&quot;$&quot;* #,##0.000_);_(&quot;$&quot;* \(#,##0.000\);_(&quot;$&quot;* &quot;-&quot;???_);_(@_)"/>
    <numFmt numFmtId="167" formatCode="_-* #,##0.00\ _D_M_-;\-* #,##0.00\ _D_M_-;_-* &quot;-&quot;??\ _D_M_-;_-@_-"/>
    <numFmt numFmtId="168" formatCode="_(* #,##0.000_);_(* \(#,##0.000\);_(* &quot;-&quot;???_);_(@_)"/>
    <numFmt numFmtId="169" formatCode="#,##0.0000"/>
    <numFmt numFmtId="170" formatCode="0.0%_);\(0.0%\)"/>
    <numFmt numFmtId="171" formatCode="00000"/>
    <numFmt numFmtId="172" formatCode="0.00_)"/>
    <numFmt numFmtId="173" formatCode="###,000"/>
    <numFmt numFmtId="174" formatCode="_(* #,##0_);_(* \(#,##0\);_(* &quot;-&quot;??_);_(@_)"/>
  </numFmts>
  <fonts count="32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i/>
      <sz val="16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8"/>
      <color indexed="62"/>
      <name val="Cambria"/>
      <family val="2"/>
    </font>
  </fonts>
  <fills count="54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</borders>
  <cellStyleXfs count="102">
    <xf numFmtId="0" fontId="0" fillId="0" borderId="0"/>
    <xf numFmtId="39" fontId="1" fillId="0" borderId="0"/>
    <xf numFmtId="0" fontId="3" fillId="0" borderId="0"/>
    <xf numFmtId="165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39" fontId="1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9" fillId="10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3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171" fontId="3" fillId="0" borderId="0"/>
    <xf numFmtId="38" fontId="11" fillId="16" borderId="0" applyNumberFormat="0" applyBorder="0" applyAlignment="0" applyProtection="0"/>
    <xf numFmtId="10" fontId="11" fillId="17" borderId="4" applyNumberFormat="0" applyBorder="0" applyAlignment="0" applyProtection="0"/>
    <xf numFmtId="172" fontId="12" fillId="0" borderId="0"/>
    <xf numFmtId="10" fontId="3" fillId="0" borderId="0" applyFont="0" applyFill="0" applyBorder="0" applyAlignment="0" applyProtection="0"/>
    <xf numFmtId="4" fontId="13" fillId="18" borderId="5" applyNumberFormat="0" applyProtection="0">
      <alignment vertical="center"/>
    </xf>
    <xf numFmtId="4" fontId="14" fillId="18" borderId="5" applyNumberFormat="0" applyProtection="0">
      <alignment vertical="center"/>
    </xf>
    <xf numFmtId="4" fontId="13" fillId="18" borderId="5" applyNumberFormat="0" applyProtection="0">
      <alignment horizontal="left" vertical="center" indent="1"/>
    </xf>
    <xf numFmtId="0" fontId="13" fillId="18" borderId="5" applyNumberFormat="0" applyProtection="0">
      <alignment horizontal="left" vertical="top" indent="1"/>
    </xf>
    <xf numFmtId="4" fontId="13" fillId="19" borderId="0" applyNumberFormat="0" applyProtection="0">
      <alignment horizontal="left" vertical="center" indent="1"/>
    </xf>
    <xf numFmtId="4" fontId="15" fillId="20" borderId="5" applyNumberFormat="0" applyProtection="0">
      <alignment horizontal="right" vertical="center"/>
    </xf>
    <xf numFmtId="4" fontId="15" fillId="21" borderId="5" applyNumberFormat="0" applyProtection="0">
      <alignment horizontal="right" vertical="center"/>
    </xf>
    <xf numFmtId="4" fontId="15" fillId="22" borderId="5" applyNumberFormat="0" applyProtection="0">
      <alignment horizontal="right" vertical="center"/>
    </xf>
    <xf numFmtId="4" fontId="15" fillId="23" borderId="5" applyNumberFormat="0" applyProtection="0">
      <alignment horizontal="right" vertical="center"/>
    </xf>
    <xf numFmtId="4" fontId="15" fillId="24" borderId="5" applyNumberFormat="0" applyProtection="0">
      <alignment horizontal="right" vertical="center"/>
    </xf>
    <xf numFmtId="4" fontId="15" fillId="25" borderId="5" applyNumberFormat="0" applyProtection="0">
      <alignment horizontal="right" vertical="center"/>
    </xf>
    <xf numFmtId="4" fontId="15" fillId="26" borderId="5" applyNumberFormat="0" applyProtection="0">
      <alignment horizontal="right" vertical="center"/>
    </xf>
    <xf numFmtId="4" fontId="15" fillId="27" borderId="5" applyNumberFormat="0" applyProtection="0">
      <alignment horizontal="right" vertical="center"/>
    </xf>
    <xf numFmtId="4" fontId="15" fillId="28" borderId="5" applyNumberFormat="0" applyProtection="0">
      <alignment horizontal="right" vertical="center"/>
    </xf>
    <xf numFmtId="4" fontId="13" fillId="29" borderId="6" applyNumberFormat="0" applyProtection="0">
      <alignment horizontal="left" vertical="center" indent="1"/>
    </xf>
    <xf numFmtId="4" fontId="15" fillId="30" borderId="0" applyNumberFormat="0" applyProtection="0">
      <alignment horizontal="left" vertical="center" indent="1"/>
    </xf>
    <xf numFmtId="4" fontId="16" fillId="31" borderId="0" applyNumberFormat="0" applyProtection="0">
      <alignment horizontal="left" vertical="center" indent="1"/>
    </xf>
    <xf numFmtId="4" fontId="15" fillId="19" borderId="5" applyNumberFormat="0" applyProtection="0">
      <alignment horizontal="right" vertical="center"/>
    </xf>
    <xf numFmtId="4" fontId="15" fillId="30" borderId="0" applyNumberFormat="0" applyProtection="0">
      <alignment horizontal="left" vertical="center" indent="1"/>
    </xf>
    <xf numFmtId="4" fontId="15" fillId="19" borderId="0" applyNumberFormat="0" applyProtection="0">
      <alignment horizontal="left" vertical="center" indent="1"/>
    </xf>
    <xf numFmtId="0" fontId="3" fillId="31" borderId="5" applyNumberFormat="0" applyProtection="0">
      <alignment horizontal="left" vertical="center" indent="1"/>
    </xf>
    <xf numFmtId="0" fontId="3" fillId="31" borderId="5" applyNumberFormat="0" applyProtection="0">
      <alignment horizontal="left" vertical="top" indent="1"/>
    </xf>
    <xf numFmtId="0" fontId="3" fillId="19" borderId="5" applyNumberFormat="0" applyProtection="0">
      <alignment horizontal="left" vertical="center" indent="1"/>
    </xf>
    <xf numFmtId="0" fontId="3" fillId="19" borderId="5" applyNumberFormat="0" applyProtection="0">
      <alignment horizontal="left" vertical="top" indent="1"/>
    </xf>
    <xf numFmtId="0" fontId="3" fillId="32" borderId="5" applyNumberFormat="0" applyProtection="0">
      <alignment horizontal="left" vertical="center" indent="1"/>
    </xf>
    <xf numFmtId="0" fontId="3" fillId="32" borderId="5" applyNumberFormat="0" applyProtection="0">
      <alignment horizontal="left" vertical="top" indent="1"/>
    </xf>
    <xf numFmtId="0" fontId="3" fillId="30" borderId="5" applyNumberFormat="0" applyProtection="0">
      <alignment horizontal="left" vertical="center" indent="1"/>
    </xf>
    <xf numFmtId="0" fontId="3" fillId="30" borderId="5" applyNumberFormat="0" applyProtection="0">
      <alignment horizontal="left" vertical="top" indent="1"/>
    </xf>
    <xf numFmtId="0" fontId="3" fillId="33" borderId="4" applyNumberFormat="0">
      <protection locked="0"/>
    </xf>
    <xf numFmtId="0" fontId="17" fillId="31" borderId="7" applyBorder="0"/>
    <xf numFmtId="4" fontId="15" fillId="34" borderId="5" applyNumberFormat="0" applyProtection="0">
      <alignment vertical="center"/>
    </xf>
    <xf numFmtId="4" fontId="18" fillId="34" borderId="5" applyNumberFormat="0" applyProtection="0">
      <alignment vertical="center"/>
    </xf>
    <xf numFmtId="4" fontId="15" fillId="34" borderId="5" applyNumberFormat="0" applyProtection="0">
      <alignment horizontal="left" vertical="center" indent="1"/>
    </xf>
    <xf numFmtId="0" fontId="15" fillId="34" borderId="5" applyNumberFormat="0" applyProtection="0">
      <alignment horizontal="left" vertical="top" indent="1"/>
    </xf>
    <xf numFmtId="4" fontId="15" fillId="30" borderId="5" applyNumberFormat="0" applyProtection="0">
      <alignment horizontal="right" vertical="center"/>
    </xf>
    <xf numFmtId="4" fontId="18" fillId="30" borderId="5" applyNumberFormat="0" applyProtection="0">
      <alignment horizontal="right" vertical="center"/>
    </xf>
    <xf numFmtId="4" fontId="15" fillId="19" borderId="5" applyNumberFormat="0" applyProtection="0">
      <alignment horizontal="left" vertical="center" indent="1"/>
    </xf>
    <xf numFmtId="0" fontId="15" fillId="19" borderId="5" applyNumberFormat="0" applyProtection="0">
      <alignment horizontal="left" vertical="top" indent="1"/>
    </xf>
    <xf numFmtId="4" fontId="19" fillId="35" borderId="0" applyNumberFormat="0" applyProtection="0">
      <alignment horizontal="left" vertical="center" indent="1"/>
    </xf>
    <xf numFmtId="0" fontId="11" fillId="36" borderId="4"/>
    <xf numFmtId="4" fontId="20" fillId="30" borderId="5" applyNumberFormat="0" applyProtection="0">
      <alignment horizontal="right" vertical="center"/>
    </xf>
    <xf numFmtId="0" fontId="21" fillId="0" borderId="8" applyNumberFormat="0" applyFont="0" applyFill="0" applyAlignment="0" applyProtection="0"/>
    <xf numFmtId="173" fontId="22" fillId="0" borderId="9" applyNumberFormat="0" applyProtection="0">
      <alignment horizontal="right" vertical="center"/>
    </xf>
    <xf numFmtId="173" fontId="23" fillId="0" borderId="10" applyNumberFormat="0" applyProtection="0">
      <alignment horizontal="right" vertical="center"/>
    </xf>
    <xf numFmtId="0" fontId="23" fillId="37" borderId="8" applyNumberFormat="0" applyAlignment="0" applyProtection="0">
      <alignment horizontal="left" vertical="center" indent="1"/>
    </xf>
    <xf numFmtId="0" fontId="24" fillId="38" borderId="10" applyNumberFormat="0" applyAlignment="0" applyProtection="0">
      <alignment horizontal="left" vertical="center" indent="1"/>
    </xf>
    <xf numFmtId="0" fontId="24" fillId="38" borderId="10" applyNumberFormat="0" applyAlignment="0" applyProtection="0">
      <alignment horizontal="left" vertical="center" indent="1"/>
    </xf>
    <xf numFmtId="0" fontId="25" fillId="0" borderId="11" applyNumberFormat="0" applyFill="0" applyBorder="0" applyAlignment="0" applyProtection="0"/>
    <xf numFmtId="0" fontId="26" fillId="0" borderId="11" applyBorder="0" applyAlignment="0" applyProtection="0"/>
    <xf numFmtId="173" fontId="27" fillId="39" borderId="12" applyNumberFormat="0" applyBorder="0" applyAlignment="0" applyProtection="0">
      <alignment horizontal="right" vertical="center" indent="1"/>
    </xf>
    <xf numFmtId="173" fontId="28" fillId="40" borderId="12" applyNumberFormat="0" applyBorder="0" applyAlignment="0" applyProtection="0">
      <alignment horizontal="right" vertical="center" indent="1"/>
    </xf>
    <xf numFmtId="173" fontId="28" fillId="41" borderId="12" applyNumberFormat="0" applyBorder="0" applyAlignment="0" applyProtection="0">
      <alignment horizontal="right" vertical="center" indent="1"/>
    </xf>
    <xf numFmtId="173" fontId="29" fillId="42" borderId="12" applyNumberFormat="0" applyBorder="0" applyAlignment="0" applyProtection="0">
      <alignment horizontal="right" vertical="center" indent="1"/>
    </xf>
    <xf numFmtId="173" fontId="29" fillId="43" borderId="12" applyNumberFormat="0" applyBorder="0" applyAlignment="0" applyProtection="0">
      <alignment horizontal="right" vertical="center" indent="1"/>
    </xf>
    <xf numFmtId="173" fontId="29" fillId="44" borderId="12" applyNumberFormat="0" applyBorder="0" applyAlignment="0" applyProtection="0">
      <alignment horizontal="right" vertical="center" indent="1"/>
    </xf>
    <xf numFmtId="173" fontId="30" fillId="45" borderId="12" applyNumberFormat="0" applyBorder="0" applyAlignment="0" applyProtection="0">
      <alignment horizontal="right" vertical="center" indent="1"/>
    </xf>
    <xf numFmtId="173" fontId="30" fillId="46" borderId="12" applyNumberFormat="0" applyBorder="0" applyAlignment="0" applyProtection="0">
      <alignment horizontal="right" vertical="center" indent="1"/>
    </xf>
    <xf numFmtId="173" fontId="30" fillId="47" borderId="12" applyNumberFormat="0" applyBorder="0" applyAlignment="0" applyProtection="0">
      <alignment horizontal="right" vertical="center" indent="1"/>
    </xf>
    <xf numFmtId="0" fontId="24" fillId="48" borderId="8" applyNumberFormat="0" applyAlignment="0" applyProtection="0">
      <alignment horizontal="left" vertical="center" indent="1"/>
    </xf>
    <xf numFmtId="0" fontId="24" fillId="49" borderId="8" applyNumberFormat="0" applyAlignment="0" applyProtection="0">
      <alignment horizontal="left" vertical="center" indent="1"/>
    </xf>
    <xf numFmtId="0" fontId="24" fillId="50" borderId="8" applyNumberFormat="0" applyAlignment="0" applyProtection="0">
      <alignment horizontal="left" vertical="center" indent="1"/>
    </xf>
    <xf numFmtId="0" fontId="24" fillId="51" borderId="8" applyNumberFormat="0" applyAlignment="0" applyProtection="0">
      <alignment horizontal="left" vertical="center" indent="1"/>
    </xf>
    <xf numFmtId="0" fontId="24" fillId="52" borderId="10" applyNumberFormat="0" applyAlignment="0" applyProtection="0">
      <alignment horizontal="left" vertical="center" indent="1"/>
    </xf>
    <xf numFmtId="173" fontId="22" fillId="51" borderId="9" applyNumberFormat="0" applyBorder="0" applyProtection="0">
      <alignment horizontal="right" vertical="center"/>
    </xf>
    <xf numFmtId="173" fontId="23" fillId="51" borderId="10" applyNumberFormat="0" applyBorder="0" applyProtection="0">
      <alignment horizontal="right" vertical="center"/>
    </xf>
    <xf numFmtId="173" fontId="22" fillId="53" borderId="8" applyNumberFormat="0" applyAlignment="0" applyProtection="0">
      <alignment horizontal="left" vertical="center" indent="1"/>
    </xf>
    <xf numFmtId="0" fontId="23" fillId="37" borderId="10" applyNumberFormat="0" applyAlignment="0" applyProtection="0">
      <alignment horizontal="left" vertical="center" indent="1"/>
    </xf>
    <xf numFmtId="0" fontId="24" fillId="52" borderId="10" applyNumberFormat="0" applyAlignment="0" applyProtection="0">
      <alignment horizontal="left" vertical="center" indent="1"/>
    </xf>
    <xf numFmtId="173" fontId="23" fillId="52" borderId="10" applyNumberFormat="0" applyProtection="0">
      <alignment horizontal="right" vertical="center"/>
    </xf>
    <xf numFmtId="0" fontId="31" fillId="0" borderId="0" applyNumberFormat="0" applyFill="0" applyBorder="0" applyAlignment="0" applyProtection="0"/>
  </cellStyleXfs>
  <cellXfs count="108">
    <xf numFmtId="0" fontId="0" fillId="0" borderId="0" xfId="0"/>
    <xf numFmtId="39" fontId="2" fillId="0" borderId="0" xfId="1" applyFont="1" applyFill="1" applyAlignment="1" applyProtection="1">
      <alignment horizontal="centerContinuous"/>
    </xf>
    <xf numFmtId="0" fontId="3" fillId="0" borderId="0" xfId="2" applyFill="1" applyProtection="1"/>
    <xf numFmtId="39" fontId="2" fillId="0" borderId="0" xfId="1" applyFont="1" applyFill="1" applyBorder="1" applyAlignment="1" applyProtection="1">
      <alignment horizontal="centerContinuous"/>
    </xf>
    <xf numFmtId="14" fontId="2" fillId="0" borderId="0" xfId="1" applyNumberFormat="1" applyFont="1" applyFill="1" applyAlignment="1" applyProtection="1">
      <alignment horizontal="centerContinuous"/>
    </xf>
    <xf numFmtId="39" fontId="4" fillId="0" borderId="0" xfId="1" applyFont="1" applyFill="1" applyAlignment="1" applyProtection="1">
      <alignment horizontal="centerContinuous"/>
    </xf>
    <xf numFmtId="39" fontId="5" fillId="0" borderId="0" xfId="1" applyFont="1" applyFill="1" applyAlignment="1" applyProtection="1">
      <alignment horizontal="centerContinuous"/>
    </xf>
    <xf numFmtId="39" fontId="5" fillId="0" borderId="0" xfId="1" applyFont="1" applyFill="1" applyAlignment="1" applyProtection="1"/>
    <xf numFmtId="39" fontId="3" fillId="0" borderId="0" xfId="1" applyFont="1" applyFill="1" applyAlignment="1" applyProtection="1"/>
    <xf numFmtId="39" fontId="3" fillId="0" borderId="0" xfId="1" applyFont="1" applyFill="1" applyProtection="1"/>
    <xf numFmtId="39" fontId="5" fillId="0" borderId="0" xfId="1" applyNumberFormat="1" applyFont="1" applyFill="1" applyProtection="1"/>
    <xf numFmtId="39" fontId="3" fillId="0" borderId="0" xfId="1" applyNumberFormat="1" applyFont="1" applyFill="1" applyProtection="1"/>
    <xf numFmtId="43" fontId="3" fillId="0" borderId="1" xfId="1" applyNumberFormat="1" applyFont="1" applyFill="1" applyBorder="1" applyAlignment="1" applyProtection="1">
      <alignment horizontal="centerContinuous"/>
    </xf>
    <xf numFmtId="39" fontId="3" fillId="0" borderId="0" xfId="1" applyNumberFormat="1" applyFont="1" applyFill="1" applyBorder="1" applyProtection="1"/>
    <xf numFmtId="39" fontId="3" fillId="0" borderId="1" xfId="1" applyNumberFormat="1" applyFont="1" applyFill="1" applyBorder="1" applyAlignment="1" applyProtection="1">
      <alignment horizontal="centerContinuous"/>
    </xf>
    <xf numFmtId="39" fontId="3" fillId="0" borderId="1" xfId="1" applyFont="1" applyFill="1" applyBorder="1" applyAlignment="1" applyProtection="1">
      <alignment horizontal="centerContinuous"/>
    </xf>
    <xf numFmtId="39" fontId="3" fillId="0" borderId="0" xfId="1" applyNumberFormat="1" applyFont="1" applyFill="1" applyAlignment="1" applyProtection="1">
      <alignment horizontal="left"/>
    </xf>
    <xf numFmtId="39" fontId="3" fillId="0" borderId="0" xfId="1" applyNumberFormat="1" applyFont="1" applyFill="1" applyAlignment="1" applyProtection="1">
      <alignment horizontal="center"/>
    </xf>
    <xf numFmtId="39" fontId="3" fillId="0" borderId="0" xfId="1" quotePrefix="1" applyFont="1" applyFill="1" applyAlignment="1" applyProtection="1">
      <alignment horizontal="center"/>
    </xf>
    <xf numFmtId="39" fontId="3" fillId="0" borderId="0" xfId="1" applyFont="1" applyFill="1" applyAlignment="1" applyProtection="1">
      <alignment horizontal="center"/>
    </xf>
    <xf numFmtId="39" fontId="3" fillId="0" borderId="0" xfId="1" applyNumberFormat="1" applyFont="1" applyFill="1" applyBorder="1" applyAlignment="1" applyProtection="1">
      <alignment horizontal="center"/>
    </xf>
    <xf numFmtId="39" fontId="3" fillId="0" borderId="0" xfId="1" applyNumberFormat="1" applyFont="1" applyFill="1" applyBorder="1" applyAlignment="1" applyProtection="1">
      <alignment horizontal="left"/>
    </xf>
    <xf numFmtId="39" fontId="3" fillId="0" borderId="0" xfId="1" applyFont="1" applyFill="1" applyBorder="1" applyProtection="1"/>
    <xf numFmtId="39" fontId="3" fillId="0" borderId="0" xfId="1" applyFont="1" applyFill="1" applyBorder="1" applyAlignment="1" applyProtection="1">
      <alignment horizontal="center"/>
    </xf>
    <xf numFmtId="39" fontId="5" fillId="0" borderId="0" xfId="1" applyNumberFormat="1" applyFont="1" applyFill="1" applyAlignment="1" applyProtection="1">
      <alignment horizontal="left"/>
    </xf>
    <xf numFmtId="0" fontId="3" fillId="0" borderId="1" xfId="1" quotePrefix="1" applyNumberFormat="1" applyFont="1" applyFill="1" applyBorder="1" applyAlignment="1" applyProtection="1">
      <alignment horizontal="center"/>
    </xf>
    <xf numFmtId="39" fontId="3" fillId="0" borderId="1" xfId="1" applyNumberFormat="1" applyFont="1" applyFill="1" applyBorder="1" applyAlignment="1" applyProtection="1">
      <alignment horizontal="center"/>
    </xf>
    <xf numFmtId="39" fontId="3" fillId="0" borderId="1" xfId="1" applyFont="1" applyFill="1" applyBorder="1" applyAlignment="1" applyProtection="1">
      <alignment horizontal="center"/>
    </xf>
    <xf numFmtId="39" fontId="6" fillId="0" borderId="0" xfId="1" applyNumberFormat="1" applyFont="1" applyFill="1" applyProtection="1"/>
    <xf numFmtId="39" fontId="6" fillId="0" borderId="0" xfId="1" applyNumberFormat="1" applyFont="1" applyFill="1" applyAlignment="1" applyProtection="1">
      <alignment horizontal="fill"/>
    </xf>
    <xf numFmtId="39" fontId="6" fillId="0" borderId="0" xfId="1" applyFont="1" applyFill="1" applyAlignment="1" applyProtection="1">
      <alignment horizontal="fill"/>
    </xf>
    <xf numFmtId="39" fontId="6" fillId="0" borderId="0" xfId="1" applyFont="1" applyFill="1" applyProtection="1"/>
    <xf numFmtId="39" fontId="6" fillId="0" borderId="0" xfId="1" applyNumberFormat="1" applyFont="1" applyFill="1" applyAlignment="1" applyProtection="1">
      <alignment horizontal="left"/>
    </xf>
    <xf numFmtId="44" fontId="6" fillId="0" borderId="0" xfId="1" applyNumberFormat="1" applyFont="1" applyFill="1" applyAlignment="1" applyProtection="1">
      <alignment horizontal="right"/>
    </xf>
    <xf numFmtId="7" fontId="6" fillId="0" borderId="0" xfId="1" applyNumberFormat="1" applyFont="1" applyFill="1" applyAlignment="1" applyProtection="1">
      <alignment horizontal="right"/>
    </xf>
    <xf numFmtId="164" fontId="6" fillId="0" borderId="0" xfId="1" applyNumberFormat="1" applyFont="1" applyFill="1" applyAlignment="1" applyProtection="1">
      <alignment horizontal="right"/>
    </xf>
    <xf numFmtId="39" fontId="6" fillId="0" borderId="0" xfId="1" applyNumberFormat="1" applyFont="1" applyFill="1" applyAlignment="1" applyProtection="1">
      <alignment horizontal="right"/>
    </xf>
    <xf numFmtId="10" fontId="6" fillId="0" borderId="0" xfId="1" applyNumberFormat="1" applyFont="1" applyFill="1" applyAlignment="1" applyProtection="1">
      <alignment horizontal="right"/>
    </xf>
    <xf numFmtId="166" fontId="6" fillId="0" borderId="0" xfId="3" applyNumberFormat="1" applyFont="1" applyFill="1" applyAlignment="1" applyProtection="1">
      <alignment horizontal="right"/>
    </xf>
    <xf numFmtId="166" fontId="6" fillId="0" borderId="0" xfId="4" applyNumberFormat="1" applyFont="1" applyFill="1" applyBorder="1" applyAlignment="1" applyProtection="1">
      <alignment horizontal="right"/>
    </xf>
    <xf numFmtId="43" fontId="6" fillId="0" borderId="0" xfId="1" applyNumberFormat="1" applyFont="1" applyFill="1" applyAlignment="1" applyProtection="1">
      <alignment horizontal="right"/>
    </xf>
    <xf numFmtId="168" fontId="6" fillId="0" borderId="0" xfId="4" applyNumberFormat="1" applyFont="1" applyFill="1" applyAlignment="1" applyProtection="1">
      <alignment horizontal="right"/>
    </xf>
    <xf numFmtId="168" fontId="6" fillId="0" borderId="0" xfId="4" applyNumberFormat="1" applyFont="1" applyFill="1" applyBorder="1" applyAlignment="1" applyProtection="1">
      <alignment horizontal="right"/>
    </xf>
    <xf numFmtId="43" fontId="6" fillId="0" borderId="0" xfId="1" applyNumberFormat="1" applyFont="1" applyFill="1" applyBorder="1" applyAlignment="1" applyProtection="1">
      <alignment horizontal="right"/>
    </xf>
    <xf numFmtId="10" fontId="6" fillId="0" borderId="0" xfId="1" applyNumberFormat="1" applyFont="1" applyFill="1" applyBorder="1" applyAlignment="1" applyProtection="1">
      <alignment horizontal="right"/>
    </xf>
    <xf numFmtId="43" fontId="6" fillId="0" borderId="2" xfId="1" applyNumberFormat="1" applyFont="1" applyFill="1" applyBorder="1" applyAlignment="1" applyProtection="1">
      <alignment horizontal="right"/>
    </xf>
    <xf numFmtId="39" fontId="6" fillId="0" borderId="2" xfId="1" applyFont="1" applyFill="1" applyBorder="1" applyAlignment="1" applyProtection="1">
      <alignment horizontal="right"/>
    </xf>
    <xf numFmtId="169" fontId="6" fillId="0" borderId="2" xfId="1" applyNumberFormat="1" applyFont="1" applyFill="1" applyBorder="1" applyAlignment="1" applyProtection="1">
      <alignment horizontal="right"/>
    </xf>
    <xf numFmtId="39" fontId="6" fillId="0" borderId="0" xfId="1" applyNumberFormat="1" applyFont="1" applyFill="1" applyAlignment="1" applyProtection="1">
      <alignment horizontal="left" indent="1"/>
    </xf>
    <xf numFmtId="43" fontId="6" fillId="0" borderId="1" xfId="1" applyNumberFormat="1" applyFont="1" applyFill="1" applyBorder="1" applyAlignment="1" applyProtection="1">
      <alignment horizontal="right"/>
    </xf>
    <xf numFmtId="41" fontId="6" fillId="0" borderId="0" xfId="1" applyNumberFormat="1" applyFont="1" applyFill="1" applyAlignment="1" applyProtection="1">
      <alignment horizontal="right"/>
    </xf>
    <xf numFmtId="164" fontId="6" fillId="0" borderId="1" xfId="1" applyNumberFormat="1" applyFont="1" applyFill="1" applyBorder="1" applyAlignment="1" applyProtection="1">
      <alignment horizontal="right"/>
    </xf>
    <xf numFmtId="168" fontId="6" fillId="0" borderId="1" xfId="4" applyNumberFormat="1" applyFont="1" applyFill="1" applyBorder="1" applyAlignment="1" applyProtection="1">
      <alignment horizontal="right"/>
    </xf>
    <xf numFmtId="43" fontId="3" fillId="0" borderId="2" xfId="1" applyNumberFormat="1" applyFont="1" applyFill="1" applyBorder="1" applyAlignment="1" applyProtection="1">
      <alignment horizontal="right"/>
    </xf>
    <xf numFmtId="43" fontId="3" fillId="0" borderId="0" xfId="1" applyNumberFormat="1" applyFont="1" applyFill="1" applyAlignment="1" applyProtection="1">
      <alignment horizontal="right"/>
    </xf>
    <xf numFmtId="39" fontId="3" fillId="0" borderId="0" xfId="1" applyFont="1" applyFill="1" applyAlignment="1" applyProtection="1">
      <alignment horizontal="right"/>
    </xf>
    <xf numFmtId="39" fontId="6" fillId="0" borderId="0" xfId="1" applyFont="1" applyFill="1" applyBorder="1" applyAlignment="1" applyProtection="1">
      <alignment horizontal="left" indent="1"/>
    </xf>
    <xf numFmtId="164" fontId="6" fillId="0" borderId="0" xfId="1" applyNumberFormat="1" applyFont="1" applyFill="1" applyBorder="1" applyAlignment="1" applyProtection="1">
      <alignment horizontal="right"/>
    </xf>
    <xf numFmtId="39" fontId="6" fillId="0" borderId="0" xfId="1" applyFont="1" applyFill="1" applyAlignment="1" applyProtection="1">
      <alignment horizontal="right"/>
    </xf>
    <xf numFmtId="39" fontId="6" fillId="0" borderId="0" xfId="1" applyFont="1" applyFill="1" applyBorder="1" applyAlignment="1" applyProtection="1">
      <alignment horizontal="left"/>
    </xf>
    <xf numFmtId="39" fontId="6" fillId="0" borderId="0" xfId="1" applyFont="1" applyFill="1" applyBorder="1" applyAlignment="1" applyProtection="1">
      <alignment horizontal="right"/>
    </xf>
    <xf numFmtId="44" fontId="6" fillId="0" borderId="0" xfId="1" applyNumberFormat="1" applyFont="1" applyFill="1" applyBorder="1" applyAlignment="1" applyProtection="1">
      <alignment horizontal="right"/>
    </xf>
    <xf numFmtId="39" fontId="6" fillId="0" borderId="0" xfId="1" applyFont="1" applyFill="1" applyAlignment="1" applyProtection="1">
      <alignment horizontal="left" indent="1"/>
    </xf>
    <xf numFmtId="44" fontId="6" fillId="0" borderId="3" xfId="1" applyNumberFormat="1" applyFont="1" applyFill="1" applyBorder="1" applyAlignment="1" applyProtection="1">
      <alignment horizontal="right"/>
    </xf>
    <xf numFmtId="164" fontId="6" fillId="0" borderId="3" xfId="1" applyNumberFormat="1" applyFont="1" applyFill="1" applyBorder="1" applyAlignment="1" applyProtection="1">
      <alignment horizontal="right"/>
    </xf>
    <xf numFmtId="39" fontId="6" fillId="0" borderId="0" xfId="1" applyFont="1" applyFill="1" applyAlignment="1" applyProtection="1">
      <alignment horizontal="left"/>
    </xf>
    <xf numFmtId="170" fontId="6" fillId="0" borderId="0" xfId="1" applyNumberFormat="1" applyFont="1" applyFill="1" applyBorder="1" applyAlignment="1" applyProtection="1">
      <alignment horizontal="right"/>
    </xf>
    <xf numFmtId="44" fontId="3" fillId="0" borderId="0" xfId="1" applyNumberFormat="1" applyFont="1" applyFill="1" applyBorder="1" applyAlignment="1" applyProtection="1">
      <alignment horizontal="right"/>
    </xf>
    <xf numFmtId="43" fontId="3" fillId="0" borderId="0" xfId="1" applyNumberFormat="1" applyFont="1" applyFill="1" applyBorder="1" applyAlignment="1" applyProtection="1">
      <alignment horizontal="right"/>
    </xf>
    <xf numFmtId="39" fontId="3" fillId="0" borderId="0" xfId="1" applyFont="1" applyFill="1" applyBorder="1" applyAlignment="1" applyProtection="1">
      <alignment horizontal="right"/>
    </xf>
    <xf numFmtId="167" fontId="0" fillId="0" borderId="0" xfId="4" applyFont="1" applyFill="1" applyProtection="1"/>
    <xf numFmtId="43" fontId="6" fillId="0" borderId="0" xfId="1" applyNumberFormat="1" applyFont="1" applyFill="1" applyProtection="1"/>
    <xf numFmtId="44" fontId="6" fillId="0" borderId="0" xfId="1" applyNumberFormat="1" applyFont="1" applyFill="1" applyProtection="1"/>
    <xf numFmtId="43" fontId="3" fillId="0" borderId="0" xfId="2" applyNumberFormat="1" applyFill="1" applyProtection="1"/>
    <xf numFmtId="39" fontId="6" fillId="0" borderId="0" xfId="5" applyFont="1" applyFill="1" applyAlignment="1" applyProtection="1">
      <alignment horizontal="left"/>
    </xf>
    <xf numFmtId="44" fontId="7" fillId="0" borderId="0" xfId="1" applyNumberFormat="1" applyFont="1" applyFill="1" applyProtection="1"/>
    <xf numFmtId="44" fontId="3" fillId="0" borderId="0" xfId="1" applyNumberFormat="1" applyFont="1" applyFill="1" applyProtection="1"/>
    <xf numFmtId="43" fontId="3" fillId="0" borderId="0" xfId="1" applyNumberFormat="1" applyFont="1" applyFill="1" applyProtection="1"/>
    <xf numFmtId="44" fontId="3" fillId="0" borderId="1" xfId="1" applyNumberFormat="1" applyFont="1" applyFill="1" applyBorder="1" applyAlignment="1" applyProtection="1">
      <alignment horizontal="centerContinuous"/>
    </xf>
    <xf numFmtId="44" fontId="3" fillId="0" borderId="0" xfId="1" applyNumberFormat="1" applyFont="1" applyFill="1" applyAlignment="1" applyProtection="1">
      <alignment horizontal="center"/>
    </xf>
    <xf numFmtId="44" fontId="3" fillId="0" borderId="0" xfId="1" applyNumberFormat="1" applyFont="1" applyFill="1" applyAlignment="1" applyProtection="1">
      <alignment horizontal="left"/>
    </xf>
    <xf numFmtId="39" fontId="3" fillId="0" borderId="0" xfId="1" applyNumberFormat="1" applyFont="1" applyFill="1" applyAlignment="1" applyProtection="1">
      <alignment horizontal="fill"/>
    </xf>
    <xf numFmtId="44" fontId="3" fillId="0" borderId="1" xfId="1" quotePrefix="1" applyNumberFormat="1" applyFont="1" applyFill="1" applyBorder="1" applyAlignment="1" applyProtection="1">
      <alignment horizontal="center"/>
    </xf>
    <xf numFmtId="43" fontId="3" fillId="0" borderId="1" xfId="1" applyNumberFormat="1" applyFont="1" applyFill="1" applyBorder="1" applyAlignment="1" applyProtection="1">
      <alignment horizontal="center"/>
    </xf>
    <xf numFmtId="44" fontId="6" fillId="0" borderId="0" xfId="1" applyNumberFormat="1" applyFont="1" applyFill="1" applyAlignment="1" applyProtection="1">
      <alignment horizontal="fill"/>
    </xf>
    <xf numFmtId="43" fontId="6" fillId="0" borderId="0" xfId="1" applyNumberFormat="1" applyFont="1" applyFill="1" applyAlignment="1" applyProtection="1">
      <alignment horizontal="fill"/>
    </xf>
    <xf numFmtId="10" fontId="6" fillId="0" borderId="0" xfId="1" applyNumberFormat="1" applyFont="1" applyFill="1" applyProtection="1"/>
    <xf numFmtId="165" fontId="6" fillId="0" borderId="0" xfId="3" applyFont="1" applyFill="1" applyProtection="1"/>
    <xf numFmtId="41" fontId="6" fillId="0" borderId="0" xfId="1" applyNumberFormat="1" applyFont="1" applyFill="1" applyBorder="1" applyAlignment="1" applyProtection="1">
      <alignment horizontal="right"/>
    </xf>
    <xf numFmtId="41" fontId="3" fillId="0" borderId="0" xfId="1" applyNumberFormat="1" applyFont="1" applyFill="1" applyAlignment="1" applyProtection="1">
      <alignment horizontal="right"/>
    </xf>
    <xf numFmtId="41" fontId="3" fillId="0" borderId="2" xfId="1" applyNumberFormat="1" applyFont="1" applyFill="1" applyBorder="1" applyAlignment="1" applyProtection="1">
      <alignment horizontal="right"/>
    </xf>
    <xf numFmtId="41" fontId="6" fillId="0" borderId="2" xfId="1" applyNumberFormat="1" applyFont="1" applyFill="1" applyBorder="1" applyAlignment="1" applyProtection="1">
      <alignment horizontal="right"/>
    </xf>
    <xf numFmtId="43" fontId="6" fillId="0" borderId="3" xfId="1" applyNumberFormat="1" applyFont="1" applyFill="1" applyBorder="1" applyAlignment="1" applyProtection="1">
      <alignment horizontal="right"/>
    </xf>
    <xf numFmtId="41" fontId="3" fillId="0" borderId="0" xfId="1" applyNumberFormat="1" applyFont="1" applyFill="1" applyBorder="1" applyAlignment="1" applyProtection="1">
      <alignment horizontal="fill"/>
    </xf>
    <xf numFmtId="41" fontId="3" fillId="0" borderId="0" xfId="1" applyNumberFormat="1" applyFont="1" applyFill="1" applyProtection="1"/>
    <xf numFmtId="41" fontId="3" fillId="0" borderId="0" xfId="1" applyNumberFormat="1" applyFont="1" applyFill="1" applyAlignment="1" applyProtection="1">
      <alignment horizontal="left"/>
    </xf>
    <xf numFmtId="39" fontId="3" fillId="0" borderId="0" xfId="1" applyNumberFormat="1" applyFont="1" applyFill="1" applyAlignment="1" applyProtection="1">
      <alignment wrapText="1"/>
    </xf>
    <xf numFmtId="0" fontId="3" fillId="0" borderId="0" xfId="2" applyAlignment="1">
      <alignment wrapText="1"/>
    </xf>
    <xf numFmtId="174" fontId="6" fillId="0" borderId="0" xfId="1" applyNumberFormat="1" applyFont="1" applyFill="1" applyAlignment="1" applyProtection="1">
      <alignment horizontal="right"/>
    </xf>
    <xf numFmtId="174" fontId="6" fillId="0" borderId="0" xfId="1" applyNumberFormat="1" applyFont="1" applyFill="1" applyBorder="1" applyAlignment="1" applyProtection="1">
      <alignment horizontal="right"/>
    </xf>
    <xf numFmtId="174" fontId="3" fillId="0" borderId="2" xfId="1" applyNumberFormat="1" applyFont="1" applyFill="1" applyBorder="1" applyAlignment="1" applyProtection="1">
      <alignment horizontal="right"/>
    </xf>
    <xf numFmtId="174" fontId="3" fillId="0" borderId="0" xfId="1" applyNumberFormat="1" applyFont="1" applyFill="1" applyAlignment="1" applyProtection="1">
      <alignment horizontal="right"/>
    </xf>
    <xf numFmtId="174" fontId="6" fillId="0" borderId="1" xfId="1" applyNumberFormat="1" applyFont="1" applyFill="1" applyBorder="1" applyAlignment="1" applyProtection="1">
      <alignment horizontal="right"/>
    </xf>
    <xf numFmtId="174" fontId="6" fillId="0" borderId="2" xfId="1" applyNumberFormat="1" applyFont="1" applyFill="1" applyBorder="1" applyAlignment="1" applyProtection="1">
      <alignment horizontal="right"/>
    </xf>
    <xf numFmtId="174" fontId="6" fillId="0" borderId="3" xfId="1" applyNumberFormat="1" applyFont="1" applyFill="1" applyBorder="1" applyAlignment="1" applyProtection="1">
      <alignment horizontal="right"/>
    </xf>
    <xf numFmtId="44" fontId="3" fillId="0" borderId="1" xfId="1" applyNumberFormat="1" applyFont="1" applyFill="1" applyBorder="1" applyAlignment="1" applyProtection="1">
      <alignment horizontal="center"/>
    </xf>
    <xf numFmtId="43" fontId="3" fillId="0" borderId="0" xfId="1" applyNumberFormat="1" applyFont="1" applyFill="1" applyBorder="1" applyAlignment="1" applyProtection="1">
      <alignment horizontal="fill"/>
    </xf>
    <xf numFmtId="43" fontId="3" fillId="0" borderId="0" xfId="1" applyNumberFormat="1" applyFont="1" applyFill="1" applyAlignment="1" applyProtection="1">
      <alignment horizontal="left"/>
    </xf>
  </cellXfs>
  <cellStyles count="102">
    <cellStyle name="Accent1 - 20%" xfId="6"/>
    <cellStyle name="Accent1 - 40%" xfId="7"/>
    <cellStyle name="Accent1 - 60%" xfId="8"/>
    <cellStyle name="Accent2 - 20%" xfId="9"/>
    <cellStyle name="Accent2 - 40%" xfId="10"/>
    <cellStyle name="Accent2 - 60%" xfId="11"/>
    <cellStyle name="Accent3 - 20%" xfId="12"/>
    <cellStyle name="Accent3 - 40%" xfId="13"/>
    <cellStyle name="Accent3 - 60%" xfId="14"/>
    <cellStyle name="Accent4 - 20%" xfId="15"/>
    <cellStyle name="Accent4 - 40%" xfId="16"/>
    <cellStyle name="Accent4 - 60%" xfId="17"/>
    <cellStyle name="Accent5 - 20%" xfId="18"/>
    <cellStyle name="Accent5 - 40%" xfId="19"/>
    <cellStyle name="Accent5 - 60%" xfId="20"/>
    <cellStyle name="Accent6 - 20%" xfId="21"/>
    <cellStyle name="Accent6 - 40%" xfId="22"/>
    <cellStyle name="Accent6 - 60%" xfId="23"/>
    <cellStyle name="Comma 2" xfId="4"/>
    <cellStyle name="Currency 2" xfId="3"/>
    <cellStyle name="Emphasis 1" xfId="24"/>
    <cellStyle name="Emphasis 2" xfId="25"/>
    <cellStyle name="Emphasis 3" xfId="26"/>
    <cellStyle name="Entered" xfId="27"/>
    <cellStyle name="Grey" xfId="28"/>
    <cellStyle name="Input [yellow]" xfId="29"/>
    <cellStyle name="Normal" xfId="0" builtinId="0"/>
    <cellStyle name="Normal - Style1" xfId="30"/>
    <cellStyle name="Normal 2" xfId="2"/>
    <cellStyle name="Normal_Monthly" xfId="1"/>
    <cellStyle name="Normal_Year To Date" xfId="5"/>
    <cellStyle name="Percent [2]" xfId="31"/>
    <cellStyle name="SAPBEXaggData" xfId="32"/>
    <cellStyle name="SAPBEXaggDataEmph" xfId="33"/>
    <cellStyle name="SAPBEXaggItem" xfId="34"/>
    <cellStyle name="SAPBEXaggItemX" xfId="35"/>
    <cellStyle name="SAPBEXchaText" xfId="36"/>
    <cellStyle name="SAPBEXexcBad7" xfId="37"/>
    <cellStyle name="SAPBEXexcBad8" xfId="38"/>
    <cellStyle name="SAPBEXexcBad9" xfId="39"/>
    <cellStyle name="SAPBEXexcCritical4" xfId="40"/>
    <cellStyle name="SAPBEXexcCritical5" xfId="41"/>
    <cellStyle name="SAPBEXexcCritical6" xfId="42"/>
    <cellStyle name="SAPBEXexcGood1" xfId="43"/>
    <cellStyle name="SAPBEXexcGood2" xfId="44"/>
    <cellStyle name="SAPBEXexcGood3" xfId="45"/>
    <cellStyle name="SAPBEXfilterDrill" xfId="46"/>
    <cellStyle name="SAPBEXfilterItem" xfId="47"/>
    <cellStyle name="SAPBEXfilterText" xfId="48"/>
    <cellStyle name="SAPBEXformats" xfId="49"/>
    <cellStyle name="SAPBEXheaderItem" xfId="50"/>
    <cellStyle name="SAPBEXheaderText" xfId="51"/>
    <cellStyle name="SAPBEXHLevel0" xfId="52"/>
    <cellStyle name="SAPBEXHLevel0X" xfId="53"/>
    <cellStyle name="SAPBEXHLevel1" xfId="54"/>
    <cellStyle name="SAPBEXHLevel1X" xfId="55"/>
    <cellStyle name="SAPBEXHLevel2" xfId="56"/>
    <cellStyle name="SAPBEXHLevel2X" xfId="57"/>
    <cellStyle name="SAPBEXHLevel3" xfId="58"/>
    <cellStyle name="SAPBEXHLevel3X" xfId="59"/>
    <cellStyle name="SAPBEXinputData" xfId="60"/>
    <cellStyle name="SAPBEXItemHeader" xfId="61"/>
    <cellStyle name="SAPBEXresData" xfId="62"/>
    <cellStyle name="SAPBEXresDataEmph" xfId="63"/>
    <cellStyle name="SAPBEXresItem" xfId="64"/>
    <cellStyle name="SAPBEXresItemX" xfId="65"/>
    <cellStyle name="SAPBEXstdData" xfId="66"/>
    <cellStyle name="SAPBEXstdDataEmph" xfId="67"/>
    <cellStyle name="SAPBEXstdItem" xfId="68"/>
    <cellStyle name="SAPBEXstdItemX" xfId="69"/>
    <cellStyle name="SAPBEXtitle" xfId="70"/>
    <cellStyle name="SAPBEXunassignedItem" xfId="71"/>
    <cellStyle name="SAPBEXundefined" xfId="72"/>
    <cellStyle name="SAPBorder" xfId="73"/>
    <cellStyle name="SAPDataCell" xfId="74"/>
    <cellStyle name="SAPDataTotalCell" xfId="75"/>
    <cellStyle name="SAPDimensionCell" xfId="76"/>
    <cellStyle name="SAPEditableDataCell" xfId="77"/>
    <cellStyle name="SAPEditableDataTotalCell" xfId="78"/>
    <cellStyle name="SAPEmphasized" xfId="79"/>
    <cellStyle name="SAPEmphasizedTotal" xfId="80"/>
    <cellStyle name="SAPExceptionLevel1" xfId="81"/>
    <cellStyle name="SAPExceptionLevel2" xfId="82"/>
    <cellStyle name="SAPExceptionLevel3" xfId="83"/>
    <cellStyle name="SAPExceptionLevel4" xfId="84"/>
    <cellStyle name="SAPExceptionLevel5" xfId="85"/>
    <cellStyle name="SAPExceptionLevel6" xfId="86"/>
    <cellStyle name="SAPExceptionLevel7" xfId="87"/>
    <cellStyle name="SAPExceptionLevel8" xfId="88"/>
    <cellStyle name="SAPExceptionLevel9" xfId="89"/>
    <cellStyle name="SAPHierarchyCell0" xfId="90"/>
    <cellStyle name="SAPHierarchyCell1" xfId="91"/>
    <cellStyle name="SAPHierarchyCell2" xfId="92"/>
    <cellStyle name="SAPHierarchyCell3" xfId="93"/>
    <cellStyle name="SAPHierarchyCell4" xfId="94"/>
    <cellStyle name="SAPLockedDataCell" xfId="95"/>
    <cellStyle name="SAPLockedDataTotalCell" xfId="96"/>
    <cellStyle name="SAPMemberCell" xfId="97"/>
    <cellStyle name="SAPMemberTotalCell" xfId="98"/>
    <cellStyle name="SAPReadonlyDataCell" xfId="99"/>
    <cellStyle name="SAPReadonlyDataTotalCell" xfId="100"/>
    <cellStyle name="Sheet Title" xfId="10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Inputs\General%20Accounting\Reports\SalesOfElectricity\2009%20SOE\04-2009\02-2009%20SOE%20preli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Inputs\General%20Accounting\Journal%20Entries\JE143-Electric_Unbilled_Revenue_Current_&amp;_Reverse_Prior_mo\2007%20JE143\12-2007\12-07%20Elec_Unb%20(93.3%25%205%20months)%20fin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07-2015%20Sales%20of%20Electricity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08-2015%20Sales%20of%20Electricity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09-2015%20Sales%20of%20Electricit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For Printing"/>
      <sheetName val="Input_Area"/>
      <sheetName val="Mthly"/>
      <sheetName val="QTD"/>
      <sheetName val="YTD"/>
      <sheetName val="12ME"/>
      <sheetName val="Budget"/>
      <sheetName val="OPSTATS-RELEASE "/>
      <sheetName val="Approval History"/>
    </sheetNames>
    <sheetDataSet>
      <sheetData sheetId="0" refreshError="1"/>
      <sheetData sheetId="1" refreshError="1"/>
      <sheetData sheetId="2" refreshError="1"/>
      <sheetData sheetId="3">
        <row r="11">
          <cell r="B11">
            <v>132465526</v>
          </cell>
          <cell r="D11">
            <v>123353000</v>
          </cell>
        </row>
        <row r="31">
          <cell r="B31">
            <v>7897841.8300000001</v>
          </cell>
          <cell r="D31">
            <v>7507369</v>
          </cell>
        </row>
      </sheetData>
      <sheetData sheetId="4" refreshError="1"/>
      <sheetData sheetId="5">
        <row r="13">
          <cell r="B13">
            <v>132465526</v>
          </cell>
          <cell r="D13">
            <v>235931000</v>
          </cell>
        </row>
        <row r="32">
          <cell r="B32">
            <v>71715878.549999997</v>
          </cell>
          <cell r="D32">
            <v>14665446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INPUT TAB"/>
      <sheetName val="LeadSht"/>
      <sheetName val="$ &amp; KWH Rsbl"/>
      <sheetName val="Lost Factor"/>
      <sheetName val="Sch120Rsbl"/>
      <sheetName val="Bs Unbl Rt"/>
      <sheetName val="GPI (2)"/>
      <sheetName val="GPI"/>
      <sheetName val="Pended"/>
      <sheetName val="Target KWHs"/>
      <sheetName val="KWH Rsbl"/>
      <sheetName val="Sch_194"/>
      <sheetName val="Billing Loss"/>
      <sheetName val="Historical"/>
      <sheetName val="Sch194KWHs"/>
      <sheetName val="RateInc"/>
      <sheetName val="2-03 Rd Schd"/>
      <sheetName val="Page 1"/>
      <sheetName val="UnbDays"/>
      <sheetName val="Sch94Read"/>
      <sheetName val="Unbilled Revenue"/>
      <sheetName val="Billed KWHs"/>
      <sheetName val="APUA"/>
      <sheetName val="UnbLowIncJE"/>
      <sheetName val="Sch_120"/>
      <sheetName val="Sch120Read"/>
      <sheetName val="JE #s"/>
      <sheetName val="Sch194 Rlfwd"/>
      <sheetName val="Sch_194Rsbl"/>
      <sheetName val="UnbLowInc Rsbl"/>
      <sheetName val="Unbilled Days elec"/>
      <sheetName val="INPUT TAB 2005"/>
      <sheetName val="INPUT TAB 20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QA"/>
      <sheetName val="Monthly"/>
      <sheetName val="QTD"/>
      <sheetName val="YTD"/>
      <sheetName val="12ME"/>
      <sheetName val="SAP Download"/>
      <sheetName val="Input Tab"/>
      <sheetName val="Approval 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4">
          <cell r="B4">
            <v>76854805.790000007</v>
          </cell>
        </row>
      </sheetData>
      <sheetData sheetId="7">
        <row r="1">
          <cell r="B1">
            <v>2015</v>
          </cell>
        </row>
      </sheetData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QA"/>
      <sheetName val="Monthly"/>
      <sheetName val="YTD"/>
      <sheetName val="QTD"/>
      <sheetName val="12ME"/>
      <sheetName val="SAP Download"/>
      <sheetName val="Input Tab"/>
      <sheetName val="Approval 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4">
          <cell r="B4">
            <v>75811833.780000001</v>
          </cell>
        </row>
      </sheetData>
      <sheetData sheetId="7">
        <row r="1">
          <cell r="B1">
            <v>2015</v>
          </cell>
        </row>
      </sheetData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QA"/>
      <sheetName val="Monthly"/>
      <sheetName val="YTD"/>
      <sheetName val="QTD"/>
      <sheetName val="12ME"/>
      <sheetName val="SAP Download"/>
      <sheetName val="Input Tab"/>
      <sheetName val="Approval 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4">
          <cell r="B4">
            <v>69952365.530000001</v>
          </cell>
        </row>
      </sheetData>
      <sheetData sheetId="7">
        <row r="1">
          <cell r="B1">
            <v>2015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1"/>
  <sheetViews>
    <sheetView tabSelected="1" zoomScaleNormal="100" workbookViewId="0">
      <pane xSplit="1" ySplit="10" topLeftCell="B11" activePane="bottomRight" state="frozen"/>
      <selection activeCell="R68" sqref="R68"/>
      <selection pane="topRight" activeCell="R68" sqref="R68"/>
      <selection pane="bottomLeft" activeCell="R68" sqref="R68"/>
      <selection pane="bottomRight" activeCell="L37" sqref="L37"/>
    </sheetView>
  </sheetViews>
  <sheetFormatPr defaultRowHeight="12.75" x14ac:dyDescent="0.2"/>
  <cols>
    <col min="1" max="1" width="41.85546875" style="2" customWidth="1"/>
    <col min="2" max="2" width="17" style="2" bestFit="1" customWidth="1"/>
    <col min="3" max="3" width="0.85546875" style="2" customWidth="1"/>
    <col min="4" max="4" width="17" style="2" bestFit="1" customWidth="1"/>
    <col min="5" max="5" width="0.7109375" style="2" customWidth="1"/>
    <col min="6" max="6" width="16.140625" style="2" customWidth="1"/>
    <col min="7" max="7" width="0.7109375" style="2" customWidth="1"/>
    <col min="8" max="8" width="8.140625" style="2" bestFit="1" customWidth="1"/>
    <col min="9" max="9" width="0.7109375" style="2" customWidth="1"/>
    <col min="10" max="10" width="17" style="2" bestFit="1" customWidth="1"/>
    <col min="11" max="11" width="0.7109375" style="2" customWidth="1"/>
    <col min="12" max="12" width="16.28515625" style="2" bestFit="1" customWidth="1"/>
    <col min="13" max="13" width="0.7109375" style="2" customWidth="1"/>
    <col min="14" max="14" width="7.7109375" style="2" customWidth="1"/>
    <col min="15" max="15" width="0.7109375" style="2" customWidth="1"/>
    <col min="16" max="16" width="7.7109375" style="2" customWidth="1"/>
    <col min="17" max="17" width="9.28515625" style="2" customWidth="1"/>
    <col min="18" max="18" width="7.42578125" style="2" customWidth="1"/>
    <col min="19" max="19" width="9.140625" style="2"/>
    <col min="20" max="20" width="16.42578125" style="2" bestFit="1" customWidth="1"/>
    <col min="21" max="16384" width="9.140625" style="2"/>
  </cols>
  <sheetData>
    <row r="1" spans="1:18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5" x14ac:dyDescent="0.25">
      <c r="A3" s="1" t="s">
        <v>43</v>
      </c>
      <c r="B3" s="1"/>
      <c r="C3" s="1"/>
      <c r="D3" s="1"/>
      <c r="E3" s="1"/>
      <c r="F3" s="1"/>
      <c r="G3" s="3"/>
      <c r="H3" s="1"/>
      <c r="I3" s="1"/>
      <c r="J3" s="1"/>
      <c r="K3" s="1"/>
      <c r="L3" s="1"/>
      <c r="M3" s="1"/>
      <c r="N3" s="1"/>
      <c r="O3" s="1"/>
      <c r="P3" s="4"/>
      <c r="Q3" s="1"/>
      <c r="R3" s="1"/>
    </row>
    <row r="4" spans="1:18" x14ac:dyDescent="0.2">
      <c r="A4" s="5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 x14ac:dyDescent="0.2">
      <c r="A5" s="7" t="s">
        <v>3</v>
      </c>
      <c r="B5" s="8"/>
      <c r="C5" s="8"/>
      <c r="D5" s="8"/>
      <c r="E5" s="8"/>
      <c r="F5" s="9"/>
      <c r="G5" s="9"/>
      <c r="H5" s="9"/>
      <c r="I5" s="9"/>
      <c r="J5" s="9"/>
      <c r="K5" s="8"/>
      <c r="L5" s="8"/>
      <c r="M5" s="8"/>
      <c r="N5" s="8"/>
      <c r="O5" s="8"/>
      <c r="P5" s="8"/>
      <c r="Q5" s="8"/>
      <c r="R5" s="8"/>
    </row>
    <row r="6" spans="1:18" x14ac:dyDescent="0.2">
      <c r="A6" s="10" t="s">
        <v>3</v>
      </c>
      <c r="B6" s="11"/>
      <c r="C6" s="11"/>
      <c r="D6" s="11"/>
      <c r="E6" s="11"/>
      <c r="F6" s="12" t="s">
        <v>4</v>
      </c>
      <c r="G6" s="12"/>
      <c r="H6" s="12"/>
      <c r="I6" s="11"/>
      <c r="J6" s="11"/>
      <c r="K6" s="9"/>
      <c r="L6" s="12" t="s">
        <v>44</v>
      </c>
      <c r="M6" s="12"/>
      <c r="N6" s="12"/>
      <c r="O6" s="13"/>
      <c r="P6" s="14" t="s">
        <v>5</v>
      </c>
      <c r="Q6" s="15"/>
      <c r="R6" s="15"/>
    </row>
    <row r="7" spans="1:18" x14ac:dyDescent="0.2">
      <c r="A7" s="16"/>
      <c r="B7" s="17" t="s">
        <v>6</v>
      </c>
      <c r="C7" s="11"/>
      <c r="D7" s="18"/>
      <c r="E7" s="16"/>
      <c r="F7" s="9"/>
      <c r="G7" s="9"/>
      <c r="H7" s="9"/>
      <c r="I7" s="11"/>
      <c r="J7" s="17" t="s">
        <v>6</v>
      </c>
      <c r="K7" s="9"/>
      <c r="L7" s="9"/>
      <c r="M7" s="9"/>
      <c r="N7" s="9"/>
      <c r="O7" s="9"/>
      <c r="P7" s="9"/>
      <c r="Q7" s="19"/>
      <c r="R7" s="9"/>
    </row>
    <row r="8" spans="1:18" ht="13.15" customHeight="1" x14ac:dyDescent="0.2">
      <c r="A8" s="16"/>
      <c r="B8" s="16"/>
      <c r="C8" s="11"/>
      <c r="D8" s="16"/>
      <c r="E8" s="16"/>
      <c r="F8" s="20"/>
      <c r="G8" s="21"/>
      <c r="H8" s="9"/>
      <c r="I8" s="11"/>
      <c r="J8" s="16"/>
      <c r="K8" s="22"/>
      <c r="L8" s="21"/>
      <c r="M8" s="13"/>
      <c r="N8" s="22"/>
      <c r="O8" s="13"/>
      <c r="P8" s="21"/>
      <c r="Q8" s="23"/>
      <c r="R8" s="22"/>
    </row>
    <row r="9" spans="1:18" ht="13.5" customHeight="1" x14ac:dyDescent="0.2">
      <c r="A9" s="24" t="s">
        <v>7</v>
      </c>
      <c r="B9" s="25">
        <v>2015</v>
      </c>
      <c r="C9" s="11"/>
      <c r="D9" s="26" t="s">
        <v>8</v>
      </c>
      <c r="E9" s="11"/>
      <c r="F9" s="26" t="s">
        <v>9</v>
      </c>
      <c r="G9" s="11"/>
      <c r="H9" s="27" t="s">
        <v>10</v>
      </c>
      <c r="I9" s="11"/>
      <c r="J9" s="25">
        <v>2014</v>
      </c>
      <c r="K9" s="9"/>
      <c r="L9" s="26" t="s">
        <v>9</v>
      </c>
      <c r="M9" s="11"/>
      <c r="N9" s="27" t="s">
        <v>10</v>
      </c>
      <c r="O9" s="20"/>
      <c r="P9" s="25">
        <v>2015</v>
      </c>
      <c r="Q9" s="26" t="s">
        <v>11</v>
      </c>
      <c r="R9" s="25">
        <v>2014</v>
      </c>
    </row>
    <row r="10" spans="1:18" ht="6.6" customHeight="1" x14ac:dyDescent="0.2">
      <c r="A10" s="28"/>
      <c r="B10" s="29"/>
      <c r="C10" s="28"/>
      <c r="D10" s="29"/>
      <c r="E10" s="28"/>
      <c r="F10" s="29"/>
      <c r="G10" s="28"/>
      <c r="H10" s="30"/>
      <c r="I10" s="28"/>
      <c r="J10" s="29"/>
      <c r="K10" s="31"/>
      <c r="L10" s="29"/>
      <c r="M10" s="28"/>
      <c r="N10" s="30"/>
      <c r="O10" s="29"/>
      <c r="P10" s="29"/>
      <c r="Q10" s="29"/>
      <c r="R10" s="29"/>
    </row>
    <row r="11" spans="1:18" x14ac:dyDescent="0.2">
      <c r="A11" s="32" t="s">
        <v>12</v>
      </c>
      <c r="B11" s="33">
        <v>76854805.790000007</v>
      </c>
      <c r="C11" s="33"/>
      <c r="D11" s="33">
        <v>72925000</v>
      </c>
      <c r="E11" s="33"/>
      <c r="F11" s="33">
        <f>B11-D11</f>
        <v>3929805.7900000066</v>
      </c>
      <c r="G11" s="34"/>
      <c r="H11" s="35">
        <f>IF(D11=0,"n/a",IF(AND(F11/D11&lt;1,F11/D11&gt;-1),F11/D11,"n/a"))</f>
        <v>5.3888320740486891E-2</v>
      </c>
      <c r="I11" s="36"/>
      <c r="J11" s="33">
        <v>68650992.730000004</v>
      </c>
      <c r="K11" s="33"/>
      <c r="L11" s="33">
        <f>B11-J11</f>
        <v>8203813.0600000024</v>
      </c>
      <c r="M11" s="36"/>
      <c r="N11" s="35">
        <f>IF(J11=0,"n/a",IF(AND(L11/J11&lt;1,L11/J11&gt;-1),L11/J11,"n/a"))</f>
        <v>0.11950028300777933</v>
      </c>
      <c r="O11" s="37"/>
      <c r="P11" s="38">
        <f>IF(B48=0,"n/a",B11/B48)</f>
        <v>0.10839358093436895</v>
      </c>
      <c r="Q11" s="39">
        <f>IF(D48=0,"n/a",D11/D48)</f>
        <v>0.10827685020898137</v>
      </c>
      <c r="R11" s="39">
        <f>IF(J48=0,"n/a",J11/J48)</f>
        <v>9.8514544671114257E-2</v>
      </c>
    </row>
    <row r="12" spans="1:18" x14ac:dyDescent="0.2">
      <c r="A12" s="32" t="s">
        <v>13</v>
      </c>
      <c r="B12" s="40">
        <v>77227384.060000002</v>
      </c>
      <c r="C12" s="40"/>
      <c r="D12" s="40">
        <v>72146000</v>
      </c>
      <c r="E12" s="40"/>
      <c r="F12" s="40">
        <f>B12-D12</f>
        <v>5081384.0600000024</v>
      </c>
      <c r="G12" s="40"/>
      <c r="H12" s="35">
        <f>IF(D12=0,"n/a",IF(AND(F12/D12&lt;1,F12/D12&gt;-1),F12/D12,"n/a"))</f>
        <v>7.0431958251323742E-2</v>
      </c>
      <c r="I12" s="40"/>
      <c r="J12" s="40">
        <v>73594490.980000004</v>
      </c>
      <c r="K12" s="40"/>
      <c r="L12" s="40">
        <f>B12-J12</f>
        <v>3632893.0799999982</v>
      </c>
      <c r="M12" s="40"/>
      <c r="N12" s="35">
        <f>IF(J12=0,"n/a",IF(AND(L12/J12&lt;1,L12/J12&gt;-1),L12/J12,"n/a"))</f>
        <v>4.9363655235923447E-2</v>
      </c>
      <c r="O12" s="37"/>
      <c r="P12" s="41">
        <f>IF(B49=0,"n/a",B12/B49)</f>
        <v>9.5757402173117831E-2</v>
      </c>
      <c r="Q12" s="42">
        <f>IF(D49=0,"n/a",D12/D49)</f>
        <v>9.3508237346525871E-2</v>
      </c>
      <c r="R12" s="42">
        <f>IF(J49=0,"n/a",J12/J49)</f>
        <v>9.0873665915007604E-2</v>
      </c>
    </row>
    <row r="13" spans="1:18" x14ac:dyDescent="0.2">
      <c r="A13" s="32" t="s">
        <v>14</v>
      </c>
      <c r="B13" s="40">
        <v>10286195.43</v>
      </c>
      <c r="C13" s="40"/>
      <c r="D13" s="40">
        <v>8987000</v>
      </c>
      <c r="E13" s="40"/>
      <c r="F13" s="40">
        <f>B13-D13</f>
        <v>1299195.4299999997</v>
      </c>
      <c r="G13" s="40"/>
      <c r="H13" s="35">
        <f>IF(D13=0,"n/a",IF(AND(F13/D13&lt;1,F13/D13&gt;-1),F13/D13,"n/a"))</f>
        <v>0.14456386224546564</v>
      </c>
      <c r="I13" s="40"/>
      <c r="J13" s="40">
        <v>10273211.279999999</v>
      </c>
      <c r="K13" s="40"/>
      <c r="L13" s="40">
        <f>B13-J13</f>
        <v>12984.150000000373</v>
      </c>
      <c r="M13" s="40"/>
      <c r="N13" s="35">
        <f>IF(J13=0,"n/a",IF(AND(L13/J13&lt;1,L13/J13&gt;-1),L13/J13,"n/a"))</f>
        <v>1.2638842564523186E-3</v>
      </c>
      <c r="O13" s="37"/>
      <c r="P13" s="41">
        <f>IF(B50=0,"n/a",B13/B50)</f>
        <v>8.8526782128295761E-2</v>
      </c>
      <c r="Q13" s="42">
        <f>IF(D50=0,"n/a",D13/D50)</f>
        <v>8.8785046728971959E-2</v>
      </c>
      <c r="R13" s="42">
        <f>IF(J50=0,"n/a",J13/J50)</f>
        <v>8.4218823125738904E-2</v>
      </c>
    </row>
    <row r="14" spans="1:18" x14ac:dyDescent="0.2">
      <c r="A14" s="32" t="s">
        <v>15</v>
      </c>
      <c r="B14" s="40">
        <v>1385701.04</v>
      </c>
      <c r="C14" s="40"/>
      <c r="D14" s="40">
        <v>1455000</v>
      </c>
      <c r="E14" s="40"/>
      <c r="F14" s="40">
        <f>B14-D14</f>
        <v>-69298.959999999963</v>
      </c>
      <c r="G14" s="40"/>
      <c r="H14" s="35">
        <f>IF(D14=0,"n/a",IF(AND(F14/D14&lt;1,F14/D14&gt;-1),F14/D14,"n/a"))</f>
        <v>-4.7628151202749117E-2</v>
      </c>
      <c r="I14" s="40"/>
      <c r="J14" s="40">
        <v>1688605.19</v>
      </c>
      <c r="K14" s="40"/>
      <c r="L14" s="40">
        <f>B14-J14</f>
        <v>-302904.14999999991</v>
      </c>
      <c r="M14" s="40"/>
      <c r="N14" s="35">
        <f>IF(J14=0,"n/a",IF(AND(L14/J14&lt;1,L14/J14&gt;-1),L14/J14,"n/a"))</f>
        <v>-0.17938127384294011</v>
      </c>
      <c r="O14" s="37"/>
      <c r="P14" s="41">
        <f>IF(B51=0,"n/a",B14/B51)</f>
        <v>0.22319715869924184</v>
      </c>
      <c r="Q14" s="42">
        <f>IF(D51=0,"n/a",D14/D51)</f>
        <v>0.19588045234248788</v>
      </c>
      <c r="R14" s="42">
        <f>IF(J51=0,"n/a",J14/J51)</f>
        <v>0.23517672055020025</v>
      </c>
    </row>
    <row r="15" spans="1:18" x14ac:dyDescent="0.2">
      <c r="A15" s="32" t="s">
        <v>16</v>
      </c>
      <c r="B15" s="40">
        <v>14372.88</v>
      </c>
      <c r="C15" s="43"/>
      <c r="D15" s="40">
        <v>23000</v>
      </c>
      <c r="E15" s="43"/>
      <c r="F15" s="40">
        <f>B15-D15</f>
        <v>-8627.1200000000008</v>
      </c>
      <c r="G15" s="43"/>
      <c r="H15" s="35">
        <f>IF(D15=0,"n/a",IF(AND(F15/D15&lt;1,F15/D15&gt;-1),F15/D15,"n/a"))</f>
        <v>-0.3750921739130435</v>
      </c>
      <c r="I15" s="43"/>
      <c r="J15" s="40">
        <v>18133.759999999998</v>
      </c>
      <c r="K15" s="40"/>
      <c r="L15" s="40">
        <f>B15-J15</f>
        <v>-3760.8799999999992</v>
      </c>
      <c r="M15" s="43"/>
      <c r="N15" s="35">
        <f>IF(J15=0,"n/a",IF(AND(L15/J15&lt;1,L15/J15&gt;-1),L15/J15,"n/a"))</f>
        <v>-0.20739659066845484</v>
      </c>
      <c r="O15" s="44"/>
      <c r="P15" s="41">
        <f>IF(B52=0,"n/a",B15/B52)</f>
        <v>5.3726911019530421E-2</v>
      </c>
      <c r="Q15" s="42">
        <f>IF(D52=0,"n/a",D15/D52)</f>
        <v>6.1497326203208559E-2</v>
      </c>
      <c r="R15" s="42">
        <f>IF(J52=0,"n/a",J15/J52)</f>
        <v>4.952143754437708E-2</v>
      </c>
    </row>
    <row r="16" spans="1:18" ht="8.4499999999999993" customHeight="1" x14ac:dyDescent="0.2">
      <c r="A16" s="28"/>
      <c r="B16" s="45"/>
      <c r="C16" s="40"/>
      <c r="D16" s="45"/>
      <c r="E16" s="40"/>
      <c r="F16" s="45"/>
      <c r="G16" s="40"/>
      <c r="H16" s="46" t="s">
        <v>3</v>
      </c>
      <c r="I16" s="40"/>
      <c r="J16" s="45"/>
      <c r="K16" s="40"/>
      <c r="L16" s="45"/>
      <c r="M16" s="40"/>
      <c r="N16" s="46" t="s">
        <v>3</v>
      </c>
      <c r="O16" s="37"/>
      <c r="P16" s="47"/>
      <c r="Q16" s="47" t="s">
        <v>17</v>
      </c>
      <c r="R16" s="47" t="s">
        <v>17</v>
      </c>
    </row>
    <row r="17" spans="1:18" x14ac:dyDescent="0.2">
      <c r="A17" s="48" t="s">
        <v>18</v>
      </c>
      <c r="B17" s="49">
        <f>SUM(B11:B16)</f>
        <v>165768459.20000002</v>
      </c>
      <c r="C17" s="40"/>
      <c r="D17" s="49">
        <f>SUM(D11:D16)</f>
        <v>155536000</v>
      </c>
      <c r="E17" s="40"/>
      <c r="F17" s="49">
        <f>SUM(F11:F16)</f>
        <v>10232459.200000009</v>
      </c>
      <c r="G17" s="50"/>
      <c r="H17" s="51">
        <f>IF(D17=0,"n/a",IF(AND(F17/D17&lt;1,F17/D17&gt;-1),F17/D17,"n/a"))</f>
        <v>6.578836539450679E-2</v>
      </c>
      <c r="I17" s="50"/>
      <c r="J17" s="49">
        <f>SUM(J11:J16)</f>
        <v>154225433.94</v>
      </c>
      <c r="K17" s="40"/>
      <c r="L17" s="49">
        <f>SUM(L11:L16)</f>
        <v>11543025.26</v>
      </c>
      <c r="M17" s="50"/>
      <c r="N17" s="51">
        <f>IF(J17=0,"n/a",IF(AND(L17/J17&lt;1,L17/J17&gt;-1),L17/J17,"n/a"))</f>
        <v>7.4845146906772256E-2</v>
      </c>
      <c r="O17" s="37"/>
      <c r="P17" s="52">
        <f>IF(B54=0,"n/a",B17/B54)</f>
        <v>0.10118978594280763</v>
      </c>
      <c r="Q17" s="52">
        <f>IF(D54=0,"n/a",D17/D54)</f>
        <v>0.10008262144193721</v>
      </c>
      <c r="R17" s="52">
        <f>IF(J54=0,"n/a",J17/J54)</f>
        <v>9.4255699775052354E-2</v>
      </c>
    </row>
    <row r="18" spans="1:18" x14ac:dyDescent="0.2">
      <c r="A18" s="32" t="s">
        <v>19</v>
      </c>
      <c r="B18" s="40">
        <v>1075073.74</v>
      </c>
      <c r="C18" s="40"/>
      <c r="D18" s="40">
        <v>416000</v>
      </c>
      <c r="E18" s="40"/>
      <c r="F18" s="40">
        <f>B18-D18</f>
        <v>659073.74</v>
      </c>
      <c r="G18" s="40"/>
      <c r="H18" s="35" t="str">
        <f>IF(D18=0,"n/a",IF(AND(F18/D18&lt;1,F18/D18&gt;-1),F18/D18,"n/a"))</f>
        <v>n/a</v>
      </c>
      <c r="I18" s="40"/>
      <c r="J18" s="40">
        <v>882868.02</v>
      </c>
      <c r="K18" s="40"/>
      <c r="L18" s="40">
        <f>B18-J18</f>
        <v>192205.71999999997</v>
      </c>
      <c r="M18" s="40"/>
      <c r="N18" s="35">
        <f>IF(J18=0,"n/a",IF(AND(L18/J18&lt;1,L18/J18&gt;-1),L18/J18,"n/a"))</f>
        <v>0.21770606211333826</v>
      </c>
      <c r="O18" s="44"/>
      <c r="P18" s="42">
        <f>IF(B55=0,"n/a",B18/B55)</f>
        <v>5.7325449661324822E-3</v>
      </c>
      <c r="Q18" s="42">
        <f>IF(D55=0,"n/a",D18/D55)</f>
        <v>2.3673757412276211E-3</v>
      </c>
      <c r="R18" s="42">
        <f>IF(J55=0,"n/a",J18/J55)</f>
        <v>4.6949848598761166E-3</v>
      </c>
    </row>
    <row r="19" spans="1:18" ht="12.75" customHeight="1" x14ac:dyDescent="0.2">
      <c r="A19" s="32" t="s">
        <v>20</v>
      </c>
      <c r="B19" s="40">
        <v>5509488.9400000004</v>
      </c>
      <c r="C19" s="43"/>
      <c r="D19" s="40">
        <v>1685000</v>
      </c>
      <c r="E19" s="43"/>
      <c r="F19" s="40">
        <f>B19-D19</f>
        <v>3824488.9400000004</v>
      </c>
      <c r="G19" s="43"/>
      <c r="H19" s="35" t="str">
        <f>IF(D19=0,"n/a",IF(AND(F19/D19&lt;1,F19/D19&gt;-1),F19/D19,"n/a"))</f>
        <v>n/a</v>
      </c>
      <c r="I19" s="43"/>
      <c r="J19" s="40">
        <v>2705289.33</v>
      </c>
      <c r="K19" s="40"/>
      <c r="L19" s="40">
        <f>B19-J19</f>
        <v>2804199.6100000003</v>
      </c>
      <c r="M19" s="43"/>
      <c r="N19" s="35" t="str">
        <f>IF(J19=0,"n/a",IF(AND(L19/J19&lt;1,L19/J19&gt;-1),L19/J19,"n/a"))</f>
        <v>n/a</v>
      </c>
      <c r="O19" s="37"/>
      <c r="P19" s="52">
        <f>IF(B56=0,"n/a",B19/B56)</f>
        <v>2.5956689013789887E-2</v>
      </c>
      <c r="Q19" s="52" t="str">
        <f>IF(D56=0,"n/a",D19/D56)</f>
        <v>n/a</v>
      </c>
      <c r="R19" s="52">
        <f>IF(J56=0,"n/a",J19/J56)</f>
        <v>3.2351406687235421E-2</v>
      </c>
    </row>
    <row r="20" spans="1:18" ht="6" customHeight="1" x14ac:dyDescent="0.2">
      <c r="A20" s="31"/>
      <c r="B20" s="53"/>
      <c r="C20" s="54"/>
      <c r="D20" s="53"/>
      <c r="E20" s="54"/>
      <c r="F20" s="53"/>
      <c r="G20" s="54"/>
      <c r="H20" s="53" t="s">
        <v>3</v>
      </c>
      <c r="I20" s="54"/>
      <c r="J20" s="53"/>
      <c r="K20" s="54"/>
      <c r="L20" s="53"/>
      <c r="M20" s="54"/>
      <c r="N20" s="53" t="s">
        <v>3</v>
      </c>
      <c r="O20" s="55"/>
      <c r="P20" s="55"/>
      <c r="Q20" s="55"/>
      <c r="R20" s="55"/>
    </row>
    <row r="21" spans="1:18" x14ac:dyDescent="0.2">
      <c r="A21" s="56" t="s">
        <v>21</v>
      </c>
      <c r="B21" s="40">
        <f>SUM(B17:B19)</f>
        <v>172353021.88000003</v>
      </c>
      <c r="C21" s="40"/>
      <c r="D21" s="40">
        <f>SUM(D17:D19)</f>
        <v>157637000</v>
      </c>
      <c r="E21" s="40"/>
      <c r="F21" s="40">
        <f>SUM(F17:F19)</f>
        <v>14716021.88000001</v>
      </c>
      <c r="G21" s="40"/>
      <c r="H21" s="57">
        <f>IF(D21=0,"n/a",IF(AND(F21/D21&lt;1,F21/D21&gt;-1),F21/D21,"n/a"))</f>
        <v>9.3353856518457026E-2</v>
      </c>
      <c r="I21" s="40"/>
      <c r="J21" s="40">
        <f>SUM(J17:J19)</f>
        <v>157813591.29000002</v>
      </c>
      <c r="K21" s="40"/>
      <c r="L21" s="40">
        <f>SUM(L17:L19)</f>
        <v>14539430.59</v>
      </c>
      <c r="M21" s="40"/>
      <c r="N21" s="57">
        <f>IF(J21=0,"n/a",IF(AND(L21/J21&lt;1,L21/J21&gt;-1),L21/J21,"n/a"))</f>
        <v>9.2130408231330216E-2</v>
      </c>
      <c r="O21" s="37"/>
      <c r="P21" s="36"/>
      <c r="Q21" s="58"/>
      <c r="R21" s="58"/>
    </row>
    <row r="22" spans="1:18" ht="6.6" customHeight="1" x14ac:dyDescent="0.2">
      <c r="A22" s="59"/>
      <c r="B22" s="43"/>
      <c r="C22" s="43"/>
      <c r="D22" s="43"/>
      <c r="E22" s="43"/>
      <c r="F22" s="43"/>
      <c r="G22" s="43"/>
      <c r="H22" s="60" t="s">
        <v>3</v>
      </c>
      <c r="I22" s="43"/>
      <c r="J22" s="43"/>
      <c r="K22" s="43"/>
      <c r="L22" s="43"/>
      <c r="M22" s="43"/>
      <c r="N22" s="60" t="s">
        <v>3</v>
      </c>
      <c r="O22" s="44"/>
      <c r="P22" s="60"/>
      <c r="Q22" s="60"/>
      <c r="R22" s="60"/>
    </row>
    <row r="23" spans="1:18" x14ac:dyDescent="0.2">
      <c r="A23" s="32" t="s">
        <v>22</v>
      </c>
      <c r="B23" s="40">
        <v>-362151.39</v>
      </c>
      <c r="C23" s="40"/>
      <c r="D23" s="40">
        <v>0</v>
      </c>
      <c r="E23" s="40"/>
      <c r="F23" s="40">
        <f>B23-D23</f>
        <v>-362151.39</v>
      </c>
      <c r="G23" s="40"/>
      <c r="H23" s="35" t="str">
        <f>IF(D23=0,"n/a",IF(AND(F23/D23&lt;1,F23/D23&gt;-1),F23/D23,"n/a"))</f>
        <v>n/a</v>
      </c>
      <c r="I23" s="40"/>
      <c r="J23" s="40">
        <v>93269.36</v>
      </c>
      <c r="K23" s="40"/>
      <c r="L23" s="40">
        <f>B23-J23</f>
        <v>-455420.75</v>
      </c>
      <c r="M23" s="40"/>
      <c r="N23" s="35" t="str">
        <f>IF(J23=0,"n/a",IF(AND(L23/J23&lt;1,L23/J23&gt;-1),L23/J23,"n/a"))</f>
        <v>n/a</v>
      </c>
      <c r="O23" s="44"/>
      <c r="P23" s="60"/>
      <c r="Q23" s="60"/>
      <c r="R23" s="60"/>
    </row>
    <row r="24" spans="1:18" x14ac:dyDescent="0.2">
      <c r="A24" s="32" t="s">
        <v>23</v>
      </c>
      <c r="B24" s="40">
        <v>1549131.06</v>
      </c>
      <c r="C24" s="40"/>
      <c r="D24" s="40">
        <v>1748000</v>
      </c>
      <c r="E24" s="40"/>
      <c r="F24" s="40">
        <f>B24-D24</f>
        <v>-198868.93999999994</v>
      </c>
      <c r="G24" s="40"/>
      <c r="H24" s="35">
        <f>IF(D24=0,"n/a",IF(AND(F24/D24&lt;1,F24/D24&gt;-1),F24/D24,"n/a"))</f>
        <v>-0.11376941647597251</v>
      </c>
      <c r="I24" s="40"/>
      <c r="J24" s="40">
        <v>1770222.96</v>
      </c>
      <c r="K24" s="40"/>
      <c r="L24" s="40">
        <f>B24-J24</f>
        <v>-221091.89999999991</v>
      </c>
      <c r="M24" s="40"/>
      <c r="N24" s="35">
        <f>IF(J24=0,"n/a",IF(AND(L24/J24&lt;1,L24/J24&gt;-1),L24/J24,"n/a"))</f>
        <v>-0.12489494543670358</v>
      </c>
      <c r="O24" s="44"/>
      <c r="P24" s="60"/>
      <c r="Q24" s="60"/>
      <c r="R24" s="60"/>
    </row>
    <row r="25" spans="1:18" x14ac:dyDescent="0.2">
      <c r="A25" s="32" t="s">
        <v>24</v>
      </c>
      <c r="B25" s="40">
        <v>-4949060.3499999996</v>
      </c>
      <c r="C25" s="40"/>
      <c r="D25" s="40">
        <v>-2443000</v>
      </c>
      <c r="E25" s="40"/>
      <c r="F25" s="40">
        <f>B25-D25</f>
        <v>-2506060.3499999996</v>
      </c>
      <c r="G25" s="40"/>
      <c r="H25" s="35" t="str">
        <f>IF(D25=0,"n/a",IF(AND(F25/D25&lt;1,F25/D25&gt;-1),F25/D25,"n/a"))</f>
        <v>n/a</v>
      </c>
      <c r="I25" s="40"/>
      <c r="J25" s="40">
        <v>-691402.49</v>
      </c>
      <c r="K25" s="40"/>
      <c r="L25" s="40">
        <f>B25-J25</f>
        <v>-4257657.8599999994</v>
      </c>
      <c r="M25" s="40"/>
      <c r="N25" s="35" t="str">
        <f>IF(J25=0,"n/a",IF(AND(L25/J25&lt;1,L25/J25&gt;-1),L25/J25,"n/a"))</f>
        <v>n/a</v>
      </c>
      <c r="O25" s="44"/>
      <c r="P25" s="60"/>
      <c r="Q25" s="60"/>
      <c r="R25" s="60"/>
    </row>
    <row r="26" spans="1:18" x14ac:dyDescent="0.2">
      <c r="A26" s="32" t="s">
        <v>25</v>
      </c>
      <c r="B26" s="49">
        <v>-302459.89</v>
      </c>
      <c r="C26" s="43"/>
      <c r="D26" s="49">
        <v>-487000</v>
      </c>
      <c r="E26" s="43"/>
      <c r="F26" s="49">
        <f>B26-D26</f>
        <v>184540.11</v>
      </c>
      <c r="G26" s="43"/>
      <c r="H26" s="51">
        <f>IF(D26=0,"n/a",IF(AND(F26/D26&lt;1,F26/D26&gt;-1),F26/D26,"n/a"))</f>
        <v>-0.37893246406570841</v>
      </c>
      <c r="I26" s="43"/>
      <c r="J26" s="49">
        <v>2438866.6</v>
      </c>
      <c r="K26" s="40"/>
      <c r="L26" s="49">
        <f>B26-J26</f>
        <v>-2741326.49</v>
      </c>
      <c r="M26" s="43"/>
      <c r="N26" s="51" t="str">
        <f>IF(J26=0,"n/a",IF(AND(L26/J26&lt;1,L26/J26&gt;-1),L26/J26,"n/a"))</f>
        <v>n/a</v>
      </c>
      <c r="O26" s="44"/>
      <c r="P26" s="60"/>
      <c r="Q26" s="60"/>
      <c r="R26" s="60"/>
    </row>
    <row r="27" spans="1:18" ht="12.75" customHeight="1" x14ac:dyDescent="0.2">
      <c r="A27" s="32" t="s">
        <v>26</v>
      </c>
      <c r="B27" s="49">
        <f>SUM(B23:B26)</f>
        <v>-4064540.57</v>
      </c>
      <c r="C27" s="40"/>
      <c r="D27" s="49">
        <f>SUM(D23:D26)</f>
        <v>-1182000</v>
      </c>
      <c r="E27" s="40"/>
      <c r="F27" s="49">
        <f>SUM(F23:F26)</f>
        <v>-2882540.57</v>
      </c>
      <c r="G27" s="40"/>
      <c r="H27" s="51" t="str">
        <f>IF(D27=0,"n/a",IF(AND(F27/D27&lt;1,F27/D27&gt;-1),F27/D27,"n/a"))</f>
        <v>n/a</v>
      </c>
      <c r="I27" s="40"/>
      <c r="J27" s="49">
        <f>SUM(J23:J26)</f>
        <v>3610956.43</v>
      </c>
      <c r="K27" s="40"/>
      <c r="L27" s="49">
        <f>SUM(L23:L26)</f>
        <v>-7675497</v>
      </c>
      <c r="M27" s="40"/>
      <c r="N27" s="51" t="str">
        <f>IF(J27=0,"n/a",IF(AND(L27/J27&lt;1,L27/J27&gt;-1),L27/J27,"n/a"))</f>
        <v>n/a</v>
      </c>
      <c r="O27" s="37"/>
      <c r="P27" s="58"/>
      <c r="Q27" s="58"/>
      <c r="R27" s="58"/>
    </row>
    <row r="28" spans="1:18" ht="6.6" customHeight="1" x14ac:dyDescent="0.2">
      <c r="A28" s="59"/>
      <c r="B28" s="61"/>
      <c r="C28" s="61"/>
      <c r="D28" s="61"/>
      <c r="E28" s="61"/>
      <c r="F28" s="61"/>
      <c r="G28" s="43"/>
      <c r="H28" s="60" t="s">
        <v>3</v>
      </c>
      <c r="I28" s="43"/>
      <c r="J28" s="61"/>
      <c r="K28" s="61"/>
      <c r="L28" s="61"/>
      <c r="M28" s="43"/>
      <c r="N28" s="60" t="s">
        <v>3</v>
      </c>
      <c r="O28" s="44"/>
      <c r="P28" s="60"/>
      <c r="Q28" s="60"/>
      <c r="R28" s="60"/>
    </row>
    <row r="29" spans="1:18" ht="13.5" thickBot="1" x14ac:dyDescent="0.25">
      <c r="A29" s="62" t="s">
        <v>27</v>
      </c>
      <c r="B29" s="63">
        <f>+B27+B21</f>
        <v>168288481.31000003</v>
      </c>
      <c r="C29" s="33"/>
      <c r="D29" s="63">
        <f>+D27+D21</f>
        <v>156455000</v>
      </c>
      <c r="E29" s="33"/>
      <c r="F29" s="63">
        <f>+F27+F21</f>
        <v>11833481.31000001</v>
      </c>
      <c r="G29" s="40"/>
      <c r="H29" s="64">
        <f>IF(D29=0,"n/a",IF(AND(F29/D29&lt;1,F29/D29&gt;-1),F29/D29,"n/a"))</f>
        <v>7.563504720207094E-2</v>
      </c>
      <c r="I29" s="40"/>
      <c r="J29" s="63">
        <f>+J27+J21</f>
        <v>161424547.72000003</v>
      </c>
      <c r="K29" s="33"/>
      <c r="L29" s="63">
        <f>+L27+L21</f>
        <v>6863933.5899999999</v>
      </c>
      <c r="M29" s="40"/>
      <c r="N29" s="64">
        <f>IF(J29=0,"n/a",IF(AND(L29/J29&lt;1,L29/J29&gt;-1),L29/J29,"n/a"))</f>
        <v>4.2521002455623291E-2</v>
      </c>
      <c r="O29" s="37"/>
      <c r="P29" s="58"/>
      <c r="Q29" s="58"/>
      <c r="R29" s="58"/>
    </row>
    <row r="30" spans="1:18" ht="4.1500000000000004" customHeight="1" thickTop="1" x14ac:dyDescent="0.2">
      <c r="A30" s="65"/>
      <c r="B30" s="61"/>
      <c r="C30" s="33"/>
      <c r="D30" s="61"/>
      <c r="E30" s="33"/>
      <c r="F30" s="61"/>
      <c r="G30" s="40"/>
      <c r="H30" s="43"/>
      <c r="I30" s="40"/>
      <c r="J30" s="61"/>
      <c r="K30" s="33"/>
      <c r="L30" s="61"/>
      <c r="M30" s="40"/>
      <c r="N30" s="66"/>
      <c r="O30" s="37"/>
      <c r="P30" s="58"/>
      <c r="Q30" s="58"/>
      <c r="R30" s="58"/>
    </row>
    <row r="31" spans="1:18" ht="12.75" customHeight="1" x14ac:dyDescent="0.2">
      <c r="A31" s="31"/>
      <c r="B31" s="67"/>
      <c r="C31" s="67"/>
      <c r="D31" s="67"/>
      <c r="E31" s="67"/>
      <c r="F31" s="67"/>
      <c r="G31" s="68"/>
      <c r="H31" s="68"/>
      <c r="I31" s="68"/>
      <c r="J31" s="67"/>
      <c r="K31" s="67"/>
      <c r="L31" s="67"/>
      <c r="M31" s="68"/>
      <c r="N31" s="40"/>
      <c r="O31" s="69"/>
      <c r="P31" s="55"/>
      <c r="Q31" s="55"/>
      <c r="R31" s="55"/>
    </row>
    <row r="32" spans="1:18" x14ac:dyDescent="0.2">
      <c r="A32" s="32" t="s">
        <v>28</v>
      </c>
      <c r="B32" s="33">
        <v>7061536.4299999997</v>
      </c>
      <c r="C32" s="33"/>
      <c r="D32" s="33">
        <v>5764728</v>
      </c>
      <c r="E32" s="33"/>
      <c r="F32" s="33"/>
      <c r="G32" s="40"/>
      <c r="H32" s="40"/>
      <c r="I32" s="40"/>
      <c r="J32" s="33">
        <v>6004268.8499999996</v>
      </c>
      <c r="K32" s="33"/>
      <c r="L32" s="33"/>
      <c r="M32" s="40"/>
      <c r="N32" s="40"/>
      <c r="O32" s="58"/>
      <c r="P32" s="36"/>
      <c r="Q32" s="58"/>
      <c r="R32" s="58"/>
    </row>
    <row r="33" spans="1:20" ht="15" x14ac:dyDescent="0.25">
      <c r="A33" s="32" t="s">
        <v>29</v>
      </c>
      <c r="B33" s="40">
        <v>-7080543.7300000004</v>
      </c>
      <c r="C33" s="40"/>
      <c r="D33" s="40">
        <v>-6526381</v>
      </c>
      <c r="E33" s="40"/>
      <c r="F33" s="40"/>
      <c r="G33" s="40"/>
      <c r="H33" s="40"/>
      <c r="I33" s="40"/>
      <c r="J33" s="40">
        <v>-11094430.65</v>
      </c>
      <c r="K33" s="33"/>
      <c r="L33" s="33"/>
      <c r="M33" s="40"/>
      <c r="N33" s="40"/>
      <c r="O33" s="37"/>
      <c r="P33" s="36"/>
      <c r="Q33" s="58"/>
      <c r="R33" s="58"/>
      <c r="T33" s="70"/>
    </row>
    <row r="34" spans="1:20" ht="15" x14ac:dyDescent="0.25">
      <c r="A34" s="32" t="s">
        <v>30</v>
      </c>
      <c r="B34" s="40">
        <v>8435011.3800000008</v>
      </c>
      <c r="C34" s="40"/>
      <c r="D34" s="40">
        <v>7076235</v>
      </c>
      <c r="E34" s="71"/>
      <c r="F34" s="40"/>
      <c r="G34" s="71"/>
      <c r="H34" s="71"/>
      <c r="I34" s="71"/>
      <c r="J34" s="40">
        <v>8096596.75</v>
      </c>
      <c r="K34" s="72"/>
      <c r="L34" s="72"/>
      <c r="M34" s="71"/>
      <c r="N34" s="71"/>
      <c r="O34" s="31"/>
      <c r="P34" s="28"/>
      <c r="Q34" s="31"/>
      <c r="R34" s="31"/>
      <c r="T34" s="70"/>
    </row>
    <row r="35" spans="1:20" x14ac:dyDescent="0.2">
      <c r="A35" s="32" t="s">
        <v>31</v>
      </c>
      <c r="B35" s="40">
        <v>-4172549.26</v>
      </c>
      <c r="C35" s="40"/>
      <c r="D35" s="40">
        <v>-4145193</v>
      </c>
      <c r="E35" s="40"/>
      <c r="F35" s="40"/>
      <c r="G35" s="40"/>
      <c r="H35" s="40"/>
      <c r="I35" s="40"/>
      <c r="J35" s="40">
        <v>-4462272.42</v>
      </c>
      <c r="K35" s="33"/>
      <c r="L35" s="33"/>
      <c r="M35" s="40"/>
      <c r="N35" s="40"/>
      <c r="O35" s="58"/>
      <c r="P35" s="36"/>
      <c r="Q35" s="58"/>
      <c r="R35" s="58"/>
      <c r="T35" s="73"/>
    </row>
    <row r="36" spans="1:20" x14ac:dyDescent="0.2">
      <c r="A36" s="32" t="s">
        <v>32</v>
      </c>
      <c r="B36" s="40">
        <v>1258602.81</v>
      </c>
      <c r="C36" s="40"/>
      <c r="D36" s="40">
        <v>1145181</v>
      </c>
      <c r="E36" s="40"/>
      <c r="F36" s="40"/>
      <c r="G36" s="40"/>
      <c r="H36" s="40"/>
      <c r="I36" s="40"/>
      <c r="J36" s="40">
        <v>1253450.73</v>
      </c>
      <c r="K36" s="33"/>
      <c r="L36" s="33"/>
      <c r="M36" s="40"/>
      <c r="N36" s="40"/>
      <c r="O36" s="58"/>
      <c r="P36" s="36"/>
      <c r="Q36" s="58"/>
      <c r="R36" s="58"/>
      <c r="T36" s="73"/>
    </row>
    <row r="37" spans="1:20" x14ac:dyDescent="0.2">
      <c r="A37" s="32" t="s">
        <v>33</v>
      </c>
      <c r="B37" s="40">
        <v>-476230.84</v>
      </c>
      <c r="C37" s="40"/>
      <c r="D37" s="40">
        <v>-424263</v>
      </c>
      <c r="E37" s="40"/>
      <c r="F37" s="40"/>
      <c r="G37" s="40"/>
      <c r="H37" s="40"/>
      <c r="I37" s="40"/>
      <c r="J37" s="40">
        <v>-456783.03</v>
      </c>
      <c r="K37" s="33"/>
      <c r="L37" s="33"/>
      <c r="M37" s="40"/>
      <c r="N37" s="40"/>
      <c r="O37" s="58"/>
      <c r="P37" s="36"/>
      <c r="Q37" s="58"/>
      <c r="R37" s="58"/>
    </row>
    <row r="38" spans="1:20" x14ac:dyDescent="0.2">
      <c r="A38" s="32" t="s">
        <v>34</v>
      </c>
      <c r="B38" s="40">
        <v>-59295.43</v>
      </c>
      <c r="C38" s="40"/>
      <c r="D38" s="40">
        <v>0</v>
      </c>
      <c r="E38" s="40"/>
      <c r="F38" s="40"/>
      <c r="G38" s="40"/>
      <c r="H38" s="40"/>
      <c r="I38" s="40"/>
      <c r="J38" s="40">
        <v>0</v>
      </c>
      <c r="K38" s="33"/>
      <c r="L38" s="33"/>
      <c r="M38" s="40"/>
      <c r="N38" s="40"/>
      <c r="O38" s="58"/>
      <c r="P38" s="36"/>
      <c r="Q38" s="58"/>
      <c r="R38" s="58"/>
    </row>
    <row r="39" spans="1:20" x14ac:dyDescent="0.2">
      <c r="A39" s="32" t="s">
        <v>35</v>
      </c>
      <c r="B39" s="40">
        <v>-277206.73</v>
      </c>
      <c r="C39" s="40"/>
      <c r="D39" s="40">
        <v>0</v>
      </c>
      <c r="E39" s="40"/>
      <c r="F39" s="40"/>
      <c r="G39" s="40"/>
      <c r="H39" s="40"/>
      <c r="I39" s="40"/>
      <c r="J39" s="40">
        <v>-1287640.3400000001</v>
      </c>
      <c r="K39" s="33"/>
      <c r="L39" s="33"/>
      <c r="M39" s="40"/>
      <c r="N39" s="40"/>
      <c r="O39" s="58"/>
      <c r="P39" s="36"/>
      <c r="Q39" s="58"/>
      <c r="R39" s="58"/>
    </row>
    <row r="40" spans="1:20" x14ac:dyDescent="0.2">
      <c r="A40" s="32" t="s">
        <v>36</v>
      </c>
      <c r="B40" s="40">
        <v>4069315.43</v>
      </c>
      <c r="C40" s="40"/>
      <c r="D40" s="40">
        <v>4015478</v>
      </c>
      <c r="E40" s="40"/>
      <c r="F40" s="40"/>
      <c r="G40" s="40"/>
      <c r="H40" s="40"/>
      <c r="I40" s="40"/>
      <c r="J40" s="40">
        <v>3754036</v>
      </c>
      <c r="K40" s="33"/>
      <c r="L40" s="33"/>
      <c r="M40" s="40"/>
      <c r="N40" s="40"/>
      <c r="O40" s="58"/>
      <c r="P40" s="36"/>
      <c r="Q40" s="58"/>
      <c r="R40" s="58"/>
    </row>
    <row r="41" spans="1:20" x14ac:dyDescent="0.2">
      <c r="A41" s="32" t="s">
        <v>37</v>
      </c>
      <c r="B41" s="40">
        <v>1787655.26</v>
      </c>
      <c r="C41" s="40"/>
      <c r="D41" s="40">
        <v>0</v>
      </c>
      <c r="E41" s="40"/>
      <c r="F41" s="40"/>
      <c r="G41" s="40"/>
      <c r="H41" s="40"/>
      <c r="I41" s="40"/>
      <c r="J41" s="40">
        <v>0</v>
      </c>
      <c r="K41" s="33"/>
      <c r="L41" s="33"/>
      <c r="M41" s="40"/>
      <c r="N41" s="40"/>
      <c r="O41" s="58"/>
      <c r="P41" s="36"/>
      <c r="Q41" s="58"/>
      <c r="R41" s="58"/>
    </row>
    <row r="42" spans="1:20" x14ac:dyDescent="0.2">
      <c r="A42" s="32" t="s">
        <v>38</v>
      </c>
      <c r="B42" s="40">
        <v>-24486553.620000001</v>
      </c>
      <c r="C42" s="40"/>
      <c r="D42" s="40">
        <v>0</v>
      </c>
      <c r="E42" s="40"/>
      <c r="F42" s="40"/>
      <c r="G42" s="40"/>
      <c r="H42" s="40"/>
      <c r="I42" s="40"/>
      <c r="J42" s="40">
        <v>0</v>
      </c>
      <c r="K42" s="33"/>
      <c r="L42" s="33"/>
      <c r="M42" s="40"/>
      <c r="N42" s="40"/>
      <c r="O42" s="58"/>
      <c r="P42" s="36"/>
      <c r="Q42" s="58"/>
      <c r="R42" s="58"/>
    </row>
    <row r="43" spans="1:20" x14ac:dyDescent="0.2">
      <c r="A43" s="74"/>
      <c r="B43" s="33"/>
      <c r="C43" s="75"/>
      <c r="D43" s="33"/>
      <c r="E43" s="76"/>
      <c r="F43" s="33"/>
      <c r="G43" s="77"/>
      <c r="H43" s="77"/>
      <c r="I43" s="77"/>
      <c r="J43" s="33"/>
      <c r="K43" s="76"/>
      <c r="L43" s="76"/>
      <c r="M43" s="77"/>
      <c r="N43" s="77"/>
      <c r="O43" s="9"/>
      <c r="P43" s="9"/>
      <c r="Q43" s="9"/>
      <c r="R43" s="9"/>
    </row>
    <row r="44" spans="1:20" ht="12.75" customHeight="1" x14ac:dyDescent="0.2">
      <c r="A44" s="16"/>
      <c r="B44" s="76"/>
      <c r="C44" s="76"/>
      <c r="D44" s="76"/>
      <c r="E44" s="76"/>
      <c r="F44" s="78" t="s">
        <v>4</v>
      </c>
      <c r="G44" s="12"/>
      <c r="H44" s="12"/>
      <c r="I44" s="11"/>
      <c r="J44" s="76"/>
      <c r="K44" s="76"/>
      <c r="L44" s="78" t="s">
        <v>44</v>
      </c>
      <c r="M44" s="12"/>
      <c r="N44" s="12"/>
      <c r="O44" s="11"/>
      <c r="P44" s="11"/>
      <c r="Q44" s="9"/>
      <c r="R44" s="9"/>
    </row>
    <row r="45" spans="1:20" x14ac:dyDescent="0.2">
      <c r="A45" s="11"/>
      <c r="B45" s="79" t="s">
        <v>6</v>
      </c>
      <c r="C45" s="76"/>
      <c r="D45" s="79"/>
      <c r="E45" s="80"/>
      <c r="F45" s="79"/>
      <c r="G45" s="9"/>
      <c r="H45" s="9"/>
      <c r="I45" s="11"/>
      <c r="J45" s="79" t="s">
        <v>6</v>
      </c>
      <c r="K45" s="76"/>
      <c r="L45" s="76"/>
      <c r="M45" s="9"/>
      <c r="N45" s="9"/>
      <c r="O45" s="81"/>
      <c r="P45" s="11"/>
      <c r="Q45" s="9"/>
      <c r="R45" s="9"/>
    </row>
    <row r="46" spans="1:20" x14ac:dyDescent="0.2">
      <c r="A46" s="24" t="s">
        <v>39</v>
      </c>
      <c r="B46" s="25">
        <v>2015</v>
      </c>
      <c r="C46" s="76"/>
      <c r="D46" s="82" t="s">
        <v>8</v>
      </c>
      <c r="E46" s="76"/>
      <c r="F46" s="82" t="s">
        <v>9</v>
      </c>
      <c r="G46" s="11"/>
      <c r="H46" s="27" t="s">
        <v>10</v>
      </c>
      <c r="I46" s="11"/>
      <c r="J46" s="25">
        <v>2014</v>
      </c>
      <c r="K46" s="77"/>
      <c r="L46" s="83" t="s">
        <v>9</v>
      </c>
      <c r="M46" s="11"/>
      <c r="N46" s="27" t="s">
        <v>10</v>
      </c>
      <c r="O46" s="17"/>
      <c r="P46" s="11"/>
      <c r="Q46" s="9"/>
      <c r="R46" s="9"/>
    </row>
    <row r="47" spans="1:20" ht="6" customHeight="1" x14ac:dyDescent="0.2">
      <c r="A47" s="28"/>
      <c r="B47" s="84"/>
      <c r="C47" s="72"/>
      <c r="D47" s="84"/>
      <c r="E47" s="72"/>
      <c r="F47" s="84"/>
      <c r="G47" s="71"/>
      <c r="H47" s="85"/>
      <c r="I47" s="71"/>
      <c r="J47" s="85"/>
      <c r="K47" s="71"/>
      <c r="L47" s="85"/>
      <c r="M47" s="71"/>
      <c r="N47" s="85"/>
      <c r="O47" s="29"/>
      <c r="P47" s="28"/>
      <c r="Q47" s="31"/>
      <c r="R47" s="31"/>
    </row>
    <row r="48" spans="1:20" ht="12.75" customHeight="1" x14ac:dyDescent="0.2">
      <c r="A48" s="32" t="s">
        <v>12</v>
      </c>
      <c r="B48" s="40">
        <v>709034659.87100005</v>
      </c>
      <c r="C48" s="40"/>
      <c r="D48" s="40">
        <v>673505000</v>
      </c>
      <c r="E48" s="40"/>
      <c r="F48" s="40">
        <f>B48-D48</f>
        <v>35529659.871000051</v>
      </c>
      <c r="G48" s="50"/>
      <c r="H48" s="57">
        <f>IF(D48=0,"n/a",IF(AND(F48/D48&lt;1,F48/D48&gt;-1),F48/D48,"n/a"))</f>
        <v>5.2753372092263683E-2</v>
      </c>
      <c r="I48" s="50"/>
      <c r="J48" s="40">
        <v>696861493.49000001</v>
      </c>
      <c r="K48" s="40"/>
      <c r="L48" s="40">
        <f>+B48-J48</f>
        <v>12173166.381000042</v>
      </c>
      <c r="M48" s="50"/>
      <c r="N48" s="57">
        <f>IF(J48=0,"n/a",IF(AND(L48/J48&lt;1,L48/J48&gt;-1),L48/J48,"n/a"))</f>
        <v>1.746855938335001E-2</v>
      </c>
      <c r="O48" s="86"/>
      <c r="P48" s="28"/>
      <c r="Q48" s="31"/>
      <c r="R48" s="31"/>
    </row>
    <row r="49" spans="1:18" x14ac:dyDescent="0.2">
      <c r="A49" s="32" t="s">
        <v>13</v>
      </c>
      <c r="B49" s="40">
        <v>806489966.38800001</v>
      </c>
      <c r="C49" s="40"/>
      <c r="D49" s="40">
        <v>771547000</v>
      </c>
      <c r="E49" s="40"/>
      <c r="F49" s="40">
        <f>B49-D49</f>
        <v>34942966.388000011</v>
      </c>
      <c r="G49" s="50"/>
      <c r="H49" s="57">
        <f>IF(D49=0,"n/a",IF(AND(F49/D49&lt;1,F49/D49&gt;-1),F49/D49,"n/a"))</f>
        <v>4.5289485135707887E-2</v>
      </c>
      <c r="I49" s="50"/>
      <c r="J49" s="40">
        <v>809854980.96700001</v>
      </c>
      <c r="K49" s="40"/>
      <c r="L49" s="40">
        <f>+B49-J49</f>
        <v>-3365014.5789999962</v>
      </c>
      <c r="M49" s="50"/>
      <c r="N49" s="57">
        <f>IF(J49=0,"n/a",IF(AND(L49/J49&lt;1,L49/J49&gt;-1),L49/J49,"n/a"))</f>
        <v>-4.1550828951894955E-3</v>
      </c>
      <c r="O49" s="86"/>
      <c r="P49" s="28"/>
      <c r="Q49" s="31"/>
      <c r="R49" s="31"/>
    </row>
    <row r="50" spans="1:18" ht="12.75" customHeight="1" x14ac:dyDescent="0.2">
      <c r="A50" s="32" t="s">
        <v>14</v>
      </c>
      <c r="B50" s="40">
        <v>116193034.274</v>
      </c>
      <c r="C50" s="40"/>
      <c r="D50" s="40">
        <v>101222000</v>
      </c>
      <c r="E50" s="40"/>
      <c r="F50" s="40">
        <f>B50-D50</f>
        <v>14971034.274000004</v>
      </c>
      <c r="G50" s="50"/>
      <c r="H50" s="57">
        <f>IF(D50=0,"n/a",IF(AND(F50/D50&lt;1,F50/D50&gt;-1),F50/D50,"n/a"))</f>
        <v>0.14790296846535342</v>
      </c>
      <c r="I50" s="50"/>
      <c r="J50" s="40">
        <v>121982365.684</v>
      </c>
      <c r="K50" s="40"/>
      <c r="L50" s="40">
        <f>+B50-J50</f>
        <v>-5789331.4099999964</v>
      </c>
      <c r="M50" s="50"/>
      <c r="N50" s="57">
        <f>IF(J50=0,"n/a",IF(AND(L50/J50&lt;1,L50/J50&gt;-1),L50/J50,"n/a"))</f>
        <v>-4.7460396242826455E-2</v>
      </c>
      <c r="O50" s="86"/>
      <c r="P50" s="28"/>
      <c r="Q50" s="31"/>
      <c r="R50" s="31"/>
    </row>
    <row r="51" spans="1:18" x14ac:dyDescent="0.2">
      <c r="A51" s="32" t="s">
        <v>15</v>
      </c>
      <c r="B51" s="40">
        <v>6208417.0250000004</v>
      </c>
      <c r="C51" s="40"/>
      <c r="D51" s="40">
        <v>7428000</v>
      </c>
      <c r="E51" s="40"/>
      <c r="F51" s="40">
        <f>B51-D51</f>
        <v>-1219582.9749999996</v>
      </c>
      <c r="G51" s="50"/>
      <c r="H51" s="57">
        <f>IF(D51=0,"n/a",IF(AND(F51/D51&lt;1,F51/D51&gt;-1),F51/D51,"n/a"))</f>
        <v>-0.16418726103931067</v>
      </c>
      <c r="I51" s="50"/>
      <c r="J51" s="40">
        <v>7180154.5070000002</v>
      </c>
      <c r="K51" s="40"/>
      <c r="L51" s="40">
        <f>+B51-J51</f>
        <v>-971737.48199999984</v>
      </c>
      <c r="M51" s="50"/>
      <c r="N51" s="57">
        <f>IF(J51=0,"n/a",IF(AND(L51/J51&lt;1,L51/J51&gt;-1),L51/J51,"n/a"))</f>
        <v>-0.13533656985412276</v>
      </c>
      <c r="O51" s="86"/>
      <c r="P51" s="87"/>
      <c r="Q51" s="31"/>
      <c r="R51" s="31"/>
    </row>
    <row r="52" spans="1:18" x14ac:dyDescent="0.2">
      <c r="A52" s="32" t="s">
        <v>16</v>
      </c>
      <c r="B52" s="40">
        <v>267517.33399999997</v>
      </c>
      <c r="C52" s="43"/>
      <c r="D52" s="40">
        <v>374000</v>
      </c>
      <c r="E52" s="43"/>
      <c r="F52" s="40">
        <f>B52-D52</f>
        <v>-106482.66600000003</v>
      </c>
      <c r="G52" s="88"/>
      <c r="H52" s="57">
        <f>IF(D52=0,"n/a",IF(AND(F52/D52&lt;1,F52/D52&gt;-1),F52/D52,"n/a"))</f>
        <v>-0.28471301069518723</v>
      </c>
      <c r="I52" s="88"/>
      <c r="J52" s="40">
        <v>366180</v>
      </c>
      <c r="K52" s="43"/>
      <c r="L52" s="40">
        <f>+B52-J52</f>
        <v>-98662.666000000027</v>
      </c>
      <c r="M52" s="88"/>
      <c r="N52" s="57">
        <f>IF(J52=0,"n/a",IF(AND(L52/J52&lt;1,L52/J52&gt;-1),L52/J52,"n/a"))</f>
        <v>-0.26943761538041405</v>
      </c>
      <c r="O52" s="86"/>
      <c r="P52" s="28"/>
      <c r="Q52" s="31"/>
      <c r="R52" s="31"/>
    </row>
    <row r="53" spans="1:18" ht="6" customHeight="1" x14ac:dyDescent="0.2">
      <c r="A53" s="28"/>
      <c r="B53" s="53"/>
      <c r="C53" s="54"/>
      <c r="D53" s="53"/>
      <c r="E53" s="54"/>
      <c r="F53" s="53"/>
      <c r="G53" s="89"/>
      <c r="H53" s="90"/>
      <c r="I53" s="89"/>
      <c r="J53" s="53"/>
      <c r="K53" s="54"/>
      <c r="L53" s="53"/>
      <c r="M53" s="89"/>
      <c r="N53" s="90"/>
      <c r="O53" s="9"/>
      <c r="P53" s="9"/>
      <c r="Q53" s="9"/>
      <c r="R53" s="9"/>
    </row>
    <row r="54" spans="1:18" ht="12.75" customHeight="1" x14ac:dyDescent="0.2">
      <c r="A54" s="48" t="s">
        <v>18</v>
      </c>
      <c r="B54" s="49">
        <f>SUM(B48:B53)</f>
        <v>1638193594.8920002</v>
      </c>
      <c r="C54" s="40"/>
      <c r="D54" s="49">
        <f>SUM(D48:D53)</f>
        <v>1554076000</v>
      </c>
      <c r="E54" s="40"/>
      <c r="F54" s="49">
        <f>SUM(F48:F53)</f>
        <v>84117594.892000079</v>
      </c>
      <c r="G54" s="50"/>
      <c r="H54" s="51">
        <f>IF(D54=0,"n/a",IF(AND(F54/D54&lt;1,F54/D54&gt;-1),F54/D54,"n/a"))</f>
        <v>5.4127079301141051E-2</v>
      </c>
      <c r="I54" s="50"/>
      <c r="J54" s="49">
        <f>SUM(J48:J53)</f>
        <v>1636245174.648</v>
      </c>
      <c r="K54" s="40"/>
      <c r="L54" s="49">
        <f>SUM(L48:L53)</f>
        <v>1948420.2440000495</v>
      </c>
      <c r="M54" s="50"/>
      <c r="N54" s="51">
        <f>IF(J54=0,"n/a",IF(AND(L54/J54&lt;1,L54/J54&gt;-1),L54/J54,"n/a"))</f>
        <v>1.1907874652215288E-3</v>
      </c>
      <c r="O54" s="86"/>
      <c r="P54" s="28"/>
      <c r="Q54" s="31"/>
      <c r="R54" s="31"/>
    </row>
    <row r="55" spans="1:18" ht="12.75" customHeight="1" x14ac:dyDescent="0.2">
      <c r="A55" s="32" t="s">
        <v>19</v>
      </c>
      <c r="B55" s="40">
        <v>187538649.30000001</v>
      </c>
      <c r="C55" s="43"/>
      <c r="D55" s="40">
        <v>175722000</v>
      </c>
      <c r="E55" s="43"/>
      <c r="F55" s="40">
        <f>B55-D55</f>
        <v>11816649.300000012</v>
      </c>
      <c r="G55" s="88"/>
      <c r="H55" s="57">
        <f>IF(D55=0,"n/a",IF(AND(F55/D55&lt;1,F55/D55&gt;-1),F55/D55,"n/a"))</f>
        <v>6.7246271383207629E-2</v>
      </c>
      <c r="I55" s="88"/>
      <c r="J55" s="40">
        <v>188044913.104</v>
      </c>
      <c r="K55" s="43"/>
      <c r="L55" s="40">
        <f>+B55-J55</f>
        <v>-506263.80399999022</v>
      </c>
      <c r="M55" s="88"/>
      <c r="N55" s="57">
        <f>IF(J55=0,"n/a",IF(AND(L55/J55&lt;1,L55/J55&gt;-1),L55/J55,"n/a"))</f>
        <v>-2.6922493974617452E-3</v>
      </c>
      <c r="O55" s="86"/>
      <c r="P55" s="28"/>
      <c r="Q55" s="31"/>
      <c r="R55" s="31"/>
    </row>
    <row r="56" spans="1:18" x14ac:dyDescent="0.2">
      <c r="A56" s="32" t="s">
        <v>20</v>
      </c>
      <c r="B56" s="40">
        <v>212257000</v>
      </c>
      <c r="C56" s="43"/>
      <c r="D56" s="40">
        <v>0</v>
      </c>
      <c r="E56" s="43"/>
      <c r="F56" s="40">
        <f>B56-D56</f>
        <v>212257000</v>
      </c>
      <c r="G56" s="88"/>
      <c r="H56" s="57" t="str">
        <f>IF(D56=0,"n/a",IF(AND(F56/D56&lt;1,F56/D56&gt;-1),F56/D56,"n/a"))</f>
        <v>n/a</v>
      </c>
      <c r="I56" s="88"/>
      <c r="J56" s="40">
        <v>83622000</v>
      </c>
      <c r="K56" s="43"/>
      <c r="L56" s="40">
        <f>+B56-J56</f>
        <v>128635000</v>
      </c>
      <c r="M56" s="88"/>
      <c r="N56" s="57" t="str">
        <f>IF(J56=0,"n/a",IF(AND(L56/J56&lt;1,L56/J56&gt;-1),L56/J56,"n/a"))</f>
        <v>n/a</v>
      </c>
      <c r="O56" s="86"/>
      <c r="P56" s="28"/>
      <c r="Q56" s="31"/>
      <c r="R56" s="31"/>
    </row>
    <row r="57" spans="1:18" ht="6" customHeight="1" x14ac:dyDescent="0.2">
      <c r="A57" s="9"/>
      <c r="B57" s="45"/>
      <c r="C57" s="40"/>
      <c r="D57" s="45"/>
      <c r="E57" s="40"/>
      <c r="F57" s="45"/>
      <c r="G57" s="50"/>
      <c r="H57" s="91"/>
      <c r="I57" s="50"/>
      <c r="J57" s="45"/>
      <c r="K57" s="40"/>
      <c r="L57" s="45"/>
      <c r="M57" s="50"/>
      <c r="N57" s="91"/>
      <c r="O57" s="9"/>
      <c r="P57" s="9"/>
      <c r="Q57" s="9"/>
      <c r="R57" s="9"/>
    </row>
    <row r="58" spans="1:18" ht="13.5" thickBot="1" x14ac:dyDescent="0.25">
      <c r="A58" s="48" t="s">
        <v>40</v>
      </c>
      <c r="B58" s="92">
        <f>SUM(B54:B56)</f>
        <v>2037989244.1920002</v>
      </c>
      <c r="C58" s="40"/>
      <c r="D58" s="92">
        <f>SUM(D54:D56)</f>
        <v>1729798000</v>
      </c>
      <c r="E58" s="40"/>
      <c r="F58" s="92">
        <f>SUM(F54:F56)</f>
        <v>308191244.19200009</v>
      </c>
      <c r="G58" s="50"/>
      <c r="H58" s="64">
        <f>IF(D58=0,"n/a",IF(AND(F58/D58&lt;1,F58/D58&gt;-1),F58/D58,"n/a"))</f>
        <v>0.17816603105796172</v>
      </c>
      <c r="I58" s="50"/>
      <c r="J58" s="92">
        <f>SUM(J54:J56)</f>
        <v>1907912087.7520001</v>
      </c>
      <c r="K58" s="40"/>
      <c r="L58" s="92">
        <f>SUM(L54:L56)</f>
        <v>130077156.44000006</v>
      </c>
      <c r="M58" s="50"/>
      <c r="N58" s="64">
        <f>IF(J58=0,"n/a",IF(AND(L58/J58&lt;1,L58/J58&gt;-1),L58/J58,"n/a"))</f>
        <v>6.8177751624428171E-2</v>
      </c>
      <c r="O58" s="86"/>
      <c r="P58" s="31"/>
      <c r="Q58" s="31"/>
      <c r="R58" s="31"/>
    </row>
    <row r="59" spans="1:18" ht="12.75" customHeight="1" thickTop="1" x14ac:dyDescent="0.2">
      <c r="A59" s="11"/>
      <c r="B59" s="93"/>
      <c r="C59" s="94"/>
      <c r="D59" s="93"/>
      <c r="E59" s="94"/>
      <c r="F59" s="93"/>
      <c r="G59" s="95"/>
      <c r="H59" s="93"/>
      <c r="I59" s="94"/>
      <c r="J59" s="93"/>
      <c r="K59" s="94"/>
      <c r="L59" s="93"/>
      <c r="M59" s="94"/>
      <c r="N59" s="93"/>
      <c r="O59" s="81"/>
      <c r="P59" s="9"/>
      <c r="Q59" s="9"/>
      <c r="R59" s="9"/>
    </row>
    <row r="60" spans="1:18" x14ac:dyDescent="0.2">
      <c r="A60" s="96" t="s">
        <v>41</v>
      </c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</row>
    <row r="61" spans="1:18" x14ac:dyDescent="0.2">
      <c r="A61" s="96" t="s">
        <v>42</v>
      </c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</row>
  </sheetData>
  <mergeCells count="2">
    <mergeCell ref="A60:R60"/>
    <mergeCell ref="A61:R61"/>
  </mergeCells>
  <printOptions horizontalCentered="1"/>
  <pageMargins left="0.25" right="0.25" top="0.25" bottom="0.39" header="0" footer="0"/>
  <pageSetup scale="80" orientation="landscape" r:id="rId1"/>
  <headerFooter alignWithMargins="0">
    <oddFooter>&amp;C4a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1"/>
  <sheetViews>
    <sheetView zoomScaleNormal="100" workbookViewId="0">
      <pane xSplit="1" ySplit="10" topLeftCell="B24" activePane="bottomRight" state="frozen"/>
      <selection activeCell="R68" sqref="R68"/>
      <selection pane="topRight" activeCell="R68" sqref="R68"/>
      <selection pane="bottomLeft" activeCell="R68" sqref="R68"/>
      <selection pane="bottomRight" activeCell="D35" sqref="D35"/>
    </sheetView>
  </sheetViews>
  <sheetFormatPr defaultRowHeight="12.75" x14ac:dyDescent="0.2"/>
  <cols>
    <col min="1" max="1" width="41.85546875" style="2" customWidth="1"/>
    <col min="2" max="2" width="17" style="2" bestFit="1" customWidth="1"/>
    <col min="3" max="3" width="0.85546875" style="2" customWidth="1"/>
    <col min="4" max="4" width="17" style="2" bestFit="1" customWidth="1"/>
    <col min="5" max="5" width="0.7109375" style="2" customWidth="1"/>
    <col min="6" max="6" width="16.140625" style="2" customWidth="1"/>
    <col min="7" max="7" width="0.7109375" style="2" customWidth="1"/>
    <col min="8" max="8" width="8.140625" style="2" bestFit="1" customWidth="1"/>
    <col min="9" max="9" width="0.7109375" style="2" customWidth="1"/>
    <col min="10" max="10" width="17" style="2" bestFit="1" customWidth="1"/>
    <col min="11" max="11" width="0.7109375" style="2" customWidth="1"/>
    <col min="12" max="12" width="16.28515625" style="2" bestFit="1" customWidth="1"/>
    <col min="13" max="13" width="0.7109375" style="2" customWidth="1"/>
    <col min="14" max="14" width="7.7109375" style="2" customWidth="1"/>
    <col min="15" max="15" width="0.7109375" style="2" customWidth="1"/>
    <col min="16" max="16" width="7.7109375" style="2" customWidth="1"/>
    <col min="17" max="17" width="9.28515625" style="2" customWidth="1"/>
    <col min="18" max="18" width="7.42578125" style="2" customWidth="1"/>
    <col min="19" max="19" width="9.140625" style="2"/>
    <col min="20" max="20" width="16.42578125" style="2" bestFit="1" customWidth="1"/>
    <col min="21" max="16384" width="9.140625" style="2"/>
  </cols>
  <sheetData>
    <row r="1" spans="1:18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5" x14ac:dyDescent="0.25">
      <c r="A3" s="1" t="s">
        <v>45</v>
      </c>
      <c r="B3" s="1"/>
      <c r="C3" s="1"/>
      <c r="D3" s="1"/>
      <c r="E3" s="1"/>
      <c r="F3" s="1"/>
      <c r="G3" s="3"/>
      <c r="H3" s="1"/>
      <c r="I3" s="1"/>
      <c r="J3" s="1"/>
      <c r="K3" s="1"/>
      <c r="L3" s="1"/>
      <c r="M3" s="1"/>
      <c r="N3" s="1"/>
      <c r="O3" s="1"/>
      <c r="P3" s="4"/>
      <c r="Q3" s="1"/>
      <c r="R3" s="1"/>
    </row>
    <row r="4" spans="1:18" x14ac:dyDescent="0.2">
      <c r="A4" s="5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 x14ac:dyDescent="0.2">
      <c r="A5" s="7" t="s">
        <v>3</v>
      </c>
      <c r="B5" s="8"/>
      <c r="C5" s="8"/>
      <c r="D5" s="8"/>
      <c r="E5" s="8"/>
      <c r="F5" s="9"/>
      <c r="G5" s="9"/>
      <c r="H5" s="9"/>
      <c r="I5" s="9"/>
      <c r="J5" s="9"/>
      <c r="K5" s="8"/>
      <c r="L5" s="8"/>
      <c r="M5" s="8"/>
      <c r="N5" s="8"/>
      <c r="O5" s="8"/>
      <c r="P5" s="8"/>
      <c r="Q5" s="8"/>
      <c r="R5" s="8"/>
    </row>
    <row r="6" spans="1:18" x14ac:dyDescent="0.2">
      <c r="A6" s="10" t="s">
        <v>3</v>
      </c>
      <c r="B6" s="11"/>
      <c r="C6" s="11"/>
      <c r="D6" s="11"/>
      <c r="E6" s="11"/>
      <c r="F6" s="12" t="s">
        <v>4</v>
      </c>
      <c r="G6" s="12"/>
      <c r="H6" s="12"/>
      <c r="I6" s="11"/>
      <c r="J6" s="11"/>
      <c r="K6" s="9"/>
      <c r="L6" s="12" t="s">
        <v>44</v>
      </c>
      <c r="M6" s="12"/>
      <c r="N6" s="12"/>
      <c r="O6" s="13"/>
      <c r="P6" s="14" t="s">
        <v>5</v>
      </c>
      <c r="Q6" s="15"/>
      <c r="R6" s="15"/>
    </row>
    <row r="7" spans="1:18" x14ac:dyDescent="0.2">
      <c r="A7" s="16"/>
      <c r="B7" s="17" t="s">
        <v>6</v>
      </c>
      <c r="C7" s="11"/>
      <c r="D7" s="18"/>
      <c r="E7" s="16"/>
      <c r="F7" s="9"/>
      <c r="G7" s="9"/>
      <c r="H7" s="9"/>
      <c r="I7" s="11"/>
      <c r="J7" s="17" t="s">
        <v>6</v>
      </c>
      <c r="K7" s="9"/>
      <c r="L7" s="9"/>
      <c r="M7" s="9"/>
      <c r="N7" s="9"/>
      <c r="O7" s="9"/>
      <c r="P7" s="9"/>
      <c r="Q7" s="19"/>
      <c r="R7" s="9"/>
    </row>
    <row r="8" spans="1:18" ht="13.15" customHeight="1" x14ac:dyDescent="0.2">
      <c r="A8" s="16"/>
      <c r="B8" s="16"/>
      <c r="C8" s="11"/>
      <c r="D8" s="16"/>
      <c r="E8" s="16"/>
      <c r="F8" s="20"/>
      <c r="G8" s="21"/>
      <c r="H8" s="9"/>
      <c r="I8" s="11"/>
      <c r="J8" s="16"/>
      <c r="K8" s="22"/>
      <c r="L8" s="21"/>
      <c r="M8" s="13"/>
      <c r="N8" s="22"/>
      <c r="O8" s="13"/>
      <c r="P8" s="21"/>
      <c r="Q8" s="23"/>
      <c r="R8" s="22"/>
    </row>
    <row r="9" spans="1:18" ht="13.5" customHeight="1" x14ac:dyDescent="0.2">
      <c r="A9" s="24" t="s">
        <v>7</v>
      </c>
      <c r="B9" s="25">
        <v>2015</v>
      </c>
      <c r="C9" s="11"/>
      <c r="D9" s="26" t="s">
        <v>8</v>
      </c>
      <c r="E9" s="11"/>
      <c r="F9" s="26" t="s">
        <v>9</v>
      </c>
      <c r="G9" s="11"/>
      <c r="H9" s="27" t="s">
        <v>10</v>
      </c>
      <c r="I9" s="11"/>
      <c r="J9" s="25">
        <v>2014</v>
      </c>
      <c r="K9" s="9"/>
      <c r="L9" s="26" t="s">
        <v>9</v>
      </c>
      <c r="M9" s="11"/>
      <c r="N9" s="27" t="s">
        <v>10</v>
      </c>
      <c r="O9" s="20"/>
      <c r="P9" s="25">
        <v>2015</v>
      </c>
      <c r="Q9" s="26" t="s">
        <v>11</v>
      </c>
      <c r="R9" s="25">
        <v>2014</v>
      </c>
    </row>
    <row r="10" spans="1:18" ht="6.6" customHeight="1" x14ac:dyDescent="0.2">
      <c r="A10" s="28"/>
      <c r="B10" s="29"/>
      <c r="C10" s="28"/>
      <c r="D10" s="29"/>
      <c r="E10" s="28"/>
      <c r="F10" s="29"/>
      <c r="G10" s="28"/>
      <c r="H10" s="30"/>
      <c r="I10" s="28"/>
      <c r="J10" s="29"/>
      <c r="K10" s="31"/>
      <c r="L10" s="29"/>
      <c r="M10" s="28"/>
      <c r="N10" s="30"/>
      <c r="O10" s="29"/>
      <c r="P10" s="29"/>
      <c r="Q10" s="29"/>
      <c r="R10" s="29"/>
    </row>
    <row r="11" spans="1:18" x14ac:dyDescent="0.2">
      <c r="A11" s="32" t="s">
        <v>12</v>
      </c>
      <c r="B11" s="33">
        <v>75811833.780000001</v>
      </c>
      <c r="C11" s="33"/>
      <c r="D11" s="33">
        <v>72970000</v>
      </c>
      <c r="E11" s="33"/>
      <c r="F11" s="33">
        <f>B11-D11</f>
        <v>2841833.7800000012</v>
      </c>
      <c r="G11" s="34"/>
      <c r="H11" s="35">
        <f>IF(D11=0,"n/a",IF(AND(F11/D11&lt;1,F11/D11&gt;-1),F11/D11,"n/a"))</f>
        <v>3.8945234754008511E-2</v>
      </c>
      <c r="I11" s="36"/>
      <c r="J11" s="33">
        <v>68250712.530000001</v>
      </c>
      <c r="K11" s="33"/>
      <c r="L11" s="33">
        <f>B11-J11</f>
        <v>7561121.25</v>
      </c>
      <c r="M11" s="36"/>
      <c r="N11" s="35">
        <f>IF(J11=0,"n/a",IF(AND(L11/J11&lt;1,L11/J11&gt;-1),L11/J11,"n/a"))</f>
        <v>0.11078450275045063</v>
      </c>
      <c r="O11" s="37"/>
      <c r="P11" s="38">
        <f>IF(B48=0,"n/a",B11/B48)</f>
        <v>0.10832854840341706</v>
      </c>
      <c r="Q11" s="39">
        <f>IF(D48=0,"n/a",D11/D48)</f>
        <v>0.10854980319118868</v>
      </c>
      <c r="R11" s="39">
        <f>IF(J48=0,"n/a",J11/J48)</f>
        <v>9.857491449801524E-2</v>
      </c>
    </row>
    <row r="12" spans="1:18" x14ac:dyDescent="0.2">
      <c r="A12" s="32" t="s">
        <v>13</v>
      </c>
      <c r="B12" s="40">
        <v>71522280.840000004</v>
      </c>
      <c r="C12" s="40"/>
      <c r="D12" s="40">
        <v>73722000</v>
      </c>
      <c r="E12" s="40"/>
      <c r="F12" s="40">
        <f>B12-D12</f>
        <v>-2199719.1599999964</v>
      </c>
      <c r="G12" s="40"/>
      <c r="H12" s="35">
        <f>IF(D12=0,"n/a",IF(AND(F12/D12&lt;1,F12/D12&gt;-1),F12/D12,"n/a"))</f>
        <v>-2.9838028810938343E-2</v>
      </c>
      <c r="I12" s="40"/>
      <c r="J12" s="40">
        <v>69889192.430000007</v>
      </c>
      <c r="K12" s="40"/>
      <c r="L12" s="40">
        <f>B12-J12</f>
        <v>1633088.4099999964</v>
      </c>
      <c r="M12" s="40"/>
      <c r="N12" s="35">
        <f>IF(J12=0,"n/a",IF(AND(L12/J12&lt;1,L12/J12&gt;-1),L12/J12,"n/a"))</f>
        <v>2.3366823298690623E-2</v>
      </c>
      <c r="O12" s="37"/>
      <c r="P12" s="41">
        <f>IF(B49=0,"n/a",B12/B49)</f>
        <v>9.3255462342200474E-2</v>
      </c>
      <c r="Q12" s="42">
        <f>IF(D49=0,"n/a",D12/D49)</f>
        <v>9.3114253849447479E-2</v>
      </c>
      <c r="R12" s="42">
        <f>IF(J49=0,"n/a",J12/J49)</f>
        <v>9.0526769962817846E-2</v>
      </c>
    </row>
    <row r="13" spans="1:18" x14ac:dyDescent="0.2">
      <c r="A13" s="32" t="s">
        <v>14</v>
      </c>
      <c r="B13" s="40">
        <v>9440317.5500000007</v>
      </c>
      <c r="C13" s="40"/>
      <c r="D13" s="40">
        <v>9097000</v>
      </c>
      <c r="E13" s="40"/>
      <c r="F13" s="40">
        <f>B13-D13</f>
        <v>343317.55000000075</v>
      </c>
      <c r="G13" s="40"/>
      <c r="H13" s="35">
        <f>IF(D13=0,"n/a",IF(AND(F13/D13&lt;1,F13/D13&gt;-1),F13/D13,"n/a"))</f>
        <v>3.7739644937891698E-2</v>
      </c>
      <c r="I13" s="40"/>
      <c r="J13" s="40">
        <v>8848135.0600000005</v>
      </c>
      <c r="K13" s="40"/>
      <c r="L13" s="40">
        <f>B13-J13</f>
        <v>592182.49000000022</v>
      </c>
      <c r="M13" s="40"/>
      <c r="N13" s="35">
        <f>IF(J13=0,"n/a",IF(AND(L13/J13&lt;1,L13/J13&gt;-1),L13/J13,"n/a"))</f>
        <v>6.6927379157795105E-2</v>
      </c>
      <c r="O13" s="37"/>
      <c r="P13" s="41">
        <f>IF(B50=0,"n/a",B13/B50)</f>
        <v>8.7827515366814504E-2</v>
      </c>
      <c r="Q13" s="42">
        <f>IF(D50=0,"n/a",D13/D50)</f>
        <v>8.8587872118727415E-2</v>
      </c>
      <c r="R13" s="42">
        <f>IF(J50=0,"n/a",J13/J50)</f>
        <v>8.3675989109505633E-2</v>
      </c>
    </row>
    <row r="14" spans="1:18" x14ac:dyDescent="0.2">
      <c r="A14" s="32" t="s">
        <v>15</v>
      </c>
      <c r="B14" s="40">
        <v>1784419.57</v>
      </c>
      <c r="C14" s="40"/>
      <c r="D14" s="40">
        <v>1446000</v>
      </c>
      <c r="E14" s="40"/>
      <c r="F14" s="40">
        <f>B14-D14</f>
        <v>338419.57000000007</v>
      </c>
      <c r="G14" s="40"/>
      <c r="H14" s="35">
        <f>IF(D14=0,"n/a",IF(AND(F14/D14&lt;1,F14/D14&gt;-1),F14/D14,"n/a"))</f>
        <v>0.2340384301521439</v>
      </c>
      <c r="I14" s="40"/>
      <c r="J14" s="40">
        <v>1278597.49</v>
      </c>
      <c r="K14" s="40"/>
      <c r="L14" s="40">
        <f>B14-J14</f>
        <v>505822.08000000007</v>
      </c>
      <c r="M14" s="40"/>
      <c r="N14" s="35">
        <f>IF(J14=0,"n/a",IF(AND(L14/J14&lt;1,L14/J14&gt;-1),L14/J14,"n/a"))</f>
        <v>0.39560697088494995</v>
      </c>
      <c r="O14" s="37"/>
      <c r="P14" s="41">
        <f>IF(B51=0,"n/a",B14/B51)</f>
        <v>0.22563495248063115</v>
      </c>
      <c r="Q14" s="42">
        <f>IF(D51=0,"n/a",D14/D51)</f>
        <v>0.19522073714054272</v>
      </c>
      <c r="R14" s="42">
        <f>IF(J51=0,"n/a",J14/J51)</f>
        <v>0.18792475071142034</v>
      </c>
    </row>
    <row r="15" spans="1:18" x14ac:dyDescent="0.2">
      <c r="A15" s="32" t="s">
        <v>16</v>
      </c>
      <c r="B15" s="40">
        <v>14023.75</v>
      </c>
      <c r="C15" s="43"/>
      <c r="D15" s="40">
        <v>22000</v>
      </c>
      <c r="E15" s="43"/>
      <c r="F15" s="40">
        <f>B15-D15</f>
        <v>-7976.25</v>
      </c>
      <c r="G15" s="43"/>
      <c r="H15" s="35">
        <f>IF(D15=0,"n/a",IF(AND(F15/D15&lt;1,F15/D15&gt;-1),F15/D15,"n/a"))</f>
        <v>-0.36255681818181817</v>
      </c>
      <c r="I15" s="43"/>
      <c r="J15" s="40">
        <v>14073.67</v>
      </c>
      <c r="K15" s="40"/>
      <c r="L15" s="40">
        <f>B15-J15</f>
        <v>-49.920000000000073</v>
      </c>
      <c r="M15" s="43"/>
      <c r="N15" s="35">
        <f>IF(J15=0,"n/a",IF(AND(L15/J15&lt;1,L15/J15&gt;-1),L15/J15,"n/a"))</f>
        <v>-3.5470492060706319E-3</v>
      </c>
      <c r="O15" s="44"/>
      <c r="P15" s="41">
        <f>IF(B52=0,"n/a",B15/B52)</f>
        <v>5.1763435700575816E-2</v>
      </c>
      <c r="Q15" s="42">
        <f>IF(D52=0,"n/a",D15/D52)</f>
        <v>6.7278287461773695E-2</v>
      </c>
      <c r="R15" s="42">
        <f>IF(J52=0,"n/a",J15/J52)</f>
        <v>4.9267205769096128E-2</v>
      </c>
    </row>
    <row r="16" spans="1:18" ht="8.4499999999999993" customHeight="1" x14ac:dyDescent="0.2">
      <c r="A16" s="28"/>
      <c r="B16" s="45"/>
      <c r="C16" s="40"/>
      <c r="D16" s="45"/>
      <c r="E16" s="40"/>
      <c r="F16" s="45"/>
      <c r="G16" s="40"/>
      <c r="H16" s="46" t="s">
        <v>3</v>
      </c>
      <c r="I16" s="40"/>
      <c r="J16" s="45"/>
      <c r="K16" s="40"/>
      <c r="L16" s="45"/>
      <c r="M16" s="40"/>
      <c r="N16" s="46" t="s">
        <v>3</v>
      </c>
      <c r="O16" s="37"/>
      <c r="P16" s="47"/>
      <c r="Q16" s="47" t="s">
        <v>17</v>
      </c>
      <c r="R16" s="47" t="s">
        <v>17</v>
      </c>
    </row>
    <row r="17" spans="1:18" x14ac:dyDescent="0.2">
      <c r="A17" s="48" t="s">
        <v>18</v>
      </c>
      <c r="B17" s="49">
        <f>SUM(B11:B16)</f>
        <v>158572875.49000001</v>
      </c>
      <c r="C17" s="40"/>
      <c r="D17" s="49">
        <f>SUM(D11:D16)</f>
        <v>157257000</v>
      </c>
      <c r="E17" s="40"/>
      <c r="F17" s="49">
        <f>SUM(F11:F16)</f>
        <v>1315875.4900000056</v>
      </c>
      <c r="G17" s="50"/>
      <c r="H17" s="51">
        <f>IF(D17=0,"n/a",IF(AND(F17/D17&lt;1,F17/D17&gt;-1),F17/D17,"n/a"))</f>
        <v>8.367675143236903E-3</v>
      </c>
      <c r="I17" s="50"/>
      <c r="J17" s="49">
        <f>SUM(J11:J16)</f>
        <v>148280711.18000001</v>
      </c>
      <c r="K17" s="40"/>
      <c r="L17" s="49">
        <f>SUM(L11:L16)</f>
        <v>10292164.309999997</v>
      </c>
      <c r="M17" s="50"/>
      <c r="N17" s="51">
        <f>IF(J17=0,"n/a",IF(AND(L17/J17&lt;1,L17/J17&gt;-1),L17/J17,"n/a"))</f>
        <v>6.9410000991337276E-2</v>
      </c>
      <c r="O17" s="37"/>
      <c r="P17" s="52">
        <f>IF(B54=0,"n/a",B17/B54)</f>
        <v>0.10020726653222804</v>
      </c>
      <c r="Q17" s="52">
        <f>IF(D54=0,"n/a",D17/D54)</f>
        <v>9.9884653445851276E-2</v>
      </c>
      <c r="R17" s="52">
        <f>IF(J54=0,"n/a",J17/J54)</f>
        <v>9.4013121655044149E-2</v>
      </c>
    </row>
    <row r="18" spans="1:18" x14ac:dyDescent="0.2">
      <c r="A18" s="32" t="s">
        <v>19</v>
      </c>
      <c r="B18" s="40">
        <v>991209.73</v>
      </c>
      <c r="C18" s="40"/>
      <c r="D18" s="40">
        <v>416000</v>
      </c>
      <c r="E18" s="40"/>
      <c r="F18" s="40">
        <f>B18-D18</f>
        <v>575209.73</v>
      </c>
      <c r="G18" s="40"/>
      <c r="H18" s="35" t="str">
        <f>IF(D18=0,"n/a",IF(AND(F18/D18&lt;1,F18/D18&gt;-1),F18/D18,"n/a"))</f>
        <v>n/a</v>
      </c>
      <c r="I18" s="40"/>
      <c r="J18" s="40">
        <v>1092061.93</v>
      </c>
      <c r="K18" s="40"/>
      <c r="L18" s="40">
        <f>B18-J18</f>
        <v>-100852.19999999995</v>
      </c>
      <c r="M18" s="40"/>
      <c r="N18" s="35">
        <f>IF(J18=0,"n/a",IF(AND(L18/J18&lt;1,L18/J18&gt;-1),L18/J18,"n/a"))</f>
        <v>-9.2350257095767413E-2</v>
      </c>
      <c r="O18" s="44"/>
      <c r="P18" s="42">
        <f>IF(B55=0,"n/a",B18/B55)</f>
        <v>5.3378174659230795E-3</v>
      </c>
      <c r="Q18" s="42">
        <f>IF(D55=0,"n/a",D18/D55)</f>
        <v>2.3669985775248933E-3</v>
      </c>
      <c r="R18" s="42">
        <f>IF(J55=0,"n/a",J18/J55)</f>
        <v>5.7697541602062773E-3</v>
      </c>
    </row>
    <row r="19" spans="1:18" ht="12.75" customHeight="1" x14ac:dyDescent="0.2">
      <c r="A19" s="32" t="s">
        <v>20</v>
      </c>
      <c r="B19" s="40">
        <v>6635470.4000000004</v>
      </c>
      <c r="C19" s="43"/>
      <c r="D19" s="40">
        <v>1685000</v>
      </c>
      <c r="E19" s="43"/>
      <c r="F19" s="40">
        <f>B19-D19</f>
        <v>4950470.4000000004</v>
      </c>
      <c r="G19" s="43"/>
      <c r="H19" s="35" t="str">
        <f>IF(D19=0,"n/a",IF(AND(F19/D19&lt;1,F19/D19&gt;-1),F19/D19,"n/a"))</f>
        <v>n/a</v>
      </c>
      <c r="I19" s="43"/>
      <c r="J19" s="40">
        <v>4348497.1399999997</v>
      </c>
      <c r="K19" s="40"/>
      <c r="L19" s="40">
        <f>B19-J19</f>
        <v>2286973.2600000007</v>
      </c>
      <c r="M19" s="43"/>
      <c r="N19" s="35">
        <f>IF(J19=0,"n/a",IF(AND(L19/J19&lt;1,L19/J19&gt;-1),L19/J19,"n/a"))</f>
        <v>0.52592267773688839</v>
      </c>
      <c r="O19" s="37"/>
      <c r="P19" s="52">
        <f>IF(B56=0,"n/a",B19/B56)</f>
        <v>2.7341793098901463E-2</v>
      </c>
      <c r="Q19" s="52" t="str">
        <f>IF(D56=0,"n/a",D19/D56)</f>
        <v>n/a</v>
      </c>
      <c r="R19" s="52">
        <f>IF(J56=0,"n/a",J19/J56)</f>
        <v>3.1939486000528837E-2</v>
      </c>
    </row>
    <row r="20" spans="1:18" ht="6" customHeight="1" x14ac:dyDescent="0.2">
      <c r="A20" s="31"/>
      <c r="B20" s="53"/>
      <c r="C20" s="54"/>
      <c r="D20" s="53"/>
      <c r="E20" s="54"/>
      <c r="F20" s="53"/>
      <c r="G20" s="54"/>
      <c r="H20" s="53" t="s">
        <v>3</v>
      </c>
      <c r="I20" s="54"/>
      <c r="J20" s="53"/>
      <c r="K20" s="54"/>
      <c r="L20" s="53"/>
      <c r="M20" s="54"/>
      <c r="N20" s="53" t="s">
        <v>3</v>
      </c>
      <c r="O20" s="55"/>
      <c r="P20" s="55"/>
      <c r="Q20" s="55"/>
      <c r="R20" s="55"/>
    </row>
    <row r="21" spans="1:18" x14ac:dyDescent="0.2">
      <c r="A21" s="56" t="s">
        <v>21</v>
      </c>
      <c r="B21" s="40">
        <f>SUM(B17:B19)</f>
        <v>166199555.62</v>
      </c>
      <c r="C21" s="40"/>
      <c r="D21" s="40">
        <f>SUM(D17:D19)</f>
        <v>159358000</v>
      </c>
      <c r="E21" s="40"/>
      <c r="F21" s="40">
        <f>SUM(F17:F19)</f>
        <v>6841555.6200000057</v>
      </c>
      <c r="G21" s="40"/>
      <c r="H21" s="57">
        <f>IF(D21=0,"n/a",IF(AND(F21/D21&lt;1,F21/D21&gt;-1),F21/D21,"n/a"))</f>
        <v>4.2931987223735271E-2</v>
      </c>
      <c r="I21" s="40"/>
      <c r="J21" s="40">
        <f>SUM(J17:J19)</f>
        <v>153721270.25</v>
      </c>
      <c r="K21" s="40"/>
      <c r="L21" s="40">
        <f>SUM(L17:L19)</f>
        <v>12478285.369999997</v>
      </c>
      <c r="M21" s="40"/>
      <c r="N21" s="57">
        <f>IF(J21=0,"n/a",IF(AND(L21/J21&lt;1,L21/J21&gt;-1),L21/J21,"n/a"))</f>
        <v>8.1174747968881023E-2</v>
      </c>
      <c r="O21" s="37"/>
      <c r="P21" s="36"/>
      <c r="Q21" s="58"/>
      <c r="R21" s="58"/>
    </row>
    <row r="22" spans="1:18" ht="6.6" customHeight="1" x14ac:dyDescent="0.2">
      <c r="A22" s="59"/>
      <c r="B22" s="43"/>
      <c r="C22" s="43"/>
      <c r="D22" s="43"/>
      <c r="E22" s="43"/>
      <c r="F22" s="43"/>
      <c r="G22" s="43"/>
      <c r="H22" s="60" t="s">
        <v>3</v>
      </c>
      <c r="I22" s="43"/>
      <c r="J22" s="43"/>
      <c r="K22" s="43"/>
      <c r="L22" s="43"/>
      <c r="M22" s="43"/>
      <c r="N22" s="60" t="s">
        <v>3</v>
      </c>
      <c r="O22" s="44"/>
      <c r="P22" s="60"/>
      <c r="Q22" s="60"/>
      <c r="R22" s="60"/>
    </row>
    <row r="23" spans="1:18" x14ac:dyDescent="0.2">
      <c r="A23" s="32" t="s">
        <v>22</v>
      </c>
      <c r="B23" s="40">
        <v>-1440118.11</v>
      </c>
      <c r="C23" s="40"/>
      <c r="D23" s="40">
        <v>0</v>
      </c>
      <c r="E23" s="40"/>
      <c r="F23" s="40">
        <f>B23-D23</f>
        <v>-1440118.11</v>
      </c>
      <c r="G23" s="40"/>
      <c r="H23" s="35" t="str">
        <f>IF(D23=0,"n/a",IF(AND(F23/D23&lt;1,F23/D23&gt;-1),F23/D23,"n/a"))</f>
        <v>n/a</v>
      </c>
      <c r="I23" s="40"/>
      <c r="J23" s="40">
        <v>194793.85</v>
      </c>
      <c r="K23" s="40"/>
      <c r="L23" s="40">
        <f>B23-J23</f>
        <v>-1634911.9600000002</v>
      </c>
      <c r="M23" s="40"/>
      <c r="N23" s="35" t="str">
        <f>IF(J23=0,"n/a",IF(AND(L23/J23&lt;1,L23/J23&gt;-1),L23/J23,"n/a"))</f>
        <v>n/a</v>
      </c>
      <c r="O23" s="44"/>
      <c r="P23" s="60"/>
      <c r="Q23" s="60"/>
      <c r="R23" s="60"/>
    </row>
    <row r="24" spans="1:18" x14ac:dyDescent="0.2">
      <c r="A24" s="32" t="s">
        <v>23</v>
      </c>
      <c r="B24" s="40">
        <v>1781157.19</v>
      </c>
      <c r="C24" s="40"/>
      <c r="D24" s="40">
        <v>1748000</v>
      </c>
      <c r="E24" s="40"/>
      <c r="F24" s="40">
        <f>B24-D24</f>
        <v>33157.189999999944</v>
      </c>
      <c r="G24" s="40"/>
      <c r="H24" s="35">
        <f>IF(D24=0,"n/a",IF(AND(F24/D24&lt;1,F24/D24&gt;-1),F24/D24,"n/a"))</f>
        <v>1.8968644164759692E-2</v>
      </c>
      <c r="I24" s="40"/>
      <c r="J24" s="40">
        <v>1694644.02</v>
      </c>
      <c r="K24" s="40"/>
      <c r="L24" s="40">
        <f>B24-J24</f>
        <v>86513.169999999925</v>
      </c>
      <c r="M24" s="40"/>
      <c r="N24" s="35">
        <f>IF(J24=0,"n/a",IF(AND(L24/J24&lt;1,L24/J24&gt;-1),L24/J24,"n/a"))</f>
        <v>5.1050939890018861E-2</v>
      </c>
      <c r="O24" s="44"/>
      <c r="P24" s="60"/>
      <c r="Q24" s="60"/>
      <c r="R24" s="60"/>
    </row>
    <row r="25" spans="1:18" x14ac:dyDescent="0.2">
      <c r="A25" s="32" t="s">
        <v>24</v>
      </c>
      <c r="B25" s="40">
        <v>-2581667.23</v>
      </c>
      <c r="C25" s="40"/>
      <c r="D25" s="40">
        <v>-2568000</v>
      </c>
      <c r="E25" s="40"/>
      <c r="F25" s="40">
        <f>B25-D25</f>
        <v>-13667.229999999981</v>
      </c>
      <c r="G25" s="40"/>
      <c r="H25" s="35">
        <f>IF(D25=0,"n/a",IF(AND(F25/D25&lt;1,F25/D25&gt;-1),F25/D25,"n/a"))</f>
        <v>5.322130062305289E-3</v>
      </c>
      <c r="I25" s="40"/>
      <c r="J25" s="40">
        <v>443333.41</v>
      </c>
      <c r="K25" s="40"/>
      <c r="L25" s="40">
        <f>B25-J25</f>
        <v>-3025000.64</v>
      </c>
      <c r="M25" s="40"/>
      <c r="N25" s="35" t="str">
        <f>IF(J25=0,"n/a",IF(AND(L25/J25&lt;1,L25/J25&gt;-1),L25/J25,"n/a"))</f>
        <v>n/a</v>
      </c>
      <c r="O25" s="44"/>
      <c r="P25" s="60"/>
      <c r="Q25" s="60"/>
      <c r="R25" s="60"/>
    </row>
    <row r="26" spans="1:18" x14ac:dyDescent="0.2">
      <c r="A26" s="32" t="s">
        <v>25</v>
      </c>
      <c r="B26" s="49">
        <v>-15559.81</v>
      </c>
      <c r="C26" s="43"/>
      <c r="D26" s="49">
        <v>-252000</v>
      </c>
      <c r="E26" s="43"/>
      <c r="F26" s="49">
        <f>B26-D26</f>
        <v>236440.19</v>
      </c>
      <c r="G26" s="43"/>
      <c r="H26" s="51">
        <f>IF(D26=0,"n/a",IF(AND(F26/D26&lt;1,F26/D26&gt;-1),F26/D26,"n/a"))</f>
        <v>-0.93825472222222228</v>
      </c>
      <c r="I26" s="43"/>
      <c r="J26" s="49">
        <v>1744262.27</v>
      </c>
      <c r="K26" s="40"/>
      <c r="L26" s="49">
        <f>B26-J26</f>
        <v>-1759822.08</v>
      </c>
      <c r="M26" s="43"/>
      <c r="N26" s="51" t="str">
        <f>IF(J26=0,"n/a",IF(AND(L26/J26&lt;1,L26/J26&gt;-1),L26/J26,"n/a"))</f>
        <v>n/a</v>
      </c>
      <c r="O26" s="44"/>
      <c r="P26" s="60"/>
      <c r="Q26" s="60"/>
      <c r="R26" s="60"/>
    </row>
    <row r="27" spans="1:18" ht="12.75" customHeight="1" x14ac:dyDescent="0.2">
      <c r="A27" s="32" t="s">
        <v>26</v>
      </c>
      <c r="B27" s="49">
        <f>SUM(B23:B26)</f>
        <v>-2256187.9600000004</v>
      </c>
      <c r="C27" s="40"/>
      <c r="D27" s="49">
        <f>SUM(D23:D26)</f>
        <v>-1072000</v>
      </c>
      <c r="E27" s="40"/>
      <c r="F27" s="49">
        <f>SUM(F23:F26)</f>
        <v>-1184187.9600000002</v>
      </c>
      <c r="G27" s="40"/>
      <c r="H27" s="51" t="str">
        <f>IF(D27=0,"n/a",IF(AND(F27/D27&lt;1,F27/D27&gt;-1),F27/D27,"n/a"))</f>
        <v>n/a</v>
      </c>
      <c r="I27" s="40"/>
      <c r="J27" s="49">
        <f>SUM(J23:J26)</f>
        <v>4077033.5500000003</v>
      </c>
      <c r="K27" s="40"/>
      <c r="L27" s="49">
        <f>SUM(L23:L26)</f>
        <v>-6333221.5100000007</v>
      </c>
      <c r="M27" s="40"/>
      <c r="N27" s="51" t="str">
        <f>IF(J27=0,"n/a",IF(AND(L27/J27&lt;1,L27/J27&gt;-1),L27/J27,"n/a"))</f>
        <v>n/a</v>
      </c>
      <c r="O27" s="37"/>
      <c r="P27" s="58"/>
      <c r="Q27" s="58"/>
      <c r="R27" s="58"/>
    </row>
    <row r="28" spans="1:18" ht="6.6" customHeight="1" x14ac:dyDescent="0.2">
      <c r="A28" s="59"/>
      <c r="B28" s="61"/>
      <c r="C28" s="61"/>
      <c r="D28" s="61"/>
      <c r="E28" s="61"/>
      <c r="F28" s="61"/>
      <c r="G28" s="43"/>
      <c r="H28" s="60" t="s">
        <v>3</v>
      </c>
      <c r="I28" s="43"/>
      <c r="J28" s="61"/>
      <c r="K28" s="61"/>
      <c r="L28" s="61"/>
      <c r="M28" s="43"/>
      <c r="N28" s="60" t="s">
        <v>3</v>
      </c>
      <c r="O28" s="44"/>
      <c r="P28" s="60"/>
      <c r="Q28" s="60"/>
      <c r="R28" s="60"/>
    </row>
    <row r="29" spans="1:18" ht="13.5" thickBot="1" x14ac:dyDescent="0.25">
      <c r="A29" s="62" t="s">
        <v>27</v>
      </c>
      <c r="B29" s="63">
        <f>+B27+B21</f>
        <v>163943367.66</v>
      </c>
      <c r="C29" s="33"/>
      <c r="D29" s="63">
        <f>+D27+D21</f>
        <v>158286000</v>
      </c>
      <c r="E29" s="33"/>
      <c r="F29" s="63">
        <f>+F27+F21</f>
        <v>5657367.6600000057</v>
      </c>
      <c r="G29" s="40"/>
      <c r="H29" s="64">
        <f>IF(D29=0,"n/a",IF(AND(F29/D29&lt;1,F29/D29&gt;-1),F29/D29,"n/a"))</f>
        <v>3.5741427921610287E-2</v>
      </c>
      <c r="I29" s="40"/>
      <c r="J29" s="63">
        <f>+J27+J21</f>
        <v>157798303.80000001</v>
      </c>
      <c r="K29" s="33"/>
      <c r="L29" s="63">
        <f>+L27+L21</f>
        <v>6145063.8599999966</v>
      </c>
      <c r="M29" s="40"/>
      <c r="N29" s="64">
        <f>IF(J29=0,"n/a",IF(AND(L29/J29&lt;1,L29/J29&gt;-1),L29/J29,"n/a"))</f>
        <v>3.8942521636915063E-2</v>
      </c>
      <c r="O29" s="37"/>
      <c r="P29" s="58"/>
      <c r="Q29" s="58"/>
      <c r="R29" s="58"/>
    </row>
    <row r="30" spans="1:18" ht="4.1500000000000004" customHeight="1" thickTop="1" x14ac:dyDescent="0.2">
      <c r="A30" s="65"/>
      <c r="B30" s="61"/>
      <c r="C30" s="33"/>
      <c r="D30" s="61"/>
      <c r="E30" s="33"/>
      <c r="F30" s="61"/>
      <c r="G30" s="40"/>
      <c r="H30" s="43"/>
      <c r="I30" s="40"/>
      <c r="J30" s="61"/>
      <c r="K30" s="33"/>
      <c r="L30" s="61"/>
      <c r="M30" s="40"/>
      <c r="N30" s="66"/>
      <c r="O30" s="37"/>
      <c r="P30" s="58"/>
      <c r="Q30" s="58"/>
      <c r="R30" s="58"/>
    </row>
    <row r="31" spans="1:18" ht="12.75" customHeight="1" x14ac:dyDescent="0.2">
      <c r="A31" s="31"/>
      <c r="B31" s="67"/>
      <c r="C31" s="67"/>
      <c r="D31" s="67"/>
      <c r="E31" s="67"/>
      <c r="F31" s="67"/>
      <c r="G31" s="68"/>
      <c r="H31" s="68"/>
      <c r="I31" s="68"/>
      <c r="J31" s="67"/>
      <c r="K31" s="67"/>
      <c r="L31" s="67"/>
      <c r="M31" s="68"/>
      <c r="N31" s="40"/>
      <c r="O31" s="69"/>
      <c r="P31" s="55"/>
      <c r="Q31" s="55"/>
      <c r="R31" s="55"/>
    </row>
    <row r="32" spans="1:18" x14ac:dyDescent="0.2">
      <c r="A32" s="32" t="s">
        <v>28</v>
      </c>
      <c r="B32" s="33">
        <v>6480886.5800000001</v>
      </c>
      <c r="C32" s="33"/>
      <c r="D32" s="33">
        <v>5860829</v>
      </c>
      <c r="E32" s="33"/>
      <c r="F32" s="33"/>
      <c r="G32" s="40"/>
      <c r="H32" s="40"/>
      <c r="I32" s="40"/>
      <c r="J32" s="33">
        <v>5852056.8200000003</v>
      </c>
      <c r="K32" s="33"/>
      <c r="L32" s="33"/>
      <c r="M32" s="40"/>
      <c r="N32" s="40"/>
      <c r="O32" s="58"/>
      <c r="P32" s="36"/>
      <c r="Q32" s="58"/>
      <c r="R32" s="58"/>
    </row>
    <row r="33" spans="1:20" ht="15" x14ac:dyDescent="0.25">
      <c r="A33" s="32" t="s">
        <v>29</v>
      </c>
      <c r="B33" s="40">
        <v>-7097798.79</v>
      </c>
      <c r="C33" s="40"/>
      <c r="D33" s="40">
        <v>-6631363</v>
      </c>
      <c r="E33" s="40"/>
      <c r="F33" s="40"/>
      <c r="G33" s="40"/>
      <c r="H33" s="40"/>
      <c r="I33" s="40"/>
      <c r="J33" s="40">
        <v>-11100515.289999999</v>
      </c>
      <c r="K33" s="33"/>
      <c r="L33" s="33"/>
      <c r="M33" s="40"/>
      <c r="N33" s="40"/>
      <c r="O33" s="37"/>
      <c r="P33" s="36"/>
      <c r="Q33" s="58"/>
      <c r="R33" s="58"/>
      <c r="T33" s="70"/>
    </row>
    <row r="34" spans="1:20" ht="15" x14ac:dyDescent="0.25">
      <c r="A34" s="32" t="s">
        <v>30</v>
      </c>
      <c r="B34" s="40">
        <v>8175603.0199999996</v>
      </c>
      <c r="C34" s="40"/>
      <c r="D34" s="40">
        <v>7160910</v>
      </c>
      <c r="E34" s="71"/>
      <c r="F34" s="40"/>
      <c r="G34" s="71"/>
      <c r="H34" s="71"/>
      <c r="I34" s="71"/>
      <c r="J34" s="40">
        <v>7845135.6600000001</v>
      </c>
      <c r="K34" s="72"/>
      <c r="L34" s="72"/>
      <c r="M34" s="71"/>
      <c r="N34" s="71"/>
      <c r="O34" s="31"/>
      <c r="P34" s="28"/>
      <c r="Q34" s="31"/>
      <c r="R34" s="31"/>
      <c r="T34" s="70"/>
    </row>
    <row r="35" spans="1:20" x14ac:dyDescent="0.2">
      <c r="A35" s="32" t="s">
        <v>31</v>
      </c>
      <c r="B35" s="40">
        <v>-4037658.35</v>
      </c>
      <c r="C35" s="40"/>
      <c r="D35" s="40">
        <v>-4160180</v>
      </c>
      <c r="E35" s="40"/>
      <c r="F35" s="40"/>
      <c r="G35" s="40"/>
      <c r="H35" s="40"/>
      <c r="I35" s="40"/>
      <c r="J35" s="40">
        <v>-4311685.53</v>
      </c>
      <c r="K35" s="33"/>
      <c r="L35" s="33"/>
      <c r="M35" s="40"/>
      <c r="N35" s="40"/>
      <c r="O35" s="58"/>
      <c r="P35" s="36"/>
      <c r="Q35" s="58"/>
      <c r="R35" s="58"/>
      <c r="T35" s="73"/>
    </row>
    <row r="36" spans="1:20" x14ac:dyDescent="0.2">
      <c r="A36" s="32" t="s">
        <v>32</v>
      </c>
      <c r="B36" s="40">
        <v>1220813.49</v>
      </c>
      <c r="C36" s="40"/>
      <c r="D36" s="40">
        <v>1159679</v>
      </c>
      <c r="E36" s="40"/>
      <c r="F36" s="40"/>
      <c r="G36" s="40"/>
      <c r="H36" s="40"/>
      <c r="I36" s="40"/>
      <c r="J36" s="40">
        <v>1215437.6599999999</v>
      </c>
      <c r="K36" s="33"/>
      <c r="L36" s="33"/>
      <c r="M36" s="40"/>
      <c r="N36" s="40"/>
      <c r="O36" s="58"/>
      <c r="P36" s="36"/>
      <c r="Q36" s="58"/>
      <c r="R36" s="58"/>
      <c r="T36" s="73"/>
    </row>
    <row r="37" spans="1:20" x14ac:dyDescent="0.2">
      <c r="A37" s="32" t="s">
        <v>33</v>
      </c>
      <c r="B37" s="40">
        <v>-464658.83</v>
      </c>
      <c r="C37" s="40"/>
      <c r="D37" s="40">
        <v>-429045</v>
      </c>
      <c r="E37" s="40"/>
      <c r="F37" s="40"/>
      <c r="G37" s="40"/>
      <c r="H37" s="40"/>
      <c r="I37" s="40"/>
      <c r="J37" s="40">
        <v>-446407.37</v>
      </c>
      <c r="K37" s="33"/>
      <c r="L37" s="33"/>
      <c r="M37" s="40"/>
      <c r="N37" s="40"/>
      <c r="O37" s="58"/>
      <c r="P37" s="36"/>
      <c r="Q37" s="58"/>
      <c r="R37" s="58"/>
    </row>
    <row r="38" spans="1:20" x14ac:dyDescent="0.2">
      <c r="A38" s="32" t="s">
        <v>34</v>
      </c>
      <c r="B38" s="40">
        <v>-13363.81</v>
      </c>
      <c r="C38" s="40"/>
      <c r="D38" s="40">
        <v>0</v>
      </c>
      <c r="E38" s="40"/>
      <c r="F38" s="40"/>
      <c r="G38" s="40"/>
      <c r="H38" s="40"/>
      <c r="I38" s="40"/>
      <c r="J38" s="40">
        <v>0</v>
      </c>
      <c r="K38" s="33"/>
      <c r="L38" s="33"/>
      <c r="M38" s="40"/>
      <c r="N38" s="40"/>
      <c r="O38" s="58"/>
      <c r="P38" s="36"/>
      <c r="Q38" s="58"/>
      <c r="R38" s="58"/>
    </row>
    <row r="39" spans="1:20" x14ac:dyDescent="0.2">
      <c r="A39" s="32" t="s">
        <v>35</v>
      </c>
      <c r="B39" s="40">
        <v>-269037.63</v>
      </c>
      <c r="C39" s="40"/>
      <c r="D39" s="40">
        <v>0</v>
      </c>
      <c r="E39" s="40"/>
      <c r="F39" s="40"/>
      <c r="G39" s="40"/>
      <c r="H39" s="40"/>
      <c r="I39" s="40"/>
      <c r="J39" s="40">
        <v>-1244608.6399999999</v>
      </c>
      <c r="K39" s="33"/>
      <c r="L39" s="33"/>
      <c r="M39" s="40"/>
      <c r="N39" s="40"/>
      <c r="O39" s="58"/>
      <c r="P39" s="36"/>
      <c r="Q39" s="58"/>
      <c r="R39" s="58"/>
    </row>
    <row r="40" spans="1:20" x14ac:dyDescent="0.2">
      <c r="A40" s="32" t="s">
        <v>36</v>
      </c>
      <c r="B40" s="40">
        <v>3978919.56</v>
      </c>
      <c r="C40" s="40"/>
      <c r="D40" s="40">
        <v>4065169</v>
      </c>
      <c r="E40" s="40"/>
      <c r="F40" s="40"/>
      <c r="G40" s="40"/>
      <c r="H40" s="40"/>
      <c r="I40" s="40"/>
      <c r="J40" s="40">
        <v>3650556.9380000001</v>
      </c>
      <c r="K40" s="33"/>
      <c r="L40" s="33"/>
      <c r="M40" s="40"/>
      <c r="N40" s="40"/>
      <c r="O40" s="58"/>
      <c r="P40" s="36"/>
      <c r="Q40" s="58"/>
      <c r="R40" s="58"/>
    </row>
    <row r="41" spans="1:20" x14ac:dyDescent="0.2">
      <c r="A41" s="32" t="s">
        <v>37</v>
      </c>
      <c r="B41" s="40">
        <v>1697296.38</v>
      </c>
      <c r="C41" s="40"/>
      <c r="D41" s="40">
        <v>0</v>
      </c>
      <c r="E41" s="40"/>
      <c r="F41" s="40"/>
      <c r="G41" s="40"/>
      <c r="H41" s="40"/>
      <c r="I41" s="40"/>
      <c r="J41" s="40">
        <v>0</v>
      </c>
      <c r="K41" s="33"/>
      <c r="L41" s="33"/>
      <c r="M41" s="40"/>
      <c r="N41" s="40"/>
      <c r="O41" s="58"/>
      <c r="P41" s="36"/>
      <c r="Q41" s="58"/>
      <c r="R41" s="58"/>
    </row>
    <row r="42" spans="1:20" x14ac:dyDescent="0.2">
      <c r="A42" s="32" t="s">
        <v>38</v>
      </c>
      <c r="B42" s="40">
        <v>12859686.050000001</v>
      </c>
      <c r="C42" s="40"/>
      <c r="D42" s="40">
        <v>0</v>
      </c>
      <c r="E42" s="40"/>
      <c r="F42" s="40"/>
      <c r="G42" s="40"/>
      <c r="H42" s="40"/>
      <c r="I42" s="40"/>
      <c r="J42" s="40">
        <v>0</v>
      </c>
      <c r="K42" s="33"/>
      <c r="L42" s="33"/>
      <c r="M42" s="40"/>
      <c r="N42" s="40"/>
      <c r="O42" s="58"/>
      <c r="P42" s="36"/>
      <c r="Q42" s="58"/>
      <c r="R42" s="58"/>
    </row>
    <row r="43" spans="1:20" x14ac:dyDescent="0.2">
      <c r="A43" s="74"/>
      <c r="B43" s="33"/>
      <c r="C43" s="75"/>
      <c r="D43" s="33"/>
      <c r="E43" s="76"/>
      <c r="F43" s="33"/>
      <c r="G43" s="77"/>
      <c r="H43" s="77"/>
      <c r="I43" s="77"/>
      <c r="J43" s="33"/>
      <c r="K43" s="76"/>
      <c r="L43" s="76"/>
      <c r="M43" s="77"/>
      <c r="N43" s="77"/>
      <c r="O43" s="9"/>
      <c r="P43" s="9"/>
      <c r="Q43" s="9"/>
      <c r="R43" s="9"/>
    </row>
    <row r="44" spans="1:20" ht="12.75" customHeight="1" x14ac:dyDescent="0.2">
      <c r="A44" s="16"/>
      <c r="B44" s="76"/>
      <c r="C44" s="76"/>
      <c r="D44" s="76"/>
      <c r="E44" s="76"/>
      <c r="F44" s="78" t="s">
        <v>4</v>
      </c>
      <c r="G44" s="12"/>
      <c r="H44" s="12"/>
      <c r="I44" s="11"/>
      <c r="J44" s="76"/>
      <c r="K44" s="76"/>
      <c r="L44" s="78" t="s">
        <v>44</v>
      </c>
      <c r="M44" s="12"/>
      <c r="N44" s="12"/>
      <c r="O44" s="11"/>
      <c r="P44" s="11"/>
      <c r="Q44" s="9"/>
      <c r="R44" s="9"/>
    </row>
    <row r="45" spans="1:20" x14ac:dyDescent="0.2">
      <c r="A45" s="11"/>
      <c r="B45" s="79" t="s">
        <v>6</v>
      </c>
      <c r="C45" s="76"/>
      <c r="D45" s="79"/>
      <c r="E45" s="80"/>
      <c r="F45" s="79"/>
      <c r="G45" s="9"/>
      <c r="H45" s="9"/>
      <c r="I45" s="11"/>
      <c r="J45" s="79" t="s">
        <v>6</v>
      </c>
      <c r="K45" s="76"/>
      <c r="L45" s="76"/>
      <c r="M45" s="9"/>
      <c r="N45" s="9"/>
      <c r="O45" s="81"/>
      <c r="P45" s="11"/>
      <c r="Q45" s="9"/>
      <c r="R45" s="9"/>
    </row>
    <row r="46" spans="1:20" x14ac:dyDescent="0.2">
      <c r="A46" s="24" t="s">
        <v>39</v>
      </c>
      <c r="B46" s="25">
        <v>2015</v>
      </c>
      <c r="C46" s="76"/>
      <c r="D46" s="82" t="s">
        <v>8</v>
      </c>
      <c r="E46" s="76"/>
      <c r="F46" s="82" t="s">
        <v>9</v>
      </c>
      <c r="G46" s="11"/>
      <c r="H46" s="27" t="s">
        <v>10</v>
      </c>
      <c r="I46" s="11"/>
      <c r="J46" s="25">
        <v>2014</v>
      </c>
      <c r="K46" s="77"/>
      <c r="L46" s="83" t="s">
        <v>9</v>
      </c>
      <c r="M46" s="11"/>
      <c r="N46" s="27" t="s">
        <v>10</v>
      </c>
      <c r="O46" s="17"/>
      <c r="P46" s="11"/>
      <c r="Q46" s="9"/>
      <c r="R46" s="9"/>
    </row>
    <row r="47" spans="1:20" ht="6" customHeight="1" x14ac:dyDescent="0.2">
      <c r="A47" s="28"/>
      <c r="B47" s="84"/>
      <c r="C47" s="72"/>
      <c r="D47" s="84"/>
      <c r="E47" s="72"/>
      <c r="F47" s="84"/>
      <c r="G47" s="71"/>
      <c r="H47" s="85"/>
      <c r="I47" s="71"/>
      <c r="J47" s="85"/>
      <c r="K47" s="71"/>
      <c r="L47" s="85"/>
      <c r="M47" s="71"/>
      <c r="N47" s="85"/>
      <c r="O47" s="29"/>
      <c r="P47" s="28"/>
      <c r="Q47" s="31"/>
      <c r="R47" s="31"/>
    </row>
    <row r="48" spans="1:20" ht="12.75" customHeight="1" x14ac:dyDescent="0.2">
      <c r="A48" s="32" t="s">
        <v>12</v>
      </c>
      <c r="B48" s="98">
        <v>699832453.19299996</v>
      </c>
      <c r="C48" s="98"/>
      <c r="D48" s="98">
        <v>672226000</v>
      </c>
      <c r="E48" s="98"/>
      <c r="F48" s="98">
        <f>B48-D48</f>
        <v>27606453.192999959</v>
      </c>
      <c r="G48" s="50"/>
      <c r="H48" s="57">
        <f>IF(D48=0,"n/a",IF(AND(F48/D48&lt;1,F48/D48&gt;-1),F48/D48,"n/a"))</f>
        <v>4.1067220239919253E-2</v>
      </c>
      <c r="I48" s="50"/>
      <c r="J48" s="98">
        <v>692374047.47000003</v>
      </c>
      <c r="K48" s="98"/>
      <c r="L48" s="98">
        <f>+B48-J48</f>
        <v>7458405.7229999304</v>
      </c>
      <c r="M48" s="50"/>
      <c r="N48" s="57">
        <f>IF(J48=0,"n/a",IF(AND(L48/J48&lt;1,L48/J48&gt;-1),L48/J48,"n/a"))</f>
        <v>1.0772220233057041E-2</v>
      </c>
      <c r="O48" s="86"/>
      <c r="P48" s="28"/>
      <c r="Q48" s="31"/>
      <c r="R48" s="31"/>
    </row>
    <row r="49" spans="1:18" x14ac:dyDescent="0.2">
      <c r="A49" s="32" t="s">
        <v>13</v>
      </c>
      <c r="B49" s="98">
        <v>766950042.85699999</v>
      </c>
      <c r="C49" s="98"/>
      <c r="D49" s="98">
        <v>791737000</v>
      </c>
      <c r="E49" s="98"/>
      <c r="F49" s="98">
        <f>B49-D49</f>
        <v>-24786957.143000007</v>
      </c>
      <c r="G49" s="50"/>
      <c r="H49" s="57">
        <f>IF(D49=0,"n/a",IF(AND(F49/D49&lt;1,F49/D49&gt;-1),F49/D49,"n/a"))</f>
        <v>-3.1307059216633813E-2</v>
      </c>
      <c r="I49" s="50"/>
      <c r="J49" s="98">
        <v>772027903.55499995</v>
      </c>
      <c r="K49" s="98"/>
      <c r="L49" s="98">
        <f>+B49-J49</f>
        <v>-5077860.6979999542</v>
      </c>
      <c r="M49" s="50"/>
      <c r="N49" s="57">
        <f>IF(J49=0,"n/a",IF(AND(L49/J49&lt;1,L49/J49&gt;-1),L49/J49,"n/a"))</f>
        <v>-6.5773020309468685E-3</v>
      </c>
      <c r="O49" s="86"/>
      <c r="P49" s="28"/>
      <c r="Q49" s="31"/>
      <c r="R49" s="31"/>
    </row>
    <row r="50" spans="1:18" ht="12.75" customHeight="1" x14ac:dyDescent="0.2">
      <c r="A50" s="32" t="s">
        <v>14</v>
      </c>
      <c r="B50" s="98">
        <v>107487016.006</v>
      </c>
      <c r="C50" s="98"/>
      <c r="D50" s="98">
        <v>102689000</v>
      </c>
      <c r="E50" s="98"/>
      <c r="F50" s="98">
        <f>B50-D50</f>
        <v>4798016.0059999973</v>
      </c>
      <c r="G50" s="50"/>
      <c r="H50" s="57">
        <f>IF(D50=0,"n/a",IF(AND(F50/D50&lt;1,F50/D50&gt;-1),F50/D50,"n/a"))</f>
        <v>4.6723758201949551E-2</v>
      </c>
      <c r="I50" s="50"/>
      <c r="J50" s="98">
        <v>105742820.06299999</v>
      </c>
      <c r="K50" s="98"/>
      <c r="L50" s="98">
        <f>+B50-J50</f>
        <v>1744195.9430000037</v>
      </c>
      <c r="M50" s="50"/>
      <c r="N50" s="57">
        <f>IF(J50=0,"n/a",IF(AND(L50/J50&lt;1,L50/J50&gt;-1),L50/J50,"n/a"))</f>
        <v>1.6494698571126037E-2</v>
      </c>
      <c r="O50" s="86"/>
      <c r="P50" s="28"/>
      <c r="Q50" s="31"/>
      <c r="R50" s="31"/>
    </row>
    <row r="51" spans="1:18" x14ac:dyDescent="0.2">
      <c r="A51" s="32" t="s">
        <v>15</v>
      </c>
      <c r="B51" s="98">
        <v>7908435.9510000004</v>
      </c>
      <c r="C51" s="98"/>
      <c r="D51" s="98">
        <v>7407000</v>
      </c>
      <c r="E51" s="98"/>
      <c r="F51" s="98">
        <f>B51-D51</f>
        <v>501435.95100000035</v>
      </c>
      <c r="G51" s="50"/>
      <c r="H51" s="57">
        <f>IF(D51=0,"n/a",IF(AND(F51/D51&lt;1,F51/D51&gt;-1),F51/D51,"n/a"))</f>
        <v>6.7697576751721389E-2</v>
      </c>
      <c r="I51" s="50"/>
      <c r="J51" s="98">
        <v>6803773.7719999999</v>
      </c>
      <c r="K51" s="98"/>
      <c r="L51" s="98">
        <f>+B51-J51</f>
        <v>1104662.1790000005</v>
      </c>
      <c r="M51" s="50"/>
      <c r="N51" s="57">
        <f>IF(J51=0,"n/a",IF(AND(L51/J51&lt;1,L51/J51&gt;-1),L51/J51,"n/a"))</f>
        <v>0.16236021596515843</v>
      </c>
      <c r="O51" s="86"/>
      <c r="P51" s="87"/>
      <c r="Q51" s="31"/>
      <c r="R51" s="31"/>
    </row>
    <row r="52" spans="1:18" x14ac:dyDescent="0.2">
      <c r="A52" s="32" t="s">
        <v>16</v>
      </c>
      <c r="B52" s="98">
        <v>270920</v>
      </c>
      <c r="C52" s="99"/>
      <c r="D52" s="98">
        <v>327000</v>
      </c>
      <c r="E52" s="99"/>
      <c r="F52" s="98">
        <f>B52-D52</f>
        <v>-56080</v>
      </c>
      <c r="G52" s="88"/>
      <c r="H52" s="57">
        <f>IF(D52=0,"n/a",IF(AND(F52/D52&lt;1,F52/D52&gt;-1),F52/D52,"n/a"))</f>
        <v>-0.17149847094801224</v>
      </c>
      <c r="I52" s="88"/>
      <c r="J52" s="98">
        <v>285660</v>
      </c>
      <c r="K52" s="99"/>
      <c r="L52" s="98">
        <f>+B52-J52</f>
        <v>-14740</v>
      </c>
      <c r="M52" s="88"/>
      <c r="N52" s="57">
        <f>IF(J52=0,"n/a",IF(AND(L52/J52&lt;1,L52/J52&gt;-1),L52/J52,"n/a"))</f>
        <v>-5.1599803962752926E-2</v>
      </c>
      <c r="O52" s="86"/>
      <c r="P52" s="28"/>
      <c r="Q52" s="31"/>
      <c r="R52" s="31"/>
    </row>
    <row r="53" spans="1:18" ht="6" customHeight="1" x14ac:dyDescent="0.2">
      <c r="A53" s="28"/>
      <c r="B53" s="100"/>
      <c r="C53" s="101"/>
      <c r="D53" s="100"/>
      <c r="E53" s="101"/>
      <c r="F53" s="100"/>
      <c r="G53" s="89"/>
      <c r="H53" s="90"/>
      <c r="I53" s="89"/>
      <c r="J53" s="100"/>
      <c r="K53" s="101"/>
      <c r="L53" s="100"/>
      <c r="M53" s="89"/>
      <c r="N53" s="90"/>
      <c r="O53" s="9"/>
      <c r="P53" s="9"/>
      <c r="Q53" s="9"/>
      <c r="R53" s="9"/>
    </row>
    <row r="54" spans="1:18" ht="12.75" customHeight="1" x14ac:dyDescent="0.2">
      <c r="A54" s="48" t="s">
        <v>18</v>
      </c>
      <c r="B54" s="102">
        <f>SUM(B48:B53)</f>
        <v>1582448868.007</v>
      </c>
      <c r="C54" s="98"/>
      <c r="D54" s="102">
        <f>SUM(D48:D53)</f>
        <v>1574386000</v>
      </c>
      <c r="E54" s="98"/>
      <c r="F54" s="102">
        <f>SUM(F48:F53)</f>
        <v>8062868.0069999499</v>
      </c>
      <c r="G54" s="50"/>
      <c r="H54" s="51">
        <f>IF(D54=0,"n/a",IF(AND(F54/D54&lt;1,F54/D54&gt;-1),F54/D54,"n/a"))</f>
        <v>5.1212777597107384E-3</v>
      </c>
      <c r="I54" s="50"/>
      <c r="J54" s="102">
        <f>SUM(J48:J53)</f>
        <v>1577234204.8600001</v>
      </c>
      <c r="K54" s="98"/>
      <c r="L54" s="102">
        <f>SUM(L48:L53)</f>
        <v>5214663.1469999803</v>
      </c>
      <c r="M54" s="50"/>
      <c r="N54" s="51">
        <f>IF(J54=0,"n/a",IF(AND(L54/J54&lt;1,L54/J54&gt;-1),L54/J54,"n/a"))</f>
        <v>3.3062072398200677E-3</v>
      </c>
      <c r="O54" s="86"/>
      <c r="P54" s="28"/>
      <c r="Q54" s="31"/>
      <c r="R54" s="31"/>
    </row>
    <row r="55" spans="1:18" ht="12.75" customHeight="1" x14ac:dyDescent="0.2">
      <c r="A55" s="32" t="s">
        <v>19</v>
      </c>
      <c r="B55" s="98">
        <v>185695696.102</v>
      </c>
      <c r="C55" s="99"/>
      <c r="D55" s="98">
        <v>175750000</v>
      </c>
      <c r="E55" s="99"/>
      <c r="F55" s="98">
        <f>B55-D55</f>
        <v>9945696.1019999981</v>
      </c>
      <c r="G55" s="88"/>
      <c r="H55" s="57">
        <f>IF(D55=0,"n/a",IF(AND(F55/D55&lt;1,F55/D55&gt;-1),F55/D55,"n/a"))</f>
        <v>5.6590020495021327E-2</v>
      </c>
      <c r="I55" s="88"/>
      <c r="J55" s="98">
        <v>189273563.42699999</v>
      </c>
      <c r="K55" s="99"/>
      <c r="L55" s="98">
        <f>+B55-J55</f>
        <v>-3577867.3249999881</v>
      </c>
      <c r="M55" s="88"/>
      <c r="N55" s="57">
        <f>IF(J55=0,"n/a",IF(AND(L55/J55&lt;1,L55/J55&gt;-1),L55/J55,"n/a"))</f>
        <v>-1.8903154039153061E-2</v>
      </c>
      <c r="O55" s="86"/>
      <c r="P55" s="28"/>
      <c r="Q55" s="31"/>
      <c r="R55" s="31"/>
    </row>
    <row r="56" spans="1:18" x14ac:dyDescent="0.2">
      <c r="A56" s="32" t="s">
        <v>20</v>
      </c>
      <c r="B56" s="98">
        <v>242686000</v>
      </c>
      <c r="C56" s="99"/>
      <c r="D56" s="98">
        <v>0</v>
      </c>
      <c r="E56" s="99"/>
      <c r="F56" s="98">
        <f>B56-D56</f>
        <v>242686000</v>
      </c>
      <c r="G56" s="88"/>
      <c r="H56" s="57" t="str">
        <f>IF(D56=0,"n/a",IF(AND(F56/D56&lt;1,F56/D56&gt;-1),F56/D56,"n/a"))</f>
        <v>n/a</v>
      </c>
      <c r="I56" s="88"/>
      <c r="J56" s="98">
        <v>136148000</v>
      </c>
      <c r="K56" s="99"/>
      <c r="L56" s="98">
        <f>+B56-J56</f>
        <v>106538000</v>
      </c>
      <c r="M56" s="88"/>
      <c r="N56" s="57">
        <f>IF(J56=0,"n/a",IF(AND(L56/J56&lt;1,L56/J56&gt;-1),L56/J56,"n/a"))</f>
        <v>0.7825160854364368</v>
      </c>
      <c r="O56" s="86"/>
      <c r="P56" s="28"/>
      <c r="Q56" s="31"/>
      <c r="R56" s="31"/>
    </row>
    <row r="57" spans="1:18" ht="6" customHeight="1" x14ac:dyDescent="0.2">
      <c r="A57" s="9"/>
      <c r="B57" s="103"/>
      <c r="C57" s="98"/>
      <c r="D57" s="103"/>
      <c r="E57" s="98"/>
      <c r="F57" s="103"/>
      <c r="G57" s="50"/>
      <c r="H57" s="91"/>
      <c r="I57" s="50"/>
      <c r="J57" s="103"/>
      <c r="K57" s="98"/>
      <c r="L57" s="103"/>
      <c r="M57" s="50"/>
      <c r="N57" s="91"/>
      <c r="O57" s="9"/>
      <c r="P57" s="9"/>
      <c r="Q57" s="9"/>
      <c r="R57" s="9"/>
    </row>
    <row r="58" spans="1:18" ht="13.5" thickBot="1" x14ac:dyDescent="0.25">
      <c r="A58" s="48" t="s">
        <v>40</v>
      </c>
      <c r="B58" s="104">
        <f>SUM(B54:B56)</f>
        <v>2010830564.109</v>
      </c>
      <c r="C58" s="98"/>
      <c r="D58" s="104">
        <f>SUM(D54:D56)</f>
        <v>1750136000</v>
      </c>
      <c r="E58" s="98"/>
      <c r="F58" s="104">
        <f>SUM(F54:F56)</f>
        <v>260694564.10899994</v>
      </c>
      <c r="G58" s="50"/>
      <c r="H58" s="64">
        <f>IF(D58=0,"n/a",IF(AND(F58/D58&lt;1,F58/D58&gt;-1),F58/D58,"n/a"))</f>
        <v>0.14895674628086042</v>
      </c>
      <c r="I58" s="50"/>
      <c r="J58" s="104">
        <f>SUM(J54:J56)</f>
        <v>1902655768.2870002</v>
      </c>
      <c r="K58" s="98"/>
      <c r="L58" s="104">
        <f>SUM(L54:L56)</f>
        <v>108174795.822</v>
      </c>
      <c r="M58" s="50"/>
      <c r="N58" s="64">
        <f>IF(J58=0,"n/a",IF(AND(L58/J58&lt;1,L58/J58&gt;-1),L58/J58,"n/a"))</f>
        <v>5.6854633205349579E-2</v>
      </c>
      <c r="O58" s="86"/>
      <c r="P58" s="31"/>
      <c r="Q58" s="31"/>
      <c r="R58" s="31"/>
    </row>
    <row r="59" spans="1:18" ht="12.75" customHeight="1" thickTop="1" x14ac:dyDescent="0.2">
      <c r="A59" s="11"/>
      <c r="B59" s="93"/>
      <c r="C59" s="94"/>
      <c r="D59" s="93"/>
      <c r="E59" s="94"/>
      <c r="F59" s="93"/>
      <c r="G59" s="95"/>
      <c r="H59" s="93"/>
      <c r="I59" s="94"/>
      <c r="J59" s="93"/>
      <c r="K59" s="94"/>
      <c r="L59" s="93"/>
      <c r="M59" s="94"/>
      <c r="N59" s="93"/>
      <c r="O59" s="81"/>
      <c r="P59" s="9"/>
      <c r="Q59" s="9"/>
      <c r="R59" s="9"/>
    </row>
    <row r="60" spans="1:18" x14ac:dyDescent="0.2">
      <c r="A60" s="96" t="s">
        <v>41</v>
      </c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</row>
    <row r="61" spans="1:18" x14ac:dyDescent="0.2">
      <c r="A61" s="96" t="s">
        <v>42</v>
      </c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</row>
  </sheetData>
  <mergeCells count="2">
    <mergeCell ref="A60:R60"/>
    <mergeCell ref="A61:R61"/>
  </mergeCells>
  <printOptions horizontalCentered="1"/>
  <pageMargins left="0.25" right="0.25" top="0.25" bottom="0.39" header="0" footer="0"/>
  <pageSetup scale="80" orientation="landscape" r:id="rId1"/>
  <headerFooter alignWithMargins="0">
    <oddFooter>&amp;C4a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1"/>
  <sheetViews>
    <sheetView zoomScaleNormal="100" workbookViewId="0">
      <pane xSplit="1" ySplit="10" topLeftCell="B11" activePane="bottomRight" state="frozen"/>
      <selection activeCell="B18" sqref="B18"/>
      <selection pane="topRight" activeCell="B18" sqref="B18"/>
      <selection pane="bottomLeft" activeCell="B18" sqref="B18"/>
      <selection pane="bottomRight" activeCell="A41" sqref="A41"/>
    </sheetView>
  </sheetViews>
  <sheetFormatPr defaultRowHeight="12.75" x14ac:dyDescent="0.2"/>
  <cols>
    <col min="1" max="1" width="41.85546875" style="2" customWidth="1"/>
    <col min="2" max="2" width="17" style="2" bestFit="1" customWidth="1"/>
    <col min="3" max="3" width="0.85546875" style="2" customWidth="1"/>
    <col min="4" max="4" width="17" style="2" bestFit="1" customWidth="1"/>
    <col min="5" max="5" width="0.7109375" style="2" customWidth="1"/>
    <col min="6" max="6" width="16.140625" style="2" customWidth="1"/>
    <col min="7" max="7" width="0.7109375" style="2" customWidth="1"/>
    <col min="8" max="8" width="8.140625" style="2" bestFit="1" customWidth="1"/>
    <col min="9" max="9" width="0.7109375" style="2" customWidth="1"/>
    <col min="10" max="10" width="17" style="2" bestFit="1" customWidth="1"/>
    <col min="11" max="11" width="0.7109375" style="2" customWidth="1"/>
    <col min="12" max="12" width="16.28515625" style="2" bestFit="1" customWidth="1"/>
    <col min="13" max="13" width="0.7109375" style="2" customWidth="1"/>
    <col min="14" max="14" width="7.7109375" style="2" customWidth="1"/>
    <col min="15" max="15" width="0.7109375" style="2" customWidth="1"/>
    <col min="16" max="16" width="7.7109375" style="2" customWidth="1"/>
    <col min="17" max="17" width="9.28515625" style="2" customWidth="1"/>
    <col min="18" max="18" width="7.42578125" style="2" customWidth="1"/>
    <col min="19" max="19" width="9.140625" style="2"/>
    <col min="20" max="20" width="16.42578125" style="2" bestFit="1" customWidth="1"/>
    <col min="21" max="16384" width="9.140625" style="2"/>
  </cols>
  <sheetData>
    <row r="1" spans="1:18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5" x14ac:dyDescent="0.25">
      <c r="A3" s="1" t="s">
        <v>46</v>
      </c>
      <c r="B3" s="1"/>
      <c r="C3" s="1"/>
      <c r="D3" s="1"/>
      <c r="E3" s="1"/>
      <c r="F3" s="1"/>
      <c r="G3" s="3"/>
      <c r="H3" s="1"/>
      <c r="I3" s="1"/>
      <c r="J3" s="1"/>
      <c r="K3" s="1"/>
      <c r="L3" s="1"/>
      <c r="M3" s="1"/>
      <c r="N3" s="1"/>
      <c r="O3" s="1"/>
      <c r="P3" s="4"/>
      <c r="Q3" s="1"/>
      <c r="R3" s="1"/>
    </row>
    <row r="4" spans="1:18" x14ac:dyDescent="0.2">
      <c r="A4" s="5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 x14ac:dyDescent="0.2">
      <c r="A5" s="7" t="s">
        <v>3</v>
      </c>
      <c r="B5" s="8"/>
      <c r="C5" s="8"/>
      <c r="D5" s="8"/>
      <c r="E5" s="8"/>
      <c r="F5" s="9"/>
      <c r="G5" s="9"/>
      <c r="H5" s="9"/>
      <c r="I5" s="9"/>
      <c r="J5" s="9"/>
      <c r="K5" s="8"/>
      <c r="L5" s="8"/>
      <c r="M5" s="8"/>
      <c r="N5" s="8"/>
      <c r="O5" s="8"/>
      <c r="P5" s="8"/>
      <c r="Q5" s="8"/>
      <c r="R5" s="8"/>
    </row>
    <row r="6" spans="1:18" x14ac:dyDescent="0.2">
      <c r="A6" s="10" t="s">
        <v>3</v>
      </c>
      <c r="B6" s="11"/>
      <c r="C6" s="11"/>
      <c r="D6" s="11"/>
      <c r="E6" s="11"/>
      <c r="F6" s="12" t="s">
        <v>4</v>
      </c>
      <c r="G6" s="12"/>
      <c r="H6" s="12"/>
      <c r="I6" s="11"/>
      <c r="J6" s="11"/>
      <c r="K6" s="9"/>
      <c r="L6" s="12" t="s">
        <v>44</v>
      </c>
      <c r="M6" s="12"/>
      <c r="N6" s="12"/>
      <c r="O6" s="13"/>
      <c r="P6" s="14" t="s">
        <v>5</v>
      </c>
      <c r="Q6" s="15"/>
      <c r="R6" s="15"/>
    </row>
    <row r="7" spans="1:18" x14ac:dyDescent="0.2">
      <c r="A7" s="16"/>
      <c r="B7" s="17" t="s">
        <v>6</v>
      </c>
      <c r="C7" s="11"/>
      <c r="D7" s="18"/>
      <c r="E7" s="16"/>
      <c r="F7" s="9"/>
      <c r="G7" s="9"/>
      <c r="H7" s="9"/>
      <c r="I7" s="11"/>
      <c r="J7" s="17" t="s">
        <v>6</v>
      </c>
      <c r="K7" s="9"/>
      <c r="L7" s="9"/>
      <c r="M7" s="9"/>
      <c r="N7" s="9"/>
      <c r="O7" s="9"/>
      <c r="P7" s="9"/>
      <c r="Q7" s="19"/>
      <c r="R7" s="9"/>
    </row>
    <row r="8" spans="1:18" ht="13.15" customHeight="1" x14ac:dyDescent="0.2">
      <c r="A8" s="16"/>
      <c r="B8" s="16"/>
      <c r="C8" s="11"/>
      <c r="D8" s="16"/>
      <c r="E8" s="16"/>
      <c r="F8" s="20"/>
      <c r="G8" s="21"/>
      <c r="H8" s="9"/>
      <c r="I8" s="11"/>
      <c r="J8" s="16"/>
      <c r="K8" s="22"/>
      <c r="L8" s="21"/>
      <c r="M8" s="13"/>
      <c r="N8" s="22"/>
      <c r="O8" s="13"/>
      <c r="P8" s="21"/>
      <c r="Q8" s="23"/>
      <c r="R8" s="22"/>
    </row>
    <row r="9" spans="1:18" ht="13.5" customHeight="1" x14ac:dyDescent="0.2">
      <c r="A9" s="24" t="s">
        <v>7</v>
      </c>
      <c r="B9" s="25">
        <v>2015</v>
      </c>
      <c r="C9" s="11"/>
      <c r="D9" s="26" t="s">
        <v>8</v>
      </c>
      <c r="E9" s="11"/>
      <c r="F9" s="26" t="s">
        <v>9</v>
      </c>
      <c r="G9" s="11"/>
      <c r="H9" s="27" t="s">
        <v>10</v>
      </c>
      <c r="I9" s="11"/>
      <c r="J9" s="25">
        <v>2014</v>
      </c>
      <c r="K9" s="9"/>
      <c r="L9" s="26" t="s">
        <v>9</v>
      </c>
      <c r="M9" s="11"/>
      <c r="N9" s="27" t="s">
        <v>10</v>
      </c>
      <c r="O9" s="20"/>
      <c r="P9" s="25">
        <v>2015</v>
      </c>
      <c r="Q9" s="26" t="s">
        <v>11</v>
      </c>
      <c r="R9" s="25">
        <v>2014</v>
      </c>
    </row>
    <row r="10" spans="1:18" ht="6.6" customHeight="1" x14ac:dyDescent="0.2">
      <c r="A10" s="28"/>
      <c r="B10" s="29"/>
      <c r="C10" s="28"/>
      <c r="D10" s="29"/>
      <c r="E10" s="28"/>
      <c r="F10" s="29"/>
      <c r="G10" s="28"/>
      <c r="H10" s="30"/>
      <c r="I10" s="28"/>
      <c r="J10" s="29"/>
      <c r="K10" s="31"/>
      <c r="L10" s="29"/>
      <c r="M10" s="28"/>
      <c r="N10" s="30"/>
      <c r="O10" s="29"/>
      <c r="P10" s="29"/>
      <c r="Q10" s="29"/>
      <c r="R10" s="29"/>
    </row>
    <row r="11" spans="1:18" x14ac:dyDescent="0.2">
      <c r="A11" s="32" t="s">
        <v>12</v>
      </c>
      <c r="B11" s="33">
        <v>69952365.530000001</v>
      </c>
      <c r="C11" s="33"/>
      <c r="D11" s="33">
        <v>73220000</v>
      </c>
      <c r="E11" s="33"/>
      <c r="F11" s="33">
        <f>B11-D11</f>
        <v>-3267634.4699999988</v>
      </c>
      <c r="G11" s="34"/>
      <c r="H11" s="35">
        <f>IF(D11=0,"n/a",IF(AND(F11/D11&lt;1,F11/D11&gt;-1),F11/D11,"n/a"))</f>
        <v>-4.4627621824638058E-2</v>
      </c>
      <c r="I11" s="36"/>
      <c r="J11" s="33">
        <v>63737991.420000002</v>
      </c>
      <c r="K11" s="33"/>
      <c r="L11" s="33">
        <f>B11-J11</f>
        <v>6214374.1099999994</v>
      </c>
      <c r="M11" s="36"/>
      <c r="N11" s="35">
        <f>IF(J11=0,"n/a",IF(AND(L11/J11&lt;1,L11/J11&gt;-1),L11/J11,"n/a"))</f>
        <v>9.7498744023019598E-2</v>
      </c>
      <c r="O11" s="37"/>
      <c r="P11" s="38">
        <f>IF(B48=0,"n/a",B11/B48)</f>
        <v>0.10877074401980279</v>
      </c>
      <c r="Q11" s="39">
        <f>IF(D48=0,"n/a",D11/D48)</f>
        <v>0.11093569608285785</v>
      </c>
      <c r="R11" s="39">
        <f>IF(J48=0,"n/a",J11/J48)</f>
        <v>9.9358144863634146E-2</v>
      </c>
    </row>
    <row r="12" spans="1:18" x14ac:dyDescent="0.2">
      <c r="A12" s="32" t="s">
        <v>13</v>
      </c>
      <c r="B12" s="40">
        <v>66871553.530000001</v>
      </c>
      <c r="C12" s="40"/>
      <c r="D12" s="40">
        <v>72876000</v>
      </c>
      <c r="E12" s="40"/>
      <c r="F12" s="40">
        <f>B12-D12</f>
        <v>-6004446.4699999988</v>
      </c>
      <c r="G12" s="40"/>
      <c r="H12" s="35">
        <f>IF(D12=0,"n/a",IF(AND(F12/D12&lt;1,F12/D12&gt;-1),F12/D12,"n/a"))</f>
        <v>-8.2392646001427067E-2</v>
      </c>
      <c r="I12" s="40"/>
      <c r="J12" s="40">
        <v>64719561.460000001</v>
      </c>
      <c r="K12" s="40"/>
      <c r="L12" s="40">
        <f>B12-J12</f>
        <v>2151992.0700000003</v>
      </c>
      <c r="M12" s="40"/>
      <c r="N12" s="35">
        <f>IF(J12=0,"n/a",IF(AND(L12/J12&lt;1,L12/J12&gt;-1),L12/J12,"n/a"))</f>
        <v>3.3251029850226065E-2</v>
      </c>
      <c r="O12" s="37"/>
      <c r="P12" s="41">
        <f>IF(B49=0,"n/a",B12/B49)</f>
        <v>9.6180988707110629E-2</v>
      </c>
      <c r="Q12" s="42">
        <f>IF(D49=0,"n/a",D12/D49)</f>
        <v>9.5305476834711508E-2</v>
      </c>
      <c r="R12" s="42">
        <f>IF(J49=0,"n/a",J12/J49)</f>
        <v>9.3115802370395392E-2</v>
      </c>
    </row>
    <row r="13" spans="1:18" x14ac:dyDescent="0.2">
      <c r="A13" s="32" t="s">
        <v>14</v>
      </c>
      <c r="B13" s="40">
        <v>9083307.7699999996</v>
      </c>
      <c r="C13" s="40"/>
      <c r="D13" s="40">
        <v>8705000</v>
      </c>
      <c r="E13" s="40"/>
      <c r="F13" s="40">
        <f>B13-D13</f>
        <v>378307.76999999955</v>
      </c>
      <c r="G13" s="40"/>
      <c r="H13" s="35">
        <f>IF(D13=0,"n/a",IF(AND(F13/D13&lt;1,F13/D13&gt;-1),F13/D13,"n/a"))</f>
        <v>4.3458675473865546E-2</v>
      </c>
      <c r="I13" s="40"/>
      <c r="J13" s="40">
        <v>8859853.1199999992</v>
      </c>
      <c r="K13" s="40"/>
      <c r="L13" s="40">
        <f>B13-J13</f>
        <v>223454.65000000037</v>
      </c>
      <c r="M13" s="40"/>
      <c r="N13" s="35">
        <f>IF(J13=0,"n/a",IF(AND(L13/J13&lt;1,L13/J13&gt;-1),L13/J13,"n/a"))</f>
        <v>2.5221033235368173E-2</v>
      </c>
      <c r="O13" s="37"/>
      <c r="P13" s="41">
        <f>IF(B50=0,"n/a",B13/B50)</f>
        <v>8.9504587903009428E-2</v>
      </c>
      <c r="Q13" s="42">
        <f>IF(D50=0,"n/a",D13/D50)</f>
        <v>9.0717717310878826E-2</v>
      </c>
      <c r="R13" s="42">
        <f>IF(J50=0,"n/a",J13/J50)</f>
        <v>8.6149351077665498E-2</v>
      </c>
    </row>
    <row r="14" spans="1:18" x14ac:dyDescent="0.2">
      <c r="A14" s="32" t="s">
        <v>15</v>
      </c>
      <c r="B14" s="40">
        <v>1754881.73</v>
      </c>
      <c r="C14" s="40"/>
      <c r="D14" s="40">
        <v>1469000</v>
      </c>
      <c r="E14" s="40"/>
      <c r="F14" s="40">
        <f>B14-D14</f>
        <v>285881.73</v>
      </c>
      <c r="G14" s="40"/>
      <c r="H14" s="35">
        <f>IF(D14=0,"n/a",IF(AND(F14/D14&lt;1,F14/D14&gt;-1),F14/D14,"n/a"))</f>
        <v>0.19460975493533014</v>
      </c>
      <c r="I14" s="40"/>
      <c r="J14" s="40">
        <v>1055795.8899999999</v>
      </c>
      <c r="K14" s="40"/>
      <c r="L14" s="40">
        <f>B14-J14</f>
        <v>699085.84000000008</v>
      </c>
      <c r="M14" s="40"/>
      <c r="N14" s="35">
        <f>IF(J14=0,"n/a",IF(AND(L14/J14&lt;1,L14/J14&gt;-1),L14/J14,"n/a"))</f>
        <v>0.66214108865303511</v>
      </c>
      <c r="O14" s="37"/>
      <c r="P14" s="41">
        <f>IF(B51=0,"n/a",B14/B51)</f>
        <v>0.22422370819221746</v>
      </c>
      <c r="Q14" s="42">
        <f>IF(D51=0,"n/a",D14/D51)</f>
        <v>0.19765877287405811</v>
      </c>
      <c r="R14" s="42">
        <f>IF(J51=0,"n/a",J14/J51)</f>
        <v>0.19583786876534809</v>
      </c>
    </row>
    <row r="15" spans="1:18" x14ac:dyDescent="0.2">
      <c r="A15" s="32" t="s">
        <v>16</v>
      </c>
      <c r="B15" s="40">
        <v>16581.89</v>
      </c>
      <c r="C15" s="43"/>
      <c r="D15" s="40">
        <v>22000</v>
      </c>
      <c r="E15" s="43"/>
      <c r="F15" s="40">
        <f>B15-D15</f>
        <v>-5418.1100000000006</v>
      </c>
      <c r="G15" s="43"/>
      <c r="H15" s="35">
        <f>IF(D15=0,"n/a",IF(AND(F15/D15&lt;1,F15/D15&gt;-1),F15/D15,"n/a"))</f>
        <v>-0.24627772727272729</v>
      </c>
      <c r="I15" s="43"/>
      <c r="J15" s="40">
        <v>15485.62</v>
      </c>
      <c r="K15" s="40"/>
      <c r="L15" s="40">
        <f>B15-J15</f>
        <v>1096.2699999999986</v>
      </c>
      <c r="M15" s="43"/>
      <c r="N15" s="35">
        <f>IF(J15=0,"n/a",IF(AND(L15/J15&lt;1,L15/J15&gt;-1),L15/J15,"n/a"))</f>
        <v>7.0792774199547617E-2</v>
      </c>
      <c r="O15" s="44"/>
      <c r="P15" s="41">
        <f>IF(B52=0,"n/a",B15/B52)</f>
        <v>4.9649350260494642E-2</v>
      </c>
      <c r="Q15" s="42">
        <f>IF(D52=0,"n/a",D15/D52)</f>
        <v>7.0063694267515922E-2</v>
      </c>
      <c r="R15" s="42">
        <f>IF(J52=0,"n/a",J15/J52)</f>
        <v>5.00925794138578E-2</v>
      </c>
    </row>
    <row r="16" spans="1:18" ht="8.4499999999999993" customHeight="1" x14ac:dyDescent="0.2">
      <c r="A16" s="28"/>
      <c r="B16" s="45"/>
      <c r="C16" s="40"/>
      <c r="D16" s="45"/>
      <c r="E16" s="40"/>
      <c r="F16" s="45"/>
      <c r="G16" s="40"/>
      <c r="H16" s="46" t="s">
        <v>3</v>
      </c>
      <c r="I16" s="40"/>
      <c r="J16" s="45"/>
      <c r="K16" s="40"/>
      <c r="L16" s="45"/>
      <c r="M16" s="40"/>
      <c r="N16" s="46" t="s">
        <v>3</v>
      </c>
      <c r="O16" s="37"/>
      <c r="P16" s="47"/>
      <c r="Q16" s="47" t="s">
        <v>17</v>
      </c>
      <c r="R16" s="47" t="s">
        <v>17</v>
      </c>
    </row>
    <row r="17" spans="1:18" x14ac:dyDescent="0.2">
      <c r="A17" s="48" t="s">
        <v>18</v>
      </c>
      <c r="B17" s="49">
        <f>SUM(B11:B16)</f>
        <v>147678690.44999999</v>
      </c>
      <c r="C17" s="40"/>
      <c r="D17" s="49">
        <f>SUM(D11:D16)</f>
        <v>156292000</v>
      </c>
      <c r="E17" s="40"/>
      <c r="F17" s="49">
        <f>SUM(F11:F16)</f>
        <v>-8613309.549999997</v>
      </c>
      <c r="G17" s="50"/>
      <c r="H17" s="51">
        <f>IF(D17=0,"n/a",IF(AND(F17/D17&lt;1,F17/D17&gt;-1),F17/D17,"n/a"))</f>
        <v>-5.5110367453228552E-2</v>
      </c>
      <c r="I17" s="50"/>
      <c r="J17" s="49">
        <f>SUM(J11:J16)</f>
        <v>138388687.50999999</v>
      </c>
      <c r="K17" s="40"/>
      <c r="L17" s="49">
        <f>SUM(L11:L16)</f>
        <v>9290002.9399999995</v>
      </c>
      <c r="M17" s="50"/>
      <c r="N17" s="51">
        <f>IF(J17=0,"n/a",IF(AND(L17/J17&lt;1,L17/J17&gt;-1),L17/J17,"n/a"))</f>
        <v>6.7129785729983904E-2</v>
      </c>
      <c r="O17" s="37"/>
      <c r="P17" s="52">
        <f>IF(B54=0,"n/a",B17/B54)</f>
        <v>0.10198592656085662</v>
      </c>
      <c r="Q17" s="52">
        <f>IF(D54=0,"n/a",D17/D54)</f>
        <v>0.10225977537029356</v>
      </c>
      <c r="R17" s="52">
        <f>IF(J54=0,"n/a",J17/J54)</f>
        <v>9.5765120422872607E-2</v>
      </c>
    </row>
    <row r="18" spans="1:18" x14ac:dyDescent="0.2">
      <c r="A18" s="32" t="s">
        <v>19</v>
      </c>
      <c r="B18" s="40">
        <v>883006.03</v>
      </c>
      <c r="C18" s="40"/>
      <c r="D18" s="40">
        <v>416000</v>
      </c>
      <c r="E18" s="40"/>
      <c r="F18" s="40">
        <f>B18-D18</f>
        <v>467006.03</v>
      </c>
      <c r="G18" s="40"/>
      <c r="H18" s="35" t="str">
        <f>IF(D18=0,"n/a",IF(AND(F18/D18&lt;1,F18/D18&gt;-1),F18/D18,"n/a"))</f>
        <v>n/a</v>
      </c>
      <c r="I18" s="40"/>
      <c r="J18" s="40">
        <v>788825.56</v>
      </c>
      <c r="K18" s="40"/>
      <c r="L18" s="40">
        <f>B18-J18</f>
        <v>94180.469999999972</v>
      </c>
      <c r="M18" s="40"/>
      <c r="N18" s="35">
        <f>IF(J18=0,"n/a",IF(AND(L18/J18&lt;1,L18/J18&gt;-1),L18/J18,"n/a"))</f>
        <v>0.11939327878777149</v>
      </c>
      <c r="O18" s="44"/>
      <c r="P18" s="42">
        <f>IF(B55=0,"n/a",B18/B55)</f>
        <v>4.9509617588319342E-3</v>
      </c>
      <c r="Q18" s="42">
        <f>IF(D55=0,"n/a",D18/D55)</f>
        <v>2.3667292484496785E-3</v>
      </c>
      <c r="R18" s="42">
        <f>IF(J55=0,"n/a",J18/J55)</f>
        <v>4.5935280144343525E-3</v>
      </c>
    </row>
    <row r="19" spans="1:18" ht="12.75" customHeight="1" x14ac:dyDescent="0.2">
      <c r="A19" s="32" t="s">
        <v>20</v>
      </c>
      <c r="B19" s="40">
        <v>6497215.04</v>
      </c>
      <c r="C19" s="43"/>
      <c r="D19" s="40">
        <v>1685000</v>
      </c>
      <c r="E19" s="43"/>
      <c r="F19" s="40">
        <f>B19-D19</f>
        <v>4812215.04</v>
      </c>
      <c r="G19" s="43"/>
      <c r="H19" s="35" t="str">
        <f>IF(D19=0,"n/a",IF(AND(F19/D19&lt;1,F19/D19&gt;-1),F19/D19,"n/a"))</f>
        <v>n/a</v>
      </c>
      <c r="I19" s="43"/>
      <c r="J19" s="40">
        <v>3373033.5</v>
      </c>
      <c r="K19" s="40"/>
      <c r="L19" s="40">
        <f>B19-J19</f>
        <v>3124181.54</v>
      </c>
      <c r="M19" s="43"/>
      <c r="N19" s="35">
        <f>IF(J19=0,"n/a",IF(AND(L19/J19&lt;1,L19/J19&gt;-1),L19/J19,"n/a"))</f>
        <v>0.92622309858470131</v>
      </c>
      <c r="O19" s="37"/>
      <c r="P19" s="52">
        <f>IF(B56=0,"n/a",B19/B56)</f>
        <v>2.6583588195100795E-2</v>
      </c>
      <c r="Q19" s="52" t="str">
        <f>IF(D56=0,"n/a",D19/D56)</f>
        <v>n/a</v>
      </c>
      <c r="R19" s="52">
        <f>IF(J56=0,"n/a",J19/J56)</f>
        <v>3.2875890603222255E-2</v>
      </c>
    </row>
    <row r="20" spans="1:18" ht="6" customHeight="1" x14ac:dyDescent="0.2">
      <c r="A20" s="31"/>
      <c r="B20" s="53"/>
      <c r="C20" s="54"/>
      <c r="D20" s="53"/>
      <c r="E20" s="54"/>
      <c r="F20" s="53"/>
      <c r="G20" s="54"/>
      <c r="H20" s="53" t="s">
        <v>3</v>
      </c>
      <c r="I20" s="54"/>
      <c r="J20" s="53"/>
      <c r="K20" s="54"/>
      <c r="L20" s="53"/>
      <c r="M20" s="54"/>
      <c r="N20" s="53" t="s">
        <v>3</v>
      </c>
      <c r="O20" s="55"/>
      <c r="P20" s="55"/>
      <c r="Q20" s="55"/>
      <c r="R20" s="55"/>
    </row>
    <row r="21" spans="1:18" x14ac:dyDescent="0.2">
      <c r="A21" s="56" t="s">
        <v>21</v>
      </c>
      <c r="B21" s="40">
        <f>SUM(B17:B19)</f>
        <v>155058911.51999998</v>
      </c>
      <c r="C21" s="40"/>
      <c r="D21" s="40">
        <f>SUM(D17:D19)</f>
        <v>158393000</v>
      </c>
      <c r="E21" s="40"/>
      <c r="F21" s="40">
        <f>SUM(F17:F19)</f>
        <v>-3334088.4799999967</v>
      </c>
      <c r="G21" s="40"/>
      <c r="H21" s="57">
        <f>IF(D21=0,"n/a",IF(AND(F21/D21&lt;1,F21/D21&gt;-1),F21/D21,"n/a"))</f>
        <v>-2.1049468600253779E-2</v>
      </c>
      <c r="I21" s="40"/>
      <c r="J21" s="40">
        <f>SUM(J17:J19)</f>
        <v>142550546.56999999</v>
      </c>
      <c r="K21" s="40"/>
      <c r="L21" s="40">
        <f>SUM(L17:L19)</f>
        <v>12508364.949999999</v>
      </c>
      <c r="M21" s="40"/>
      <c r="N21" s="57">
        <f>IF(J21=0,"n/a",IF(AND(L21/J21&lt;1,L21/J21&gt;-1),L21/J21,"n/a"))</f>
        <v>8.7746874711965545E-2</v>
      </c>
      <c r="O21" s="37"/>
      <c r="P21" s="36"/>
      <c r="Q21" s="58"/>
      <c r="R21" s="58"/>
    </row>
    <row r="22" spans="1:18" ht="6.6" customHeight="1" x14ac:dyDescent="0.2">
      <c r="A22" s="59"/>
      <c r="B22" s="43"/>
      <c r="C22" s="43"/>
      <c r="D22" s="43"/>
      <c r="E22" s="43"/>
      <c r="F22" s="43"/>
      <c r="G22" s="43"/>
      <c r="H22" s="60" t="s">
        <v>3</v>
      </c>
      <c r="I22" s="43"/>
      <c r="J22" s="43"/>
      <c r="K22" s="43"/>
      <c r="L22" s="43"/>
      <c r="M22" s="43"/>
      <c r="N22" s="60" t="s">
        <v>3</v>
      </c>
      <c r="O22" s="44"/>
      <c r="P22" s="60"/>
      <c r="Q22" s="60"/>
      <c r="R22" s="60"/>
    </row>
    <row r="23" spans="1:18" x14ac:dyDescent="0.2">
      <c r="A23" s="32" t="s">
        <v>22</v>
      </c>
      <c r="B23" s="40">
        <v>-1761945.56</v>
      </c>
      <c r="C23" s="40"/>
      <c r="D23" s="40">
        <v>0</v>
      </c>
      <c r="E23" s="40"/>
      <c r="F23" s="40">
        <f>B23-D23</f>
        <v>-1761945.56</v>
      </c>
      <c r="G23" s="40"/>
      <c r="H23" s="35" t="str">
        <f>IF(D23=0,"n/a",IF(AND(F23/D23&lt;1,F23/D23&gt;-1),F23/D23,"n/a"))</f>
        <v>n/a</v>
      </c>
      <c r="I23" s="40"/>
      <c r="J23" s="40">
        <v>81452.929999999993</v>
      </c>
      <c r="K23" s="40"/>
      <c r="L23" s="40">
        <f>B23-J23</f>
        <v>-1843398.49</v>
      </c>
      <c r="M23" s="40"/>
      <c r="N23" s="35" t="str">
        <f>IF(J23=0,"n/a",IF(AND(L23/J23&lt;1,L23/J23&gt;-1),L23/J23,"n/a"))</f>
        <v>n/a</v>
      </c>
      <c r="O23" s="44"/>
      <c r="P23" s="60"/>
      <c r="Q23" s="60"/>
      <c r="R23" s="60"/>
    </row>
    <row r="24" spans="1:18" x14ac:dyDescent="0.2">
      <c r="A24" s="32" t="s">
        <v>23</v>
      </c>
      <c r="B24" s="40">
        <v>1783819.15</v>
      </c>
      <c r="C24" s="40"/>
      <c r="D24" s="40">
        <v>1748000</v>
      </c>
      <c r="E24" s="40"/>
      <c r="F24" s="40">
        <f>B24-D24</f>
        <v>35819.149999999907</v>
      </c>
      <c r="G24" s="40"/>
      <c r="H24" s="35">
        <f>IF(D24=0,"n/a",IF(AND(F24/D24&lt;1,F24/D24&gt;-1),F24/D24,"n/a"))</f>
        <v>2.0491504576658985E-2</v>
      </c>
      <c r="I24" s="40"/>
      <c r="J24" s="40">
        <v>1740727.32</v>
      </c>
      <c r="K24" s="40"/>
      <c r="L24" s="40">
        <f>B24-J24</f>
        <v>43091.829999999842</v>
      </c>
      <c r="M24" s="40"/>
      <c r="N24" s="35">
        <f>IF(J24=0,"n/a",IF(AND(L24/J24&lt;1,L24/J24&gt;-1),L24/J24,"n/a"))</f>
        <v>2.4755071920167165E-2</v>
      </c>
      <c r="O24" s="44"/>
      <c r="P24" s="60"/>
      <c r="Q24" s="60"/>
      <c r="R24" s="60"/>
    </row>
    <row r="25" spans="1:18" x14ac:dyDescent="0.2">
      <c r="A25" s="32" t="s">
        <v>24</v>
      </c>
      <c r="B25" s="40">
        <v>-4519150.2300000004</v>
      </c>
      <c r="C25" s="40"/>
      <c r="D25" s="40">
        <v>-1075000</v>
      </c>
      <c r="E25" s="40"/>
      <c r="F25" s="40">
        <f>B25-D25</f>
        <v>-3444150.2300000004</v>
      </c>
      <c r="G25" s="40"/>
      <c r="H25" s="35" t="str">
        <f>IF(D25=0,"n/a",IF(AND(F25/D25&lt;1,F25/D25&gt;-1),F25/D25,"n/a"))</f>
        <v>n/a</v>
      </c>
      <c r="I25" s="40"/>
      <c r="J25" s="40">
        <v>3044987.13</v>
      </c>
      <c r="K25" s="40"/>
      <c r="L25" s="40">
        <f>B25-J25</f>
        <v>-7564137.3600000003</v>
      </c>
      <c r="M25" s="40"/>
      <c r="N25" s="35" t="str">
        <f>IF(J25=0,"n/a",IF(AND(L25/J25&lt;1,L25/J25&gt;-1),L25/J25,"n/a"))</f>
        <v>n/a</v>
      </c>
      <c r="O25" s="44"/>
      <c r="P25" s="60"/>
      <c r="Q25" s="60"/>
      <c r="R25" s="60"/>
    </row>
    <row r="26" spans="1:18" x14ac:dyDescent="0.2">
      <c r="A26" s="32" t="s">
        <v>25</v>
      </c>
      <c r="B26" s="49">
        <v>-7447.48</v>
      </c>
      <c r="C26" s="43"/>
      <c r="D26" s="49">
        <v>234000</v>
      </c>
      <c r="E26" s="43"/>
      <c r="F26" s="49">
        <f>B26-D26</f>
        <v>-241447.48</v>
      </c>
      <c r="G26" s="43"/>
      <c r="H26" s="51" t="str">
        <f>IF(D26=0,"n/a",IF(AND(F26/D26&lt;1,F26/D26&gt;-1),F26/D26,"n/a"))</f>
        <v>n/a</v>
      </c>
      <c r="I26" s="43"/>
      <c r="J26" s="49">
        <v>1889736.09</v>
      </c>
      <c r="K26" s="40"/>
      <c r="L26" s="49">
        <f>B26-J26</f>
        <v>-1897183.57</v>
      </c>
      <c r="M26" s="43"/>
      <c r="N26" s="51" t="str">
        <f>IF(J26=0,"n/a",IF(AND(L26/J26&lt;1,L26/J26&gt;-1),L26/J26,"n/a"))</f>
        <v>n/a</v>
      </c>
      <c r="O26" s="44"/>
      <c r="P26" s="60"/>
      <c r="Q26" s="60"/>
      <c r="R26" s="60"/>
    </row>
    <row r="27" spans="1:18" ht="12.75" customHeight="1" x14ac:dyDescent="0.2">
      <c r="A27" s="32" t="s">
        <v>26</v>
      </c>
      <c r="B27" s="49">
        <f>SUM(B23:B26)</f>
        <v>-4504724.120000001</v>
      </c>
      <c r="C27" s="40"/>
      <c r="D27" s="49">
        <f>SUM(D23:D26)</f>
        <v>907000</v>
      </c>
      <c r="E27" s="40"/>
      <c r="F27" s="49">
        <f>SUM(F23:F26)</f>
        <v>-5411724.120000001</v>
      </c>
      <c r="G27" s="40"/>
      <c r="H27" s="51" t="str">
        <f>IF(D27=0,"n/a",IF(AND(F27/D27&lt;1,F27/D27&gt;-1),F27/D27,"n/a"))</f>
        <v>n/a</v>
      </c>
      <c r="I27" s="40"/>
      <c r="J27" s="49">
        <f>SUM(J23:J26)</f>
        <v>6756903.4699999997</v>
      </c>
      <c r="K27" s="40"/>
      <c r="L27" s="49">
        <f>SUM(L23:L26)</f>
        <v>-11261627.59</v>
      </c>
      <c r="M27" s="40"/>
      <c r="N27" s="51" t="str">
        <f>IF(J27=0,"n/a",IF(AND(L27/J27&lt;1,L27/J27&gt;-1),L27/J27,"n/a"))</f>
        <v>n/a</v>
      </c>
      <c r="O27" s="37"/>
      <c r="P27" s="58"/>
      <c r="Q27" s="58"/>
      <c r="R27" s="58"/>
    </row>
    <row r="28" spans="1:18" ht="6.6" customHeight="1" x14ac:dyDescent="0.2">
      <c r="A28" s="59"/>
      <c r="B28" s="61"/>
      <c r="C28" s="61"/>
      <c r="D28" s="61"/>
      <c r="E28" s="61"/>
      <c r="F28" s="61"/>
      <c r="G28" s="43"/>
      <c r="H28" s="60" t="s">
        <v>3</v>
      </c>
      <c r="I28" s="43"/>
      <c r="J28" s="61"/>
      <c r="K28" s="61"/>
      <c r="L28" s="61"/>
      <c r="M28" s="43"/>
      <c r="N28" s="60" t="s">
        <v>3</v>
      </c>
      <c r="O28" s="44"/>
      <c r="P28" s="60"/>
      <c r="Q28" s="60"/>
      <c r="R28" s="60"/>
    </row>
    <row r="29" spans="1:18" ht="13.5" thickBot="1" x14ac:dyDescent="0.25">
      <c r="A29" s="62" t="s">
        <v>27</v>
      </c>
      <c r="B29" s="63">
        <f>+B27+B21</f>
        <v>150554187.39999998</v>
      </c>
      <c r="C29" s="33"/>
      <c r="D29" s="63">
        <f>+D27+D21</f>
        <v>159300000</v>
      </c>
      <c r="E29" s="33"/>
      <c r="F29" s="63">
        <f>+F27+F21</f>
        <v>-8745812.5999999978</v>
      </c>
      <c r="G29" s="40"/>
      <c r="H29" s="64">
        <f>IF(D29=0,"n/a",IF(AND(F29/D29&lt;1,F29/D29&gt;-1),F29/D29,"n/a"))</f>
        <v>-5.4901522912743236E-2</v>
      </c>
      <c r="I29" s="40"/>
      <c r="J29" s="63">
        <f>+J27+J21</f>
        <v>149307450.03999999</v>
      </c>
      <c r="K29" s="33"/>
      <c r="L29" s="63">
        <f>+L27+L21</f>
        <v>1246737.3599999994</v>
      </c>
      <c r="M29" s="40"/>
      <c r="N29" s="64">
        <f>IF(J29=0,"n/a",IF(AND(L29/J29&lt;1,L29/J29&gt;-1),L29/J29,"n/a"))</f>
        <v>8.3501349709340974E-3</v>
      </c>
      <c r="O29" s="37"/>
      <c r="P29" s="58"/>
      <c r="Q29" s="58"/>
      <c r="R29" s="58"/>
    </row>
    <row r="30" spans="1:18" ht="4.1500000000000004" customHeight="1" thickTop="1" x14ac:dyDescent="0.2">
      <c r="A30" s="65"/>
      <c r="B30" s="61"/>
      <c r="C30" s="33"/>
      <c r="D30" s="61"/>
      <c r="E30" s="33"/>
      <c r="F30" s="61"/>
      <c r="G30" s="40"/>
      <c r="H30" s="43"/>
      <c r="I30" s="40"/>
      <c r="J30" s="61"/>
      <c r="K30" s="33"/>
      <c r="L30" s="61"/>
      <c r="M30" s="40"/>
      <c r="N30" s="66"/>
      <c r="O30" s="37"/>
      <c r="P30" s="58"/>
      <c r="Q30" s="58"/>
      <c r="R30" s="58"/>
    </row>
    <row r="31" spans="1:18" ht="12.75" customHeight="1" x14ac:dyDescent="0.2">
      <c r="A31" s="31"/>
      <c r="B31" s="67"/>
      <c r="C31" s="67"/>
      <c r="D31" s="67"/>
      <c r="E31" s="67"/>
      <c r="F31" s="67"/>
      <c r="G31" s="68"/>
      <c r="H31" s="68"/>
      <c r="I31" s="68"/>
      <c r="J31" s="67"/>
      <c r="K31" s="67"/>
      <c r="L31" s="67"/>
      <c r="M31" s="68"/>
      <c r="N31" s="40"/>
      <c r="O31" s="69"/>
      <c r="P31" s="55"/>
      <c r="Q31" s="55"/>
      <c r="R31" s="55"/>
    </row>
    <row r="32" spans="1:18" x14ac:dyDescent="0.2">
      <c r="A32" s="32" t="s">
        <v>28</v>
      </c>
      <c r="B32" s="33">
        <v>6344328.3300000001</v>
      </c>
      <c r="C32" s="33"/>
      <c r="D32" s="33">
        <v>5994053</v>
      </c>
      <c r="E32" s="33"/>
      <c r="F32" s="33"/>
      <c r="G32" s="40"/>
      <c r="H32" s="40"/>
      <c r="I32" s="40"/>
      <c r="J32" s="33">
        <v>5961147.3099999996</v>
      </c>
      <c r="K32" s="33"/>
      <c r="L32" s="33"/>
      <c r="M32" s="40"/>
      <c r="N32" s="40"/>
      <c r="O32" s="58"/>
      <c r="P32" s="36"/>
      <c r="Q32" s="58"/>
      <c r="R32" s="58"/>
    </row>
    <row r="33" spans="1:20" ht="15" x14ac:dyDescent="0.25">
      <c r="A33" s="32" t="s">
        <v>29</v>
      </c>
      <c r="B33" s="40">
        <v>-6284800.4299999997</v>
      </c>
      <c r="C33" s="40"/>
      <c r="D33" s="40">
        <v>-6578803</v>
      </c>
      <c r="E33" s="40"/>
      <c r="F33" s="40"/>
      <c r="G33" s="40"/>
      <c r="H33" s="40"/>
      <c r="I33" s="40"/>
      <c r="J33" s="40">
        <v>-10248251.65</v>
      </c>
      <c r="K33" s="33"/>
      <c r="L33" s="33"/>
      <c r="M33" s="40"/>
      <c r="N33" s="40"/>
      <c r="O33" s="37"/>
      <c r="P33" s="36"/>
      <c r="Q33" s="58"/>
      <c r="R33" s="58"/>
      <c r="T33" s="70"/>
    </row>
    <row r="34" spans="1:20" ht="15" x14ac:dyDescent="0.25">
      <c r="A34" s="32" t="s">
        <v>30</v>
      </c>
      <c r="B34" s="40">
        <v>7499741.3700000001</v>
      </c>
      <c r="C34" s="40"/>
      <c r="D34" s="40">
        <v>6961612</v>
      </c>
      <c r="E34" s="71"/>
      <c r="F34" s="40"/>
      <c r="G34" s="71"/>
      <c r="H34" s="71"/>
      <c r="I34" s="71"/>
      <c r="J34" s="40">
        <v>7215400.0499999998</v>
      </c>
      <c r="K34" s="72"/>
      <c r="L34" s="33"/>
      <c r="M34" s="71"/>
      <c r="N34" s="71"/>
      <c r="O34" s="31"/>
      <c r="P34" s="28"/>
      <c r="Q34" s="31"/>
      <c r="R34" s="31"/>
      <c r="T34" s="70"/>
    </row>
    <row r="35" spans="1:20" x14ac:dyDescent="0.2">
      <c r="A35" s="32" t="s">
        <v>31</v>
      </c>
      <c r="B35" s="40">
        <v>-3693535.22</v>
      </c>
      <c r="C35" s="40"/>
      <c r="D35" s="40">
        <v>-3897087</v>
      </c>
      <c r="E35" s="40"/>
      <c r="F35" s="40"/>
      <c r="G35" s="40"/>
      <c r="H35" s="40"/>
      <c r="I35" s="40"/>
      <c r="J35" s="40">
        <v>-3954111.19</v>
      </c>
      <c r="K35" s="33"/>
      <c r="L35" s="33"/>
      <c r="M35" s="40"/>
      <c r="N35" s="40"/>
      <c r="O35" s="58"/>
      <c r="P35" s="36"/>
      <c r="Q35" s="58"/>
      <c r="R35" s="58"/>
      <c r="T35" s="73"/>
    </row>
    <row r="36" spans="1:20" x14ac:dyDescent="0.2">
      <c r="A36" s="32" t="s">
        <v>32</v>
      </c>
      <c r="B36" s="40">
        <v>1117632.3600000001</v>
      </c>
      <c r="C36" s="40"/>
      <c r="D36" s="40">
        <v>1128825</v>
      </c>
      <c r="E36" s="40"/>
      <c r="F36" s="40"/>
      <c r="G36" s="40"/>
      <c r="H36" s="40"/>
      <c r="I36" s="40"/>
      <c r="J36" s="40">
        <v>1115422.44</v>
      </c>
      <c r="K36" s="33"/>
      <c r="L36" s="33"/>
      <c r="M36" s="40"/>
      <c r="N36" s="40"/>
      <c r="O36" s="58"/>
      <c r="P36" s="36"/>
      <c r="Q36" s="58"/>
      <c r="R36" s="58"/>
      <c r="T36" s="73"/>
    </row>
    <row r="37" spans="1:20" x14ac:dyDescent="0.2">
      <c r="A37" s="32" t="s">
        <v>33</v>
      </c>
      <c r="B37" s="40">
        <v>-426036.69</v>
      </c>
      <c r="C37" s="40"/>
      <c r="D37" s="40">
        <v>-420481</v>
      </c>
      <c r="E37" s="40"/>
      <c r="F37" s="40"/>
      <c r="G37" s="40"/>
      <c r="H37" s="40"/>
      <c r="I37" s="40"/>
      <c r="J37" s="40">
        <v>-409748.83</v>
      </c>
      <c r="K37" s="33"/>
      <c r="L37" s="33"/>
      <c r="M37" s="40"/>
      <c r="N37" s="40"/>
      <c r="O37" s="58"/>
      <c r="P37" s="36"/>
      <c r="Q37" s="58"/>
      <c r="R37" s="58"/>
    </row>
    <row r="38" spans="1:20" x14ac:dyDescent="0.2">
      <c r="A38" s="32" t="s">
        <v>34</v>
      </c>
      <c r="B38" s="40">
        <v>-1755.62</v>
      </c>
      <c r="C38" s="40"/>
      <c r="D38" s="40">
        <v>0</v>
      </c>
      <c r="E38" s="40"/>
      <c r="F38" s="40"/>
      <c r="G38" s="40"/>
      <c r="H38" s="40"/>
      <c r="I38" s="40"/>
      <c r="J38" s="40">
        <v>0</v>
      </c>
      <c r="K38" s="33"/>
      <c r="L38" s="33"/>
      <c r="M38" s="40"/>
      <c r="N38" s="40"/>
      <c r="O38" s="58"/>
      <c r="P38" s="36"/>
      <c r="Q38" s="58"/>
      <c r="R38" s="58"/>
    </row>
    <row r="39" spans="1:20" x14ac:dyDescent="0.2">
      <c r="A39" s="32" t="s">
        <v>35</v>
      </c>
      <c r="B39" s="40">
        <v>-245655.5</v>
      </c>
      <c r="C39" s="40"/>
      <c r="D39" s="40">
        <v>0</v>
      </c>
      <c r="E39" s="40"/>
      <c r="F39" s="40"/>
      <c r="G39" s="40"/>
      <c r="H39" s="40"/>
      <c r="I39" s="40"/>
      <c r="J39" s="40">
        <v>-1141960.18</v>
      </c>
      <c r="K39" s="33"/>
      <c r="L39" s="33"/>
      <c r="M39" s="40"/>
      <c r="N39" s="40"/>
      <c r="O39" s="58"/>
      <c r="P39" s="36"/>
      <c r="Q39" s="58"/>
      <c r="R39" s="58"/>
    </row>
    <row r="40" spans="1:20" x14ac:dyDescent="0.2">
      <c r="A40" s="32" t="s">
        <v>36</v>
      </c>
      <c r="B40" s="40">
        <v>3621902.75</v>
      </c>
      <c r="C40" s="40"/>
      <c r="D40" s="40">
        <v>4093514</v>
      </c>
      <c r="E40" s="40"/>
      <c r="F40" s="40"/>
      <c r="G40" s="40"/>
      <c r="H40" s="40"/>
      <c r="I40" s="40"/>
      <c r="J40" s="40">
        <v>3332484.3679999998</v>
      </c>
      <c r="K40" s="33"/>
      <c r="L40" s="33"/>
      <c r="M40" s="40"/>
      <c r="N40" s="40"/>
      <c r="O40" s="58"/>
      <c r="P40" s="36"/>
      <c r="Q40" s="58"/>
      <c r="R40" s="58"/>
    </row>
    <row r="41" spans="1:20" x14ac:dyDescent="0.2">
      <c r="A41" s="32" t="s">
        <v>37</v>
      </c>
      <c r="B41" s="40">
        <v>1574856.16</v>
      </c>
      <c r="C41" s="40"/>
      <c r="D41" s="40">
        <v>0</v>
      </c>
      <c r="E41" s="40"/>
      <c r="F41" s="40"/>
      <c r="G41" s="40"/>
      <c r="H41" s="40"/>
      <c r="I41" s="40"/>
      <c r="J41" s="40">
        <v>0</v>
      </c>
      <c r="K41" s="33"/>
      <c r="L41" s="33"/>
      <c r="M41" s="40"/>
      <c r="N41" s="40"/>
      <c r="O41" s="58"/>
      <c r="P41" s="36"/>
      <c r="Q41" s="58"/>
      <c r="R41" s="58"/>
    </row>
    <row r="42" spans="1:20" x14ac:dyDescent="0.2">
      <c r="A42" s="32" t="s">
        <v>38</v>
      </c>
      <c r="B42" s="40">
        <v>-14312801.640000001</v>
      </c>
      <c r="C42" s="40"/>
      <c r="D42" s="40">
        <v>0</v>
      </c>
      <c r="E42" s="40"/>
      <c r="F42" s="40"/>
      <c r="G42" s="40"/>
      <c r="H42" s="40"/>
      <c r="I42" s="40"/>
      <c r="J42" s="40">
        <v>0</v>
      </c>
      <c r="K42" s="33"/>
      <c r="L42" s="33"/>
      <c r="M42" s="40"/>
      <c r="N42" s="40"/>
      <c r="O42" s="58"/>
      <c r="P42" s="36"/>
      <c r="Q42" s="58"/>
      <c r="R42" s="58"/>
    </row>
    <row r="43" spans="1:20" x14ac:dyDescent="0.2">
      <c r="A43" s="74"/>
      <c r="B43" s="33"/>
      <c r="C43" s="75"/>
      <c r="D43" s="33"/>
      <c r="E43" s="76"/>
      <c r="F43" s="33"/>
      <c r="G43" s="77"/>
      <c r="H43" s="77"/>
      <c r="I43" s="77"/>
      <c r="J43" s="33"/>
      <c r="K43" s="76"/>
      <c r="L43" s="76"/>
      <c r="M43" s="77"/>
      <c r="N43" s="77"/>
      <c r="O43" s="9"/>
      <c r="P43" s="9"/>
      <c r="Q43" s="9"/>
      <c r="R43" s="9"/>
    </row>
    <row r="44" spans="1:20" ht="12.75" customHeight="1" x14ac:dyDescent="0.2">
      <c r="A44" s="16"/>
      <c r="B44" s="76"/>
      <c r="C44" s="76"/>
      <c r="D44" s="76"/>
      <c r="E44" s="76"/>
      <c r="F44" s="78" t="s">
        <v>4</v>
      </c>
      <c r="G44" s="12"/>
      <c r="H44" s="12"/>
      <c r="I44" s="11"/>
      <c r="J44" s="76"/>
      <c r="K44" s="76"/>
      <c r="L44" s="78" t="s">
        <v>44</v>
      </c>
      <c r="M44" s="12"/>
      <c r="N44" s="12"/>
      <c r="O44" s="11"/>
      <c r="P44" s="11"/>
      <c r="Q44" s="9"/>
      <c r="R44" s="9"/>
    </row>
    <row r="45" spans="1:20" x14ac:dyDescent="0.2">
      <c r="A45" s="11"/>
      <c r="B45" s="79" t="s">
        <v>6</v>
      </c>
      <c r="C45" s="76"/>
      <c r="D45" s="79"/>
      <c r="E45" s="80"/>
      <c r="F45" s="79"/>
      <c r="G45" s="9"/>
      <c r="H45" s="9"/>
      <c r="I45" s="11"/>
      <c r="J45" s="79" t="s">
        <v>6</v>
      </c>
      <c r="K45" s="76"/>
      <c r="L45" s="76"/>
      <c r="M45" s="9"/>
      <c r="N45" s="9"/>
      <c r="O45" s="81"/>
      <c r="P45" s="11"/>
      <c r="Q45" s="9"/>
      <c r="R45" s="9"/>
    </row>
    <row r="46" spans="1:20" x14ac:dyDescent="0.2">
      <c r="A46" s="24" t="s">
        <v>39</v>
      </c>
      <c r="B46" s="25">
        <v>2015</v>
      </c>
      <c r="C46" s="76"/>
      <c r="D46" s="82" t="s">
        <v>8</v>
      </c>
      <c r="E46" s="76"/>
      <c r="F46" s="82" t="s">
        <v>9</v>
      </c>
      <c r="G46" s="11"/>
      <c r="H46" s="27" t="s">
        <v>10</v>
      </c>
      <c r="I46" s="11"/>
      <c r="J46" s="25">
        <v>2014</v>
      </c>
      <c r="K46" s="77"/>
      <c r="L46" s="83" t="s">
        <v>9</v>
      </c>
      <c r="M46" s="11"/>
      <c r="N46" s="27" t="s">
        <v>10</v>
      </c>
      <c r="O46" s="17"/>
      <c r="P46" s="11"/>
      <c r="Q46" s="9"/>
      <c r="R46" s="9"/>
    </row>
    <row r="47" spans="1:20" ht="6" customHeight="1" x14ac:dyDescent="0.2">
      <c r="A47" s="28"/>
      <c r="B47" s="84"/>
      <c r="C47" s="72"/>
      <c r="D47" s="84"/>
      <c r="E47" s="72"/>
      <c r="F47" s="84"/>
      <c r="G47" s="71"/>
      <c r="H47" s="85"/>
      <c r="I47" s="71"/>
      <c r="J47" s="85"/>
      <c r="K47" s="71"/>
      <c r="L47" s="85"/>
      <c r="M47" s="71"/>
      <c r="N47" s="85"/>
      <c r="O47" s="29"/>
      <c r="P47" s="28"/>
      <c r="Q47" s="31"/>
      <c r="R47" s="31"/>
    </row>
    <row r="48" spans="1:20" ht="12.75" customHeight="1" x14ac:dyDescent="0.2">
      <c r="A48" s="32" t="s">
        <v>12</v>
      </c>
      <c r="B48" s="98">
        <v>643117468.39999998</v>
      </c>
      <c r="C48" s="98"/>
      <c r="D48" s="98">
        <v>660022000</v>
      </c>
      <c r="E48" s="98"/>
      <c r="F48" s="98">
        <f>B48-D48</f>
        <v>-16904531.600000024</v>
      </c>
      <c r="G48" s="50"/>
      <c r="H48" s="57">
        <f>IF(D48=0,"n/a",IF(AND(F48/D48&lt;1,F48/D48&gt;-1),F48/D48,"n/a"))</f>
        <v>-2.5612072930902341E-2</v>
      </c>
      <c r="I48" s="50"/>
      <c r="J48" s="98">
        <v>641497398.20000005</v>
      </c>
      <c r="K48" s="98"/>
      <c r="L48" s="98">
        <f>+B48-J48</f>
        <v>1620070.1999999285</v>
      </c>
      <c r="M48" s="50"/>
      <c r="N48" s="57">
        <f>IF(J48=0,"n/a",IF(AND(L48/J48&lt;1,L48/J48&gt;-1),L48/J48,"n/a"))</f>
        <v>2.5254509286331325E-3</v>
      </c>
      <c r="O48" s="86"/>
      <c r="P48" s="28"/>
      <c r="Q48" s="31"/>
      <c r="R48" s="31"/>
    </row>
    <row r="49" spans="1:18" x14ac:dyDescent="0.2">
      <c r="A49" s="32" t="s">
        <v>13</v>
      </c>
      <c r="B49" s="98">
        <v>695267894.71500003</v>
      </c>
      <c r="C49" s="98"/>
      <c r="D49" s="98">
        <v>764657000</v>
      </c>
      <c r="E49" s="98"/>
      <c r="F49" s="98">
        <f>B49-D49</f>
        <v>-69389105.284999967</v>
      </c>
      <c r="G49" s="50"/>
      <c r="H49" s="57">
        <f>IF(D49=0,"n/a",IF(AND(F49/D49&lt;1,F49/D49&gt;-1),F49/D49,"n/a"))</f>
        <v>-9.0745399944027152E-2</v>
      </c>
      <c r="I49" s="50"/>
      <c r="J49" s="98">
        <v>695043803.65600002</v>
      </c>
      <c r="K49" s="98"/>
      <c r="L49" s="98">
        <f>+B49-J49</f>
        <v>224091.05900001526</v>
      </c>
      <c r="M49" s="50"/>
      <c r="N49" s="57">
        <f>IF(J49=0,"n/a",IF(AND(L49/J49&lt;1,L49/J49&gt;-1),L49/J49,"n/a"))</f>
        <v>3.2241285775266805E-4</v>
      </c>
      <c r="O49" s="86"/>
      <c r="P49" s="28"/>
      <c r="Q49" s="31"/>
      <c r="R49" s="31"/>
    </row>
    <row r="50" spans="1:18" ht="12.75" customHeight="1" x14ac:dyDescent="0.2">
      <c r="A50" s="32" t="s">
        <v>14</v>
      </c>
      <c r="B50" s="98">
        <v>101484270.05599999</v>
      </c>
      <c r="C50" s="98"/>
      <c r="D50" s="98">
        <v>95957000</v>
      </c>
      <c r="E50" s="98"/>
      <c r="F50" s="98">
        <f>B50-D50</f>
        <v>5527270.0559999943</v>
      </c>
      <c r="G50" s="50"/>
      <c r="H50" s="57">
        <f>IF(D50=0,"n/a",IF(AND(F50/D50&lt;1,F50/D50&gt;-1),F50/D50,"n/a"))</f>
        <v>5.760153043550751E-2</v>
      </c>
      <c r="I50" s="50"/>
      <c r="J50" s="98">
        <v>102842946.68700001</v>
      </c>
      <c r="K50" s="98"/>
      <c r="L50" s="98">
        <f>+B50-J50</f>
        <v>-1358676.6310000122</v>
      </c>
      <c r="M50" s="50"/>
      <c r="N50" s="57">
        <f>IF(J50=0,"n/a",IF(AND(L50/J50&lt;1,L50/J50&gt;-1),L50/J50,"n/a"))</f>
        <v>-1.3211179519535854E-2</v>
      </c>
      <c r="O50" s="86"/>
      <c r="P50" s="28"/>
      <c r="Q50" s="31"/>
      <c r="R50" s="31"/>
    </row>
    <row r="51" spans="1:18" x14ac:dyDescent="0.2">
      <c r="A51" s="32" t="s">
        <v>15</v>
      </c>
      <c r="B51" s="98">
        <v>7826477.1560000004</v>
      </c>
      <c r="C51" s="98"/>
      <c r="D51" s="98">
        <v>7432000</v>
      </c>
      <c r="E51" s="98"/>
      <c r="F51" s="98">
        <f>B51-D51</f>
        <v>394477.15600000042</v>
      </c>
      <c r="G51" s="50"/>
      <c r="H51" s="57">
        <f>IF(D51=0,"n/a",IF(AND(F51/D51&lt;1,F51/D51&gt;-1),F51/D51,"n/a"))</f>
        <v>5.307819644779338E-2</v>
      </c>
      <c r="I51" s="50"/>
      <c r="J51" s="98">
        <v>5391173.3039999995</v>
      </c>
      <c r="K51" s="98"/>
      <c r="L51" s="98">
        <f>+B51-J51</f>
        <v>2435303.8520000009</v>
      </c>
      <c r="M51" s="50"/>
      <c r="N51" s="57">
        <f>IF(J51=0,"n/a",IF(AND(L51/J51&lt;1,L51/J51&gt;-1),L51/J51,"n/a"))</f>
        <v>0.45172056520481707</v>
      </c>
      <c r="O51" s="86"/>
      <c r="P51" s="87"/>
      <c r="Q51" s="31"/>
      <c r="R51" s="31"/>
    </row>
    <row r="52" spans="1:18" x14ac:dyDescent="0.2">
      <c r="A52" s="32" t="s">
        <v>16</v>
      </c>
      <c r="B52" s="98">
        <v>333980</v>
      </c>
      <c r="C52" s="99"/>
      <c r="D52" s="98">
        <v>314000</v>
      </c>
      <c r="E52" s="99"/>
      <c r="F52" s="98">
        <f>B52-D52</f>
        <v>19980</v>
      </c>
      <c r="G52" s="88"/>
      <c r="H52" s="57">
        <f>IF(D52=0,"n/a",IF(AND(F52/D52&lt;1,F52/D52&gt;-1),F52/D52,"n/a"))</f>
        <v>6.3630573248407638E-2</v>
      </c>
      <c r="I52" s="88"/>
      <c r="J52" s="98">
        <v>309140</v>
      </c>
      <c r="K52" s="99"/>
      <c r="L52" s="98">
        <f>+B52-J52</f>
        <v>24840</v>
      </c>
      <c r="M52" s="88"/>
      <c r="N52" s="57">
        <f>IF(J52=0,"n/a",IF(AND(L52/J52&lt;1,L52/J52&gt;-1),L52/J52,"n/a"))</f>
        <v>8.0351944102995412E-2</v>
      </c>
      <c r="O52" s="86"/>
      <c r="P52" s="28"/>
      <c r="Q52" s="31"/>
      <c r="R52" s="31"/>
    </row>
    <row r="53" spans="1:18" ht="6" customHeight="1" x14ac:dyDescent="0.2">
      <c r="A53" s="28"/>
      <c r="B53" s="100"/>
      <c r="C53" s="101"/>
      <c r="D53" s="100"/>
      <c r="E53" s="101"/>
      <c r="F53" s="100"/>
      <c r="G53" s="89"/>
      <c r="H53" s="90"/>
      <c r="I53" s="89"/>
      <c r="J53" s="100"/>
      <c r="K53" s="101"/>
      <c r="L53" s="100"/>
      <c r="M53" s="89"/>
      <c r="N53" s="90"/>
      <c r="O53" s="9"/>
      <c r="P53" s="9"/>
      <c r="Q53" s="9"/>
      <c r="R53" s="9"/>
    </row>
    <row r="54" spans="1:18" ht="12.75" customHeight="1" x14ac:dyDescent="0.2">
      <c r="A54" s="48" t="s">
        <v>18</v>
      </c>
      <c r="B54" s="102">
        <f>SUM(B48:B53)</f>
        <v>1448030090.3269999</v>
      </c>
      <c r="C54" s="98"/>
      <c r="D54" s="102">
        <f>SUM(D48:D53)</f>
        <v>1528382000</v>
      </c>
      <c r="E54" s="98"/>
      <c r="F54" s="102">
        <f>SUM(F48:F53)</f>
        <v>-80351909.672999993</v>
      </c>
      <c r="G54" s="50"/>
      <c r="H54" s="51">
        <f>IF(D54=0,"n/a",IF(AND(F54/D54&lt;1,F54/D54&gt;-1),F54/D54,"n/a"))</f>
        <v>-5.257318502377023E-2</v>
      </c>
      <c r="I54" s="50"/>
      <c r="J54" s="102">
        <f>SUM(J48:J53)</f>
        <v>1445084461.8469999</v>
      </c>
      <c r="K54" s="98"/>
      <c r="L54" s="102">
        <f>SUM(L48:L53)</f>
        <v>2945628.4799999325</v>
      </c>
      <c r="M54" s="50"/>
      <c r="N54" s="51">
        <f>IF(J54=0,"n/a",IF(AND(L54/J54&lt;1,L54/J54&gt;-1),L54/J54,"n/a"))</f>
        <v>2.0383780725418974E-3</v>
      </c>
      <c r="O54" s="86"/>
      <c r="P54" s="28"/>
      <c r="Q54" s="31"/>
      <c r="R54" s="31"/>
    </row>
    <row r="55" spans="1:18" ht="12.75" customHeight="1" x14ac:dyDescent="0.2">
      <c r="A55" s="32" t="s">
        <v>19</v>
      </c>
      <c r="B55" s="98">
        <v>178350404.02500001</v>
      </c>
      <c r="C55" s="99"/>
      <c r="D55" s="98">
        <v>175770000</v>
      </c>
      <c r="E55" s="99"/>
      <c r="F55" s="98">
        <f>B55-D55</f>
        <v>2580404.025000006</v>
      </c>
      <c r="G55" s="88"/>
      <c r="H55" s="57">
        <f>IF(D55=0,"n/a",IF(AND(F55/D55&lt;1,F55/D55&gt;-1),F55/D55,"n/a"))</f>
        <v>1.4680571343232668E-2</v>
      </c>
      <c r="I55" s="88"/>
      <c r="J55" s="98">
        <v>171725427.06200001</v>
      </c>
      <c r="K55" s="99"/>
      <c r="L55" s="98">
        <f>+B55-J55</f>
        <v>6624976.9629999995</v>
      </c>
      <c r="M55" s="88"/>
      <c r="N55" s="57">
        <f>IF(J55=0,"n/a",IF(AND(L55/J55&lt;1,L55/J55&gt;-1),L55/J55,"n/a"))</f>
        <v>3.8578893506598225E-2</v>
      </c>
      <c r="O55" s="86"/>
      <c r="P55" s="28"/>
      <c r="Q55" s="31"/>
      <c r="R55" s="31"/>
    </row>
    <row r="56" spans="1:18" x14ac:dyDescent="0.2">
      <c r="A56" s="32" t="s">
        <v>20</v>
      </c>
      <c r="B56" s="98">
        <v>244407000</v>
      </c>
      <c r="C56" s="99"/>
      <c r="D56" s="98">
        <v>0</v>
      </c>
      <c r="E56" s="99"/>
      <c r="F56" s="98">
        <f>B56-D56</f>
        <v>244407000</v>
      </c>
      <c r="G56" s="88"/>
      <c r="H56" s="57" t="str">
        <f>IF(D56=0,"n/a",IF(AND(F56/D56&lt;1,F56/D56&gt;-1),F56/D56,"n/a"))</f>
        <v>n/a</v>
      </c>
      <c r="I56" s="88"/>
      <c r="J56" s="98">
        <v>102599000</v>
      </c>
      <c r="K56" s="99"/>
      <c r="L56" s="98">
        <f>+B56-J56</f>
        <v>141808000</v>
      </c>
      <c r="M56" s="88"/>
      <c r="N56" s="57" t="str">
        <f>IF(J56=0,"n/a",IF(AND(L56/J56&lt;1,L56/J56&gt;-1),L56/J56,"n/a"))</f>
        <v>n/a</v>
      </c>
      <c r="O56" s="86"/>
      <c r="P56" s="28"/>
      <c r="Q56" s="31"/>
      <c r="R56" s="31"/>
    </row>
    <row r="57" spans="1:18" ht="6" customHeight="1" x14ac:dyDescent="0.2">
      <c r="A57" s="9"/>
      <c r="B57" s="103"/>
      <c r="C57" s="98"/>
      <c r="D57" s="103"/>
      <c r="E57" s="98"/>
      <c r="F57" s="103"/>
      <c r="G57" s="50"/>
      <c r="H57" s="91"/>
      <c r="I57" s="50"/>
      <c r="J57" s="103"/>
      <c r="K57" s="98"/>
      <c r="L57" s="103"/>
      <c r="M57" s="50"/>
      <c r="N57" s="91"/>
      <c r="O57" s="9"/>
      <c r="P57" s="9"/>
      <c r="Q57" s="9"/>
      <c r="R57" s="9"/>
    </row>
    <row r="58" spans="1:18" ht="13.5" thickBot="1" x14ac:dyDescent="0.25">
      <c r="A58" s="48" t="s">
        <v>40</v>
      </c>
      <c r="B58" s="104">
        <f>SUM(B54:B56)</f>
        <v>1870787494.352</v>
      </c>
      <c r="C58" s="98"/>
      <c r="D58" s="104">
        <f>SUM(D54:D56)</f>
        <v>1704152000</v>
      </c>
      <c r="E58" s="98"/>
      <c r="F58" s="104">
        <f>SUM(F54:F56)</f>
        <v>166635494.352</v>
      </c>
      <c r="G58" s="50"/>
      <c r="H58" s="64">
        <f>IF(D58=0,"n/a",IF(AND(F58/D58&lt;1,F58/D58&gt;-1),F58/D58,"n/a"))</f>
        <v>9.7782060726977399E-2</v>
      </c>
      <c r="I58" s="50"/>
      <c r="J58" s="104">
        <f>SUM(J54:J56)</f>
        <v>1719408888.9089999</v>
      </c>
      <c r="K58" s="98"/>
      <c r="L58" s="104">
        <f>SUM(L54:L56)</f>
        <v>151378605.44299993</v>
      </c>
      <c r="M58" s="50"/>
      <c r="N58" s="64">
        <f>IF(J58=0,"n/a",IF(AND(L58/J58&lt;1,L58/J58&gt;-1),L58/J58,"n/a"))</f>
        <v>8.8041074126965074E-2</v>
      </c>
      <c r="O58" s="86"/>
      <c r="P58" s="31"/>
      <c r="Q58" s="31"/>
      <c r="R58" s="31"/>
    </row>
    <row r="59" spans="1:18" ht="12.75" customHeight="1" thickTop="1" x14ac:dyDescent="0.2">
      <c r="A59" s="11"/>
      <c r="B59" s="93"/>
      <c r="C59" s="94"/>
      <c r="D59" s="93"/>
      <c r="E59" s="94"/>
      <c r="F59" s="93"/>
      <c r="G59" s="95"/>
      <c r="H59" s="93"/>
      <c r="I59" s="94"/>
      <c r="J59" s="93"/>
      <c r="K59" s="94"/>
      <c r="L59" s="93"/>
      <c r="M59" s="94"/>
      <c r="N59" s="93"/>
      <c r="O59" s="81"/>
      <c r="P59" s="9"/>
      <c r="Q59" s="9"/>
      <c r="R59" s="9"/>
    </row>
    <row r="60" spans="1:18" x14ac:dyDescent="0.2">
      <c r="A60" s="96" t="s">
        <v>41</v>
      </c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</row>
    <row r="61" spans="1:18" x14ac:dyDescent="0.2">
      <c r="A61" s="96" t="s">
        <v>42</v>
      </c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</row>
  </sheetData>
  <mergeCells count="2">
    <mergeCell ref="A60:R60"/>
    <mergeCell ref="A61:R61"/>
  </mergeCells>
  <printOptions horizontalCentered="1"/>
  <pageMargins left="0.25" right="0.25" top="0.25" bottom="0.39" header="0" footer="0"/>
  <pageSetup scale="80" orientation="landscape" r:id="rId1"/>
  <headerFooter alignWithMargins="0">
    <oddFooter>&amp;C4a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1"/>
  <sheetViews>
    <sheetView zoomScaleNormal="100" workbookViewId="0">
      <pane ySplit="9" topLeftCell="A10" activePane="bottomLeft" state="frozen"/>
      <selection activeCell="B18" sqref="B18"/>
      <selection pane="bottomLeft" activeCell="J34" sqref="J34"/>
    </sheetView>
  </sheetViews>
  <sheetFormatPr defaultRowHeight="12.75" x14ac:dyDescent="0.2"/>
  <cols>
    <col min="1" max="1" width="41.85546875" style="2" customWidth="1"/>
    <col min="2" max="2" width="18.140625" style="2" bestFit="1" customWidth="1"/>
    <col min="3" max="3" width="0.7109375" style="2" customWidth="1"/>
    <col min="4" max="4" width="17.140625" style="2" hidden="1" customWidth="1"/>
    <col min="5" max="5" width="0.7109375" style="2" hidden="1" customWidth="1"/>
    <col min="6" max="6" width="16.140625" style="2" hidden="1" customWidth="1"/>
    <col min="7" max="7" width="0.7109375" style="2" hidden="1" customWidth="1"/>
    <col min="8" max="8" width="7.7109375" style="2" hidden="1" customWidth="1"/>
    <col min="9" max="9" width="0.7109375" style="2" hidden="1" customWidth="1"/>
    <col min="10" max="10" width="18.140625" style="2" bestFit="1" customWidth="1"/>
    <col min="11" max="11" width="0.7109375" style="2" customWidth="1"/>
    <col min="12" max="12" width="16.28515625" style="2" bestFit="1" customWidth="1"/>
    <col min="13" max="13" width="0.7109375" style="2" customWidth="1"/>
    <col min="14" max="14" width="7.7109375" style="2" bestFit="1" customWidth="1"/>
    <col min="15" max="15" width="0.7109375" style="2" customWidth="1"/>
    <col min="16" max="16" width="7.7109375" style="2" customWidth="1"/>
    <col min="17" max="17" width="9.140625" style="2" hidden="1" customWidth="1"/>
    <col min="18" max="18" width="7.85546875" style="2" customWidth="1"/>
    <col min="19" max="16384" width="9.140625" style="2"/>
  </cols>
  <sheetData>
    <row r="1" spans="1:18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5" x14ac:dyDescent="0.25">
      <c r="A3" s="1" t="s">
        <v>47</v>
      </c>
      <c r="B3" s="1"/>
      <c r="C3" s="1"/>
      <c r="D3" s="1"/>
      <c r="E3" s="1"/>
      <c r="F3" s="1"/>
      <c r="G3" s="3"/>
      <c r="H3" s="1"/>
      <c r="I3" s="1"/>
      <c r="J3" s="1"/>
      <c r="K3" s="1"/>
      <c r="L3" s="1"/>
      <c r="M3" s="1"/>
      <c r="N3" s="1"/>
      <c r="O3" s="1"/>
      <c r="P3" s="4"/>
      <c r="Q3" s="1"/>
      <c r="R3" s="1"/>
    </row>
    <row r="4" spans="1:18" x14ac:dyDescent="0.2">
      <c r="A4" s="5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 x14ac:dyDescent="0.2">
      <c r="A5" s="7" t="s">
        <v>3</v>
      </c>
      <c r="B5" s="8"/>
      <c r="C5" s="8"/>
      <c r="D5" s="8"/>
      <c r="E5" s="8"/>
      <c r="F5" s="9"/>
      <c r="G5" s="9"/>
      <c r="H5" s="9"/>
      <c r="I5" s="9"/>
      <c r="J5" s="9"/>
      <c r="K5" s="8"/>
      <c r="L5" s="8"/>
      <c r="M5" s="8"/>
      <c r="N5" s="8"/>
      <c r="O5" s="8"/>
      <c r="P5" s="8"/>
      <c r="Q5" s="8"/>
      <c r="R5" s="8"/>
    </row>
    <row r="6" spans="1:18" x14ac:dyDescent="0.2">
      <c r="A6" s="10" t="s">
        <v>3</v>
      </c>
      <c r="B6" s="11"/>
      <c r="C6" s="11"/>
      <c r="D6" s="11"/>
      <c r="E6" s="11"/>
      <c r="F6" s="12" t="s">
        <v>4</v>
      </c>
      <c r="G6" s="12"/>
      <c r="H6" s="12"/>
      <c r="I6" s="11"/>
      <c r="J6" s="11"/>
      <c r="K6" s="9"/>
      <c r="L6" s="12" t="s">
        <v>44</v>
      </c>
      <c r="M6" s="12"/>
      <c r="N6" s="12"/>
      <c r="O6" s="13"/>
      <c r="P6" s="14" t="s">
        <v>5</v>
      </c>
      <c r="Q6" s="15"/>
      <c r="R6" s="15"/>
    </row>
    <row r="7" spans="1:18" x14ac:dyDescent="0.2">
      <c r="A7" s="16"/>
      <c r="B7" s="17" t="s">
        <v>6</v>
      </c>
      <c r="C7" s="11"/>
      <c r="D7" s="18"/>
      <c r="E7" s="16"/>
      <c r="F7" s="9"/>
      <c r="G7" s="9"/>
      <c r="H7" s="9"/>
      <c r="I7" s="11"/>
      <c r="J7" s="17" t="s">
        <v>6</v>
      </c>
      <c r="K7" s="9"/>
      <c r="L7" s="9"/>
      <c r="M7" s="9"/>
      <c r="N7" s="9"/>
      <c r="O7" s="9"/>
      <c r="P7" s="9"/>
      <c r="Q7" s="19"/>
      <c r="R7" s="9"/>
    </row>
    <row r="8" spans="1:18" ht="13.15" hidden="1" customHeight="1" x14ac:dyDescent="0.2">
      <c r="A8" s="16"/>
      <c r="B8" s="16"/>
      <c r="C8" s="11"/>
      <c r="D8" s="16"/>
      <c r="E8" s="16"/>
      <c r="F8" s="20"/>
      <c r="G8" s="21"/>
      <c r="H8" s="9"/>
      <c r="I8" s="11"/>
      <c r="J8" s="16"/>
      <c r="K8" s="22"/>
      <c r="L8" s="21"/>
      <c r="M8" s="13"/>
      <c r="N8" s="22"/>
      <c r="O8" s="13"/>
      <c r="P8" s="21"/>
      <c r="Q8" s="23"/>
      <c r="R8" s="22"/>
    </row>
    <row r="9" spans="1:18" ht="12.75" customHeight="1" x14ac:dyDescent="0.2">
      <c r="A9" s="24" t="s">
        <v>7</v>
      </c>
      <c r="B9" s="25">
        <v>2015</v>
      </c>
      <c r="C9" s="11"/>
      <c r="D9" s="26" t="s">
        <v>11</v>
      </c>
      <c r="E9" s="11"/>
      <c r="F9" s="26" t="s">
        <v>9</v>
      </c>
      <c r="G9" s="11"/>
      <c r="H9" s="27" t="s">
        <v>10</v>
      </c>
      <c r="I9" s="11"/>
      <c r="J9" s="25">
        <v>2014</v>
      </c>
      <c r="K9" s="9"/>
      <c r="L9" s="26" t="s">
        <v>9</v>
      </c>
      <c r="M9" s="11"/>
      <c r="N9" s="27" t="s">
        <v>10</v>
      </c>
      <c r="O9" s="20"/>
      <c r="P9" s="25">
        <v>2015</v>
      </c>
      <c r="Q9" s="26" t="s">
        <v>11</v>
      </c>
      <c r="R9" s="25">
        <v>2014</v>
      </c>
    </row>
    <row r="10" spans="1:18" ht="6.6" customHeight="1" x14ac:dyDescent="0.2">
      <c r="A10" s="28"/>
      <c r="B10" s="29"/>
      <c r="C10" s="28"/>
      <c r="D10" s="29"/>
      <c r="E10" s="28"/>
      <c r="F10" s="29"/>
      <c r="G10" s="28"/>
      <c r="H10" s="30"/>
      <c r="I10" s="28"/>
      <c r="J10" s="29"/>
      <c r="K10" s="31"/>
      <c r="L10" s="29"/>
      <c r="M10" s="28"/>
      <c r="N10" s="30"/>
      <c r="O10" s="29"/>
      <c r="P10" s="29"/>
      <c r="Q10" s="29"/>
      <c r="R10" s="29"/>
    </row>
    <row r="11" spans="1:18" x14ac:dyDescent="0.2">
      <c r="A11" s="32" t="s">
        <v>12</v>
      </c>
      <c r="B11" s="33">
        <v>978696789.22000003</v>
      </c>
      <c r="C11" s="33"/>
      <c r="D11" s="33">
        <v>873491000</v>
      </c>
      <c r="E11" s="33"/>
      <c r="F11" s="33">
        <f>B11-D11</f>
        <v>105205789.22000003</v>
      </c>
      <c r="G11" s="33"/>
      <c r="H11" s="33">
        <f>IF(D11=0,"n/a",IF(AND(F11/D11&lt;1,F11/D11&gt;-1),F11/D11,"n/a"))</f>
        <v>0.12044290006422508</v>
      </c>
      <c r="I11" s="33"/>
      <c r="J11" s="33">
        <v>1081762159.77</v>
      </c>
      <c r="K11" s="33"/>
      <c r="L11" s="33">
        <f>B11-J11</f>
        <v>-103065370.54999995</v>
      </c>
      <c r="M11" s="36"/>
      <c r="N11" s="35">
        <f>IF(J11=0,"n/a",IF(AND(L11/J11&lt;1,L11/J11&gt;-1),L11/J11,"n/a"))</f>
        <v>-9.5275444439573767E-2</v>
      </c>
      <c r="O11" s="37"/>
      <c r="P11" s="38">
        <f>IF(B48=0,"n/a",B11/B48)</f>
        <v>9.7068291142707486E-2</v>
      </c>
      <c r="Q11" s="39" t="str">
        <f>IF(D48=0,"n/a",D11/D48)</f>
        <v>n/a</v>
      </c>
      <c r="R11" s="39">
        <f>IF(J48=0,"n/a",J11/J48)</f>
        <v>0.10192876511749852</v>
      </c>
    </row>
    <row r="12" spans="1:18" x14ac:dyDescent="0.2">
      <c r="A12" s="32" t="s">
        <v>13</v>
      </c>
      <c r="B12" s="40">
        <v>836642531.38</v>
      </c>
      <c r="C12" s="40"/>
      <c r="D12" s="40">
        <v>105841000</v>
      </c>
      <c r="E12" s="40"/>
      <c r="F12" s="40">
        <f>B12-D12</f>
        <v>730801531.38</v>
      </c>
      <c r="G12" s="40"/>
      <c r="H12" s="40" t="str">
        <f>IF(D12=0,"n/a",IF(AND(F12/D12&lt;1,F12/D12&gt;-1),F12/D12,"n/a"))</f>
        <v>n/a</v>
      </c>
      <c r="I12" s="40"/>
      <c r="J12" s="40">
        <v>846294536.02999997</v>
      </c>
      <c r="K12" s="40"/>
      <c r="L12" s="40">
        <f>B12-J12</f>
        <v>-9652004.6499999762</v>
      </c>
      <c r="M12" s="40"/>
      <c r="N12" s="35">
        <f>IF(J12=0,"n/a",IF(AND(L12/J12&lt;1,L12/J12&gt;-1),L12/J12,"n/a"))</f>
        <v>-1.1405018275644198E-2</v>
      </c>
      <c r="O12" s="37"/>
      <c r="P12" s="41">
        <f>IF(B49=0,"n/a",B12/B49)</f>
        <v>9.3778476329781993E-2</v>
      </c>
      <c r="Q12" s="42">
        <f>IF(D49=0,"n/a",D12/D49)</f>
        <v>1.019869832922733E-2</v>
      </c>
      <c r="R12" s="42">
        <f>IF(J49=0,"n/a",J12/J49)</f>
        <v>9.4062507286694894E-2</v>
      </c>
    </row>
    <row r="13" spans="1:18" x14ac:dyDescent="0.2">
      <c r="A13" s="32" t="s">
        <v>14</v>
      </c>
      <c r="B13" s="40">
        <v>110854277.45</v>
      </c>
      <c r="C13" s="40"/>
      <c r="D13" s="40">
        <v>18031000</v>
      </c>
      <c r="E13" s="40"/>
      <c r="F13" s="40">
        <f>B13-D13</f>
        <v>92823277.450000003</v>
      </c>
      <c r="G13" s="40"/>
      <c r="H13" s="40" t="str">
        <f>IF(D13=0,"n/a",IF(AND(F13/D13&lt;1,F13/D13&gt;-1),F13/D13,"n/a"))</f>
        <v>n/a</v>
      </c>
      <c r="I13" s="40"/>
      <c r="J13" s="40">
        <v>109853317.45</v>
      </c>
      <c r="K13" s="40"/>
      <c r="L13" s="40">
        <f>B13-J13</f>
        <v>1000960</v>
      </c>
      <c r="M13" s="40"/>
      <c r="N13" s="35">
        <f>IF(J13=0,"n/a",IF(AND(L13/J13&lt;1,L13/J13&gt;-1),L13/J13,"n/a"))</f>
        <v>9.1117867282942029E-3</v>
      </c>
      <c r="O13" s="37"/>
      <c r="P13" s="41">
        <f>IF(B50=0,"n/a",B13/B50)</f>
        <v>8.867502890526105E-2</v>
      </c>
      <c r="Q13" s="42">
        <f>IF(D50=0,"n/a",D13/D50)</f>
        <v>1.9642622147892572E-3</v>
      </c>
      <c r="R13" s="42">
        <f>IF(J50=0,"n/a",J13/J50)</f>
        <v>8.9184163127506863E-2</v>
      </c>
    </row>
    <row r="14" spans="1:18" x14ac:dyDescent="0.2">
      <c r="A14" s="32" t="s">
        <v>15</v>
      </c>
      <c r="B14" s="40">
        <v>20590867.129999999</v>
      </c>
      <c r="C14" s="40"/>
      <c r="D14" s="40">
        <v>375000</v>
      </c>
      <c r="E14" s="40"/>
      <c r="F14" s="40">
        <f>B14-D14</f>
        <v>20215867.129999999</v>
      </c>
      <c r="G14" s="40"/>
      <c r="H14" s="40" t="str">
        <f>IF(D14=0,"n/a",IF(AND(F14/D14&lt;1,F14/D14&gt;-1),F14/D14,"n/a"))</f>
        <v>n/a</v>
      </c>
      <c r="I14" s="40"/>
      <c r="J14" s="40">
        <v>18590103.379999999</v>
      </c>
      <c r="K14" s="40"/>
      <c r="L14" s="40">
        <f>B14-J14</f>
        <v>2000763.75</v>
      </c>
      <c r="M14" s="40"/>
      <c r="N14" s="35">
        <f>IF(J14=0,"n/a",IF(AND(L14/J14&lt;1,L14/J14&gt;-1),L14/J14,"n/a"))</f>
        <v>0.10762520837579119</v>
      </c>
      <c r="O14" s="37"/>
      <c r="P14" s="41">
        <f>IF(B51=0,"n/a",B14/B51)</f>
        <v>0.22111831526342279</v>
      </c>
      <c r="Q14" s="42">
        <f>IF(D51=0,"n/a",D14/D51)</f>
        <v>3.2364079496535747E-4</v>
      </c>
      <c r="R14" s="42">
        <f>IF(J51=0,"n/a",J14/J51)</f>
        <v>0.20949339118302104</v>
      </c>
    </row>
    <row r="15" spans="1:18" x14ac:dyDescent="0.2">
      <c r="A15" s="32" t="s">
        <v>16</v>
      </c>
      <c r="B15" s="40">
        <v>319706.25</v>
      </c>
      <c r="C15" s="43"/>
      <c r="D15" s="40">
        <v>2129534000</v>
      </c>
      <c r="E15" s="43"/>
      <c r="F15" s="40">
        <f>B15-D15</f>
        <v>-2129214293.75</v>
      </c>
      <c r="G15" s="43"/>
      <c r="H15" s="40">
        <f>IF(D15=0,"n/a",IF(AND(F15/D15&lt;1,F15/D15&gt;-1),F15/D15,"n/a"))</f>
        <v>-0.99984987032374217</v>
      </c>
      <c r="I15" s="43"/>
      <c r="J15" s="40">
        <v>353737.1</v>
      </c>
      <c r="K15" s="40"/>
      <c r="L15" s="40">
        <f>B15-J15</f>
        <v>-34030.849999999977</v>
      </c>
      <c r="M15" s="43"/>
      <c r="N15" s="35">
        <f>IF(J15=0,"n/a",IF(AND(L15/J15&lt;1,L15/J15&gt;-1),L15/J15,"n/a"))</f>
        <v>-9.6203790894424074E-2</v>
      </c>
      <c r="O15" s="44"/>
      <c r="P15" s="41">
        <f>IF(B52=0,"n/a",B15/B52)</f>
        <v>4.8175957088798148E-2</v>
      </c>
      <c r="Q15" s="42">
        <f>IF(D52=0,"n/a",D15/D52)</f>
        <v>22.613719868323244</v>
      </c>
      <c r="R15" s="42">
        <f>IF(J52=0,"n/a",J15/J52)</f>
        <v>4.859920644734058E-2</v>
      </c>
    </row>
    <row r="16" spans="1:18" ht="8.4499999999999993" customHeight="1" x14ac:dyDescent="0.2">
      <c r="A16" s="28"/>
      <c r="B16" s="45"/>
      <c r="C16" s="40"/>
      <c r="D16" s="45"/>
      <c r="E16" s="40"/>
      <c r="F16" s="45"/>
      <c r="G16" s="40"/>
      <c r="H16" s="45" t="s">
        <v>3</v>
      </c>
      <c r="I16" s="40"/>
      <c r="J16" s="45"/>
      <c r="K16" s="40"/>
      <c r="L16" s="45"/>
      <c r="M16" s="40"/>
      <c r="N16" s="46" t="s">
        <v>3</v>
      </c>
      <c r="O16" s="37"/>
      <c r="P16" s="47"/>
      <c r="Q16" s="47" t="s">
        <v>17</v>
      </c>
      <c r="R16" s="47" t="s">
        <v>17</v>
      </c>
    </row>
    <row r="17" spans="1:18" x14ac:dyDescent="0.2">
      <c r="A17" s="48" t="s">
        <v>18</v>
      </c>
      <c r="B17" s="49">
        <f>SUM(B11:B16)</f>
        <v>1947104171.4300001</v>
      </c>
      <c r="C17" s="40"/>
      <c r="D17" s="40" t="e">
        <f>SUM(#REF!)</f>
        <v>#REF!</v>
      </c>
      <c r="E17" s="40"/>
      <c r="F17" s="40" t="e">
        <f>SUM(#REF!)</f>
        <v>#REF!</v>
      </c>
      <c r="G17" s="40"/>
      <c r="H17" s="43" t="e">
        <f>IF(D17=0,"n/a",IF(AND(F17/D17&lt;1,F17/D17&gt;-1),F17/D17,"n/a"))</f>
        <v>#REF!</v>
      </c>
      <c r="I17" s="40"/>
      <c r="J17" s="49">
        <f>SUM(J11:J16)</f>
        <v>2056853853.73</v>
      </c>
      <c r="K17" s="40"/>
      <c r="L17" s="49">
        <f>SUM(L11:L16)</f>
        <v>-109749682.29999992</v>
      </c>
      <c r="M17" s="40"/>
      <c r="N17" s="51">
        <f>IF(J17=0,"n/a",IF(AND(L17/J17&lt;1,L17/J17&gt;-1),L17/J17,"n/a"))</f>
        <v>-5.3358036158463296E-2</v>
      </c>
      <c r="O17" s="37"/>
      <c r="P17" s="52">
        <f>IF(B54=0,"n/a",B17/B54)</f>
        <v>9.5662403415016445E-2</v>
      </c>
      <c r="Q17" s="42" t="e">
        <f>IF(D54=0,"n/a",D17/D54)</f>
        <v>#REF!</v>
      </c>
      <c r="R17" s="52">
        <f>IF(J54=0,"n/a",J17/J54)</f>
        <v>9.8236158941761215E-2</v>
      </c>
    </row>
    <row r="18" spans="1:18" x14ac:dyDescent="0.2">
      <c r="A18" s="32" t="s">
        <v>19</v>
      </c>
      <c r="B18" s="40">
        <v>9847179.0500000007</v>
      </c>
      <c r="C18" s="40"/>
      <c r="D18" s="40">
        <v>15165000</v>
      </c>
      <c r="E18" s="40"/>
      <c r="F18" s="40">
        <f>B18-D18</f>
        <v>-5317820.9499999993</v>
      </c>
      <c r="G18" s="40"/>
      <c r="H18" s="43">
        <f>IF(D18=0,"n/a",IF(AND(F18/D18&lt;1,F18/D18&gt;-1),F18/D18,"n/a"))</f>
        <v>-0.35066409165842394</v>
      </c>
      <c r="I18" s="40"/>
      <c r="J18" s="40">
        <v>9725740.4199999999</v>
      </c>
      <c r="K18" s="40"/>
      <c r="L18" s="40">
        <f>B18-J18</f>
        <v>121438.63000000082</v>
      </c>
      <c r="M18" s="40"/>
      <c r="N18" s="57">
        <f>IF(J18=0,"n/a",IF(AND(L18/J18&lt;1,L18/J18&gt;-1),L18/J18,"n/a"))</f>
        <v>1.2486312070418266E-2</v>
      </c>
      <c r="O18" s="44"/>
      <c r="P18" s="42">
        <f>IF(B55=0,"n/a",B18/B55)</f>
        <v>4.8940483946510504E-3</v>
      </c>
      <c r="Q18" s="42">
        <f>IF(D55=0,"n/a",D18/D55)</f>
        <v>7.1296794427482034E-4</v>
      </c>
      <c r="R18" s="42">
        <f>IF(J55=0,"n/a",J18/J55)</f>
        <v>4.5986903380732377E-3</v>
      </c>
    </row>
    <row r="19" spans="1:18" x14ac:dyDescent="0.2">
      <c r="A19" s="32" t="s">
        <v>20</v>
      </c>
      <c r="B19" s="40">
        <v>41541442.43</v>
      </c>
      <c r="C19" s="40"/>
      <c r="D19" s="40">
        <v>2149611000</v>
      </c>
      <c r="E19" s="40"/>
      <c r="F19" s="40">
        <f>B19-D19</f>
        <v>-2108069557.5699999</v>
      </c>
      <c r="G19" s="40"/>
      <c r="H19" s="43">
        <f>IF(D19=0,"n/a",IF(AND(F19/D19&lt;1,F19/D19&gt;-1),F19/D19,"n/a"))</f>
        <v>-0.98067490237535992</v>
      </c>
      <c r="I19" s="40"/>
      <c r="J19" s="40">
        <v>51674132.840000004</v>
      </c>
      <c r="K19" s="40"/>
      <c r="L19" s="40">
        <f>B19-J19</f>
        <v>-10132690.410000004</v>
      </c>
      <c r="M19" s="40"/>
      <c r="N19" s="57">
        <f>IF(J19=0,"n/a",IF(AND(L19/J19&lt;1,L19/J19&gt;-1),L19/J19,"n/a"))</f>
        <v>-0.19608825253776629</v>
      </c>
      <c r="O19" s="37"/>
      <c r="P19" s="52">
        <f>IF(B56=0,"n/a",B19/B56)</f>
        <v>2.5202108816670427E-2</v>
      </c>
      <c r="Q19" s="52" t="e">
        <f>IF(D56=0,"n/a",D19/D56)</f>
        <v>#REF!</v>
      </c>
      <c r="R19" s="52">
        <f>IF(J56=0,"n/a",J19/J56)</f>
        <v>3.3536469755989291E-2</v>
      </c>
    </row>
    <row r="20" spans="1:18" ht="6" customHeight="1" x14ac:dyDescent="0.2">
      <c r="A20" s="31"/>
      <c r="B20" s="53"/>
      <c r="C20" s="54"/>
      <c r="D20" s="53"/>
      <c r="E20" s="54"/>
      <c r="F20" s="53"/>
      <c r="G20" s="54"/>
      <c r="H20" s="53" t="s">
        <v>3</v>
      </c>
      <c r="I20" s="54"/>
      <c r="J20" s="53"/>
      <c r="K20" s="54"/>
      <c r="L20" s="53"/>
      <c r="M20" s="54"/>
      <c r="N20" s="53" t="s">
        <v>3</v>
      </c>
      <c r="O20" s="55"/>
      <c r="P20" s="55"/>
      <c r="Q20" s="55"/>
      <c r="R20" s="55"/>
    </row>
    <row r="21" spans="1:18" x14ac:dyDescent="0.2">
      <c r="A21" s="56" t="s">
        <v>21</v>
      </c>
      <c r="B21" s="40">
        <f>SUM(B17:B19)</f>
        <v>1998492792.9100001</v>
      </c>
      <c r="C21" s="40"/>
      <c r="D21" s="40" t="e">
        <f>SUM(D17:D19)</f>
        <v>#REF!</v>
      </c>
      <c r="E21" s="40"/>
      <c r="F21" s="40" t="e">
        <f>SUM(F17:F19)</f>
        <v>#REF!</v>
      </c>
      <c r="G21" s="40"/>
      <c r="H21" s="43" t="e">
        <f>IF(D21=0,"n/a",IF(AND(F21/D21&lt;1,F21/D21&gt;-1),F21/D21,"n/a"))</f>
        <v>#REF!</v>
      </c>
      <c r="I21" s="40"/>
      <c r="J21" s="40">
        <f>SUM(J17:J19)</f>
        <v>2118253726.99</v>
      </c>
      <c r="K21" s="40"/>
      <c r="L21" s="40">
        <f>SUM(L17:L19)</f>
        <v>-119760934.07999992</v>
      </c>
      <c r="M21" s="40"/>
      <c r="N21" s="57">
        <f>IF(J21=0,"n/a",IF(AND(L21/J21&lt;1,L21/J21&gt;-1),L21/J21,"n/a"))</f>
        <v>-5.6537577417686419E-2</v>
      </c>
      <c r="O21" s="37"/>
      <c r="P21" s="36"/>
      <c r="Q21" s="58"/>
      <c r="R21" s="58"/>
    </row>
    <row r="22" spans="1:18" ht="6.6" customHeight="1" x14ac:dyDescent="0.2">
      <c r="A22" s="59"/>
      <c r="B22" s="43"/>
      <c r="C22" s="43"/>
      <c r="D22" s="43"/>
      <c r="E22" s="43"/>
      <c r="F22" s="43"/>
      <c r="G22" s="43"/>
      <c r="H22" s="43" t="s">
        <v>3</v>
      </c>
      <c r="I22" s="43"/>
      <c r="J22" s="43"/>
      <c r="K22" s="43"/>
      <c r="L22" s="43"/>
      <c r="M22" s="43"/>
      <c r="N22" s="60" t="s">
        <v>3</v>
      </c>
      <c r="O22" s="44"/>
      <c r="P22" s="60"/>
      <c r="Q22" s="60"/>
      <c r="R22" s="60"/>
    </row>
    <row r="23" spans="1:18" x14ac:dyDescent="0.2">
      <c r="A23" s="32" t="s">
        <v>22</v>
      </c>
      <c r="B23" s="40">
        <v>-10763674.470000001</v>
      </c>
      <c r="C23" s="43"/>
      <c r="D23" s="43">
        <v>19888000</v>
      </c>
      <c r="E23" s="43"/>
      <c r="F23" s="43">
        <f>B23-D23</f>
        <v>-30651674.469999999</v>
      </c>
      <c r="G23" s="43"/>
      <c r="H23" s="43" t="str">
        <f>IF(D23=0,"n/a",IF(AND(F23/D23&lt;1,F23/D23&gt;-1),F23/D23,"n/a"))</f>
        <v>n/a</v>
      </c>
      <c r="I23" s="43"/>
      <c r="J23" s="40">
        <v>10248195.58</v>
      </c>
      <c r="K23" s="43"/>
      <c r="L23" s="40">
        <f>B23-J23</f>
        <v>-21011870.050000001</v>
      </c>
      <c r="M23" s="43"/>
      <c r="N23" s="57" t="str">
        <f>IF(J23=0,"n/a",IF(AND(L23/J23&lt;1,L23/J23&gt;-1),L23/J23,"n/a"))</f>
        <v>n/a</v>
      </c>
      <c r="O23" s="44"/>
      <c r="P23" s="60"/>
      <c r="Q23" s="60"/>
      <c r="R23" s="60"/>
    </row>
    <row r="24" spans="1:18" x14ac:dyDescent="0.2">
      <c r="A24" s="32" t="s">
        <v>23</v>
      </c>
      <c r="B24" s="40">
        <v>20646321.41</v>
      </c>
      <c r="C24" s="43"/>
      <c r="D24" s="43">
        <v>13708000</v>
      </c>
      <c r="E24" s="43"/>
      <c r="F24" s="43">
        <f>B24-D24</f>
        <v>6938321.4100000001</v>
      </c>
      <c r="G24" s="43"/>
      <c r="H24" s="43">
        <f>IF(D24=0,"n/a",IF(AND(F24/D24&lt;1,F24/D24&gt;-1),F24/D24,"n/a"))</f>
        <v>0.50615125547125772</v>
      </c>
      <c r="I24" s="43"/>
      <c r="J24" s="40">
        <v>23276417.550000001</v>
      </c>
      <c r="K24" s="43"/>
      <c r="L24" s="40">
        <f>B24-J24</f>
        <v>-2630096.1400000006</v>
      </c>
      <c r="M24" s="43"/>
      <c r="N24" s="57">
        <f>IF(J24=0,"n/a",IF(AND(L24/J24&lt;1,L24/J24&gt;-1),L24/J24,"n/a"))</f>
        <v>-0.11299402643685606</v>
      </c>
      <c r="O24" s="44"/>
      <c r="P24" s="60"/>
      <c r="Q24" s="60"/>
      <c r="R24" s="60"/>
    </row>
    <row r="25" spans="1:18" x14ac:dyDescent="0.2">
      <c r="A25" s="32" t="s">
        <v>24</v>
      </c>
      <c r="B25" s="40">
        <v>16267512.710000001</v>
      </c>
      <c r="C25" s="43"/>
      <c r="D25" s="43">
        <v>-2237000</v>
      </c>
      <c r="E25" s="43"/>
      <c r="F25" s="43">
        <f>B25-D25</f>
        <v>18504512.710000001</v>
      </c>
      <c r="G25" s="43"/>
      <c r="H25" s="43" t="str">
        <f>IF(D25=0,"n/a",IF(AND(F25/D25&lt;1,F25/D25&gt;-1),F25/D25,"n/a"))</f>
        <v>n/a</v>
      </c>
      <c r="I25" s="43"/>
      <c r="J25" s="40">
        <v>17124587.280000001</v>
      </c>
      <c r="K25" s="43"/>
      <c r="L25" s="40">
        <f>B25-J25</f>
        <v>-857074.5700000003</v>
      </c>
      <c r="M25" s="43"/>
      <c r="N25" s="57">
        <f>IF(J25=0,"n/a",IF(AND(L25/J25&lt;1,L25/J25&gt;-1),L25/J25,"n/a"))</f>
        <v>-5.0049356284398598E-2</v>
      </c>
      <c r="O25" s="44"/>
      <c r="P25" s="60"/>
      <c r="Q25" s="60"/>
      <c r="R25" s="60"/>
    </row>
    <row r="26" spans="1:18" x14ac:dyDescent="0.2">
      <c r="A26" s="32" t="s">
        <v>25</v>
      </c>
      <c r="B26" s="49">
        <v>7519598.7999999998</v>
      </c>
      <c r="C26" s="43"/>
      <c r="D26" s="49">
        <v>31359000</v>
      </c>
      <c r="E26" s="43"/>
      <c r="F26" s="49">
        <f>B26-D26</f>
        <v>-23839401.199999999</v>
      </c>
      <c r="G26" s="43"/>
      <c r="H26" s="49">
        <f>IF(D26=0,"n/a",IF(AND(F26/D26&lt;1,F26/D26&gt;-1),F26/D26,"n/a"))</f>
        <v>-0.76020922861060614</v>
      </c>
      <c r="I26" s="43"/>
      <c r="J26" s="49">
        <v>11906548.74</v>
      </c>
      <c r="K26" s="43"/>
      <c r="L26" s="49">
        <f>B26-J26</f>
        <v>-4386949.9400000004</v>
      </c>
      <c r="M26" s="43"/>
      <c r="N26" s="51">
        <f>IF(J26=0,"n/a",IF(AND(L26/J26&lt;1,L26/J26&gt;-1),L26/J26,"n/a"))</f>
        <v>-0.36844849299294097</v>
      </c>
      <c r="O26" s="44"/>
      <c r="P26" s="60"/>
      <c r="Q26" s="60"/>
      <c r="R26" s="60"/>
    </row>
    <row r="27" spans="1:18" x14ac:dyDescent="0.2">
      <c r="A27" s="32" t="s">
        <v>26</v>
      </c>
      <c r="B27" s="49">
        <f>SUM(B23:B26)</f>
        <v>33669758.449999996</v>
      </c>
      <c r="C27" s="40"/>
      <c r="D27" s="49">
        <f>SUM(D23:D26)</f>
        <v>62718000</v>
      </c>
      <c r="E27" s="40"/>
      <c r="F27" s="49">
        <f>SUM(F23:F26)</f>
        <v>-29048241.549999997</v>
      </c>
      <c r="G27" s="40"/>
      <c r="H27" s="49">
        <f>IF(D27=0,"n/a",IF(AND(F27/D27&lt;1,F27/D27&gt;-1),F27/D27,"n/a"))</f>
        <v>-0.46315637536273474</v>
      </c>
      <c r="I27" s="40"/>
      <c r="J27" s="49">
        <f>SUM(J23:J26)</f>
        <v>62555749.150000006</v>
      </c>
      <c r="K27" s="40"/>
      <c r="L27" s="49">
        <f>SUM(L23:L26)</f>
        <v>-28885990.700000003</v>
      </c>
      <c r="M27" s="40"/>
      <c r="N27" s="51">
        <f>IF(J27=0,"n/a",IF(AND(L27/J27&lt;1,L27/J27&gt;-1),L27/J27,"n/a"))</f>
        <v>-0.46176396402408043</v>
      </c>
      <c r="O27" s="37"/>
      <c r="P27" s="58"/>
      <c r="Q27" s="58"/>
      <c r="R27" s="58"/>
    </row>
    <row r="28" spans="1:18" ht="6.6" customHeight="1" x14ac:dyDescent="0.2">
      <c r="A28" s="59"/>
      <c r="B28" s="61"/>
      <c r="C28" s="61"/>
      <c r="D28" s="61"/>
      <c r="E28" s="61"/>
      <c r="F28" s="61"/>
      <c r="G28" s="61"/>
      <c r="H28" s="61" t="s">
        <v>3</v>
      </c>
      <c r="I28" s="61"/>
      <c r="J28" s="61"/>
      <c r="K28" s="61"/>
      <c r="L28" s="61"/>
      <c r="M28" s="43"/>
      <c r="N28" s="60" t="s">
        <v>3</v>
      </c>
      <c r="O28" s="44"/>
      <c r="P28" s="60"/>
      <c r="Q28" s="60"/>
      <c r="R28" s="60"/>
    </row>
    <row r="29" spans="1:18" ht="13.5" thickBot="1" x14ac:dyDescent="0.25">
      <c r="A29" s="62" t="s">
        <v>27</v>
      </c>
      <c r="B29" s="63">
        <f>+B27+B21</f>
        <v>2032162551.3600001</v>
      </c>
      <c r="C29" s="33"/>
      <c r="D29" s="63" t="e">
        <f>+D27+D21</f>
        <v>#REF!</v>
      </c>
      <c r="E29" s="33"/>
      <c r="F29" s="63" t="e">
        <f>+F27+F21</f>
        <v>#REF!</v>
      </c>
      <c r="G29" s="33"/>
      <c r="H29" s="63" t="e">
        <f>IF(D29=0,"n/a",IF(AND(F29/D29&lt;1,F29/D29&gt;-1),F29/D29,"n/a"))</f>
        <v>#REF!</v>
      </c>
      <c r="I29" s="33"/>
      <c r="J29" s="63">
        <f>+J27+J21</f>
        <v>2180809476.1399999</v>
      </c>
      <c r="K29" s="33"/>
      <c r="L29" s="63">
        <f>+L27+L21</f>
        <v>-148646924.77999991</v>
      </c>
      <c r="M29" s="40"/>
      <c r="N29" s="64">
        <f>IF(J29=0,"n/a",IF(AND(L29/J29&lt;1,L29/J29&gt;-1),L29/J29,"n/a"))</f>
        <v>-6.8161353115129872E-2</v>
      </c>
      <c r="O29" s="37"/>
      <c r="P29" s="58"/>
      <c r="Q29" s="58"/>
      <c r="R29" s="58"/>
    </row>
    <row r="30" spans="1:18" ht="4.1500000000000004" customHeight="1" thickTop="1" x14ac:dyDescent="0.2">
      <c r="A30" s="65"/>
      <c r="B30" s="61"/>
      <c r="C30" s="33"/>
      <c r="D30" s="61"/>
      <c r="E30" s="33"/>
      <c r="F30" s="61"/>
      <c r="G30" s="33"/>
      <c r="H30" s="61"/>
      <c r="I30" s="33"/>
      <c r="J30" s="61"/>
      <c r="K30" s="33"/>
      <c r="L30" s="61"/>
      <c r="M30" s="40"/>
      <c r="N30" s="66"/>
      <c r="O30" s="37"/>
      <c r="P30" s="58"/>
      <c r="Q30" s="58"/>
      <c r="R30" s="58"/>
    </row>
    <row r="31" spans="1:18" ht="13.15" customHeight="1" x14ac:dyDescent="0.2">
      <c r="A31" s="31"/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8"/>
      <c r="N31" s="40"/>
      <c r="O31" s="69"/>
      <c r="P31" s="55"/>
      <c r="Q31" s="55"/>
      <c r="R31" s="55"/>
    </row>
    <row r="32" spans="1:18" x14ac:dyDescent="0.2">
      <c r="A32" s="32" t="s">
        <v>28</v>
      </c>
      <c r="B32" s="33">
        <v>77529209.760000005</v>
      </c>
      <c r="C32" s="33"/>
      <c r="D32" s="33">
        <v>-103813187</v>
      </c>
      <c r="E32" s="33"/>
      <c r="F32" s="33"/>
      <c r="G32" s="33"/>
      <c r="H32" s="33"/>
      <c r="I32" s="33"/>
      <c r="J32" s="33">
        <v>80821886.700000003</v>
      </c>
      <c r="K32" s="33"/>
      <c r="L32" s="33"/>
      <c r="M32" s="40"/>
      <c r="N32" s="40"/>
      <c r="O32" s="58"/>
      <c r="P32" s="36"/>
      <c r="Q32" s="58"/>
      <c r="R32" s="58"/>
    </row>
    <row r="33" spans="1:18" x14ac:dyDescent="0.2">
      <c r="A33" s="32" t="s">
        <v>29</v>
      </c>
      <c r="B33" s="40">
        <v>-143282953.59999999</v>
      </c>
      <c r="C33" s="40"/>
      <c r="D33" s="40">
        <v>101023757</v>
      </c>
      <c r="E33" s="40"/>
      <c r="F33" s="40"/>
      <c r="G33" s="40"/>
      <c r="H33" s="40"/>
      <c r="I33" s="40"/>
      <c r="J33" s="40">
        <v>-119639153.18000001</v>
      </c>
      <c r="K33" s="33"/>
      <c r="L33" s="33"/>
      <c r="M33" s="40"/>
      <c r="N33" s="40"/>
      <c r="O33" s="37"/>
      <c r="P33" s="36"/>
      <c r="Q33" s="58"/>
      <c r="R33" s="58"/>
    </row>
    <row r="34" spans="1:18" ht="12" customHeight="1" x14ac:dyDescent="0.2">
      <c r="A34" s="32" t="s">
        <v>30</v>
      </c>
      <c r="B34" s="40">
        <v>103134430.5</v>
      </c>
      <c r="C34" s="71"/>
      <c r="D34" s="40">
        <v>-56676997</v>
      </c>
      <c r="E34" s="71"/>
      <c r="F34" s="40"/>
      <c r="G34" s="71"/>
      <c r="H34" s="71"/>
      <c r="I34" s="71"/>
      <c r="J34" s="40">
        <v>97102104.730000004</v>
      </c>
      <c r="K34" s="72"/>
      <c r="L34" s="72"/>
      <c r="M34" s="71"/>
      <c r="N34" s="71"/>
      <c r="O34" s="31"/>
      <c r="P34" s="28"/>
      <c r="Q34" s="31"/>
      <c r="R34" s="31"/>
    </row>
    <row r="35" spans="1:18" x14ac:dyDescent="0.2">
      <c r="A35" s="32" t="s">
        <v>31</v>
      </c>
      <c r="B35" s="40">
        <v>-53270527.539999999</v>
      </c>
      <c r="C35" s="40"/>
      <c r="D35" s="40">
        <v>15856202</v>
      </c>
      <c r="E35" s="40"/>
      <c r="F35" s="40"/>
      <c r="G35" s="40"/>
      <c r="H35" s="40"/>
      <c r="I35" s="40"/>
      <c r="J35" s="40">
        <v>-59644071.450000003</v>
      </c>
      <c r="K35" s="33"/>
      <c r="L35" s="33"/>
      <c r="M35" s="40"/>
      <c r="N35" s="40"/>
      <c r="O35" s="58"/>
      <c r="P35" s="36"/>
      <c r="Q35" s="58"/>
      <c r="R35" s="58"/>
    </row>
    <row r="36" spans="1:18" x14ac:dyDescent="0.2">
      <c r="A36" s="32" t="s">
        <v>32</v>
      </c>
      <c r="B36" s="40">
        <v>15850255.699999999</v>
      </c>
      <c r="C36" s="40"/>
      <c r="D36" s="40">
        <v>-6149306</v>
      </c>
      <c r="E36" s="40"/>
      <c r="F36" s="40"/>
      <c r="G36" s="40"/>
      <c r="H36" s="40"/>
      <c r="I36" s="40"/>
      <c r="J36" s="40">
        <v>16389790.59</v>
      </c>
      <c r="K36" s="33"/>
      <c r="L36" s="33"/>
      <c r="M36" s="40"/>
      <c r="N36" s="40"/>
      <c r="O36" s="58"/>
      <c r="P36" s="36"/>
      <c r="Q36" s="58"/>
      <c r="R36" s="58"/>
    </row>
    <row r="37" spans="1:18" x14ac:dyDescent="0.2">
      <c r="A37" s="32" t="s">
        <v>33</v>
      </c>
      <c r="B37" s="40">
        <v>-6028100.2300000004</v>
      </c>
      <c r="C37" s="40"/>
      <c r="D37" s="40">
        <v>0</v>
      </c>
      <c r="E37" s="40"/>
      <c r="F37" s="40"/>
      <c r="G37" s="40"/>
      <c r="H37" s="40"/>
      <c r="I37" s="40"/>
      <c r="J37" s="40">
        <v>-6057370.3799999999</v>
      </c>
      <c r="K37" s="33"/>
      <c r="L37" s="33"/>
      <c r="M37" s="40"/>
      <c r="N37" s="40"/>
      <c r="O37" s="58"/>
      <c r="P37" s="36"/>
      <c r="Q37" s="58"/>
      <c r="R37" s="58"/>
    </row>
    <row r="38" spans="1:18" x14ac:dyDescent="0.2">
      <c r="A38" s="32" t="s">
        <v>34</v>
      </c>
      <c r="B38" s="40">
        <v>-59236808.299999997</v>
      </c>
      <c r="C38" s="40"/>
      <c r="D38" s="40"/>
      <c r="E38" s="40"/>
      <c r="F38" s="40"/>
      <c r="G38" s="40"/>
      <c r="H38" s="40"/>
      <c r="I38" s="40"/>
      <c r="J38" s="40">
        <v>0</v>
      </c>
      <c r="K38" s="33"/>
      <c r="L38" s="33"/>
      <c r="M38" s="40"/>
      <c r="N38" s="40"/>
      <c r="O38" s="58"/>
      <c r="P38" s="36"/>
      <c r="Q38" s="58"/>
      <c r="R38" s="58"/>
    </row>
    <row r="39" spans="1:18" x14ac:dyDescent="0.2">
      <c r="A39" s="32" t="s">
        <v>35</v>
      </c>
      <c r="B39" s="40">
        <v>-6944081.0599999996</v>
      </c>
      <c r="C39" s="40"/>
      <c r="D39" s="40" t="e">
        <v>#REF!</v>
      </c>
      <c r="E39" s="40"/>
      <c r="F39" s="40"/>
      <c r="G39" s="40"/>
      <c r="H39" s="40"/>
      <c r="I39" s="40"/>
      <c r="J39" s="40">
        <v>-13921661.42</v>
      </c>
      <c r="K39" s="33"/>
      <c r="L39" s="33"/>
      <c r="M39" s="40"/>
      <c r="N39" s="40"/>
      <c r="O39" s="58"/>
      <c r="P39" s="36"/>
      <c r="Q39" s="58"/>
      <c r="R39" s="58"/>
    </row>
    <row r="40" spans="1:18" x14ac:dyDescent="0.2">
      <c r="A40" s="32" t="s">
        <v>36</v>
      </c>
      <c r="B40" s="40">
        <v>50104888.546999998</v>
      </c>
      <c r="C40" s="40"/>
      <c r="D40" s="40" t="e">
        <v>#REF!</v>
      </c>
      <c r="E40" s="40"/>
      <c r="F40" s="40"/>
      <c r="G40" s="40"/>
      <c r="H40" s="40"/>
      <c r="I40" s="40"/>
      <c r="J40" s="40">
        <v>17627972.421999998</v>
      </c>
      <c r="K40" s="33"/>
      <c r="L40" s="33"/>
      <c r="M40" s="40"/>
      <c r="N40" s="40"/>
      <c r="O40" s="58"/>
      <c r="P40" s="36"/>
      <c r="Q40" s="58"/>
      <c r="R40" s="58"/>
    </row>
    <row r="41" spans="1:18" x14ac:dyDescent="0.2">
      <c r="A41" s="32" t="s">
        <v>37</v>
      </c>
      <c r="B41" s="40">
        <v>5059807.8</v>
      </c>
      <c r="C41" s="40"/>
      <c r="D41" s="40" t="e">
        <v>#REF!</v>
      </c>
      <c r="E41" s="40"/>
      <c r="F41" s="40"/>
      <c r="G41" s="40"/>
      <c r="H41" s="40"/>
      <c r="I41" s="40"/>
      <c r="J41" s="40">
        <v>0</v>
      </c>
      <c r="K41" s="33"/>
      <c r="L41" s="33"/>
      <c r="M41" s="40"/>
      <c r="N41" s="40"/>
      <c r="O41" s="58"/>
      <c r="P41" s="36"/>
      <c r="Q41" s="58"/>
      <c r="R41" s="58"/>
    </row>
    <row r="42" spans="1:18" x14ac:dyDescent="0.2">
      <c r="A42" s="32" t="s">
        <v>38</v>
      </c>
      <c r="B42" s="40">
        <v>-25939669.210000001</v>
      </c>
      <c r="C42" s="40"/>
      <c r="D42" s="40" t="e">
        <v>#REF!</v>
      </c>
      <c r="E42" s="40"/>
      <c r="F42" s="40"/>
      <c r="G42" s="40"/>
      <c r="H42" s="40"/>
      <c r="I42" s="40"/>
      <c r="J42" s="40">
        <v>0</v>
      </c>
      <c r="K42" s="33"/>
      <c r="L42" s="33"/>
      <c r="M42" s="40"/>
      <c r="N42" s="40"/>
      <c r="O42" s="58"/>
      <c r="P42" s="36"/>
      <c r="Q42" s="58"/>
      <c r="R42" s="58"/>
    </row>
    <row r="43" spans="1:18" ht="12.75" customHeight="1" x14ac:dyDescent="0.2">
      <c r="A43" s="74"/>
      <c r="B43" s="33"/>
      <c r="C43" s="75"/>
      <c r="D43" s="33"/>
      <c r="E43" s="76"/>
      <c r="F43" s="33"/>
      <c r="G43" s="76"/>
      <c r="H43" s="76"/>
      <c r="I43" s="76"/>
      <c r="J43" s="33"/>
      <c r="K43" s="76"/>
      <c r="L43" s="76"/>
      <c r="M43" s="77"/>
      <c r="N43" s="77"/>
      <c r="O43" s="9"/>
      <c r="P43" s="9"/>
      <c r="Q43" s="9"/>
      <c r="R43" s="9"/>
    </row>
    <row r="44" spans="1:18" ht="13.15" customHeight="1" x14ac:dyDescent="0.2">
      <c r="A44" s="16"/>
      <c r="B44" s="76"/>
      <c r="C44" s="76"/>
      <c r="D44" s="76"/>
      <c r="E44" s="76"/>
      <c r="F44" s="78" t="s">
        <v>4</v>
      </c>
      <c r="G44" s="78"/>
      <c r="H44" s="78"/>
      <c r="I44" s="76"/>
      <c r="J44" s="76"/>
      <c r="K44" s="76"/>
      <c r="L44" s="78" t="s">
        <v>44</v>
      </c>
      <c r="M44" s="12"/>
      <c r="N44" s="12"/>
      <c r="O44" s="11"/>
      <c r="P44" s="11"/>
      <c r="Q44" s="9"/>
      <c r="R44" s="9"/>
    </row>
    <row r="45" spans="1:18" x14ac:dyDescent="0.2">
      <c r="A45" s="11"/>
      <c r="B45" s="79" t="s">
        <v>6</v>
      </c>
      <c r="C45" s="76"/>
      <c r="D45" s="79"/>
      <c r="E45" s="80"/>
      <c r="F45" s="79"/>
      <c r="G45" s="76"/>
      <c r="H45" s="76"/>
      <c r="I45" s="76"/>
      <c r="J45" s="79" t="s">
        <v>6</v>
      </c>
      <c r="K45" s="76"/>
      <c r="L45" s="76"/>
      <c r="M45" s="9"/>
      <c r="N45" s="9"/>
      <c r="O45" s="81"/>
      <c r="P45" s="11"/>
      <c r="Q45" s="9"/>
      <c r="R45" s="9"/>
    </row>
    <row r="46" spans="1:18" ht="13.15" customHeight="1" x14ac:dyDescent="0.2">
      <c r="A46" s="24" t="s">
        <v>39</v>
      </c>
      <c r="B46" s="25">
        <v>2015</v>
      </c>
      <c r="C46" s="76"/>
      <c r="D46" s="82" t="s">
        <v>11</v>
      </c>
      <c r="E46" s="76"/>
      <c r="F46" s="82" t="s">
        <v>9</v>
      </c>
      <c r="G46" s="76"/>
      <c r="H46" s="105" t="s">
        <v>10</v>
      </c>
      <c r="I46" s="76"/>
      <c r="J46" s="25">
        <v>2014</v>
      </c>
      <c r="K46" s="76"/>
      <c r="L46" s="105" t="s">
        <v>9</v>
      </c>
      <c r="M46" s="11"/>
      <c r="N46" s="27" t="s">
        <v>10</v>
      </c>
      <c r="O46" s="17"/>
      <c r="P46" s="11"/>
      <c r="Q46" s="9"/>
      <c r="R46" s="9"/>
    </row>
    <row r="47" spans="1:18" ht="6" customHeight="1" x14ac:dyDescent="0.2">
      <c r="A47" s="28"/>
      <c r="B47" s="84"/>
      <c r="C47" s="72"/>
      <c r="D47" s="84"/>
      <c r="E47" s="72"/>
      <c r="F47" s="84"/>
      <c r="G47" s="72"/>
      <c r="H47" s="84"/>
      <c r="I47" s="72"/>
      <c r="J47" s="84"/>
      <c r="K47" s="72"/>
      <c r="L47" s="84"/>
      <c r="M47" s="71"/>
      <c r="N47" s="85"/>
      <c r="O47" s="29"/>
      <c r="P47" s="28"/>
      <c r="Q47" s="31"/>
      <c r="R47" s="31"/>
    </row>
    <row r="48" spans="1:18" x14ac:dyDescent="0.2">
      <c r="A48" s="32" t="s">
        <v>12</v>
      </c>
      <c r="B48" s="98">
        <v>10082559172.502001</v>
      </c>
      <c r="C48" s="98"/>
      <c r="D48" s="98">
        <v>0</v>
      </c>
      <c r="E48" s="98"/>
      <c r="F48" s="98">
        <f>B48-D48</f>
        <v>10082559172.502001</v>
      </c>
      <c r="G48" s="98"/>
      <c r="H48" s="99" t="str">
        <f>IF(D48=0,"n/a",IF(AND(F48/D48&lt;1,F48/D48&gt;-1),F48/D48,"n/a"))</f>
        <v>n/a</v>
      </c>
      <c r="I48" s="98"/>
      <c r="J48" s="98">
        <v>10612923236.370001</v>
      </c>
      <c r="K48" s="98"/>
      <c r="L48" s="98">
        <f>+B48-J48</f>
        <v>-530364063.86800003</v>
      </c>
      <c r="M48" s="50"/>
      <c r="N48" s="57">
        <f>IF(J48=0,"n/a",IF(AND(L48/J48&lt;1,L48/J48&gt;-1),L48/J48,"n/a"))</f>
        <v>-4.997341939216772E-2</v>
      </c>
      <c r="O48" s="86"/>
      <c r="P48" s="28"/>
      <c r="Q48" s="31"/>
      <c r="R48" s="31"/>
    </row>
    <row r="49" spans="1:18" ht="12.75" customHeight="1" x14ac:dyDescent="0.2">
      <c r="A49" s="32" t="s">
        <v>13</v>
      </c>
      <c r="B49" s="98">
        <v>8921477124.8560009</v>
      </c>
      <c r="C49" s="98"/>
      <c r="D49" s="98">
        <v>10377893000</v>
      </c>
      <c r="E49" s="98"/>
      <c r="F49" s="98">
        <f>B49-D49</f>
        <v>-1456415875.1439991</v>
      </c>
      <c r="G49" s="98"/>
      <c r="H49" s="99">
        <f>IF(D49=0,"n/a",IF(AND(F49/D49&lt;1,F49/D49&gt;-1),F49/D49,"n/a"))</f>
        <v>-0.14033830134344216</v>
      </c>
      <c r="I49" s="98"/>
      <c r="J49" s="98">
        <v>8997150516.6299992</v>
      </c>
      <c r="K49" s="98"/>
      <c r="L49" s="98">
        <f>+B49-J49</f>
        <v>-75673391.77399826</v>
      </c>
      <c r="M49" s="50"/>
      <c r="N49" s="57">
        <f>IF(J49=0,"n/a",IF(AND(L49/J49&lt;1,L49/J49&gt;-1),L49/J49,"n/a"))</f>
        <v>-8.4108175843147642E-3</v>
      </c>
      <c r="O49" s="86"/>
      <c r="P49" s="28"/>
      <c r="Q49" s="31"/>
      <c r="R49" s="31"/>
    </row>
    <row r="50" spans="1:18" x14ac:dyDescent="0.2">
      <c r="A50" s="32" t="s">
        <v>14</v>
      </c>
      <c r="B50" s="98">
        <v>1250118311.9820001</v>
      </c>
      <c r="C50" s="98"/>
      <c r="D50" s="98">
        <v>9179528000</v>
      </c>
      <c r="E50" s="98"/>
      <c r="F50" s="98">
        <f>B50-D50</f>
        <v>-7929409688.0179996</v>
      </c>
      <c r="G50" s="98"/>
      <c r="H50" s="99">
        <f>IF(D50=0,"n/a",IF(AND(F50/D50&lt;1,F50/D50&gt;-1),F50/D50,"n/a"))</f>
        <v>-0.86381453251387208</v>
      </c>
      <c r="I50" s="98"/>
      <c r="J50" s="98">
        <v>1231758123.8380001</v>
      </c>
      <c r="K50" s="98"/>
      <c r="L50" s="98">
        <f>+B50-J50</f>
        <v>18360188.144000053</v>
      </c>
      <c r="M50" s="50"/>
      <c r="N50" s="57">
        <f>IF(J50=0,"n/a",IF(AND(L50/J50&lt;1,L50/J50&gt;-1),L50/J50,"n/a"))</f>
        <v>1.4905676519341366E-2</v>
      </c>
      <c r="O50" s="86"/>
      <c r="P50" s="28"/>
      <c r="Q50" s="31"/>
      <c r="R50" s="31"/>
    </row>
    <row r="51" spans="1:18" x14ac:dyDescent="0.2">
      <c r="A51" s="32" t="s">
        <v>15</v>
      </c>
      <c r="B51" s="98">
        <v>93121490.662</v>
      </c>
      <c r="C51" s="98"/>
      <c r="D51" s="98">
        <v>1158692000</v>
      </c>
      <c r="E51" s="98"/>
      <c r="F51" s="98">
        <f>B51-D51</f>
        <v>-1065570509.3380001</v>
      </c>
      <c r="G51" s="98"/>
      <c r="H51" s="99">
        <f>IF(D51=0,"n/a",IF(AND(F51/D51&lt;1,F51/D51&gt;-1),F51/D51,"n/a"))</f>
        <v>-0.91963223129010996</v>
      </c>
      <c r="I51" s="98"/>
      <c r="J51" s="98">
        <v>88738376.304000005</v>
      </c>
      <c r="K51" s="98"/>
      <c r="L51" s="98">
        <f>+B51-J51</f>
        <v>4383114.3579999954</v>
      </c>
      <c r="M51" s="50"/>
      <c r="N51" s="57">
        <f>IF(J51=0,"n/a",IF(AND(L51/J51&lt;1,L51/J51&gt;-1),L51/J51,"n/a"))</f>
        <v>4.939367318356512E-2</v>
      </c>
      <c r="O51" s="86"/>
      <c r="P51" s="87"/>
      <c r="Q51" s="31"/>
      <c r="R51" s="31"/>
    </row>
    <row r="52" spans="1:18" ht="12.75" customHeight="1" x14ac:dyDescent="0.2">
      <c r="A52" s="32" t="s">
        <v>16</v>
      </c>
      <c r="B52" s="98">
        <v>6636220.0010000002</v>
      </c>
      <c r="C52" s="99"/>
      <c r="D52" s="98">
        <v>94170000</v>
      </c>
      <c r="E52" s="99"/>
      <c r="F52" s="98">
        <f>B52-D52</f>
        <v>-87533779.998999998</v>
      </c>
      <c r="G52" s="99"/>
      <c r="H52" s="99">
        <f>IF(D52=0,"n/a",IF(AND(F52/D52&lt;1,F52/D52&gt;-1),F52/D52,"n/a"))</f>
        <v>-0.92952936178188383</v>
      </c>
      <c r="I52" s="99"/>
      <c r="J52" s="98">
        <v>7278660</v>
      </c>
      <c r="K52" s="99"/>
      <c r="L52" s="98">
        <f>+B52-J52</f>
        <v>-642439.99899999984</v>
      </c>
      <c r="M52" s="88"/>
      <c r="N52" s="57">
        <f>IF(J52=0,"n/a",IF(AND(L52/J52&lt;1,L52/J52&gt;-1),L52/J52,"n/a"))</f>
        <v>-8.826349891326149E-2</v>
      </c>
      <c r="O52" s="86"/>
      <c r="P52" s="28"/>
      <c r="Q52" s="31"/>
      <c r="R52" s="31"/>
    </row>
    <row r="53" spans="1:18" ht="6" customHeight="1" x14ac:dyDescent="0.2">
      <c r="A53" s="28"/>
      <c r="B53" s="100"/>
      <c r="C53" s="101"/>
      <c r="D53" s="100"/>
      <c r="E53" s="101"/>
      <c r="F53" s="100"/>
      <c r="G53" s="101"/>
      <c r="H53" s="100"/>
      <c r="I53" s="101"/>
      <c r="J53" s="100"/>
      <c r="K53" s="101"/>
      <c r="L53" s="100"/>
      <c r="M53" s="89"/>
      <c r="N53" s="90"/>
      <c r="O53" s="9"/>
      <c r="P53" s="9"/>
      <c r="Q53" s="9"/>
      <c r="R53" s="9"/>
    </row>
    <row r="54" spans="1:18" ht="12.75" customHeight="1" x14ac:dyDescent="0.2">
      <c r="A54" s="48" t="s">
        <v>18</v>
      </c>
      <c r="B54" s="102">
        <f>SUM(B48:B53)</f>
        <v>20353912320.002998</v>
      </c>
      <c r="C54" s="98"/>
      <c r="D54" s="98" t="e">
        <f>SUM(#REF!)</f>
        <v>#REF!</v>
      </c>
      <c r="E54" s="98"/>
      <c r="F54" s="98" t="e">
        <f>SUM(#REF!)</f>
        <v>#REF!</v>
      </c>
      <c r="G54" s="98"/>
      <c r="H54" s="99" t="e">
        <f>IF(D54=0,"n/a",IF(AND(F54/D54&lt;1,F54/D54&gt;-1),F54/D54,"n/a"))</f>
        <v>#REF!</v>
      </c>
      <c r="I54" s="98"/>
      <c r="J54" s="102">
        <f>SUM(J48:J53)</f>
        <v>20937848913.142002</v>
      </c>
      <c r="K54" s="98"/>
      <c r="L54" s="102">
        <f>SUM(L48:L53)</f>
        <v>-583936593.13899815</v>
      </c>
      <c r="M54" s="50"/>
      <c r="N54" s="51">
        <f>IF(J54=0,"n/a",IF(AND(L54/J54&lt;1,L54/J54&gt;-1),L54/J54,"n/a"))</f>
        <v>-2.7889044168834375E-2</v>
      </c>
      <c r="O54" s="86"/>
      <c r="P54" s="31"/>
      <c r="Q54" s="31"/>
      <c r="R54" s="31"/>
    </row>
    <row r="55" spans="1:18" x14ac:dyDescent="0.2">
      <c r="A55" s="32" t="s">
        <v>19</v>
      </c>
      <c r="B55" s="98">
        <v>2012072267.3610001</v>
      </c>
      <c r="C55" s="98">
        <v>2104069000</v>
      </c>
      <c r="D55" s="98">
        <v>21270241000</v>
      </c>
      <c r="E55" s="99"/>
      <c r="F55" s="98">
        <f>B55-D55</f>
        <v>-19258168732.639</v>
      </c>
      <c r="G55" s="99"/>
      <c r="H55" s="99">
        <f>IF(D55=0,"n/a",IF(AND(F55/D55&lt;1,F55/D55&gt;-1),F55/D55,"n/a"))</f>
        <v>-0.9054043502675404</v>
      </c>
      <c r="I55" s="99"/>
      <c r="J55" s="98">
        <v>2114893525.115</v>
      </c>
      <c r="K55" s="99"/>
      <c r="L55" s="98">
        <f>+B55-J55</f>
        <v>-102821257.75399995</v>
      </c>
      <c r="M55" s="88"/>
      <c r="N55" s="57">
        <f>IF(J55=0,"n/a",IF(AND(L55/J55&lt;1,L55/J55&gt;-1),L55/J55,"n/a"))</f>
        <v>-4.8617699441114375E-2</v>
      </c>
      <c r="O55" s="86"/>
      <c r="P55" s="28"/>
      <c r="Q55" s="31"/>
      <c r="R55" s="31"/>
    </row>
    <row r="56" spans="1:18" x14ac:dyDescent="0.2">
      <c r="A56" s="32" t="s">
        <v>20</v>
      </c>
      <c r="B56" s="98">
        <v>1648332000</v>
      </c>
      <c r="C56" s="99"/>
      <c r="D56" s="98" t="e">
        <v>#REF!</v>
      </c>
      <c r="E56" s="99"/>
      <c r="F56" s="98" t="e">
        <f>B56-D56</f>
        <v>#REF!</v>
      </c>
      <c r="G56" s="99"/>
      <c r="H56" s="99" t="e">
        <f>IF(D56=0,"n/a",IF(AND(F56/D56&lt;1,F56/D56&gt;-1),F56/D56,"n/a"))</f>
        <v>#REF!</v>
      </c>
      <c r="I56" s="99"/>
      <c r="J56" s="98">
        <v>1540834000</v>
      </c>
      <c r="K56" s="99"/>
      <c r="L56" s="98">
        <f>+B56-J56</f>
        <v>107498000</v>
      </c>
      <c r="M56" s="88"/>
      <c r="N56" s="57">
        <f>IF(J56=0,"n/a",IF(AND(L56/J56&lt;1,L56/J56&gt;-1),L56/J56,"n/a"))</f>
        <v>6.9766113676100083E-2</v>
      </c>
      <c r="O56" s="86"/>
      <c r="P56" s="28"/>
      <c r="Q56" s="31"/>
      <c r="R56" s="31"/>
    </row>
    <row r="57" spans="1:18" ht="6" customHeight="1" x14ac:dyDescent="0.2">
      <c r="A57" s="9"/>
      <c r="B57" s="103"/>
      <c r="C57" s="98"/>
      <c r="D57" s="103"/>
      <c r="E57" s="98"/>
      <c r="F57" s="103"/>
      <c r="G57" s="98"/>
      <c r="H57" s="103"/>
      <c r="I57" s="98"/>
      <c r="J57" s="103"/>
      <c r="K57" s="98"/>
      <c r="L57" s="103"/>
      <c r="M57" s="50"/>
      <c r="N57" s="91"/>
      <c r="O57" s="9"/>
      <c r="P57" s="9"/>
      <c r="Q57" s="9"/>
      <c r="R57" s="9"/>
    </row>
    <row r="58" spans="1:18" ht="13.5" thickBot="1" x14ac:dyDescent="0.25">
      <c r="A58" s="48" t="s">
        <v>40</v>
      </c>
      <c r="B58" s="104">
        <f>SUM(B54:B56)</f>
        <v>24014316587.363998</v>
      </c>
      <c r="C58" s="98"/>
      <c r="D58" s="104" t="e">
        <f>SUM(D54:D56)</f>
        <v>#REF!</v>
      </c>
      <c r="E58" s="98"/>
      <c r="F58" s="104" t="e">
        <f>SUM(F54:F56)</f>
        <v>#REF!</v>
      </c>
      <c r="G58" s="98"/>
      <c r="H58" s="104" t="e">
        <f>IF(D58=0,"n/a",IF(AND(F58/D58&lt;1,F58/D58&gt;-1),F58/D58,"n/a"))</f>
        <v>#REF!</v>
      </c>
      <c r="I58" s="98"/>
      <c r="J58" s="104">
        <f>SUM(J54:J56)</f>
        <v>24593576438.257004</v>
      </c>
      <c r="K58" s="98"/>
      <c r="L58" s="104">
        <f>SUM(L54:L56)</f>
        <v>-579259850.8929981</v>
      </c>
      <c r="M58" s="50"/>
      <c r="N58" s="64">
        <f>IF(J58=0,"n/a",IF(AND(L58/J58&lt;1,L58/J58&gt;-1),L58/J58,"n/a"))</f>
        <v>-2.3553298656958224E-2</v>
      </c>
      <c r="O58" s="86"/>
      <c r="P58" s="31"/>
      <c r="Q58" s="31"/>
      <c r="R58" s="31"/>
    </row>
    <row r="59" spans="1:18" ht="13.5" thickTop="1" x14ac:dyDescent="0.2">
      <c r="A59" s="11"/>
      <c r="B59" s="106"/>
      <c r="C59" s="77"/>
      <c r="D59" s="106"/>
      <c r="E59" s="77"/>
      <c r="F59" s="106"/>
      <c r="G59" s="107"/>
      <c r="H59" s="106"/>
      <c r="I59" s="77"/>
      <c r="J59" s="106"/>
      <c r="K59" s="77"/>
      <c r="L59" s="106"/>
      <c r="M59" s="94"/>
      <c r="N59" s="93"/>
      <c r="O59" s="81"/>
      <c r="P59" s="9"/>
      <c r="Q59" s="9"/>
      <c r="R59" s="9"/>
    </row>
    <row r="60" spans="1:18" x14ac:dyDescent="0.2"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</row>
    <row r="61" spans="1:18" x14ac:dyDescent="0.2">
      <c r="A61" s="96" t="s">
        <v>42</v>
      </c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</row>
  </sheetData>
  <mergeCells count="1">
    <mergeCell ref="A61:R61"/>
  </mergeCells>
  <printOptions horizontalCentered="1"/>
  <pageMargins left="0.25" right="0.25" top="0.25" bottom="0.39" header="0" footer="0"/>
  <pageSetup scale="81" orientation="landscape" r:id="rId1"/>
  <headerFooter alignWithMargins="0">
    <oddFooter>&amp;C4c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F0CBD0A1D98A44BA6A72D9DB050F25D" ma:contentTypeVersion="119" ma:contentTypeDescription="" ma:contentTypeScope="" ma:versionID="119da812dbcb5abb2548e9bfb459e94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2015-11-12T08:00:00+00:00</OpenedDate>
    <Date1 xmlns="dc463f71-b30c-4ab2-9473-d307f9d35888">2015-11-12T08:00:00+00:00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Energy, Inc.</CaseCompanyNames>
    <DocketNumber xmlns="dc463f71-b30c-4ab2-9473-d307f9d35888">152175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8348EC12-3F6E-41F0-AD11-B941148D3D9E}"/>
</file>

<file path=customXml/itemProps2.xml><?xml version="1.0" encoding="utf-8"?>
<ds:datastoreItem xmlns:ds="http://schemas.openxmlformats.org/officeDocument/2006/customXml" ds:itemID="{B68EA7E1-9E80-4222-93B0-5B50A3394A82}"/>
</file>

<file path=customXml/itemProps3.xml><?xml version="1.0" encoding="utf-8"?>
<ds:datastoreItem xmlns:ds="http://schemas.openxmlformats.org/officeDocument/2006/customXml" ds:itemID="{A8C868B1-D45A-4A4B-B173-C36547563808}"/>
</file>

<file path=customXml/itemProps4.xml><?xml version="1.0" encoding="utf-8"?>
<ds:datastoreItem xmlns:ds="http://schemas.openxmlformats.org/officeDocument/2006/customXml" ds:itemID="{A75B1912-C9A5-4551-8689-528D23A73A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07-15</vt:lpstr>
      <vt:lpstr>08-15</vt:lpstr>
      <vt:lpstr>9-15</vt:lpstr>
      <vt:lpstr>12ME 9-15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Popich</dc:creator>
  <cp:lastModifiedBy>Kevin Popich</cp:lastModifiedBy>
  <dcterms:created xsi:type="dcterms:W3CDTF">2015-11-12T18:04:57Z</dcterms:created>
  <dcterms:modified xsi:type="dcterms:W3CDTF">2015-11-12T18:15:14Z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0x0101006E56B4D1795A2E4DB2F0B01679ED314A004F0CBD0A1D98A44BA6A72D9DB050F25D</vt:lpwstr>
  </property>
  <property fmtid="{D5CDD505-2E9C-101B-9397-08002B2CF9AE}" pid="3" name="_docset_NoMedatataSyncRequired">
    <vt:lpwstr>False</vt:lpwstr>
  </property>
</Properties>
</file>