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25" windowHeight="10155" activeTab="0"/>
  </bookViews>
  <sheets>
    <sheet name="Item 245, pg 49" sheetId="1" r:id="rId1"/>
    <sheet name="Item 255, pg 51" sheetId="2" r:id="rId2"/>
  </sheets>
  <externalReferences>
    <externalReference r:id="rId5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<sst xmlns="http://schemas.openxmlformats.org/spreadsheetml/2006/main" count="120" uniqueCount="69">
  <si>
    <t xml:space="preserve">   Tariff No.</t>
  </si>
  <si>
    <t>Company Name/Permit Number:</t>
  </si>
  <si>
    <t>Empire Disposal, Inc. G-75</t>
  </si>
  <si>
    <t>Issued By:</t>
  </si>
  <si>
    <t>Irmgard R Wilcox</t>
  </si>
  <si>
    <t>(For Official Use Only)</t>
  </si>
  <si>
    <t xml:space="preserve">   Revised Page No.</t>
  </si>
  <si>
    <t>Registered Trade Name: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</si>
  <si>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</si>
  <si>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</si>
  <si>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</si>
  <si>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</si>
  <si>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Inside Spokane County</t>
  </si>
  <si>
    <t>Size or Type of Container</t>
  </si>
  <si>
    <t>Permanent Service</t>
  </si>
  <si>
    <t>32 gallon can</t>
  </si>
  <si>
    <r>
      <t>65</t>
    </r>
    <r>
      <rPr>
        <sz val="10"/>
        <rFont val="Arial"/>
        <family val="2"/>
      </rPr>
      <t xml:space="preserve"> Toter</t>
    </r>
  </si>
  <si>
    <r>
      <t>90</t>
    </r>
    <r>
      <rPr>
        <sz val="10"/>
        <rFont val="Arial"/>
        <family val="2"/>
      </rPr>
      <t xml:space="preserve"> Toter</t>
    </r>
  </si>
  <si>
    <t xml:space="preserve"> Yard</t>
  </si>
  <si>
    <t>or unit</t>
  </si>
  <si>
    <t>Each Scheduled Pickup</t>
  </si>
  <si>
    <t>(A)</t>
  </si>
  <si>
    <t>Over 5 grouped together</t>
  </si>
  <si>
    <t>Over 5 not grouped together</t>
  </si>
  <si>
    <t>Each Add'l unit</t>
  </si>
  <si>
    <t>Special Pickups</t>
  </si>
  <si>
    <t>Monthly Minimum Chg.</t>
  </si>
  <si>
    <t>Temporary Service</t>
  </si>
  <si>
    <t>Pickup Rate</t>
  </si>
  <si>
    <t>Note 1:</t>
  </si>
  <si>
    <t>Permanent Service:</t>
  </si>
  <si>
    <t>Service is defined as no less than scheduled, every other week pickup, unless</t>
  </si>
  <si>
    <t xml:space="preserve">local government requires more frequent service or unless putresibles are involved.  Customer will be </t>
  </si>
  <si>
    <t>charged for service requested, even if fewer containers are serviced on a particular trip.  No credit will</t>
  </si>
  <si>
    <t>be given for partially filled containers.</t>
  </si>
  <si>
    <t>Accessorial charges assessed (lids, tarping, unlocking, unlatching, etc):</t>
  </si>
  <si>
    <t xml:space="preserve">Issue date:  </t>
  </si>
  <si>
    <t xml:space="preserve">        Effective date:  </t>
  </si>
  <si>
    <t>Docket No. TG-</t>
  </si>
  <si>
    <t>Date:</t>
  </si>
  <si>
    <t>By:</t>
  </si>
  <si>
    <t>Item-255- Container Service- Dumped in Company's Vehicle</t>
  </si>
  <si>
    <t>Compacted Material (Customer-owned container)</t>
  </si>
  <si>
    <t>Rates state per container, per pickup</t>
  </si>
  <si>
    <t>Service Area:  Inside Spokane County</t>
  </si>
  <si>
    <t>1 Yard</t>
  </si>
  <si>
    <t>1.5 Yard</t>
  </si>
  <si>
    <t>2 Yard</t>
  </si>
  <si>
    <t>3 Yard</t>
  </si>
  <si>
    <t>4 Yard</t>
  </si>
  <si>
    <t>6 Yard</t>
  </si>
  <si>
    <t>8 Yard</t>
  </si>
  <si>
    <t>First Pickup</t>
  </si>
  <si>
    <t>Each Additional Pickup</t>
  </si>
  <si>
    <t>Rates in this item are subject to disposal fees named in Item 230.</t>
  </si>
  <si>
    <t>Note 2:</t>
  </si>
  <si>
    <t>Rates named in this item apply for all hauls not exceeding 10 miles measured from the point of pickup</t>
  </si>
  <si>
    <r>
      <t xml:space="preserve">to the disposal site.  Excess miles shall be charged for at </t>
    </r>
    <r>
      <rPr>
        <u val="single"/>
        <sz val="10"/>
        <rFont val="Arial"/>
        <family val="2"/>
      </rPr>
      <t>$5.26</t>
    </r>
    <r>
      <rPr>
        <sz val="10"/>
        <rFont val="Arial"/>
        <family val="2"/>
      </rPr>
      <t xml:space="preserve"> per mile or fraction of a mile.</t>
    </r>
  </si>
  <si>
    <t>Mileage charge is in addition to all regular charges.</t>
  </si>
  <si>
    <t>Note 3:</t>
  </si>
  <si>
    <t>a) Service is defined as no less than scheduled, once a month pickup, unless local government requires</t>
  </si>
  <si>
    <t>more frequent service or unless putrescibles are involved.</t>
  </si>
  <si>
    <t>b) If a drop box is retained by a customer for a full month and no pickups are ordered, the monthly rent</t>
  </si>
  <si>
    <t>shall be charged, but no charges will be assessed for pickups.  Monthly rent charges will be</t>
  </si>
  <si>
    <t>prorated when a drop box is retained for only a portion of a month.</t>
  </si>
  <si>
    <t>b) If rent is shown, the rate for the first pickup and each additional pickup must be the same.  If rent is</t>
  </si>
  <si>
    <t>not shown, it is to be included in the rate for the first pickup.</t>
  </si>
  <si>
    <t xml:space="preserve">Issue Date:  </t>
  </si>
  <si>
    <t xml:space="preserve">         Effective Date: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</si>
</sst>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2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0" fillId="0" borderId="21" xfId="0" applyNumberFormat="1" applyBorder="1" applyAlignment="1">
      <alignment/>
    </xf>
    <xf numFmtId="8" fontId="0" fillId="0" borderId="18" xfId="0" applyNumberFormat="1" applyBorder="1" applyAlignment="1">
      <alignment/>
    </xf>
    <xf numFmtId="165" fontId="0" fillId="0" borderId="18" xfId="0" applyNumberFormat="1" applyBorder="1" applyAlignment="1">
      <alignment/>
    </xf>
    <xf numFmtId="8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Border="1" applyAlignment="1">
      <alignment/>
    </xf>
    <xf numFmtId="8" fontId="0" fillId="0" borderId="15" xfId="0" applyNumberFormat="1" applyBorder="1" applyAlignment="1">
      <alignment horizontal="right"/>
    </xf>
    <xf numFmtId="8" fontId="0" fillId="0" borderId="15" xfId="0" applyNumberFormat="1" applyFont="1" applyBorder="1" applyAlignment="1">
      <alignment horizontal="left"/>
    </xf>
    <xf numFmtId="8" fontId="0" fillId="0" borderId="20" xfId="0" applyNumberFormat="1" applyBorder="1" applyAlignment="1">
      <alignment horizontal="right"/>
    </xf>
    <xf numFmtId="8" fontId="0" fillId="0" borderId="20" xfId="0" applyNumberFormat="1" applyFont="1" applyBorder="1" applyAlignment="1">
      <alignment horizontal="left"/>
    </xf>
    <xf numFmtId="8" fontId="0" fillId="0" borderId="21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E3RAI1IV\Empire%20-%20Tariff%20#13%201-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20"/>
      <sheetName val="Item 100, pg 30"/>
      <sheetName val="Item 100, pg 31"/>
      <sheetName val="Item 120,130,150. pg 35"/>
      <sheetName val="Item 230, pg 45"/>
      <sheetName val="Item 240, pg 47"/>
      <sheetName val="Item 245, pg 49"/>
      <sheetName val="Item 255, pg 51"/>
    </sheetNames>
    <sheetDataSet>
      <sheetData sheetId="6">
        <row r="51">
          <cell r="C51">
            <v>41227</v>
          </cell>
          <cell r="P51">
            <v>41275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12" t="s">
        <v>0</v>
      </c>
      <c r="C3" s="13">
        <v>13</v>
      </c>
      <c r="E3" s="12"/>
      <c r="F3" s="5"/>
      <c r="G3" s="14">
        <v>4</v>
      </c>
      <c r="H3" s="5" t="s">
        <v>6</v>
      </c>
      <c r="I3" s="5"/>
      <c r="J3" s="15"/>
      <c r="K3" s="16">
        <v>49</v>
      </c>
    </row>
    <row r="4" spans="1:11" ht="12.75">
      <c r="A4" s="4"/>
      <c r="B4" s="12"/>
      <c r="C4" s="12"/>
      <c r="D4" s="12"/>
      <c r="E4" s="12"/>
      <c r="F4" s="5"/>
      <c r="G4" s="5"/>
      <c r="H4" s="5"/>
      <c r="I4" s="5"/>
      <c r="J4" s="5"/>
      <c r="K4" s="6"/>
    </row>
    <row r="5" spans="1:11" ht="12.75">
      <c r="A5" s="4"/>
      <c r="B5" s="12"/>
      <c r="C5" s="12"/>
      <c r="D5" s="12"/>
      <c r="E5" s="12"/>
      <c r="F5" s="5"/>
      <c r="G5" s="5"/>
      <c r="H5" s="5"/>
      <c r="I5" s="5"/>
      <c r="J5" s="5"/>
      <c r="K5" s="6"/>
    </row>
    <row r="6" spans="1:11" ht="12.75">
      <c r="A6" s="4"/>
      <c r="B6" s="12" t="s">
        <v>1</v>
      </c>
      <c r="C6" s="12"/>
      <c r="D6" s="7" t="s">
        <v>2</v>
      </c>
      <c r="F6" s="5"/>
      <c r="G6" s="5"/>
      <c r="H6" s="15"/>
      <c r="I6" s="5"/>
      <c r="J6" s="5"/>
      <c r="K6" s="6"/>
    </row>
    <row r="7" spans="1:11" ht="12.75">
      <c r="A7" s="8"/>
      <c r="B7" s="9" t="s">
        <v>7</v>
      </c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7" t="s">
        <v>8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9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10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11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9" t="s">
        <v>12</v>
      </c>
      <c r="C15" s="9"/>
      <c r="D15" s="9"/>
      <c r="E15" s="9"/>
      <c r="F15" s="9"/>
      <c r="G15" s="9"/>
      <c r="H15" s="9"/>
      <c r="I15" s="9"/>
      <c r="J15" s="9"/>
      <c r="K15" s="10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13</v>
      </c>
      <c r="H17" s="2"/>
      <c r="I17" s="2"/>
      <c r="J17" s="2"/>
      <c r="K17" s="3"/>
    </row>
    <row r="18" spans="1:11" ht="12.75">
      <c r="A18" s="4"/>
      <c r="B18" s="4" t="s">
        <v>14</v>
      </c>
      <c r="C18" s="5"/>
      <c r="D18" s="6"/>
      <c r="E18" s="2" t="s">
        <v>15</v>
      </c>
      <c r="F18" s="3"/>
      <c r="G18" s="17" t="s">
        <v>16</v>
      </c>
      <c r="H18" s="17"/>
      <c r="I18" s="17" t="s">
        <v>17</v>
      </c>
      <c r="J18" s="18"/>
      <c r="K18" s="3" t="s">
        <v>18</v>
      </c>
    </row>
    <row r="19" spans="1:11" ht="12.75">
      <c r="A19" s="4"/>
      <c r="B19" s="8"/>
      <c r="C19" s="9"/>
      <c r="D19" s="10"/>
      <c r="E19" s="9" t="s">
        <v>19</v>
      </c>
      <c r="F19" s="10"/>
      <c r="G19" s="19"/>
      <c r="H19" s="19"/>
      <c r="I19" s="19"/>
      <c r="J19" s="19"/>
      <c r="K19" s="10"/>
    </row>
    <row r="20" spans="1:11" ht="12.75">
      <c r="A20" s="4"/>
      <c r="B20" s="20" t="s">
        <v>20</v>
      </c>
      <c r="C20" s="21"/>
      <c r="D20" s="22"/>
      <c r="E20" s="23">
        <v>3.78</v>
      </c>
      <c r="F20" s="22" t="s">
        <v>21</v>
      </c>
      <c r="G20" s="24">
        <f>7.31+0.06</f>
        <v>7.369999999999999</v>
      </c>
      <c r="H20" s="22" t="s">
        <v>21</v>
      </c>
      <c r="I20" s="25">
        <f>8.99+0.09</f>
        <v>9.08</v>
      </c>
      <c r="J20" s="22" t="s">
        <v>21</v>
      </c>
      <c r="K20" s="22"/>
    </row>
    <row r="21" spans="1:11" ht="12.75">
      <c r="A21" s="4"/>
      <c r="B21" s="20" t="s">
        <v>22</v>
      </c>
      <c r="C21" s="21"/>
      <c r="D21" s="22"/>
      <c r="E21" s="23">
        <f>E20</f>
        <v>3.78</v>
      </c>
      <c r="F21" s="22" t="s">
        <v>21</v>
      </c>
      <c r="G21" s="11"/>
      <c r="H21" s="11"/>
      <c r="I21" s="11"/>
      <c r="J21" s="11"/>
      <c r="K21" s="22"/>
    </row>
    <row r="22" spans="1:11" ht="12.75">
      <c r="A22" s="4"/>
      <c r="B22" s="20" t="s">
        <v>23</v>
      </c>
      <c r="C22" s="21"/>
      <c r="D22" s="22"/>
      <c r="E22" s="23">
        <f>E20</f>
        <v>3.78</v>
      </c>
      <c r="F22" s="22" t="s">
        <v>21</v>
      </c>
      <c r="G22" s="11"/>
      <c r="H22" s="11"/>
      <c r="I22" s="11"/>
      <c r="J22" s="11"/>
      <c r="K22" s="22"/>
    </row>
    <row r="23" spans="1:11" ht="12.75">
      <c r="A23" s="4"/>
      <c r="B23" s="20" t="s">
        <v>24</v>
      </c>
      <c r="C23" s="21"/>
      <c r="D23" s="22"/>
      <c r="E23" s="23">
        <f>E20</f>
        <v>3.78</v>
      </c>
      <c r="F23" s="22" t="s">
        <v>21</v>
      </c>
      <c r="G23" s="11"/>
      <c r="H23" s="11"/>
      <c r="I23" s="11"/>
      <c r="J23" s="11"/>
      <c r="K23" s="22"/>
    </row>
    <row r="24" spans="1:11" ht="12.75">
      <c r="A24" s="4"/>
      <c r="B24" s="20" t="s">
        <v>25</v>
      </c>
      <c r="C24" s="21"/>
      <c r="D24" s="22"/>
      <c r="E24" s="23">
        <f>10.62+0.04</f>
        <v>10.659999999999998</v>
      </c>
      <c r="F24" s="22" t="s">
        <v>21</v>
      </c>
      <c r="G24" s="24">
        <f>G20*2</f>
        <v>14.739999999999998</v>
      </c>
      <c r="H24" s="22" t="s">
        <v>21</v>
      </c>
      <c r="I24" s="25">
        <f>I20*2</f>
        <v>18.16</v>
      </c>
      <c r="J24" s="22" t="s">
        <v>21</v>
      </c>
      <c r="K24" s="22"/>
    </row>
    <row r="25" spans="1:11" ht="12.75">
      <c r="A25" s="4"/>
      <c r="B25" s="20" t="s">
        <v>26</v>
      </c>
      <c r="C25" s="21"/>
      <c r="D25" s="22"/>
      <c r="E25" s="23">
        <v>17.04</v>
      </c>
      <c r="F25" s="22" t="s">
        <v>21</v>
      </c>
      <c r="G25" s="24">
        <f>G20*4.33</f>
        <v>31.9121</v>
      </c>
      <c r="H25" s="22" t="s">
        <v>21</v>
      </c>
      <c r="I25" s="24">
        <f>I20*4.33</f>
        <v>39.3164</v>
      </c>
      <c r="J25" s="22" t="s">
        <v>21</v>
      </c>
      <c r="K25" s="22"/>
    </row>
    <row r="26" spans="1:11" ht="12.75">
      <c r="A26" s="4"/>
      <c r="B26" s="8"/>
      <c r="C26" s="9"/>
      <c r="D26" s="9"/>
      <c r="E26" s="9"/>
      <c r="F26" s="9"/>
      <c r="G26" s="26"/>
      <c r="H26" s="9"/>
      <c r="I26" s="9"/>
      <c r="J26" s="9"/>
      <c r="K26" s="22"/>
    </row>
    <row r="27" spans="1:11" ht="12.75">
      <c r="A27" s="4"/>
      <c r="B27" s="20" t="s">
        <v>27</v>
      </c>
      <c r="C27" s="21"/>
      <c r="D27" s="22"/>
      <c r="E27" s="9"/>
      <c r="F27" s="22"/>
      <c r="G27" s="11"/>
      <c r="H27" s="9"/>
      <c r="I27" s="11"/>
      <c r="J27" s="11"/>
      <c r="K27" s="10"/>
    </row>
    <row r="28" spans="1:11" ht="12.75">
      <c r="A28" s="4"/>
      <c r="B28" s="8" t="s">
        <v>28</v>
      </c>
      <c r="C28" s="9"/>
      <c r="D28" s="10"/>
      <c r="E28" s="8"/>
      <c r="F28" s="10"/>
      <c r="G28" s="40"/>
      <c r="H28" s="19"/>
      <c r="I28" s="19"/>
      <c r="J28" s="19"/>
      <c r="K28" s="10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29</v>
      </c>
      <c r="C30" s="7" t="s">
        <v>30</v>
      </c>
      <c r="D30" s="5" t="s">
        <v>31</v>
      </c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32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33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34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35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2.75">
      <c r="A49" s="4"/>
      <c r="B49" s="5" t="s">
        <v>3</v>
      </c>
      <c r="C49" s="5" t="s">
        <v>4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8"/>
      <c r="B51" s="9" t="s">
        <v>36</v>
      </c>
      <c r="C51" s="27">
        <f>'[1]Item 240, pg 47'!C51</f>
        <v>41227</v>
      </c>
      <c r="D51" s="9"/>
      <c r="E51" s="9"/>
      <c r="F51" s="9"/>
      <c r="G51" s="9"/>
      <c r="H51" s="9" t="s">
        <v>37</v>
      </c>
      <c r="I51" s="9"/>
      <c r="J51" s="9"/>
      <c r="K51" s="28">
        <f>'[1]Item 240, pg 47'!P51</f>
        <v>41275</v>
      </c>
    </row>
    <row r="52" spans="1:11" ht="12.75">
      <c r="A52" s="4"/>
      <c r="B52" s="5"/>
      <c r="C52" s="5"/>
      <c r="D52" s="5"/>
      <c r="E52" s="5" t="s">
        <v>5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38</v>
      </c>
      <c r="C54" s="9"/>
      <c r="D54" s="9"/>
      <c r="E54" s="29" t="s">
        <v>39</v>
      </c>
      <c r="F54" s="14"/>
      <c r="G54" s="9"/>
      <c r="H54" s="5"/>
      <c r="I54" s="29" t="s">
        <v>40</v>
      </c>
      <c r="J54" s="9"/>
      <c r="K54" s="10"/>
    </row>
    <row r="55" spans="1:11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10"/>
    </row>
  </sheetData>
  <sheetProtection/>
  <printOptions/>
  <pageMargins left="0.25" right="0.25" top="0.63" bottom="0.49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7.421875" style="0" customWidth="1"/>
    <col min="5" max="5" width="3.421875" style="0" customWidth="1"/>
    <col min="7" max="7" width="3.421875" style="0" customWidth="1"/>
    <col min="9" max="9" width="3.421875" style="0" customWidth="1"/>
    <col min="10" max="10" width="9.57421875" style="0" customWidth="1"/>
    <col min="11" max="11" width="3.421875" style="0" customWidth="1"/>
    <col min="12" max="12" width="9.421875" style="0" customWidth="1"/>
    <col min="13" max="13" width="3.421875" style="0" customWidth="1"/>
    <col min="14" max="14" width="10.00390625" style="0" customWidth="1"/>
    <col min="15" max="15" width="4.421875" style="0" customWidth="1"/>
    <col min="16" max="16" width="15.8515625" style="0" customWidth="1"/>
    <col min="17" max="18" width="3.4218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12" t="s">
        <v>0</v>
      </c>
      <c r="C3" s="13">
        <v>13</v>
      </c>
      <c r="F3" s="12"/>
      <c r="G3" s="12"/>
      <c r="H3" s="5"/>
      <c r="I3" s="5"/>
      <c r="J3" s="5"/>
      <c r="K3" s="5"/>
      <c r="M3" s="29"/>
      <c r="O3" s="14">
        <v>4</v>
      </c>
      <c r="P3" s="29" t="s">
        <v>6</v>
      </c>
      <c r="Q3" s="30">
        <v>51</v>
      </c>
      <c r="R3" s="6"/>
    </row>
    <row r="4" spans="1:18" ht="12.75">
      <c r="A4" s="4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12"/>
      <c r="C5" s="12"/>
      <c r="D5" s="12"/>
      <c r="E5" s="12"/>
      <c r="F5" s="12"/>
      <c r="G5" s="12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12" t="s">
        <v>1</v>
      </c>
      <c r="C6" s="12"/>
      <c r="D6" s="7" t="s">
        <v>2</v>
      </c>
      <c r="E6" s="7"/>
      <c r="H6" s="5"/>
      <c r="I6" s="5"/>
      <c r="J6" s="5"/>
      <c r="K6" s="5"/>
      <c r="L6" s="15"/>
      <c r="M6" s="15"/>
      <c r="N6" s="5"/>
      <c r="O6" s="5"/>
      <c r="P6" s="5"/>
      <c r="Q6" s="5"/>
      <c r="R6" s="6"/>
    </row>
    <row r="7" spans="1:18" ht="12.75">
      <c r="A7" s="8"/>
      <c r="B7" s="9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7" t="s">
        <v>41</v>
      </c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42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43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44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20"/>
      <c r="E15" s="21"/>
      <c r="F15" s="21"/>
      <c r="G15" s="21"/>
      <c r="H15" s="21"/>
      <c r="I15" s="21"/>
      <c r="J15" s="21" t="s">
        <v>13</v>
      </c>
      <c r="K15" s="21"/>
      <c r="L15" s="21"/>
      <c r="M15" s="21"/>
      <c r="N15" s="21"/>
      <c r="O15" s="21"/>
      <c r="P15" s="21"/>
      <c r="Q15" s="22"/>
      <c r="R15" s="6"/>
    </row>
    <row r="16" spans="1:18" ht="12.75">
      <c r="A16" s="4"/>
      <c r="B16" s="4" t="s">
        <v>14</v>
      </c>
      <c r="C16" s="5"/>
      <c r="D16" s="31" t="s">
        <v>45</v>
      </c>
      <c r="E16" s="31"/>
      <c r="F16" s="31" t="s">
        <v>46</v>
      </c>
      <c r="G16" s="31"/>
      <c r="H16" s="31" t="s">
        <v>47</v>
      </c>
      <c r="I16" s="31"/>
      <c r="J16" s="31" t="s">
        <v>48</v>
      </c>
      <c r="K16" s="31"/>
      <c r="L16" s="31" t="s">
        <v>49</v>
      </c>
      <c r="M16" s="31"/>
      <c r="N16" s="31" t="s">
        <v>50</v>
      </c>
      <c r="O16" s="31"/>
      <c r="P16" s="32" t="s">
        <v>51</v>
      </c>
      <c r="Q16" s="32"/>
      <c r="R16" s="6"/>
    </row>
    <row r="17" spans="1:18" ht="12.75">
      <c r="A17" s="4"/>
      <c r="B17" s="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3"/>
      <c r="Q17" s="18"/>
      <c r="R17" s="6"/>
    </row>
    <row r="18" spans="1:18" ht="12.75">
      <c r="A18" s="4"/>
      <c r="B18" s="8" t="s">
        <v>52</v>
      </c>
      <c r="C18" s="10"/>
      <c r="D18" s="34">
        <f>54.47+0.67</f>
        <v>55.14</v>
      </c>
      <c r="E18" s="35" t="s">
        <v>21</v>
      </c>
      <c r="F18" s="34">
        <f>70+0.95</f>
        <v>70.95</v>
      </c>
      <c r="G18" s="35" t="s">
        <v>21</v>
      </c>
      <c r="H18" s="34">
        <f>93.04+1.23</f>
        <v>94.27000000000001</v>
      </c>
      <c r="I18" s="35" t="s">
        <v>21</v>
      </c>
      <c r="J18" s="34">
        <f>130.78+1.8</f>
        <v>132.58</v>
      </c>
      <c r="K18" s="35" t="s">
        <v>21</v>
      </c>
      <c r="L18" s="34">
        <f>173.16+2.34</f>
        <v>175.5</v>
      </c>
      <c r="M18" s="35" t="s">
        <v>21</v>
      </c>
      <c r="N18" s="34">
        <f>250.91+3.2</f>
        <v>254.10999999999999</v>
      </c>
      <c r="O18" s="35" t="s">
        <v>21</v>
      </c>
      <c r="P18" s="36">
        <f>272.91+5.73</f>
        <v>278.64000000000004</v>
      </c>
      <c r="Q18" s="37" t="s">
        <v>21</v>
      </c>
      <c r="R18" s="6"/>
    </row>
    <row r="19" spans="1:18" ht="12.75">
      <c r="A19" s="4"/>
      <c r="B19" s="20" t="s">
        <v>53</v>
      </c>
      <c r="C19" s="22"/>
      <c r="D19" s="34">
        <f>D18</f>
        <v>55.14</v>
      </c>
      <c r="E19" s="35" t="s">
        <v>21</v>
      </c>
      <c r="F19" s="34">
        <f>F18</f>
        <v>70.95</v>
      </c>
      <c r="G19" s="35" t="s">
        <v>21</v>
      </c>
      <c r="H19" s="34">
        <f>H18</f>
        <v>94.27000000000001</v>
      </c>
      <c r="I19" s="35" t="s">
        <v>21</v>
      </c>
      <c r="J19" s="34">
        <f>J18</f>
        <v>132.58</v>
      </c>
      <c r="K19" s="35" t="s">
        <v>21</v>
      </c>
      <c r="L19" s="34">
        <f>L18</f>
        <v>175.5</v>
      </c>
      <c r="M19" s="35" t="s">
        <v>21</v>
      </c>
      <c r="N19" s="34">
        <f>N18</f>
        <v>254.10999999999999</v>
      </c>
      <c r="O19" s="35" t="s">
        <v>21</v>
      </c>
      <c r="P19" s="34">
        <f>P18</f>
        <v>278.64000000000004</v>
      </c>
      <c r="Q19" s="37" t="s">
        <v>21</v>
      </c>
      <c r="R19" s="6"/>
    </row>
    <row r="20" spans="1:18" ht="12.75">
      <c r="A20" s="4"/>
      <c r="B20" s="20" t="s">
        <v>25</v>
      </c>
      <c r="C20" s="22"/>
      <c r="D20" s="38">
        <f>96.47+0.66</f>
        <v>97.13</v>
      </c>
      <c r="E20" s="35" t="s">
        <v>21</v>
      </c>
      <c r="F20" s="38">
        <f>132.82+0.96</f>
        <v>133.78</v>
      </c>
      <c r="G20" s="35" t="s">
        <v>21</v>
      </c>
      <c r="H20" s="38">
        <f>176.06+1.23</f>
        <v>177.29</v>
      </c>
      <c r="I20" s="35" t="s">
        <v>21</v>
      </c>
      <c r="J20" s="38">
        <f>263.22+1.8</f>
        <v>265.02000000000004</v>
      </c>
      <c r="K20" s="35" t="s">
        <v>21</v>
      </c>
      <c r="L20" s="38">
        <f>348.19+2.34</f>
        <v>350.53</v>
      </c>
      <c r="M20" s="35" t="s">
        <v>21</v>
      </c>
      <c r="N20" s="38">
        <f>443.28+3.21</f>
        <v>446.48999999999995</v>
      </c>
      <c r="O20" s="35" t="s">
        <v>21</v>
      </c>
      <c r="P20" s="39">
        <f>515.27+5.73</f>
        <v>521</v>
      </c>
      <c r="Q20" s="37" t="s">
        <v>21</v>
      </c>
      <c r="R20" s="6"/>
    </row>
    <row r="21" spans="1:18" ht="12.75">
      <c r="A21" s="4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11"/>
      <c r="R21" s="6"/>
    </row>
    <row r="22" spans="1:18" ht="12.75">
      <c r="A22" s="4"/>
      <c r="B22" s="20" t="s">
        <v>27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11"/>
      <c r="R22" s="6"/>
    </row>
    <row r="23" spans="1:18" ht="12.75">
      <c r="A23" s="4"/>
      <c r="B23" s="20" t="s">
        <v>28</v>
      </c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6"/>
    </row>
    <row r="24" spans="1:18" ht="12.75">
      <c r="A24" s="4"/>
      <c r="B24" s="8"/>
      <c r="C24" s="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6"/>
    </row>
    <row r="25" spans="1:18" ht="12.75">
      <c r="A25" s="4"/>
      <c r="B25" s="5"/>
      <c r="C25" s="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5"/>
      <c r="R25" s="6"/>
    </row>
    <row r="26" spans="1:18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2.75">
      <c r="A27" s="4"/>
      <c r="B27" s="5" t="s">
        <v>29</v>
      </c>
      <c r="C27" s="5" t="s">
        <v>54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12.75">
      <c r="A28" s="4"/>
      <c r="B28" s="5" t="s">
        <v>55</v>
      </c>
      <c r="C28" s="5" t="s">
        <v>56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5"/>
      <c r="C29" s="5" t="s">
        <v>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58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 t="s">
        <v>59</v>
      </c>
      <c r="C31" s="7" t="s">
        <v>30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60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/>
      <c r="C33" s="5" t="s">
        <v>61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62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/>
      <c r="C35" s="5" t="s">
        <v>63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64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65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 t="s">
        <v>66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</row>
    <row r="51" spans="1:18" ht="12.75">
      <c r="A51" s="4"/>
      <c r="B51" s="5" t="s">
        <v>3</v>
      </c>
      <c r="C51" s="5" t="s">
        <v>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1:18" ht="12.75">
      <c r="A54" s="8"/>
      <c r="B54" s="9" t="s">
        <v>67</v>
      </c>
      <c r="C54" s="27">
        <f>'Item 245, pg 49'!C51</f>
        <v>41227</v>
      </c>
      <c r="D54" s="9"/>
      <c r="E54" s="9"/>
      <c r="F54" s="9"/>
      <c r="G54" s="9"/>
      <c r="H54" s="9"/>
      <c r="I54" s="9"/>
      <c r="J54" s="9"/>
      <c r="K54" s="9"/>
      <c r="L54" s="9" t="s">
        <v>68</v>
      </c>
      <c r="M54" s="9"/>
      <c r="N54" s="9"/>
      <c r="O54" s="9"/>
      <c r="P54" s="27">
        <f>'Item 245, pg 49'!K51</f>
        <v>41275</v>
      </c>
      <c r="Q54" s="9"/>
      <c r="R54" s="6"/>
    </row>
    <row r="55" spans="1:18" ht="12.75">
      <c r="A55" s="4"/>
      <c r="B55" s="5"/>
      <c r="C55" s="5"/>
      <c r="D55" s="5"/>
      <c r="E55" s="5"/>
      <c r="F55" s="5" t="s">
        <v>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1:18" ht="12.75">
      <c r="A57" s="4"/>
      <c r="B57" s="5" t="s">
        <v>38</v>
      </c>
      <c r="C57" s="9"/>
      <c r="D57" s="5"/>
      <c r="E57" s="5"/>
      <c r="F57" s="5"/>
      <c r="G57" s="5"/>
      <c r="H57" s="29" t="s">
        <v>39</v>
      </c>
      <c r="I57" s="29"/>
      <c r="J57" s="14"/>
      <c r="K57" s="29"/>
      <c r="L57" s="5"/>
      <c r="M57" s="5"/>
      <c r="N57" s="29" t="s">
        <v>40</v>
      </c>
      <c r="O57" s="29"/>
      <c r="P57" s="9"/>
      <c r="Q57" s="5"/>
      <c r="R57" s="6"/>
    </row>
    <row r="58" spans="1:18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</row>
  </sheetData>
  <sheetProtection/>
  <printOptions/>
  <pageMargins left="0.27" right="0.47" top="1" bottom="0.47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Irmgard Wilcox</cp:lastModifiedBy>
  <dcterms:created xsi:type="dcterms:W3CDTF">2012-12-05T00:48:08Z</dcterms:created>
  <dcterms:modified xsi:type="dcterms:W3CDTF">2012-12-08T01:07:22Z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121802</vt:lpwstr>
  </property>
  <property fmtid="{D5CDD505-2E9C-101B-9397-08002B2CF9AE}" pid="6" name="IsConfidenti">
    <vt:lpwstr>0</vt:lpwstr>
  </property>
  <property fmtid="{D5CDD505-2E9C-101B-9397-08002B2CF9AE}" pid="7" name="Dat">
    <vt:lpwstr>2012-12-10T00:00:00Z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2012-11-14T00:00:00Z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