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ACTIVE\Cases\UE\UE_UG_220053_54_AVA_2022_GRC\1_Filings\Testimony_Direct_Response\PC\Workpapers\Sebastian Coppola\"/>
    </mc:Choice>
  </mc:AlternateContent>
  <bookViews>
    <workbookView xWindow="-120" yWindow="-120" windowWidth="20730" windowHeight="11160"/>
  </bookViews>
  <sheets>
    <sheet name="Sheet1" sheetId="1" r:id="rId1"/>
    <sheet name="Table" sheetId="2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Sheet1!$A$1:$N$25</definedName>
    <definedName name="_xlnm.Print_Area" localSheetId="1">Table!$A$4:$K$21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2" l="1"/>
  <c r="A12" i="1"/>
  <c r="A13" i="1" s="1"/>
  <c r="A14" i="1" s="1"/>
  <c r="A15" i="1" s="1"/>
  <c r="A16" i="1" s="1"/>
  <c r="A17" i="1" s="1"/>
  <c r="A18" i="1" s="1"/>
  <c r="A19" i="1" s="1"/>
  <c r="A11" i="1"/>
  <c r="H11" i="1" l="1"/>
  <c r="H15" i="1" s="1"/>
  <c r="H19" i="1" s="1"/>
  <c r="K13" i="2" l="1"/>
  <c r="I13" i="2"/>
  <c r="K11" i="1"/>
  <c r="N11" i="1" l="1"/>
  <c r="N15" i="1" s="1"/>
  <c r="N19" i="1" s="1"/>
  <c r="K15" i="1"/>
  <c r="K19" i="1" s="1"/>
</calcChain>
</file>

<file path=xl/sharedStrings.xml><?xml version="1.0" encoding="utf-8"?>
<sst xmlns="http://schemas.openxmlformats.org/spreadsheetml/2006/main" count="45" uniqueCount="33">
  <si>
    <t>2019-2021</t>
  </si>
  <si>
    <t>Amount</t>
  </si>
  <si>
    <t>Inflation</t>
  </si>
  <si>
    <t>Public Counsel Calculation</t>
  </si>
  <si>
    <t>Adjustment (System)</t>
  </si>
  <si>
    <t>WA Electric Adjustment</t>
  </si>
  <si>
    <t>(a)</t>
  </si>
  <si>
    <t>(b)</t>
  </si>
  <si>
    <t>(c)</t>
  </si>
  <si>
    <t>(d)</t>
  </si>
  <si>
    <t>(e)</t>
  </si>
  <si>
    <t>(f)</t>
  </si>
  <si>
    <t>(g)</t>
  </si>
  <si>
    <t>(h)</t>
  </si>
  <si>
    <t>Avista Corporation</t>
  </si>
  <si>
    <t>Exhibit SC-30</t>
  </si>
  <si>
    <t>Docket Nos. UE-220053 &amp; UG-220054</t>
  </si>
  <si>
    <r>
      <t xml:space="preserve">Average 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</si>
  <si>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 xml:space="preserve">Rate 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</si>
  <si>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Capital Additions</t>
  </si>
  <si>
    <r>
      <t xml:space="preserve">Avista Forecast 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</si>
  <si>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WA Electric Allocation Factor </t>
    </r>
    <r>
      <rPr>
        <vertAlign val="superscript"/>
        <sz val="11"/>
        <color theme="1"/>
        <rFont val="Calibri"/>
        <family val="2"/>
        <scheme val="minor"/>
      </rPr>
      <t>4</t>
    </r>
  </si>
  <si>
    <t xml:space="preserve">Source: </t>
  </si>
  <si>
    <t>Line #</t>
  </si>
  <si>
    <t>(2) Exhibit SC-9.</t>
  </si>
  <si>
    <t>(1) Exhibit SC-22, Schedule B.</t>
  </si>
  <si>
    <t>(3) Exh, HLR-2.</t>
  </si>
  <si>
    <t>Distribution System Enhancements:</t>
  </si>
  <si>
    <t>Average</t>
  </si>
  <si>
    <t xml:space="preserve">Avista Forecast </t>
  </si>
  <si>
    <t>Table 10 - Capital Additions for Distribution System Enhancements</t>
  </si>
  <si>
    <t>Adjustments to Distribution System Enhancements Program Capital Additions for 2022-2024</t>
  </si>
  <si>
    <t>(4) SC-WP17 New AVA-Exh-JBB-2 1-21-22 with PC Disallow (See also Exh. SC-24).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</si>
</sst>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0" fontId="0" fillId="0" borderId="0" xfId="3" applyNumberFormat="1" applyFont="1"/>
    <xf numFmtId="164" fontId="0" fillId="0" borderId="0" xfId="2" applyNumberFormat="1" applyFont="1"/>
    <xf numFmtId="165" fontId="0" fillId="0" borderId="0" xfId="1" applyNumberFormat="1" applyFont="1"/>
    <xf numFmtId="165" fontId="0" fillId="0" borderId="1" xfId="1" applyNumberFormat="1" applyFont="1" applyBorder="1"/>
    <xf numFmtId="0" fontId="0" fillId="0" borderId="2" xfId="0" applyBorder="1"/>
    <xf numFmtId="10" fontId="0" fillId="0" borderId="1" xfId="3" applyNumberFormat="1" applyFont="1" applyBorder="1"/>
    <xf numFmtId="164" fontId="2" fillId="0" borderId="3" xfId="2" applyNumberFormat="1" applyFont="1" applyBorder="1"/>
    <xf numFmtId="0" fontId="2" fillId="0" borderId="1" xfId="0" applyFont="1" applyBorder="1" applyAlignment="1">
      <alignment horizontal="center"/>
    </xf>
    <xf numFmtId="165" fontId="0" fillId="0" borderId="0" xfId="1" applyNumberFormat="1" applyFont="1" applyBorder="1"/>
    <xf numFmtId="10" fontId="0" fillId="0" borderId="0" xfId="3" applyNumberFormat="1" applyFont="1" applyBorder="1"/>
    <xf numFmtId="164" fontId="2" fillId="0" borderId="0" xfId="2" applyNumberFormat="1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0" fillId="0" borderId="5" xfId="0" applyBorder="1"/>
    <xf numFmtId="0" fontId="0" fillId="0" borderId="0" xfId="0" applyBorder="1"/>
    <xf numFmtId="0" fontId="2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/>
    <xf numFmtId="0" fontId="0" fillId="0" borderId="6" xfId="0" applyBorder="1"/>
    <xf numFmtId="164" fontId="0" fillId="0" borderId="0" xfId="2" applyNumberFormat="1" applyFont="1" applyBorder="1"/>
    <xf numFmtId="164" fontId="0" fillId="0" borderId="6" xfId="2" applyNumberFormat="1" applyFont="1" applyBorder="1"/>
    <xf numFmtId="165" fontId="0" fillId="0" borderId="6" xfId="1" applyNumberFormat="1" applyFont="1" applyBorder="1"/>
    <xf numFmtId="0" fontId="0" fillId="0" borderId="4" xfId="0" applyBorder="1"/>
    <xf numFmtId="0" fontId="2" fillId="0" borderId="8" xfId="0" applyFont="1" applyBorder="1"/>
    <xf numFmtId="0" fontId="2" fillId="0" borderId="1" xfId="0" applyFont="1" applyBorder="1"/>
    <xf numFmtId="164" fontId="2" fillId="0" borderId="1" xfId="2" applyNumberFormat="1" applyFont="1" applyBorder="1"/>
    <xf numFmtId="0" fontId="2" fillId="0" borderId="4" xfId="0" quotePrefix="1" applyFont="1" applyBorder="1" applyAlignment="1">
      <alignment horizontal="center"/>
    </xf>
    <xf numFmtId="0" fontId="2" fillId="0" borderId="7" xfId="0" applyFont="1" applyBorder="1"/>
    <xf numFmtId="0" fontId="2" fillId="0" borderId="4" xfId="0" applyFont="1" applyBorder="1" applyAlignment="1">
      <alignment horizontal="center"/>
    </xf>
    <xf numFmtId="0" fontId="0" fillId="0" borderId="7" xfId="0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tabSelected="1" workbookViewId="0">
      <selection activeCell="B25" sqref="B25"/>
    </sheetView>
  </sheetViews>
  <sheetFormatPr defaultRowHeight="14.25" x14ac:dyDescent="0.45"/>
  <cols>
    <col min="4" max="5" width="14.796875" customWidth="1"/>
    <col min="6" max="6" width="2" customWidth="1"/>
    <col min="8" max="8" width="14" customWidth="1"/>
    <col min="9" max="9" width="2" customWidth="1"/>
    <col min="11" max="11" width="15" customWidth="1"/>
    <col min="12" max="12" width="2" customWidth="1"/>
    <col min="14" max="14" width="14.796875" customWidth="1"/>
  </cols>
  <sheetData>
    <row r="1" spans="1:14" x14ac:dyDescent="0.45">
      <c r="A1" s="17" t="s">
        <v>14</v>
      </c>
      <c r="N1" s="18" t="s">
        <v>15</v>
      </c>
    </row>
    <row r="2" spans="1:14" x14ac:dyDescent="0.45">
      <c r="A2" t="s">
        <v>16</v>
      </c>
    </row>
    <row r="3" spans="1:14" x14ac:dyDescent="0.45">
      <c r="A3" s="1" t="s">
        <v>31</v>
      </c>
    </row>
    <row r="5" spans="1:14" x14ac:dyDescent="0.45">
      <c r="B5" s="39" t="s">
        <v>6</v>
      </c>
      <c r="C5" s="39"/>
      <c r="D5" s="39"/>
      <c r="E5" t="s">
        <v>7</v>
      </c>
      <c r="G5" t="s">
        <v>8</v>
      </c>
      <c r="H5" t="s">
        <v>9</v>
      </c>
      <c r="J5" t="s">
        <v>10</v>
      </c>
      <c r="K5" t="s">
        <v>11</v>
      </c>
      <c r="M5" t="s">
        <v>12</v>
      </c>
      <c r="N5" t="s">
        <v>13</v>
      </c>
    </row>
    <row r="6" spans="1:14" x14ac:dyDescent="0.45">
      <c r="G6" s="38">
        <v>2022</v>
      </c>
      <c r="H6" s="38"/>
      <c r="I6" s="13"/>
      <c r="J6" s="38">
        <v>2023</v>
      </c>
      <c r="K6" s="38"/>
      <c r="L6" s="13"/>
      <c r="M6" s="38">
        <v>2024</v>
      </c>
      <c r="N6" s="38"/>
    </row>
    <row r="7" spans="1:14" x14ac:dyDescent="0.45">
      <c r="E7" s="2" t="s">
        <v>0</v>
      </c>
      <c r="F7" s="2"/>
      <c r="G7" s="3" t="s">
        <v>2</v>
      </c>
      <c r="H7" s="3"/>
      <c r="I7" s="3"/>
      <c r="J7" s="3" t="s">
        <v>2</v>
      </c>
      <c r="K7" s="3"/>
      <c r="L7" s="3"/>
      <c r="M7" s="3" t="s">
        <v>2</v>
      </c>
      <c r="N7" s="3"/>
    </row>
    <row r="8" spans="1:14" ht="15.75" x14ac:dyDescent="0.45">
      <c r="A8" t="s">
        <v>23</v>
      </c>
      <c r="E8" s="13" t="s">
        <v>17</v>
      </c>
      <c r="F8" s="3"/>
      <c r="G8" s="13" t="s">
        <v>18</v>
      </c>
      <c r="H8" s="13" t="s">
        <v>1</v>
      </c>
      <c r="I8" s="3"/>
      <c r="J8" s="13" t="s">
        <v>18</v>
      </c>
      <c r="K8" s="13" t="s">
        <v>1</v>
      </c>
      <c r="L8" s="3"/>
      <c r="M8" s="13" t="s">
        <v>18</v>
      </c>
      <c r="N8" s="13" t="s">
        <v>1</v>
      </c>
    </row>
    <row r="9" spans="1:14" x14ac:dyDescent="0.45">
      <c r="B9" s="1" t="s">
        <v>19</v>
      </c>
    </row>
    <row r="10" spans="1:14" x14ac:dyDescent="0.45">
      <c r="A10" s="4">
        <v>1</v>
      </c>
      <c r="B10" s="1" t="s">
        <v>27</v>
      </c>
    </row>
    <row r="11" spans="1:14" x14ac:dyDescent="0.45">
      <c r="A11" s="4">
        <f>+A10+1</f>
        <v>2</v>
      </c>
      <c r="B11" t="s">
        <v>3</v>
      </c>
      <c r="E11" s="7">
        <v>4896065</v>
      </c>
      <c r="F11" s="7"/>
      <c r="G11" s="6">
        <v>3.6999999999999998E-2</v>
      </c>
      <c r="H11" s="7">
        <f>+E11*(1+G11)</f>
        <v>5077219.4049999993</v>
      </c>
      <c r="I11" s="7"/>
      <c r="J11" s="6">
        <v>2.4E-2</v>
      </c>
      <c r="K11" s="7">
        <f>+H11*(1+J11)</f>
        <v>5199072.6707199998</v>
      </c>
      <c r="L11" s="7"/>
      <c r="M11" s="6">
        <v>2.3E-2</v>
      </c>
      <c r="N11" s="7">
        <f>+K11*(1+M11)</f>
        <v>5318651.3421465596</v>
      </c>
    </row>
    <row r="12" spans="1:14" x14ac:dyDescent="0.45">
      <c r="A12" s="4">
        <f t="shared" ref="A12:A19" si="0">+A11+1</f>
        <v>3</v>
      </c>
    </row>
    <row r="13" spans="1:14" ht="15.75" x14ac:dyDescent="0.45">
      <c r="A13" s="4">
        <f t="shared" si="0"/>
        <v>4</v>
      </c>
      <c r="B13" t="s">
        <v>20</v>
      </c>
      <c r="H13" s="9">
        <v>6930025</v>
      </c>
      <c r="I13" s="14"/>
      <c r="J13" s="8"/>
      <c r="K13" s="9">
        <v>7069995</v>
      </c>
      <c r="L13" s="14"/>
      <c r="M13" s="8"/>
      <c r="N13" s="8">
        <v>7000013</v>
      </c>
    </row>
    <row r="14" spans="1:14" x14ac:dyDescent="0.45">
      <c r="A14" s="4">
        <f t="shared" si="0"/>
        <v>5</v>
      </c>
      <c r="N14" s="10"/>
    </row>
    <row r="15" spans="1:14" x14ac:dyDescent="0.45">
      <c r="A15" s="4">
        <f t="shared" si="0"/>
        <v>6</v>
      </c>
      <c r="B15" t="s">
        <v>4</v>
      </c>
      <c r="H15" s="7">
        <f>+H11-H13</f>
        <v>-1852805.5950000007</v>
      </c>
      <c r="I15" s="7"/>
      <c r="K15" s="7">
        <f>+K11-K13</f>
        <v>-1870922.3292800002</v>
      </c>
      <c r="L15" s="7"/>
      <c r="N15" s="7">
        <f>+N11-N13</f>
        <v>-1681361.6578534404</v>
      </c>
    </row>
    <row r="16" spans="1:14" x14ac:dyDescent="0.45">
      <c r="A16" s="4">
        <f t="shared" si="0"/>
        <v>7</v>
      </c>
    </row>
    <row r="17" spans="1:14" ht="15.75" x14ac:dyDescent="0.45">
      <c r="A17" s="4">
        <f t="shared" si="0"/>
        <v>8</v>
      </c>
      <c r="B17" t="s">
        <v>21</v>
      </c>
      <c r="H17" s="11">
        <v>0.59711270882861178</v>
      </c>
      <c r="I17" s="15"/>
      <c r="K17" s="11">
        <v>0.60502093707279847</v>
      </c>
      <c r="L17" s="15"/>
      <c r="N17" s="11">
        <v>0.6010727408649098</v>
      </c>
    </row>
    <row r="18" spans="1:14" x14ac:dyDescent="0.45">
      <c r="A18" s="4">
        <f t="shared" si="0"/>
        <v>9</v>
      </c>
    </row>
    <row r="19" spans="1:14" x14ac:dyDescent="0.45">
      <c r="A19" s="4">
        <f t="shared" si="0"/>
        <v>10</v>
      </c>
      <c r="B19" s="1" t="s">
        <v>5</v>
      </c>
      <c r="C19" s="1"/>
      <c r="D19" s="1"/>
      <c r="E19" s="1"/>
      <c r="F19" s="1"/>
      <c r="G19" s="1"/>
      <c r="H19" s="12">
        <f>+H15*H17</f>
        <v>-1106333.7677632582</v>
      </c>
      <c r="I19" s="16"/>
      <c r="J19" s="1"/>
      <c r="K19" s="12">
        <f>+K15*K17</f>
        <v>-1131947.1808514085</v>
      </c>
      <c r="L19" s="16"/>
      <c r="M19" s="1"/>
      <c r="N19" s="12">
        <f>+N15*N17</f>
        <v>-1010620.6600711361</v>
      </c>
    </row>
    <row r="22" spans="1:14" x14ac:dyDescent="0.45">
      <c r="A22" t="s">
        <v>22</v>
      </c>
      <c r="B22" t="s">
        <v>25</v>
      </c>
    </row>
    <row r="23" spans="1:14" x14ac:dyDescent="0.45">
      <c r="B23" t="s">
        <v>24</v>
      </c>
    </row>
    <row r="24" spans="1:14" x14ac:dyDescent="0.45">
      <c r="B24" t="s">
        <v>26</v>
      </c>
    </row>
    <row r="25" spans="1:14" x14ac:dyDescent="0.45">
      <c r="B25" t="s">
        <v>32</v>
      </c>
    </row>
  </sheetData>
  <mergeCells count="4">
    <mergeCell ref="G6:H6"/>
    <mergeCell ref="J6:K6"/>
    <mergeCell ref="M6:N6"/>
    <mergeCell ref="B5:D5"/>
  </mergeCells>
  <pageMargins left="0.7" right="0.7" top="0.75" bottom="0.75" header="0.3" footer="0.3"/>
  <pageSetup scale="91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K18"/>
  <sheetViews>
    <sheetView showGridLines="0" workbookViewId="0">
      <selection activeCell="D19" sqref="D19"/>
    </sheetView>
  </sheetViews>
  <sheetFormatPr defaultRowHeight="14.25" x14ac:dyDescent="0.45"/>
  <cols>
    <col min="4" max="5" width="14.796875" customWidth="1"/>
    <col min="6" max="6" width="2" customWidth="1"/>
    <col min="7" max="7" width="14" customWidth="1"/>
    <col min="8" max="8" width="2" customWidth="1"/>
    <col min="9" max="9" width="15" customWidth="1"/>
    <col min="10" max="10" width="2" customWidth="1"/>
    <col min="11" max="11" width="14.796875" customWidth="1"/>
  </cols>
  <sheetData>
    <row r="4" spans="1:11" ht="30.75" customHeight="1" x14ac:dyDescent="0.7">
      <c r="B4" s="40" t="s">
        <v>30</v>
      </c>
      <c r="C4" s="41"/>
      <c r="D4" s="41"/>
      <c r="E4" s="41"/>
      <c r="F4" s="41"/>
      <c r="G4" s="41"/>
      <c r="H4" s="41"/>
      <c r="I4" s="41"/>
      <c r="J4" s="41"/>
      <c r="K4" s="42"/>
    </row>
    <row r="5" spans="1:11" x14ac:dyDescent="0.45">
      <c r="B5" s="19"/>
      <c r="C5" s="20"/>
      <c r="D5" s="30"/>
      <c r="E5" s="21" t="s">
        <v>0</v>
      </c>
      <c r="F5" s="34"/>
      <c r="G5" s="22"/>
      <c r="H5" s="36"/>
      <c r="I5" s="22"/>
      <c r="J5" s="36"/>
      <c r="K5" s="23"/>
    </row>
    <row r="6" spans="1:11" x14ac:dyDescent="0.45">
      <c r="B6" s="19"/>
      <c r="C6" s="20"/>
      <c r="D6" s="26"/>
      <c r="E6" s="13" t="s">
        <v>28</v>
      </c>
      <c r="F6" s="23"/>
      <c r="G6" s="13">
        <v>2022</v>
      </c>
      <c r="H6" s="23"/>
      <c r="I6" s="13">
        <v>2023</v>
      </c>
      <c r="J6" s="23"/>
      <c r="K6" s="24">
        <v>2024</v>
      </c>
    </row>
    <row r="7" spans="1:11" x14ac:dyDescent="0.45">
      <c r="B7" s="25" t="s">
        <v>19</v>
      </c>
      <c r="C7" s="20"/>
      <c r="D7" s="26"/>
      <c r="E7" s="20"/>
      <c r="F7" s="30"/>
      <c r="G7" s="20"/>
      <c r="H7" s="30"/>
      <c r="I7" s="20"/>
      <c r="J7" s="30"/>
      <c r="K7" s="26"/>
    </row>
    <row r="8" spans="1:11" x14ac:dyDescent="0.45">
      <c r="A8" s="5"/>
      <c r="B8" s="25" t="s">
        <v>27</v>
      </c>
      <c r="C8" s="20"/>
      <c r="D8" s="26"/>
      <c r="E8" s="20"/>
      <c r="F8" s="26"/>
      <c r="G8" s="20"/>
      <c r="H8" s="26"/>
      <c r="I8" s="20"/>
      <c r="J8" s="26"/>
      <c r="K8" s="26"/>
    </row>
    <row r="9" spans="1:11" x14ac:dyDescent="0.45">
      <c r="A9" s="5"/>
      <c r="B9" s="19" t="s">
        <v>3</v>
      </c>
      <c r="C9" s="20"/>
      <c r="D9" s="26"/>
      <c r="E9" s="27">
        <v>4896065</v>
      </c>
      <c r="F9" s="28"/>
      <c r="G9" s="27">
        <v>5077219.4049999993</v>
      </c>
      <c r="H9" s="28"/>
      <c r="I9" s="27">
        <v>5199072.6707199998</v>
      </c>
      <c r="J9" s="28"/>
      <c r="K9" s="28">
        <v>5318651.3421465596</v>
      </c>
    </row>
    <row r="10" spans="1:11" x14ac:dyDescent="0.45">
      <c r="A10" s="5"/>
      <c r="B10" s="19"/>
      <c r="C10" s="20"/>
      <c r="D10" s="26"/>
      <c r="E10" s="20"/>
      <c r="F10" s="26"/>
      <c r="G10" s="20"/>
      <c r="H10" s="26"/>
      <c r="I10" s="20"/>
      <c r="J10" s="26"/>
      <c r="K10" s="26"/>
    </row>
    <row r="11" spans="1:11" x14ac:dyDescent="0.45">
      <c r="A11" s="5"/>
      <c r="B11" s="19" t="s">
        <v>29</v>
      </c>
      <c r="C11" s="20"/>
      <c r="D11" s="26"/>
      <c r="E11" s="20"/>
      <c r="F11" s="26"/>
      <c r="G11" s="9">
        <v>6930025</v>
      </c>
      <c r="H11" s="29"/>
      <c r="I11" s="9">
        <v>7069995</v>
      </c>
      <c r="J11" s="29"/>
      <c r="K11" s="29">
        <v>7000013</v>
      </c>
    </row>
    <row r="12" spans="1:11" x14ac:dyDescent="0.45">
      <c r="A12" s="5"/>
      <c r="B12" s="19"/>
      <c r="C12" s="20"/>
      <c r="D12" s="26"/>
      <c r="E12" s="20"/>
      <c r="F12" s="26"/>
      <c r="G12" s="20"/>
      <c r="H12" s="30"/>
      <c r="I12" s="20"/>
      <c r="J12" s="30"/>
      <c r="K12" s="30"/>
    </row>
    <row r="13" spans="1:11" x14ac:dyDescent="0.45">
      <c r="A13" s="5"/>
      <c r="B13" s="19" t="s">
        <v>4</v>
      </c>
      <c r="C13" s="20"/>
      <c r="D13" s="26"/>
      <c r="E13" s="20"/>
      <c r="F13" s="26"/>
      <c r="G13" s="27">
        <f>+G9-G11</f>
        <v>-1852805.5950000007</v>
      </c>
      <c r="H13" s="28"/>
      <c r="I13" s="27">
        <f>+I9-I11</f>
        <v>-1870922.3292800002</v>
      </c>
      <c r="J13" s="28"/>
      <c r="K13" s="28">
        <f>+K9-K11</f>
        <v>-1681361.6578534404</v>
      </c>
    </row>
    <row r="14" spans="1:11" x14ac:dyDescent="0.45">
      <c r="A14" s="5"/>
      <c r="B14" s="19"/>
      <c r="C14" s="20"/>
      <c r="D14" s="26"/>
      <c r="E14" s="20"/>
      <c r="F14" s="26"/>
      <c r="G14" s="20"/>
      <c r="H14" s="37"/>
      <c r="I14" s="20"/>
      <c r="J14" s="37"/>
      <c r="K14" s="26"/>
    </row>
    <row r="15" spans="1:11" x14ac:dyDescent="0.45">
      <c r="A15" s="5"/>
      <c r="B15" s="31" t="s">
        <v>5</v>
      </c>
      <c r="C15" s="32"/>
      <c r="D15" s="35"/>
      <c r="E15" s="32"/>
      <c r="F15" s="32"/>
      <c r="G15" s="12">
        <v>-1106333.7677632582</v>
      </c>
      <c r="H15" s="33"/>
      <c r="I15" s="12">
        <v>-1131947.1808514085</v>
      </c>
      <c r="J15" s="33"/>
      <c r="K15" s="12">
        <v>-1010620.6600711361</v>
      </c>
    </row>
    <row r="18" spans="5:5" x14ac:dyDescent="0.45">
      <c r="E18" s="19"/>
    </row>
  </sheetData>
  <mergeCells count="1">
    <mergeCell ref="B4:K4"/>
  </mergeCells>
  <pageMargins left="0.7" right="0.7" top="0.75" bottom="0.75" header="0.3" footer="0.3"/>
  <pageSetup scale="91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2022-08-05T07:00:00+00:00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B8D32F9-90CB-466C-9A0B-9FD12A4DF56B}"/>
</file>

<file path=customXml/itemProps2.xml><?xml version="1.0" encoding="utf-8"?>
<ds:datastoreItem xmlns:ds="http://schemas.openxmlformats.org/officeDocument/2006/customXml" ds:itemID="{26F07FDE-FEFD-4E8E-A01D-2DE569D41020}"/>
</file>

<file path=customXml/itemProps3.xml><?xml version="1.0" encoding="utf-8"?>
<ds:datastoreItem xmlns:ds="http://schemas.openxmlformats.org/officeDocument/2006/customXml" ds:itemID="{96D89666-0641-4792-8C7F-E176F28C4075}"/>
</file>

<file path=customXml/itemProps4.xml><?xml version="1.0" encoding="utf-8"?>
<ds:datastoreItem xmlns:ds="http://schemas.openxmlformats.org/officeDocument/2006/customXml" ds:itemID="{59364651-3816-445E-86CE-647512EE82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Table</vt:lpstr>
      <vt:lpstr>Sheet1!Print_Area</vt:lpstr>
      <vt:lpstr>Table!Print_Area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Suetake, Nina (ATG)</cp:lastModifiedBy>
  <cp:lastPrinted>2022-07-25T20:42:03Z</cp:lastPrinted>
  <dcterms:created xsi:type="dcterms:W3CDTF">2022-07-12T23:10:35Z</dcterms:created>
  <dcterms:modified xsi:type="dcterms:W3CDTF">2022-08-04T22:29:23Z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{530FBC57-C02E-4749-ABA9-1ED3FCAD5DCD}</vt:lpwstr>
  </property>
  <property fmtid="{D5CDD505-2E9C-101B-9397-08002B2CF9AE}" pid="3" name="ContentTypeId">
    <vt:lpwstr>0x0101006E56B4D1795A2E4DB2F0B01679ED314A006FA9100C5E01D9469F27E414CADA3549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