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2020 PCORC\Original Filing\2020 PCORC Work Papers To File - Fix Fixed\"/>
    </mc:Choice>
  </mc:AlternateContent>
  <bookViews>
    <workbookView xWindow="-60" yWindow="48" windowWidth="19320" windowHeight="8124"/>
  </bookViews>
  <sheets>
    <sheet name="Lead" sheetId="36" r:id="rId1"/>
    <sheet name="Prop Ins " sheetId="43" r:id="rId2"/>
  </sheets>
  <externalReferences>
    <externalReference r:id="rId3"/>
  </externalReferences>
  <definedNames>
    <definedName name="__123Graph_D" localSheetId="1" hidden="1">#REF!</definedName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ss" hidden="1">{#N/A,#N/A,FALSE,"Pg 6b CustCount_Gas";#N/A,#N/A,FALSE,"QA";#N/A,#N/A,FALSE,"Report";#N/A,#N/A,FALSE,"forecast"}</definedName>
    <definedName name="Transfer" localSheetId="1" hidden="1">#REF!</definedName>
    <definedName name="Transfer" hidden="1">#REF!</definedName>
    <definedName name="Transfers" localSheetId="1" hidden="1">#REF!</definedName>
    <definedName name="Transfers" hidden="1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</definedNames>
  <calcPr calcId="162913"/>
</workbook>
</file>

<file path=xl/calcChain.xml><?xml version="1.0" encoding="utf-8"?>
<calcChain xmlns="http://schemas.openxmlformats.org/spreadsheetml/2006/main">
  <c r="F16" i="43" l="1"/>
  <c r="E16" i="43"/>
  <c r="D40" i="43" l="1"/>
  <c r="D11" i="36" l="1"/>
  <c r="C40" i="43"/>
  <c r="F39" i="43"/>
  <c r="E39" i="43"/>
  <c r="F38" i="43"/>
  <c r="E38" i="43"/>
  <c r="F37" i="43"/>
  <c r="E37" i="43"/>
  <c r="F36" i="43"/>
  <c r="E36" i="43"/>
  <c r="F35" i="43"/>
  <c r="E35" i="43"/>
  <c r="F34" i="43"/>
  <c r="E34" i="43"/>
  <c r="F33" i="43"/>
  <c r="E33" i="43"/>
  <c r="F32" i="43"/>
  <c r="E32" i="43"/>
  <c r="F31" i="43"/>
  <c r="E31" i="43"/>
  <c r="F30" i="43"/>
  <c r="E30" i="43"/>
  <c r="F29" i="43"/>
  <c r="E29" i="43"/>
  <c r="F28" i="43"/>
  <c r="E28" i="43"/>
  <c r="F27" i="43"/>
  <c r="E27" i="43"/>
  <c r="F24" i="43"/>
  <c r="E24" i="43"/>
  <c r="F23" i="43"/>
  <c r="E23" i="43"/>
  <c r="G23" i="43" s="1"/>
  <c r="F21" i="43"/>
  <c r="E21" i="43"/>
  <c r="F18" i="43"/>
  <c r="E18" i="43"/>
  <c r="F17" i="43"/>
  <c r="E17" i="43"/>
  <c r="G16" i="43"/>
  <c r="E40" i="43" l="1"/>
  <c r="G21" i="43"/>
  <c r="G24" i="43"/>
  <c r="G28" i="43"/>
  <c r="G30" i="43"/>
  <c r="G32" i="43"/>
  <c r="G36" i="43"/>
  <c r="G38" i="43"/>
  <c r="G29" i="43"/>
  <c r="G34" i="43"/>
  <c r="G27" i="43"/>
  <c r="G33" i="43"/>
  <c r="G35" i="43"/>
  <c r="F40" i="43"/>
  <c r="G31" i="43"/>
  <c r="G17" i="43"/>
  <c r="G18" i="43"/>
  <c r="G37" i="43"/>
  <c r="G39" i="43"/>
  <c r="D7" i="43"/>
  <c r="D11" i="43" s="1"/>
  <c r="C7" i="43"/>
  <c r="C11" i="43" s="1"/>
  <c r="G40" i="43" l="1"/>
  <c r="C11" i="36" s="1"/>
  <c r="A12" i="36" l="1"/>
  <c r="D12" i="36" l="1"/>
  <c r="C12" i="36" l="1"/>
  <c r="E11" i="36" l="1"/>
  <c r="E12" i="36" s="1"/>
</calcChain>
</file>

<file path=xl/sharedStrings.xml><?xml version="1.0" encoding="utf-8"?>
<sst xmlns="http://schemas.openxmlformats.org/spreadsheetml/2006/main" count="54" uniqueCount="54">
  <si>
    <t>LINE</t>
  </si>
  <si>
    <t>NO.</t>
  </si>
  <si>
    <t>DESCRIPTION</t>
  </si>
  <si>
    <t>PUGET SOUND ENERGY - ELECTRIC</t>
  </si>
  <si>
    <t>Property Insurance Premium Costs</t>
  </si>
  <si>
    <t>WIND PRODUCTION PLANT</t>
  </si>
  <si>
    <t>WILD HORSE PLANT</t>
  </si>
  <si>
    <t>HYDRO PRODUCTION PLANT</t>
  </si>
  <si>
    <t>OTHER PRODUCTION PLANT</t>
  </si>
  <si>
    <t>CRYSTAL MOUNTAIN GENERATING PLANT</t>
  </si>
  <si>
    <t>GOLDENDALE PLANT</t>
  </si>
  <si>
    <t>ENCOGEN POWER PLANT</t>
  </si>
  <si>
    <t>ELECTRIC</t>
  </si>
  <si>
    <t>SUMAS GENERATION PLANT</t>
  </si>
  <si>
    <t>MINT FARM POWER PLANT</t>
  </si>
  <si>
    <t xml:space="preserve">HOPKINS RIDGE POWER PLANT </t>
  </si>
  <si>
    <t>LOWER SNAKE RIVER</t>
  </si>
  <si>
    <t>FERNDALE COGENERATION PLANT</t>
  </si>
  <si>
    <t>Test Yr</t>
  </si>
  <si>
    <t>Rate Yr</t>
  </si>
  <si>
    <t>Adjustment</t>
  </si>
  <si>
    <t>Property Insurance Expense</t>
  </si>
  <si>
    <t>Increase (Decrease) Expense</t>
  </si>
  <si>
    <t>FOR THE TWELVE MONTHS ENDED JUNE 30, 2020</t>
  </si>
  <si>
    <t>PCORC RATE YEAR ENDING MAY 31, 2022</t>
  </si>
  <si>
    <t>April 1, 2019 - April 1, 2020 Insurance premiums Actuals</t>
  </si>
  <si>
    <t>April 1, 2020 - April 1, 2021 Insurance premiums Actuals</t>
  </si>
  <si>
    <t>Invoices</t>
  </si>
  <si>
    <t>Renewal Invoice</t>
  </si>
  <si>
    <t>Continuity Credit applied from prior year- (Membership Credit)</t>
  </si>
  <si>
    <t>Total PSE's Invoice w/o Colstrip 1&amp;2 and 3&amp;4/ Freddy 1</t>
  </si>
  <si>
    <r>
      <t>COLSTRIP 1&amp;2 (PSE 50% Share)</t>
    </r>
    <r>
      <rPr>
        <sz val="8"/>
        <color indexed="8"/>
        <rFont val="Calibri"/>
        <family val="2"/>
      </rPr>
      <t xml:space="preserve"> </t>
    </r>
    <r>
      <rPr>
        <sz val="8"/>
        <color rgb="FF0066FF"/>
        <rFont val="Calibri"/>
        <family val="2"/>
      </rPr>
      <t>(Note 3)</t>
    </r>
  </si>
  <si>
    <r>
      <t xml:space="preserve">COLSTRIP 3&amp;4 (PSE 25% Share) </t>
    </r>
    <r>
      <rPr>
        <sz val="8"/>
        <color rgb="FF0066FF"/>
        <rFont val="Calibri"/>
        <family val="2"/>
      </rPr>
      <t>(Note 3)</t>
    </r>
  </si>
  <si>
    <r>
      <t xml:space="preserve">FREDDY 1 (PSE 49.85% Share) </t>
    </r>
    <r>
      <rPr>
        <sz val="8"/>
        <color rgb="FF0000FF"/>
        <rFont val="Calibri"/>
        <family val="2"/>
      </rPr>
      <t>(Note 4)</t>
    </r>
  </si>
  <si>
    <t>Total PSE Property Insurance (Electric, Gas, and Common) - (A)</t>
  </si>
  <si>
    <t xml:space="preserve">   (includes Floating Surface Collector #1)</t>
  </si>
  <si>
    <r>
      <t>SUMAS PIPELINE (PSE 57.3% share)</t>
    </r>
    <r>
      <rPr>
        <sz val="8"/>
        <color indexed="12"/>
        <rFont val="Calibri"/>
        <family val="2"/>
      </rPr>
      <t xml:space="preserve"> (Note 1) book in order 92400013</t>
    </r>
  </si>
  <si>
    <t>COLSTRIP 1&amp;2 (PSE 50% Share)</t>
  </si>
  <si>
    <t>COLSTRIP 3&amp;4 (PSE 25% Share)</t>
  </si>
  <si>
    <t>FREDDY 1 (PSE 49.85% Share)</t>
  </si>
  <si>
    <t xml:space="preserve">TOTAL PRODUCTION ELECTRIC </t>
  </si>
  <si>
    <t>(Note 1) Sumas Pipeline has order group 161000040 orders that settle to other generation O&amp;M 553 orders, for PSE’s share and the one 92400013 order for insurance</t>
  </si>
  <si>
    <t xml:space="preserve">Total Test Year </t>
  </si>
  <si>
    <t>July 19 - Mar 20 (9mos)</t>
  </si>
  <si>
    <t>Apr - June 20 (3mos)</t>
  </si>
  <si>
    <t>Test year</t>
  </si>
  <si>
    <t>PROPERTY INSURANCE</t>
  </si>
  <si>
    <t>UPPER BAKER DAM</t>
  </si>
  <si>
    <t>LOWER BAKER DAM</t>
  </si>
  <si>
    <t>SNOQUALMIE FALLS</t>
  </si>
  <si>
    <t>WHITEHORN</t>
  </si>
  <si>
    <t>FREDERICKSON 1 &amp; 2</t>
  </si>
  <si>
    <t>FREDONIA 1, 2, 3 AND 4</t>
  </si>
  <si>
    <t>Restated Annualized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</si>
</sst>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mmm\-yy;@"/>
    <numFmt numFmtId="167" formatCode="0.000000"/>
    <numFmt numFmtId="168" formatCode="&quot;$&quot;#,##0.00"/>
    <numFmt numFmtId="169" formatCode="_(* #,##0.00000_);_(* \(#,##0.00000\);_(* &quot;-&quot;??_);_(@_)"/>
    <numFmt numFmtId="170" formatCode="0.0000000"/>
    <numFmt numFmtId="171" formatCode="_(&quot;$&quot;* #,##0.000000_);_(&quot;$&quot;* \(#,##0.000000\);_(&quot;$&quot;* &quot;-&quot;??????_);_(@_)"/>
    <numFmt numFmtId="172" formatCode="_(* #,##0.0_);_(* \(#,##0.0\);_(* &quot;-&quot;_);_(@_)"/>
    <numFmt numFmtId="173" formatCode="_(* ###0_);_(* \(###0\);_(* &quot;-&quot;_);_(@_)"/>
    <numFmt numFmtId="174" formatCode="d\.mmm\.yy"/>
    <numFmt numFmtId="175" formatCode="#."/>
    <numFmt numFmtId="176" formatCode="_(&quot;$&quot;* #,##0.0000_);_(&quot;$&quot;* \(#,##0.0000\);_(&quot;$&quot;* &quot;-&quot;????_);_(@_)"/>
    <numFmt numFmtId="177" formatCode="&quot;PAGE&quot;\ 0.00"/>
    <numFmt numFmtId="178" formatCode="mmmm\ d\,\ yyyy"/>
    <numFmt numFmtId="179" formatCode="_(&quot;$&quot;* #,##0.0_);_(&quot;$&quot;* \(#,##0.0\);_(&quot;$&quot;* &quot;-&quot;??_);_(@_)"/>
    <numFmt numFmtId="180" formatCode="0000"/>
    <numFmt numFmtId="181" formatCode="000000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name val="univers (E1)"/>
    </font>
    <font>
      <sz val="11"/>
      <color indexed="8"/>
      <name val="Calibri"/>
      <family val="2"/>
    </font>
    <font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FF"/>
      <name val="Arial"/>
      <family val="2"/>
    </font>
    <font>
      <sz val="11"/>
      <name val="Calibri"/>
      <family val="2"/>
      <scheme val="minor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u val="double"/>
      <sz val="11"/>
      <color indexed="8"/>
      <name val="Calibri"/>
      <family val="2"/>
    </font>
    <font>
      <b/>
      <u val="singleAccounting"/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0066FF"/>
      <name val="Calibri"/>
      <family val="2"/>
    </font>
    <font>
      <sz val="8"/>
      <color rgb="FF0000FF"/>
      <name val="Calibri"/>
      <family val="2"/>
    </font>
    <font>
      <u/>
      <sz val="11"/>
      <color indexed="8"/>
      <name val="Calibri"/>
      <family val="2"/>
    </font>
    <font>
      <sz val="8"/>
      <color indexed="12"/>
      <name val="Calibri"/>
      <family val="2"/>
    </font>
    <font>
      <b/>
      <sz val="11"/>
      <color rgb="FF0066CC"/>
      <name val="Calibri"/>
      <family val="2"/>
      <scheme val="minor"/>
    </font>
    <font>
      <sz val="10"/>
      <color rgb="FF0066CC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name val="Calibri"/>
      <family val="2"/>
    </font>
    <font>
      <b/>
      <sz val="10"/>
      <color rgb="FF0000FF"/>
      <name val="Calibri"/>
      <family val="2"/>
      <scheme val="minor"/>
    </font>
    <font>
      <b/>
      <sz val="11"/>
      <name val="Calibri"/>
      <family val="2"/>
    </font>
    <font>
      <u/>
      <sz val="11"/>
      <name val="Calibri"/>
      <family val="2"/>
    </font>
    <font>
      <b/>
      <sz val="11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10">
    <xf numFmtId="0" fontId="0" fillId="0" borderId="0"/>
    <xf numFmtId="167" fontId="4" fillId="0" borderId="0">
      <alignment horizontal="left" wrapText="1"/>
    </xf>
    <xf numFmtId="167" fontId="5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170" fontId="4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170" fontId="5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167" fontId="4" fillId="0" borderId="0">
      <alignment horizontal="left" wrapText="1"/>
    </xf>
    <xf numFmtId="167" fontId="5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167" fontId="4" fillId="0" borderId="0">
      <alignment horizontal="left" wrapText="1"/>
    </xf>
    <xf numFmtId="167" fontId="5" fillId="0" borderId="0">
      <alignment horizontal="left" wrapText="1"/>
    </xf>
    <xf numFmtId="167" fontId="4" fillId="0" borderId="0">
      <alignment horizontal="left" wrapText="1"/>
    </xf>
    <xf numFmtId="167" fontId="5" fillId="0" borderId="0">
      <alignment horizontal="left" wrapText="1"/>
    </xf>
    <xf numFmtId="169" fontId="5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0" fontId="35" fillId="0" borderId="0"/>
    <xf numFmtId="169" fontId="5" fillId="0" borderId="0">
      <alignment horizontal="left" wrapText="1"/>
    </xf>
    <xf numFmtId="167" fontId="4" fillId="0" borderId="0">
      <alignment horizontal="left" wrapText="1"/>
    </xf>
    <xf numFmtId="167" fontId="5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167" fontId="4" fillId="0" borderId="0">
      <alignment horizontal="left" wrapText="1"/>
    </xf>
    <xf numFmtId="167" fontId="5" fillId="0" borderId="0">
      <alignment horizontal="left" wrapText="1"/>
    </xf>
    <xf numFmtId="167" fontId="4" fillId="0" borderId="0">
      <alignment horizontal="left" wrapText="1"/>
    </xf>
    <xf numFmtId="167" fontId="5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169" fontId="4" fillId="0" borderId="0">
      <alignment horizontal="left" wrapText="1"/>
    </xf>
    <xf numFmtId="169" fontId="5" fillId="0" borderId="0">
      <alignment horizontal="left" wrapText="1"/>
    </xf>
    <xf numFmtId="0" fontId="35" fillId="0" borderId="0"/>
    <xf numFmtId="180" fontId="39" fillId="0" borderId="0">
      <alignment horizontal="left"/>
    </xf>
    <xf numFmtId="181" fontId="40" fillId="0" borderId="0">
      <alignment horizontal="left"/>
    </xf>
    <xf numFmtId="0" fontId="51" fillId="36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51" fillId="37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51" fillId="38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51" fillId="39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51" fillId="40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51" fillId="41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51" fillId="42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51" fillId="43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51" fillId="44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51" fillId="4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51" fillId="46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51" fillId="47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52" borderId="0" applyNumberFormat="0" applyBorder="0" applyAlignment="0" applyProtection="0"/>
    <xf numFmtId="0" fontId="52" fillId="53" borderId="0" applyNumberFormat="0" applyBorder="0" applyAlignment="0" applyProtection="0"/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56" borderId="0" applyNumberFormat="0" applyBorder="0" applyAlignment="0" applyProtection="0"/>
    <xf numFmtId="0" fontId="52" fillId="57" borderId="0" applyNumberFormat="0" applyBorder="0" applyAlignment="0" applyProtection="0"/>
    <xf numFmtId="0" fontId="52" fillId="58" borderId="0" applyNumberFormat="0" applyBorder="0" applyAlignment="0" applyProtection="0"/>
    <xf numFmtId="0" fontId="52" fillId="59" borderId="0" applyNumberFormat="0" applyBorder="0" applyAlignment="0" applyProtection="0"/>
    <xf numFmtId="0" fontId="53" fillId="60" borderId="0" applyNumberFormat="0" applyBorder="0" applyAlignment="0" applyProtection="0"/>
    <xf numFmtId="0" fontId="40" fillId="0" borderId="0" applyFont="0" applyFill="0" applyBorder="0" applyAlignment="0" applyProtection="0">
      <alignment horizontal="right"/>
    </xf>
    <xf numFmtId="174" fontId="9" fillId="0" borderId="0" applyFill="0" applyBorder="0" applyAlignment="0"/>
    <xf numFmtId="41" fontId="4" fillId="16" borderId="0"/>
    <xf numFmtId="0" fontId="54" fillId="61" borderId="21" applyNumberFormat="0" applyAlignment="0" applyProtection="0"/>
    <xf numFmtId="0" fontId="54" fillId="61" borderId="21" applyNumberFormat="0" applyAlignment="0" applyProtection="0"/>
    <xf numFmtId="0" fontId="55" fillId="62" borderId="22" applyNumberFormat="0" applyAlignment="0" applyProtection="0"/>
    <xf numFmtId="41" fontId="5" fillId="17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175" fontId="13" fillId="0" borderId="0">
      <protection locked="0"/>
    </xf>
    <xf numFmtId="0" fontId="12" fillId="0" borderId="0"/>
    <xf numFmtId="0" fontId="14" fillId="0" borderId="0" applyNumberFormat="0" applyAlignment="0">
      <alignment horizontal="left"/>
    </xf>
    <xf numFmtId="0" fontId="15" fillId="0" borderId="0" applyNumberFormat="0" applyAlignment="0"/>
    <xf numFmtId="0" fontId="11" fillId="0" borderId="0"/>
    <xf numFmtId="0" fontId="12" fillId="0" borderId="0"/>
    <xf numFmtId="0" fontId="11" fillId="0" borderId="0"/>
    <xf numFmtId="0" fontId="12" fillId="0" borderId="0"/>
    <xf numFmtId="44" fontId="4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4" fillId="0" borderId="0"/>
    <xf numFmtId="0" fontId="5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11" fillId="0" borderId="0"/>
    <xf numFmtId="0" fontId="57" fillId="63" borderId="0" applyNumberFormat="0" applyBorder="0" applyAlignment="0" applyProtection="0"/>
    <xf numFmtId="38" fontId="7" fillId="17" borderId="0" applyNumberFormat="0" applyBorder="0" applyAlignment="0" applyProtection="0"/>
    <xf numFmtId="179" fontId="41" fillId="0" borderId="0" applyNumberFormat="0" applyFill="0" applyBorder="0" applyProtection="0">
      <alignment horizontal="right"/>
    </xf>
    <xf numFmtId="0" fontId="16" fillId="0" borderId="1" applyNumberFormat="0" applyAlignment="0" applyProtection="0">
      <alignment horizontal="left"/>
    </xf>
    <xf numFmtId="0" fontId="16" fillId="0" borderId="2">
      <alignment horizontal="left"/>
    </xf>
    <xf numFmtId="14" fontId="6" fillId="18" borderId="3">
      <alignment horizontal="center" vertical="center" wrapText="1"/>
    </xf>
    <xf numFmtId="0" fontId="10" fillId="0" borderId="0" applyNumberFormat="0" applyFill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10" fillId="0" borderId="0" applyNumberFormat="0" applyFill="0" applyBorder="0" applyAlignment="0" applyProtection="0"/>
    <xf numFmtId="0" fontId="59" fillId="0" borderId="24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0" fillId="0" borderId="0" applyNumberFormat="0" applyFill="0" applyBorder="0" applyAlignment="0" applyProtection="0"/>
    <xf numFmtId="38" fontId="17" fillId="0" borderId="0"/>
    <xf numFmtId="40" fontId="17" fillId="0" borderId="0"/>
    <xf numFmtId="0" fontId="61" fillId="64" borderId="21" applyNumberFormat="0" applyAlignment="0" applyProtection="0"/>
    <xf numFmtId="10" fontId="7" fillId="16" borderId="4" applyNumberFormat="0" applyBorder="0" applyAlignment="0" applyProtection="0"/>
    <xf numFmtId="41" fontId="18" fillId="19" borderId="5">
      <alignment horizontal="left"/>
      <protection locked="0"/>
    </xf>
    <xf numFmtId="10" fontId="18" fillId="19" borderId="5">
      <alignment horizontal="right"/>
      <protection locked="0"/>
    </xf>
    <xf numFmtId="0" fontId="19" fillId="17" borderId="0"/>
    <xf numFmtId="3" fontId="20" fillId="0" borderId="0" applyFill="0" applyBorder="0" applyAlignment="0" applyProtection="0"/>
    <xf numFmtId="0" fontId="62" fillId="0" borderId="26" applyNumberFormat="0" applyFill="0" applyAlignment="0" applyProtection="0"/>
    <xf numFmtId="44" fontId="21" fillId="0" borderId="6" applyNumberFormat="0" applyFont="0" applyAlignment="0">
      <alignment horizontal="center"/>
    </xf>
    <xf numFmtId="44" fontId="21" fillId="0" borderId="7" applyNumberFormat="0" applyFont="0" applyAlignment="0">
      <alignment horizontal="center"/>
    </xf>
    <xf numFmtId="0" fontId="63" fillId="65" borderId="0" applyNumberFormat="0" applyBorder="0" applyAlignment="0" applyProtection="0"/>
    <xf numFmtId="37" fontId="22" fillId="0" borderId="0"/>
    <xf numFmtId="171" fontId="23" fillId="0" borderId="0"/>
    <xf numFmtId="0" fontId="51" fillId="0" borderId="0"/>
    <xf numFmtId="0" fontId="51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1" fillId="0" borderId="0"/>
    <xf numFmtId="0" fontId="5" fillId="0" borderId="0"/>
    <xf numFmtId="166" fontId="37" fillId="0" borderId="0">
      <alignment horizontal="left" wrapText="1"/>
    </xf>
    <xf numFmtId="167" fontId="23" fillId="0" borderId="0">
      <alignment horizontal="left" wrapText="1"/>
    </xf>
    <xf numFmtId="0" fontId="36" fillId="0" borderId="0"/>
    <xf numFmtId="178" fontId="5" fillId="0" borderId="0">
      <alignment horizontal="left" wrapText="1"/>
    </xf>
    <xf numFmtId="0" fontId="51" fillId="0" borderId="0"/>
    <xf numFmtId="0" fontId="51" fillId="0" borderId="0"/>
    <xf numFmtId="0" fontId="34" fillId="21" borderId="8" applyNumberFormat="0" applyFont="0" applyAlignment="0" applyProtection="0"/>
    <xf numFmtId="0" fontId="34" fillId="21" borderId="8" applyNumberFormat="0" applyFont="0" applyAlignment="0" applyProtection="0"/>
    <xf numFmtId="0" fontId="34" fillId="21" borderId="8" applyNumberFormat="0" applyFont="0" applyAlignment="0" applyProtection="0"/>
    <xf numFmtId="0" fontId="51" fillId="66" borderId="27" applyNumberFormat="0" applyFont="0" applyAlignment="0" applyProtection="0"/>
    <xf numFmtId="0" fontId="51" fillId="66" borderId="27" applyNumberFormat="0" applyFont="0" applyAlignment="0" applyProtection="0"/>
    <xf numFmtId="0" fontId="34" fillId="21" borderId="8" applyNumberFormat="0" applyFont="0" applyAlignment="0" applyProtection="0"/>
    <xf numFmtId="0" fontId="34" fillId="21" borderId="8" applyNumberFormat="0" applyFont="0" applyAlignment="0" applyProtection="0"/>
    <xf numFmtId="0" fontId="34" fillId="21" borderId="8" applyNumberFormat="0" applyFont="0" applyAlignment="0" applyProtection="0"/>
    <xf numFmtId="0" fontId="34" fillId="21" borderId="8" applyNumberFormat="0" applyFont="0" applyAlignment="0" applyProtection="0"/>
    <xf numFmtId="0" fontId="34" fillId="21" borderId="8" applyNumberFormat="0" applyFont="0" applyAlignment="0" applyProtection="0"/>
    <xf numFmtId="0" fontId="64" fillId="61" borderId="28" applyNumberFormat="0" applyAlignment="0" applyProtection="0"/>
    <xf numFmtId="0" fontId="11" fillId="0" borderId="0"/>
    <xf numFmtId="0" fontId="11" fillId="0" borderId="0"/>
    <xf numFmtId="0" fontId="12" fillId="0" borderId="0"/>
    <xf numFmtId="165" fontId="5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5" fillId="22" borderId="5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3">
      <alignment horizontal="center"/>
    </xf>
    <xf numFmtId="3" fontId="24" fillId="0" borderId="0" applyFont="0" applyFill="0" applyBorder="0" applyAlignment="0" applyProtection="0"/>
    <xf numFmtId="0" fontId="24" fillId="23" borderId="0" applyNumberFormat="0" applyFont="0" applyBorder="0" applyAlignment="0" applyProtection="0"/>
    <xf numFmtId="0" fontId="12" fillId="0" borderId="0"/>
    <xf numFmtId="3" fontId="26" fillId="0" borderId="0" applyFill="0" applyBorder="0" applyAlignment="0" applyProtection="0"/>
    <xf numFmtId="0" fontId="27" fillId="0" borderId="0"/>
    <xf numFmtId="42" fontId="5" fillId="16" borderId="0"/>
    <xf numFmtId="42" fontId="5" fillId="16" borderId="9">
      <alignment vertical="center"/>
    </xf>
    <xf numFmtId="0" fontId="6" fillId="16" borderId="10" applyNumberFormat="0">
      <alignment horizontal="center" vertical="center" wrapText="1"/>
    </xf>
    <xf numFmtId="10" fontId="4" fillId="16" borderId="0"/>
    <xf numFmtId="176" fontId="4" fillId="16" borderId="0"/>
    <xf numFmtId="164" fontId="17" fillId="0" borderId="0" applyBorder="0" applyAlignment="0"/>
    <xf numFmtId="42" fontId="5" fillId="16" borderId="11">
      <alignment horizontal="left"/>
    </xf>
    <xf numFmtId="176" fontId="28" fillId="16" borderId="11">
      <alignment horizontal="left"/>
    </xf>
    <xf numFmtId="14" fontId="23" fillId="0" borderId="0" applyNumberFormat="0" applyFill="0" applyBorder="0" applyAlignment="0" applyProtection="0">
      <alignment horizontal="left"/>
    </xf>
    <xf numFmtId="172" fontId="4" fillId="0" borderId="0" applyFont="0" applyFill="0" applyAlignment="0">
      <alignment horizontal="right"/>
    </xf>
    <xf numFmtId="4" fontId="43" fillId="20" borderId="12" applyNumberFormat="0" applyProtection="0">
      <alignment vertical="center"/>
    </xf>
    <xf numFmtId="4" fontId="44" fillId="19" borderId="12" applyNumberFormat="0" applyProtection="0">
      <alignment vertical="center"/>
    </xf>
    <xf numFmtId="4" fontId="43" fillId="19" borderId="12" applyNumberFormat="0" applyProtection="0">
      <alignment horizontal="left" vertical="center" indent="1"/>
    </xf>
    <xf numFmtId="0" fontId="43" fillId="19" borderId="12" applyNumberFormat="0" applyProtection="0">
      <alignment horizontal="left" vertical="top" indent="1"/>
    </xf>
    <xf numFmtId="4" fontId="43" fillId="24" borderId="0" applyNumberFormat="0" applyProtection="0">
      <alignment horizontal="left" vertical="center" indent="1"/>
    </xf>
    <xf numFmtId="0" fontId="5" fillId="25" borderId="0" applyNumberFormat="0" applyProtection="0">
      <alignment horizontal="left" vertical="center" indent="1"/>
    </xf>
    <xf numFmtId="4" fontId="42" fillId="3" borderId="12" applyNumberFormat="0" applyProtection="0">
      <alignment horizontal="right" vertical="center"/>
    </xf>
    <xf numFmtId="4" fontId="42" fillId="9" borderId="12" applyNumberFormat="0" applyProtection="0">
      <alignment horizontal="right" vertical="center"/>
    </xf>
    <xf numFmtId="4" fontId="42" fillId="13" borderId="12" applyNumberFormat="0" applyProtection="0">
      <alignment horizontal="right" vertical="center"/>
    </xf>
    <xf numFmtId="4" fontId="42" fillId="11" borderId="12" applyNumberFormat="0" applyProtection="0">
      <alignment horizontal="right" vertical="center"/>
    </xf>
    <xf numFmtId="4" fontId="42" fillId="12" borderId="12" applyNumberFormat="0" applyProtection="0">
      <alignment horizontal="right" vertical="center"/>
    </xf>
    <xf numFmtId="4" fontId="42" fillId="15" borderId="12" applyNumberFormat="0" applyProtection="0">
      <alignment horizontal="right" vertical="center"/>
    </xf>
    <xf numFmtId="4" fontId="42" fillId="14" borderId="12" applyNumberFormat="0" applyProtection="0">
      <alignment horizontal="right" vertical="center"/>
    </xf>
    <xf numFmtId="4" fontId="42" fillId="26" borderId="12" applyNumberFormat="0" applyProtection="0">
      <alignment horizontal="right" vertical="center"/>
    </xf>
    <xf numFmtId="4" fontId="42" fillId="10" borderId="12" applyNumberFormat="0" applyProtection="0">
      <alignment horizontal="right" vertical="center"/>
    </xf>
    <xf numFmtId="4" fontId="43" fillId="27" borderId="13" applyNumberFormat="0" applyProtection="0">
      <alignment horizontal="left" vertical="center" indent="1"/>
    </xf>
    <xf numFmtId="4" fontId="42" fillId="28" borderId="0" applyNumberFormat="0" applyProtection="0">
      <alignment horizontal="left" vertical="center" indent="1"/>
    </xf>
    <xf numFmtId="4" fontId="45" fillId="29" borderId="0" applyNumberFormat="0" applyProtection="0">
      <alignment horizontal="left" vertical="center" indent="1"/>
    </xf>
    <xf numFmtId="4" fontId="42" fillId="30" borderId="12" applyNumberFormat="0" applyProtection="0">
      <alignment horizontal="right" vertical="center"/>
    </xf>
    <xf numFmtId="4" fontId="42" fillId="28" borderId="0" applyNumberFormat="0" applyProtection="0">
      <alignment horizontal="left" vertical="center" indent="1"/>
    </xf>
    <xf numFmtId="4" fontId="42" fillId="24" borderId="0" applyNumberFormat="0" applyProtection="0">
      <alignment horizontal="left" vertical="center" indent="1"/>
    </xf>
    <xf numFmtId="0" fontId="5" fillId="29" borderId="12" applyNumberFormat="0" applyProtection="0">
      <alignment horizontal="left" vertical="center" indent="1"/>
    </xf>
    <xf numFmtId="0" fontId="5" fillId="29" borderId="12" applyNumberFormat="0" applyProtection="0">
      <alignment horizontal="left" vertical="top" indent="1"/>
    </xf>
    <xf numFmtId="0" fontId="5" fillId="24" borderId="12" applyNumberFormat="0" applyProtection="0">
      <alignment horizontal="left" vertical="center" indent="1"/>
    </xf>
    <xf numFmtId="0" fontId="5" fillId="24" borderId="12" applyNumberFormat="0" applyProtection="0">
      <alignment horizontal="left" vertical="top" indent="1"/>
    </xf>
    <xf numFmtId="0" fontId="5" fillId="31" borderId="12" applyNumberFormat="0" applyProtection="0">
      <alignment horizontal="left" vertical="center" indent="1"/>
    </xf>
    <xf numFmtId="0" fontId="5" fillId="31" borderId="12" applyNumberFormat="0" applyProtection="0">
      <alignment horizontal="left" vertical="top" indent="1"/>
    </xf>
    <xf numFmtId="0" fontId="5" fillId="22" borderId="12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4" fontId="42" fillId="32" borderId="12" applyNumberFormat="0" applyProtection="0">
      <alignment vertical="center"/>
    </xf>
    <xf numFmtId="4" fontId="46" fillId="32" borderId="12" applyNumberFormat="0" applyProtection="0">
      <alignment vertical="center"/>
    </xf>
    <xf numFmtId="4" fontId="42" fillId="32" borderId="12" applyNumberFormat="0" applyProtection="0">
      <alignment horizontal="left" vertical="center" indent="1"/>
    </xf>
    <xf numFmtId="0" fontId="42" fillId="32" borderId="12" applyNumberFormat="0" applyProtection="0">
      <alignment horizontal="left" vertical="top" indent="1"/>
    </xf>
    <xf numFmtId="4" fontId="42" fillId="28" borderId="12" applyNumberFormat="0" applyProtection="0">
      <alignment horizontal="right" vertical="center"/>
    </xf>
    <xf numFmtId="4" fontId="46" fillId="28" borderId="12" applyNumberFormat="0" applyProtection="0">
      <alignment horizontal="right" vertical="center"/>
    </xf>
    <xf numFmtId="4" fontId="42" fillId="30" borderId="12" applyNumberFormat="0" applyProtection="0">
      <alignment horizontal="left" vertical="center" indent="1"/>
    </xf>
    <xf numFmtId="0" fontId="42" fillId="24" borderId="12" applyNumberFormat="0" applyProtection="0">
      <alignment horizontal="left" vertical="top" indent="1"/>
    </xf>
    <xf numFmtId="4" fontId="47" fillId="33" borderId="0" applyNumberFormat="0" applyProtection="0">
      <alignment horizontal="left" vertical="center" indent="1"/>
    </xf>
    <xf numFmtId="4" fontId="48" fillId="28" borderId="12" applyNumberFormat="0" applyProtection="0">
      <alignment horizontal="right" vertical="center"/>
    </xf>
    <xf numFmtId="39" fontId="4" fillId="34" borderId="0"/>
    <xf numFmtId="38" fontId="7" fillId="0" borderId="14"/>
    <xf numFmtId="38" fontId="17" fillId="0" borderId="11"/>
    <xf numFmtId="39" fontId="23" fillId="35" borderId="0"/>
    <xf numFmtId="167" fontId="4" fillId="0" borderId="0">
      <alignment horizontal="left" wrapText="1"/>
    </xf>
    <xf numFmtId="167" fontId="5" fillId="0" borderId="0">
      <alignment horizontal="left" wrapText="1"/>
    </xf>
    <xf numFmtId="40" fontId="29" fillId="0" borderId="0" applyBorder="0">
      <alignment horizontal="right"/>
    </xf>
    <xf numFmtId="41" fontId="30" fillId="16" borderId="0">
      <alignment horizontal="left"/>
    </xf>
    <xf numFmtId="0" fontId="49" fillId="0" borderId="0"/>
    <xf numFmtId="0" fontId="50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168" fontId="31" fillId="16" borderId="0">
      <alignment horizontal="left" vertical="center"/>
    </xf>
    <xf numFmtId="0" fontId="6" fillId="16" borderId="0">
      <alignment horizontal="left" wrapText="1"/>
    </xf>
    <xf numFmtId="0" fontId="32" fillId="0" borderId="0">
      <alignment horizontal="left" vertical="center"/>
    </xf>
    <xf numFmtId="0" fontId="10" fillId="0" borderId="15" applyNumberFormat="0" applyFont="0" applyFill="0" applyAlignment="0" applyProtection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12" fillId="0" borderId="16"/>
    <xf numFmtId="0" fontId="67" fillId="0" borderId="0" applyNumberFormat="0" applyFill="0" applyBorder="0" applyAlignment="0" applyProtection="0"/>
    <xf numFmtId="167" fontId="5" fillId="0" borderId="0">
      <alignment horizontal="left" wrapText="1"/>
    </xf>
    <xf numFmtId="0" fontId="4" fillId="0" borderId="0"/>
    <xf numFmtId="0" fontId="3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6" fillId="0" borderId="10" xfId="304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right"/>
    </xf>
    <xf numFmtId="177" fontId="6" fillId="0" borderId="0" xfId="288" applyNumberFormat="1" applyFont="1" applyFill="1" applyBorder="1" applyAlignment="1">
      <alignment horizontal="right"/>
    </xf>
    <xf numFmtId="0" fontId="4" fillId="0" borderId="0" xfId="0" applyFont="1"/>
    <xf numFmtId="0" fontId="6" fillId="0" borderId="0" xfId="0" applyFont="1" applyFill="1" applyAlignment="1" applyProtection="1">
      <alignment horizontal="centerContinuous"/>
      <protection locked="0"/>
    </xf>
    <xf numFmtId="0" fontId="6" fillId="0" borderId="0" xfId="0" quotePrefix="1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15" fontId="6" fillId="0" borderId="0" xfId="0" quotePrefix="1" applyNumberFormat="1" applyFont="1" applyFill="1" applyAlignment="1">
      <alignment horizontal="centerContinuous"/>
    </xf>
    <xf numFmtId="15" fontId="6" fillId="0" borderId="0" xfId="0" applyNumberFormat="1" applyFont="1" applyFill="1" applyAlignment="1">
      <alignment horizontal="centerContinuous"/>
    </xf>
    <xf numFmtId="18" fontId="6" fillId="0" borderId="0" xfId="0" quotePrefix="1" applyNumberFormat="1" applyFont="1" applyFill="1" applyAlignment="1">
      <alignment horizontal="centerContinuous"/>
    </xf>
    <xf numFmtId="18" fontId="6" fillId="0" borderId="0" xfId="0" applyNumberFormat="1" applyFont="1" applyFill="1" applyAlignment="1">
      <alignment horizontal="centerContinuous"/>
    </xf>
    <xf numFmtId="0" fontId="6" fillId="0" borderId="0" xfId="0" applyFont="1" applyFill="1" applyAlignment="1"/>
    <xf numFmtId="0" fontId="6" fillId="0" borderId="0" xfId="0" applyFont="1" applyFill="1" applyAlignment="1" applyProtection="1">
      <alignment horizontal="center"/>
      <protection locked="0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2" fontId="4" fillId="0" borderId="11" xfId="130" applyNumberFormat="1" applyFont="1" applyFill="1" applyBorder="1" applyAlignment="1" applyProtection="1">
      <protection locked="0"/>
    </xf>
    <xf numFmtId="42" fontId="4" fillId="0" borderId="0" xfId="130" applyNumberFormat="1" applyFont="1" applyFill="1" applyAlignment="1" applyProtection="1">
      <protection locked="0"/>
    </xf>
    <xf numFmtId="0" fontId="16" fillId="0" borderId="0" xfId="304" applyFont="1" applyFill="1" applyBorder="1" applyAlignment="1" applyProtection="1">
      <alignment horizontal="centerContinuous"/>
      <protection locked="0"/>
    </xf>
    <xf numFmtId="0" fontId="68" fillId="0" borderId="0" xfId="304" applyFont="1" applyFill="1" applyBorder="1" applyAlignment="1" applyProtection="1">
      <alignment horizontal="centerContinuous"/>
      <protection locked="0"/>
    </xf>
    <xf numFmtId="0" fontId="6" fillId="0" borderId="0" xfId="0" applyFont="1" applyFill="1" applyBorder="1" applyAlignment="1"/>
    <xf numFmtId="0" fontId="1" fillId="0" borderId="0" xfId="309" applyFill="1" applyBorder="1" applyAlignment="1">
      <alignment vertical="top"/>
    </xf>
    <xf numFmtId="0" fontId="1" fillId="0" borderId="0" xfId="309" applyBorder="1" applyAlignment="1">
      <alignment vertical="top"/>
    </xf>
    <xf numFmtId="0" fontId="8" fillId="0" borderId="0" xfId="309" applyFont="1" applyFill="1"/>
    <xf numFmtId="14" fontId="70" fillId="0" borderId="31" xfId="309" applyNumberFormat="1" applyFont="1" applyFill="1" applyBorder="1" applyAlignment="1">
      <alignment vertical="top"/>
    </xf>
    <xf numFmtId="0" fontId="72" fillId="0" borderId="18" xfId="309" applyFont="1" applyFill="1" applyBorder="1" applyAlignment="1">
      <alignment vertical="top"/>
    </xf>
    <xf numFmtId="0" fontId="1" fillId="0" borderId="17" xfId="309" applyFill="1" applyBorder="1" applyAlignment="1">
      <alignment vertical="top"/>
    </xf>
    <xf numFmtId="0" fontId="1" fillId="0" borderId="18" xfId="309" applyFill="1" applyBorder="1" applyAlignment="1">
      <alignment vertical="top"/>
    </xf>
    <xf numFmtId="0" fontId="1" fillId="0" borderId="32" xfId="309" applyFill="1" applyBorder="1" applyAlignment="1">
      <alignment vertical="top"/>
    </xf>
    <xf numFmtId="0" fontId="34" fillId="0" borderId="18" xfId="309" applyFont="1" applyFill="1" applyBorder="1" applyAlignment="1">
      <alignment vertical="top"/>
    </xf>
    <xf numFmtId="164" fontId="1" fillId="0" borderId="17" xfId="105" applyNumberFormat="1" applyFont="1" applyFill="1" applyBorder="1" applyAlignment="1">
      <alignment vertical="top"/>
    </xf>
    <xf numFmtId="164" fontId="1" fillId="0" borderId="33" xfId="105" applyNumberFormat="1" applyFont="1" applyFill="1" applyBorder="1" applyAlignment="1">
      <alignment vertical="top"/>
    </xf>
    <xf numFmtId="41" fontId="73" fillId="0" borderId="17" xfId="309" applyNumberFormat="1" applyFont="1" applyFill="1" applyBorder="1" applyAlignment="1">
      <alignment horizontal="center" vertical="top"/>
    </xf>
    <xf numFmtId="41" fontId="71" fillId="0" borderId="34" xfId="309" applyNumberFormat="1" applyFont="1" applyFill="1" applyBorder="1" applyAlignment="1">
      <alignment vertical="top"/>
    </xf>
    <xf numFmtId="0" fontId="77" fillId="0" borderId="18" xfId="309" applyFont="1" applyFill="1" applyBorder="1" applyAlignment="1">
      <alignment vertical="top"/>
    </xf>
    <xf numFmtId="0" fontId="71" fillId="0" borderId="18" xfId="309" applyFont="1" applyFill="1" applyBorder="1" applyAlignment="1">
      <alignment vertical="top"/>
    </xf>
    <xf numFmtId="164" fontId="1" fillId="0" borderId="0" xfId="105" applyNumberFormat="1" applyFont="1" applyFill="1" applyBorder="1" applyAlignment="1">
      <alignment vertical="top"/>
    </xf>
    <xf numFmtId="0" fontId="76" fillId="0" borderId="0" xfId="309" applyFont="1" applyFill="1" applyBorder="1" applyAlignment="1">
      <alignment vertical="top"/>
    </xf>
    <xf numFmtId="0" fontId="71" fillId="0" borderId="0" xfId="309" applyFont="1" applyFill="1" applyBorder="1" applyAlignment="1">
      <alignment vertical="top"/>
    </xf>
    <xf numFmtId="0" fontId="34" fillId="0" borderId="0" xfId="309" applyFont="1" applyFill="1" applyBorder="1" applyAlignment="1">
      <alignment vertical="top"/>
    </xf>
    <xf numFmtId="17" fontId="79" fillId="0" borderId="0" xfId="309" applyNumberFormat="1" applyFont="1" applyBorder="1" applyAlignment="1">
      <alignment horizontal="center" vertical="top"/>
    </xf>
    <xf numFmtId="0" fontId="80" fillId="0" borderId="0" xfId="309" applyFont="1" applyFill="1" applyBorder="1" applyAlignment="1">
      <alignment horizontal="center" vertical="top"/>
    </xf>
    <xf numFmtId="164" fontId="1" fillId="0" borderId="36" xfId="105" applyNumberFormat="1" applyFont="1" applyFill="1" applyBorder="1" applyAlignment="1">
      <alignment vertical="top"/>
    </xf>
    <xf numFmtId="17" fontId="81" fillId="0" borderId="0" xfId="309" applyNumberFormat="1" applyFont="1" applyBorder="1" applyAlignment="1">
      <alignment horizontal="center" vertical="top"/>
    </xf>
    <xf numFmtId="17" fontId="82" fillId="0" borderId="0" xfId="309" applyNumberFormat="1" applyFont="1" applyBorder="1" applyAlignment="1">
      <alignment vertical="top"/>
    </xf>
    <xf numFmtId="0" fontId="82" fillId="0" borderId="0" xfId="309" applyFont="1" applyBorder="1" applyAlignment="1">
      <alignment vertical="top"/>
    </xf>
    <xf numFmtId="0" fontId="71" fillId="0" borderId="31" xfId="309" applyFont="1" applyFill="1" applyBorder="1" applyAlignment="1">
      <alignment horizontal="center" vertical="top" wrapText="1"/>
    </xf>
    <xf numFmtId="0" fontId="83" fillId="0" borderId="18" xfId="309" applyFont="1" applyFill="1" applyBorder="1" applyAlignment="1">
      <alignment vertical="top"/>
    </xf>
    <xf numFmtId="0" fontId="85" fillId="0" borderId="18" xfId="309" applyFont="1" applyFill="1" applyBorder="1" applyAlignment="1">
      <alignment horizontal="center" vertical="top" wrapText="1"/>
    </xf>
    <xf numFmtId="0" fontId="85" fillId="0" borderId="0" xfId="309" applyFont="1" applyFill="1" applyBorder="1" applyAlignment="1">
      <alignment horizontal="center" vertical="top" wrapText="1"/>
    </xf>
    <xf numFmtId="0" fontId="85" fillId="0" borderId="19" xfId="309" applyFont="1" applyFill="1" applyBorder="1" applyAlignment="1">
      <alignment horizontal="center" vertical="top" wrapText="1"/>
    </xf>
    <xf numFmtId="0" fontId="69" fillId="0" borderId="18" xfId="309" applyFont="1" applyBorder="1" applyAlignment="1">
      <alignment vertical="top"/>
    </xf>
    <xf numFmtId="0" fontId="69" fillId="0" borderId="0" xfId="309" applyFont="1" applyBorder="1" applyAlignment="1">
      <alignment vertical="top"/>
    </xf>
    <xf numFmtId="0" fontId="69" fillId="0" borderId="19" xfId="309" applyFont="1" applyBorder="1" applyAlignment="1">
      <alignment vertical="top"/>
    </xf>
    <xf numFmtId="164" fontId="69" fillId="0" borderId="18" xfId="105" applyNumberFormat="1" applyFont="1" applyBorder="1" applyAlignment="1">
      <alignment vertical="top"/>
    </xf>
    <xf numFmtId="164" fontId="69" fillId="0" borderId="0" xfId="105" applyNumberFormat="1" applyFont="1" applyBorder="1" applyAlignment="1">
      <alignment vertical="top"/>
    </xf>
    <xf numFmtId="164" fontId="69" fillId="0" borderId="19" xfId="309" applyNumberFormat="1" applyFont="1" applyBorder="1" applyAlignment="1">
      <alignment vertical="top"/>
    </xf>
    <xf numFmtId="0" fontId="86" fillId="0" borderId="18" xfId="309" applyFont="1" applyFill="1" applyBorder="1" applyAlignment="1">
      <alignment vertical="top"/>
    </xf>
    <xf numFmtId="41" fontId="69" fillId="0" borderId="18" xfId="309" applyNumberFormat="1" applyFont="1" applyBorder="1" applyAlignment="1">
      <alignment vertical="top"/>
    </xf>
    <xf numFmtId="164" fontId="69" fillId="0" borderId="35" xfId="105" applyNumberFormat="1" applyFont="1" applyBorder="1" applyAlignment="1">
      <alignment vertical="top"/>
    </xf>
    <xf numFmtId="164" fontId="69" fillId="0" borderId="10" xfId="105" applyNumberFormat="1" applyFont="1" applyBorder="1" applyAlignment="1">
      <alignment vertical="top"/>
    </xf>
    <xf numFmtId="164" fontId="69" fillId="0" borderId="37" xfId="309" applyNumberFormat="1" applyFont="1" applyBorder="1" applyAlignment="1">
      <alignment vertical="top"/>
    </xf>
    <xf numFmtId="164" fontId="69" fillId="0" borderId="18" xfId="309" applyNumberFormat="1" applyFont="1" applyBorder="1" applyAlignment="1">
      <alignment vertical="top"/>
    </xf>
    <xf numFmtId="164" fontId="69" fillId="0" borderId="0" xfId="309" applyNumberFormat="1" applyFont="1" applyBorder="1" applyAlignment="1">
      <alignment vertical="top"/>
    </xf>
    <xf numFmtId="0" fontId="84" fillId="67" borderId="39" xfId="309" applyFont="1" applyFill="1" applyBorder="1" applyAlignment="1">
      <alignment horizontal="center" vertical="top"/>
    </xf>
    <xf numFmtId="17" fontId="81" fillId="67" borderId="30" xfId="309" applyNumberFormat="1" applyFont="1" applyFill="1" applyBorder="1" applyAlignment="1">
      <alignment horizontal="centerContinuous" vertical="top"/>
    </xf>
    <xf numFmtId="17" fontId="81" fillId="67" borderId="1" xfId="309" applyNumberFormat="1" applyFont="1" applyFill="1" applyBorder="1" applyAlignment="1">
      <alignment horizontal="centerContinuous" vertical="top"/>
    </xf>
    <xf numFmtId="0" fontId="81" fillId="67" borderId="40" xfId="309" applyFont="1" applyFill="1" applyBorder="1" applyAlignment="1">
      <alignment horizontal="centerContinuous" vertical="top"/>
    </xf>
    <xf numFmtId="164" fontId="0" fillId="0" borderId="0" xfId="0" applyNumberFormat="1"/>
    <xf numFmtId="164" fontId="66" fillId="0" borderId="17" xfId="105" applyNumberFormat="1" applyFont="1" applyFill="1" applyBorder="1" applyAlignment="1">
      <alignment vertical="top"/>
    </xf>
    <xf numFmtId="164" fontId="87" fillId="0" borderId="19" xfId="309" applyNumberFormat="1" applyFont="1" applyFill="1" applyBorder="1" applyAlignment="1">
      <alignment vertical="top"/>
    </xf>
    <xf numFmtId="0" fontId="71" fillId="0" borderId="20" xfId="309" applyFont="1" applyFill="1" applyBorder="1" applyAlignment="1">
      <alignment vertical="top"/>
    </xf>
    <xf numFmtId="164" fontId="66" fillId="0" borderId="36" xfId="105" applyNumberFormat="1" applyFont="1" applyFill="1" applyBorder="1" applyAlignment="1">
      <alignment vertical="top"/>
    </xf>
    <xf numFmtId="164" fontId="69" fillId="0" borderId="20" xfId="309" applyNumberFormat="1" applyFont="1" applyFill="1" applyBorder="1" applyAlignment="1">
      <alignment vertical="top"/>
    </xf>
    <xf numFmtId="164" fontId="69" fillId="0" borderId="3" xfId="309" applyNumberFormat="1" applyFont="1" applyFill="1" applyBorder="1" applyAlignment="1">
      <alignment vertical="top"/>
    </xf>
    <xf numFmtId="164" fontId="87" fillId="0" borderId="38" xfId="309" applyNumberFormat="1" applyFont="1" applyFill="1" applyBorder="1" applyAlignment="1">
      <alignment vertical="top"/>
    </xf>
  </cellXfs>
  <cellStyles count="310">
    <cellStyle name="_4.06E Pass Throughs" xfId="1"/>
    <cellStyle name="_4.06E Pass Throughs_16.17E &amp; 16.12G D&amp; O Insurance" xfId="2"/>
    <cellStyle name="_4.13E Montana Energy Tax" xfId="3"/>
    <cellStyle name="_4.13E Montana Energy Tax_16.17E &amp; 16.12G D&amp; O Insurance" xfId="4"/>
    <cellStyle name="_Book1" xfId="5"/>
    <cellStyle name="_Book1 (2)" xfId="6"/>
    <cellStyle name="_Book1 (2)_16.17E &amp; 16.12G D&amp; O Insurance" xfId="7"/>
    <cellStyle name="_Book1_16.17E &amp; 16.12G D&amp; O Insurance" xfId="8"/>
    <cellStyle name="_Book2" xfId="9"/>
    <cellStyle name="_Book2_16.17E &amp; 16.12G D&amp; O Insurance" xfId="10"/>
    <cellStyle name="_Chelan Debt Forecast 12.19.05" xfId="11"/>
    <cellStyle name="_Chelan Debt Forecast 12.19.05_16.17E &amp; 16.12G D&amp; O Insurance" xfId="12"/>
    <cellStyle name="_Costs not in AURORA 06GRC" xfId="13"/>
    <cellStyle name="_Costs not in AURORA 06GRC_16.17E &amp; 16.12G D&amp; O Insurance" xfId="14"/>
    <cellStyle name="_Costs not in AURORA 2006GRC 6.15.06" xfId="15"/>
    <cellStyle name="_Costs not in AURORA 2006GRC 6.15.06_16.17E &amp; 16.12G D&amp; O Insurance" xfId="16"/>
    <cellStyle name="_Costs not in AURORA 2007 Rate Case" xfId="17"/>
    <cellStyle name="_Costs not in AURORA 2007 Rate Case_16.17E &amp; 16.12G D&amp; O Insurance" xfId="18"/>
    <cellStyle name="_Costs not in KWI3000 '06Budget" xfId="19"/>
    <cellStyle name="_Costs not in KWI3000 '06Budget_16.17E &amp; 16.12G D&amp; O Insurance" xfId="20"/>
    <cellStyle name="_DEM-WP (C) Power Cost 2006GRC Order" xfId="21"/>
    <cellStyle name="_DEM-WP (C) Power Cost 2006GRC Order_16.17E &amp; 16.12G D&amp; O Insurance" xfId="22"/>
    <cellStyle name="_DEM-WP Revised (HC) Wild Horse 2006GRC" xfId="23"/>
    <cellStyle name="_DEM-WP(C) Costs not in AURORA 2006GRC" xfId="24"/>
    <cellStyle name="_DEM-WP(C) Costs not in AURORA 2006GRC_16.17E &amp; 16.12G D&amp; O Insurance" xfId="25"/>
    <cellStyle name="_DEM-WP(C) Costs not in AURORA 2007GRC" xfId="26"/>
    <cellStyle name="_DEM-WP(C) Costs not in AURORA 2007PCORC-5.07Update" xfId="27"/>
    <cellStyle name="_DEM-WP(C) Sumas Proforma 11.5.07" xfId="28"/>
    <cellStyle name="_DEM-WP(C) Westside Hydro Data_051007" xfId="29"/>
    <cellStyle name="_Fuel Prices 4-14" xfId="30"/>
    <cellStyle name="_Fuel Prices 4-14_16.17E &amp; 16.12G D&amp; O Insurance" xfId="31"/>
    <cellStyle name="_Power Cost Value Copy 11.30.05 gas 1.09.06 AURORA at 1.10.06" xfId="32"/>
    <cellStyle name="_Power Cost Value Copy 11.30.05 gas 1.09.06 AURORA at 1.10.06_16.17E &amp; 16.12G D&amp; O Insurance" xfId="33"/>
    <cellStyle name="_Recon to Darrin's 5.11.05 proforma" xfId="34"/>
    <cellStyle name="_Recon to Darrin's 5.11.05 proforma_16.17E &amp; 16.12G D&amp; O Insurance" xfId="35"/>
    <cellStyle name="_Tenaska Comparison" xfId="36"/>
    <cellStyle name="_Tenaska Comparison_16.17E &amp; 16.12G D&amp; O Insurance" xfId="37"/>
    <cellStyle name="_Value Copy 11 30 05 gas 12 09 05 AURORA at 12 14 05" xfId="38"/>
    <cellStyle name="_Value Copy 11 30 05 gas 12 09 05 AURORA at 12 14 05_16.17E &amp; 16.12G D&amp; O Insurance" xfId="39"/>
    <cellStyle name="_VC 6.15.06 update on 06GRC power costs.xls Chart 1" xfId="40"/>
    <cellStyle name="_VC 6.15.06 update on 06GRC power costs.xls Chart 1_16.17E &amp; 16.12G D&amp; O Insurance" xfId="41"/>
    <cellStyle name="_VC 6.15.06 update on 06GRC power costs.xls Chart 2" xfId="42"/>
    <cellStyle name="_VC 6.15.06 update on 06GRC power costs.xls Chart 2_16.17E &amp; 16.12G D&amp; O Insurance" xfId="43"/>
    <cellStyle name="_VC 6.15.06 update on 06GRC power costs.xls Chart 3" xfId="44"/>
    <cellStyle name="_VC 6.15.06 update on 06GRC power costs.xls Chart 3_16.17E &amp; 16.12G D&amp; O Insurance" xfId="45"/>
    <cellStyle name="0,0_x000d__x000a_NA_x000d__x000a_" xfId="46"/>
    <cellStyle name="0000" xfId="47"/>
    <cellStyle name="000000" xfId="48"/>
    <cellStyle name="20% - Accent1" xfId="49" builtinId="30" customBuiltin="1"/>
    <cellStyle name="20% - Accent1 2" xfId="50"/>
    <cellStyle name="20% - Accent1 3" xfId="51"/>
    <cellStyle name="20% - Accent2" xfId="52" builtinId="34" customBuiltin="1"/>
    <cellStyle name="20% - Accent2 2" xfId="53"/>
    <cellStyle name="20% - Accent2 3" xfId="54"/>
    <cellStyle name="20% - Accent3" xfId="55" builtinId="38" customBuiltin="1"/>
    <cellStyle name="20% - Accent3 2" xfId="56"/>
    <cellStyle name="20% - Accent3 3" xfId="57"/>
    <cellStyle name="20% - Accent4" xfId="58" builtinId="42" customBuiltin="1"/>
    <cellStyle name="20% - Accent4 2" xfId="59"/>
    <cellStyle name="20% - Accent4 3" xfId="60"/>
    <cellStyle name="20% - Accent5" xfId="61" builtinId="46" customBuiltin="1"/>
    <cellStyle name="20% - Accent5 2" xfId="62"/>
    <cellStyle name="20% - Accent5 3" xfId="63"/>
    <cellStyle name="20% - Accent6" xfId="64" builtinId="50" customBuiltin="1"/>
    <cellStyle name="20% - Accent6 2" xfId="65"/>
    <cellStyle name="20% - Accent6 3" xfId="66"/>
    <cellStyle name="40% - Accent1" xfId="67" builtinId="31" customBuiltin="1"/>
    <cellStyle name="40% - Accent1 2" xfId="68"/>
    <cellStyle name="40% - Accent1 3" xfId="69"/>
    <cellStyle name="40% - Accent2" xfId="70" builtinId="35" customBuiltin="1"/>
    <cellStyle name="40% - Accent2 2" xfId="71"/>
    <cellStyle name="40% - Accent2 3" xfId="72"/>
    <cellStyle name="40% - Accent3" xfId="73" builtinId="39" customBuiltin="1"/>
    <cellStyle name="40% - Accent3 2" xfId="74"/>
    <cellStyle name="40% - Accent3 3" xfId="75"/>
    <cellStyle name="40% - Accent4" xfId="76" builtinId="43" customBuiltin="1"/>
    <cellStyle name="40% - Accent4 2" xfId="77"/>
    <cellStyle name="40% - Accent4 3" xfId="78"/>
    <cellStyle name="40% - Accent5" xfId="79" builtinId="47" customBuiltin="1"/>
    <cellStyle name="40% - Accent5 2" xfId="80"/>
    <cellStyle name="40% - Accent5 3" xfId="81"/>
    <cellStyle name="40% - Accent6" xfId="82" builtinId="51" customBuiltin="1"/>
    <cellStyle name="40% - Accent6 2" xfId="83"/>
    <cellStyle name="40% - Accent6 3" xfId="84"/>
    <cellStyle name="60% - Accent1" xfId="85" builtinId="32" customBuiltin="1"/>
    <cellStyle name="60% - Accent2" xfId="86" builtinId="36" customBuiltin="1"/>
    <cellStyle name="60% - Accent3" xfId="87" builtinId="40" customBuiltin="1"/>
    <cellStyle name="60% - Accent4" xfId="88" builtinId="44" customBuiltin="1"/>
    <cellStyle name="60% - Accent5" xfId="89" builtinId="48" customBuiltin="1"/>
    <cellStyle name="60% - Accent6" xfId="90" builtinId="52" customBuiltin="1"/>
    <cellStyle name="Accent1" xfId="91" builtinId="29" customBuiltin="1"/>
    <cellStyle name="Accent2" xfId="92" builtinId="33" customBuiltin="1"/>
    <cellStyle name="Accent3" xfId="93" builtinId="37" customBuiltin="1"/>
    <cellStyle name="Accent4" xfId="94" builtinId="41" customBuiltin="1"/>
    <cellStyle name="Accent5" xfId="95" builtinId="45" customBuiltin="1"/>
    <cellStyle name="Accent6" xfId="96" builtinId="49" customBuiltin="1"/>
    <cellStyle name="Bad" xfId="97" builtinId="27" customBuiltin="1"/>
    <cellStyle name="blank" xfId="98"/>
    <cellStyle name="Calc Currency (0)" xfId="99"/>
    <cellStyle name="Calculation" xfId="100" builtinId="22" customBuiltin="1"/>
    <cellStyle name="Calculation 2" xfId="101"/>
    <cellStyle name="Calculation 3" xfId="102"/>
    <cellStyle name="Check Cell" xfId="103" builtinId="23" customBuiltin="1"/>
    <cellStyle name="CheckCell" xfId="104"/>
    <cellStyle name="Comma" xfId="105" builtinId="3"/>
    <cellStyle name="Comma 10" xfId="106"/>
    <cellStyle name="Comma 11" xfId="107"/>
    <cellStyle name="Comma 12" xfId="308"/>
    <cellStyle name="Comma 2" xfId="108"/>
    <cellStyle name="Comma 2 2" xfId="109"/>
    <cellStyle name="Comma 3" xfId="110"/>
    <cellStyle name="Comma 3 2" xfId="111"/>
    <cellStyle name="Comma 4" xfId="112"/>
    <cellStyle name="Comma 5" xfId="113"/>
    <cellStyle name="Comma 6" xfId="114"/>
    <cellStyle name="Comma 7" xfId="115"/>
    <cellStyle name="Comma 8" xfId="116"/>
    <cellStyle name="Comma 9" xfId="117"/>
    <cellStyle name="Comma0" xfId="118"/>
    <cellStyle name="Comma0 - Style2" xfId="119"/>
    <cellStyle name="Comma0 - Style4" xfId="120"/>
    <cellStyle name="Comma0 - Style5" xfId="121"/>
    <cellStyle name="Comma0_00COS Ind Allocators" xfId="122"/>
    <cellStyle name="Comma1 - Style1" xfId="123"/>
    <cellStyle name="Copied" xfId="124"/>
    <cellStyle name="COST1" xfId="125"/>
    <cellStyle name="Curren - Style1" xfId="126"/>
    <cellStyle name="Curren - Style2" xfId="127"/>
    <cellStyle name="Curren - Style5" xfId="128"/>
    <cellStyle name="Curren - Style6" xfId="129"/>
    <cellStyle name="Currency" xfId="130" builtinId="4"/>
    <cellStyle name="Currency 2" xfId="131"/>
    <cellStyle name="Currency 3" xfId="132"/>
    <cellStyle name="Currency 4" xfId="133"/>
    <cellStyle name="Currency 5" xfId="134"/>
    <cellStyle name="Currency 6" xfId="135"/>
    <cellStyle name="Currency 7" xfId="136"/>
    <cellStyle name="Currency 8" xfId="137"/>
    <cellStyle name="Currency 9" xfId="138"/>
    <cellStyle name="Currency0" xfId="139"/>
    <cellStyle name="Date" xfId="140"/>
    <cellStyle name="Entered" xfId="141"/>
    <cellStyle name="Explanatory Text" xfId="142" builtinId="53" customBuiltin="1"/>
    <cellStyle name="Fixed" xfId="143"/>
    <cellStyle name="Fixed3 - Style3" xfId="144"/>
    <cellStyle name="Good" xfId="145" builtinId="26" customBuiltin="1"/>
    <cellStyle name="Grey" xfId="146"/>
    <cellStyle name="Header" xfId="147"/>
    <cellStyle name="Header1" xfId="148"/>
    <cellStyle name="Header2" xfId="149"/>
    <cellStyle name="Heading" xfId="150"/>
    <cellStyle name="Heading 1" xfId="151" builtinId="16" customBuiltin="1"/>
    <cellStyle name="Heading 1 2" xfId="152"/>
    <cellStyle name="Heading 1 3" xfId="153"/>
    <cellStyle name="Heading 2" xfId="154" builtinId="17" customBuiltin="1"/>
    <cellStyle name="Heading 2 2" xfId="155"/>
    <cellStyle name="Heading 2 3" xfId="156"/>
    <cellStyle name="Heading 3" xfId="157" builtinId="18" customBuiltin="1"/>
    <cellStyle name="Heading 4" xfId="158" builtinId="19" customBuiltin="1"/>
    <cellStyle name="Heading1" xfId="159"/>
    <cellStyle name="Heading2" xfId="160"/>
    <cellStyle name="Input" xfId="161" builtinId="20" customBuiltin="1"/>
    <cellStyle name="Input [yellow]" xfId="162"/>
    <cellStyle name="Input Cells" xfId="163"/>
    <cellStyle name="Input Cells Percent" xfId="164"/>
    <cellStyle name="Lines" xfId="165"/>
    <cellStyle name="LINKED" xfId="166"/>
    <cellStyle name="Linked Cell" xfId="167" builtinId="24" customBuiltin="1"/>
    <cellStyle name="modified border" xfId="168"/>
    <cellStyle name="modified border1" xfId="169"/>
    <cellStyle name="Neutral" xfId="170" builtinId="28" customBuiltin="1"/>
    <cellStyle name="no dec" xfId="171"/>
    <cellStyle name="Normal" xfId="0" builtinId="0"/>
    <cellStyle name="Normal - Style1" xfId="172"/>
    <cellStyle name="Normal 10" xfId="173"/>
    <cellStyle name="Normal 11" xfId="174"/>
    <cellStyle name="Normal 12" xfId="175"/>
    <cellStyle name="Normal 13" xfId="306"/>
    <cellStyle name="Normal 14" xfId="307"/>
    <cellStyle name="Normal 2" xfId="176"/>
    <cellStyle name="Normal 2 2" xfId="177"/>
    <cellStyle name="Normal 2 2 2" xfId="178"/>
    <cellStyle name="Normal 2 2 3" xfId="179"/>
    <cellStyle name="Normal 2 3" xfId="180"/>
    <cellStyle name="Normal 2 4" xfId="181"/>
    <cellStyle name="Normal 2 5" xfId="182"/>
    <cellStyle name="Normal 2 6" xfId="183"/>
    <cellStyle name="Normal 2 7" xfId="184"/>
    <cellStyle name="Normal 2_Allocation Method - Working File" xfId="185"/>
    <cellStyle name="Normal 3" xfId="186"/>
    <cellStyle name="Normal 3 2" xfId="187"/>
    <cellStyle name="Normal 3 3" xfId="188"/>
    <cellStyle name="Normal 3 4" xfId="189"/>
    <cellStyle name="Normal 3 5" xfId="190"/>
    <cellStyle name="Normal 3_Net Classified Plant" xfId="191"/>
    <cellStyle name="Normal 4" xfId="192"/>
    <cellStyle name="Normal 4 2" xfId="193"/>
    <cellStyle name="Normal 4 3" xfId="305"/>
    <cellStyle name="Normal 4 4" xfId="309"/>
    <cellStyle name="Normal 5" xfId="194"/>
    <cellStyle name="Normal 5 2" xfId="195"/>
    <cellStyle name="Normal 6" xfId="196"/>
    <cellStyle name="Normal 7" xfId="197"/>
    <cellStyle name="Normal 8" xfId="198"/>
    <cellStyle name="Normal 9" xfId="199"/>
    <cellStyle name="Normal_2.26E Regulatory Assets &amp; Liabilities" xfId="304"/>
    <cellStyle name="Note 10" xfId="200"/>
    <cellStyle name="Note 11" xfId="201"/>
    <cellStyle name="Note 12" xfId="202"/>
    <cellStyle name="Note 2" xfId="203"/>
    <cellStyle name="Note 3" xfId="204"/>
    <cellStyle name="Note 5" xfId="205"/>
    <cellStyle name="Note 6" xfId="206"/>
    <cellStyle name="Note 7" xfId="207"/>
    <cellStyle name="Note 8" xfId="208"/>
    <cellStyle name="Note 9" xfId="209"/>
    <cellStyle name="Output" xfId="210" builtinId="21" customBuiltin="1"/>
    <cellStyle name="Percen - Style1" xfId="211"/>
    <cellStyle name="Percen - Style2" xfId="212"/>
    <cellStyle name="Percen - Style3" xfId="213"/>
    <cellStyle name="Percent (0)" xfId="214"/>
    <cellStyle name="Percent [2]" xfId="215"/>
    <cellStyle name="Percent 2" xfId="216"/>
    <cellStyle name="Percent 2 2" xfId="217"/>
    <cellStyle name="Percent 3" xfId="218"/>
    <cellStyle name="Percent 3 2" xfId="219"/>
    <cellStyle name="Percent 4" xfId="220"/>
    <cellStyle name="Percent 5" xfId="221"/>
    <cellStyle name="Percent 6" xfId="222"/>
    <cellStyle name="Percent 7" xfId="223"/>
    <cellStyle name="Percent 8" xfId="224"/>
    <cellStyle name="Processing" xfId="225"/>
    <cellStyle name="PSChar" xfId="226"/>
    <cellStyle name="PSDate" xfId="227"/>
    <cellStyle name="PSDec" xfId="228"/>
    <cellStyle name="PSHeading" xfId="229"/>
    <cellStyle name="PSInt" xfId="230"/>
    <cellStyle name="PSSpacer" xfId="231"/>
    <cellStyle name="purple - Style8" xfId="232"/>
    <cellStyle name="RED" xfId="233"/>
    <cellStyle name="Red - Style7" xfId="234"/>
    <cellStyle name="Report" xfId="235"/>
    <cellStyle name="Report Bar" xfId="236"/>
    <cellStyle name="Report Heading" xfId="237"/>
    <cellStyle name="Report Percent" xfId="238"/>
    <cellStyle name="Report Unit Cost" xfId="239"/>
    <cellStyle name="Reports" xfId="240"/>
    <cellStyle name="Reports Total" xfId="241"/>
    <cellStyle name="Reports Unit Cost Total" xfId="242"/>
    <cellStyle name="RevList" xfId="243"/>
    <cellStyle name="round100" xfId="244"/>
    <cellStyle name="SAPBEXaggData" xfId="245"/>
    <cellStyle name="SAPBEXaggDataEmph" xfId="246"/>
    <cellStyle name="SAPBEXaggItem" xfId="247"/>
    <cellStyle name="SAPBEXaggItemX" xfId="248"/>
    <cellStyle name="SAPBEXchaText" xfId="249"/>
    <cellStyle name="SAPBEXchaText 2" xfId="250"/>
    <cellStyle name="SAPBEXexcBad7" xfId="251"/>
    <cellStyle name="SAPBEXexcBad8" xfId="252"/>
    <cellStyle name="SAPBEXexcBad9" xfId="253"/>
    <cellStyle name="SAPBEXexcCritical4" xfId="254"/>
    <cellStyle name="SAPBEXexcCritical5" xfId="255"/>
    <cellStyle name="SAPBEXexcCritical6" xfId="256"/>
    <cellStyle name="SAPBEXexcGood1" xfId="257"/>
    <cellStyle name="SAPBEXexcGood2" xfId="258"/>
    <cellStyle name="SAPBEXexcGood3" xfId="259"/>
    <cellStyle name="SAPBEXfilterDrill" xfId="260"/>
    <cellStyle name="SAPBEXfilterItem" xfId="261"/>
    <cellStyle name="SAPBEXfilterText" xfId="262"/>
    <cellStyle name="SAPBEXformats" xfId="263"/>
    <cellStyle name="SAPBEXheaderItem" xfId="264"/>
    <cellStyle name="SAPBEXheaderText" xfId="265"/>
    <cellStyle name="SAPBEXHLevel0" xfId="266"/>
    <cellStyle name="SAPBEXHLevel0X" xfId="267"/>
    <cellStyle name="SAPBEXHLevel1" xfId="268"/>
    <cellStyle name="SAPBEXHLevel1X" xfId="269"/>
    <cellStyle name="SAPBEXHLevel2" xfId="270"/>
    <cellStyle name="SAPBEXHLevel2X" xfId="271"/>
    <cellStyle name="SAPBEXHLevel3" xfId="272"/>
    <cellStyle name="SAPBEXHLevel3X" xfId="273"/>
    <cellStyle name="SAPBEXresData" xfId="274"/>
    <cellStyle name="SAPBEXresDataEmph" xfId="275"/>
    <cellStyle name="SAPBEXresItem" xfId="276"/>
    <cellStyle name="SAPBEXresItemX" xfId="277"/>
    <cellStyle name="SAPBEXstdData" xfId="278"/>
    <cellStyle name="SAPBEXstdDataEmph" xfId="279"/>
    <cellStyle name="SAPBEXstdItem" xfId="280"/>
    <cellStyle name="SAPBEXstdItemX" xfId="281"/>
    <cellStyle name="SAPBEXtitle" xfId="282"/>
    <cellStyle name="SAPBEXundefined" xfId="283"/>
    <cellStyle name="shade" xfId="284"/>
    <cellStyle name="StmtTtl1" xfId="285"/>
    <cellStyle name="StmtTtl2" xfId="286"/>
    <cellStyle name="STYL1 - Style1" xfId="287"/>
    <cellStyle name="Style 1" xfId="288"/>
    <cellStyle name="Style 1 2" xfId="289"/>
    <cellStyle name="Style 1_4.34E Mint Farm Deferral" xfId="303"/>
    <cellStyle name="Subtotal" xfId="290"/>
    <cellStyle name="Sub-total" xfId="291"/>
    <cellStyle name="taples Plaza" xfId="292"/>
    <cellStyle name="Tickmark" xfId="293"/>
    <cellStyle name="Title" xfId="294" builtinId="15" customBuiltin="1"/>
    <cellStyle name="Title: Major" xfId="295"/>
    <cellStyle name="Title: Minor" xfId="296"/>
    <cellStyle name="Title: Worksheet" xfId="297"/>
    <cellStyle name="Total" xfId="298" builtinId="25" customBuiltin="1"/>
    <cellStyle name="Total 2" xfId="299"/>
    <cellStyle name="Total 3" xfId="300"/>
    <cellStyle name="Total4 - Style4" xfId="301"/>
    <cellStyle name="Warning Text" xfId="302" builtinId="11" customBuiltin="1"/>
  </cellStyles>
  <dxfs count="0"/>
  <tableStyles count="0" defaultTableStyle="TableStyleMedium9" defaultPivotStyle="PivotStyleLight16"/>
  <colors>
    <mruColors>
      <color rgb="FF0000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9"/>
  <sheetViews>
    <sheetView tabSelected="1" zoomScaleNormal="100" workbookViewId="0">
      <selection activeCell="I27" sqref="I27"/>
    </sheetView>
  </sheetViews>
  <sheetFormatPr defaultColWidth="9.21875" defaultRowHeight="13.2"/>
  <cols>
    <col min="1" max="1" width="9.21875" style="4"/>
    <col min="2" max="2" width="27.44140625" style="4" customWidth="1"/>
    <col min="3" max="3" width="12.21875" style="4" bestFit="1" customWidth="1"/>
    <col min="4" max="4" width="14.5546875" style="4" bestFit="1" customWidth="1"/>
    <col min="5" max="5" width="13.21875" style="4" bestFit="1" customWidth="1"/>
    <col min="6" max="6" width="1.21875" style="4" customWidth="1"/>
    <col min="7" max="7" width="6" customWidth="1"/>
    <col min="9" max="9" width="15.77734375" customWidth="1"/>
    <col min="10" max="11" width="11.21875" bestFit="1" customWidth="1"/>
    <col min="12" max="12" width="13.5546875" bestFit="1" customWidth="1"/>
    <col min="18" max="16384" width="9.21875" style="4"/>
  </cols>
  <sheetData>
    <row r="2" spans="1:6">
      <c r="A2" s="2"/>
      <c r="B2" s="2"/>
      <c r="C2" s="2"/>
      <c r="D2" s="2"/>
      <c r="E2" s="3"/>
    </row>
    <row r="3" spans="1:6">
      <c r="A3" s="5" t="s">
        <v>3</v>
      </c>
      <c r="B3" s="6"/>
      <c r="C3" s="7"/>
      <c r="D3" s="7"/>
      <c r="E3" s="7"/>
    </row>
    <row r="4" spans="1:6">
      <c r="A4" s="5" t="s">
        <v>46</v>
      </c>
      <c r="B4" s="8"/>
      <c r="C4" s="9"/>
      <c r="D4" s="9"/>
      <c r="E4" s="9"/>
    </row>
    <row r="5" spans="1:6">
      <c r="A5" s="7" t="s">
        <v>23</v>
      </c>
      <c r="B5" s="10"/>
      <c r="C5" s="11"/>
      <c r="D5" s="11"/>
      <c r="E5" s="11"/>
    </row>
    <row r="6" spans="1:6">
      <c r="A6" s="5" t="s">
        <v>24</v>
      </c>
      <c r="B6" s="6"/>
      <c r="C6" s="7"/>
      <c r="D6" s="7"/>
      <c r="E6" s="7"/>
    </row>
    <row r="7" spans="1:6">
      <c r="A7" s="12"/>
      <c r="B7" s="12"/>
      <c r="C7" s="12"/>
      <c r="D7" s="12"/>
      <c r="E7" s="12"/>
    </row>
    <row r="8" spans="1:6" ht="15.6">
      <c r="A8" s="13" t="s">
        <v>0</v>
      </c>
      <c r="B8" s="12"/>
      <c r="C8" s="21"/>
      <c r="D8" s="22"/>
      <c r="E8" s="21"/>
      <c r="F8" s="23"/>
    </row>
    <row r="9" spans="1:6">
      <c r="A9" s="14" t="s">
        <v>1</v>
      </c>
      <c r="B9" s="15" t="s">
        <v>2</v>
      </c>
      <c r="C9" s="1" t="s">
        <v>18</v>
      </c>
      <c r="D9" s="1" t="s">
        <v>19</v>
      </c>
      <c r="E9" s="1" t="s">
        <v>20</v>
      </c>
      <c r="F9" s="15"/>
    </row>
    <row r="10" spans="1:6">
      <c r="A10" s="16"/>
      <c r="B10" s="16"/>
      <c r="C10" s="16"/>
      <c r="D10" s="16"/>
      <c r="E10" s="16"/>
      <c r="F10" s="16"/>
    </row>
    <row r="11" spans="1:6">
      <c r="A11" s="17">
        <v>1</v>
      </c>
      <c r="B11" s="16" t="s">
        <v>21</v>
      </c>
      <c r="C11" s="20">
        <f>'Prop Ins '!G40</f>
        <v>3549801.75</v>
      </c>
      <c r="D11" s="20">
        <f>'Prop Ins '!D40</f>
        <v>3609732</v>
      </c>
      <c r="E11" s="20">
        <f>+D11-C11</f>
        <v>59930.25</v>
      </c>
      <c r="F11" s="16"/>
    </row>
    <row r="12" spans="1:6">
      <c r="A12" s="17">
        <f>A11+1</f>
        <v>2</v>
      </c>
      <c r="B12" s="18" t="s">
        <v>22</v>
      </c>
      <c r="C12" s="19">
        <f>SUM(C11:C11)</f>
        <v>3549801.75</v>
      </c>
      <c r="D12" s="19">
        <f>SUM(D11:D11)</f>
        <v>3609732</v>
      </c>
      <c r="E12" s="19">
        <f>SUM(E11:E11)</f>
        <v>59930.25</v>
      </c>
      <c r="F12" s="18"/>
    </row>
    <row r="13" spans="1:6">
      <c r="A13"/>
      <c r="B13"/>
      <c r="C13"/>
      <c r="D13"/>
      <c r="E13"/>
      <c r="F13"/>
    </row>
    <row r="14" spans="1:6">
      <c r="A14"/>
      <c r="B14"/>
      <c r="C14"/>
      <c r="D14"/>
      <c r="E14"/>
      <c r="F14"/>
    </row>
    <row r="15" spans="1:6">
      <c r="A15"/>
      <c r="B15"/>
      <c r="C15"/>
      <c r="D15"/>
      <c r="E15"/>
      <c r="F15"/>
    </row>
    <row r="16" spans="1:6">
      <c r="A16"/>
      <c r="B16"/>
      <c r="C16"/>
      <c r="D16"/>
      <c r="E16"/>
      <c r="F16"/>
    </row>
    <row r="17" spans="1:6">
      <c r="A17"/>
      <c r="B17"/>
      <c r="C17"/>
      <c r="D17"/>
      <c r="E17"/>
      <c r="F17"/>
    </row>
    <row r="18" spans="1:6">
      <c r="A18"/>
      <c r="B18"/>
      <c r="C18"/>
      <c r="D18"/>
      <c r="E18"/>
      <c r="F18"/>
    </row>
    <row r="19" spans="1:6">
      <c r="A19"/>
      <c r="B19"/>
      <c r="C19"/>
      <c r="D19"/>
      <c r="E19"/>
      <c r="F19"/>
    </row>
  </sheetData>
  <phoneticPr fontId="7" type="noConversion"/>
  <pageMargins left="0.5" right="0.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5"/>
  <sheetViews>
    <sheetView zoomScale="90" zoomScaleNormal="90" workbookViewId="0">
      <pane xSplit="2" ySplit="3" topLeftCell="C4" activePane="bottomRight" state="frozen"/>
      <selection pane="topRight" activeCell="G1" sqref="G1"/>
      <selection pane="bottomLeft" activeCell="A4" sqref="A4"/>
      <selection pane="bottomRight" activeCell="D28" sqref="D28"/>
    </sheetView>
  </sheetViews>
  <sheetFormatPr defaultColWidth="9.21875" defaultRowHeight="14.4" outlineLevelRow="1"/>
  <cols>
    <col min="1" max="1" width="2.77734375" style="25" customWidth="1"/>
    <col min="2" max="2" width="54.44140625" style="24" customWidth="1"/>
    <col min="3" max="3" width="25" style="24" customWidth="1"/>
    <col min="4" max="4" width="26.21875" style="24" customWidth="1"/>
    <col min="5" max="5" width="14.77734375" style="48" bestFit="1" customWidth="1"/>
    <col min="6" max="6" width="12.5546875" style="48" bestFit="1" customWidth="1"/>
    <col min="7" max="7" width="11.21875" style="48" bestFit="1" customWidth="1"/>
    <col min="8" max="8" width="23.44140625" customWidth="1"/>
    <col min="9" max="9" width="11.21875" bestFit="1" customWidth="1"/>
    <col min="10" max="10" width="11.5546875" bestFit="1" customWidth="1"/>
    <col min="11" max="11" width="11.77734375" style="25" bestFit="1" customWidth="1"/>
    <col min="12" max="16384" width="9.21875" style="25"/>
  </cols>
  <sheetData>
    <row r="1" spans="2:11" ht="15" thickBot="1">
      <c r="C1" s="43"/>
      <c r="D1" s="43"/>
      <c r="E1" s="46"/>
      <c r="F1" s="46"/>
      <c r="G1" s="47"/>
    </row>
    <row r="2" spans="2:11" ht="18" thickBot="1">
      <c r="B2" s="26" t="s">
        <v>4</v>
      </c>
      <c r="C2" s="44"/>
      <c r="D2" s="67" t="s">
        <v>53</v>
      </c>
      <c r="E2" s="68" t="s">
        <v>45</v>
      </c>
      <c r="F2" s="69"/>
      <c r="G2" s="70"/>
    </row>
    <row r="3" spans="2:11" ht="43.2">
      <c r="B3" s="27"/>
      <c r="C3" s="49" t="s">
        <v>25</v>
      </c>
      <c r="D3" s="49" t="s">
        <v>26</v>
      </c>
      <c r="E3" s="51" t="s">
        <v>43</v>
      </c>
      <c r="F3" s="52" t="s">
        <v>44</v>
      </c>
      <c r="G3" s="53" t="s">
        <v>42</v>
      </c>
    </row>
    <row r="4" spans="2:11" hidden="1" outlineLevel="1">
      <c r="B4" s="28" t="s">
        <v>27</v>
      </c>
      <c r="C4" s="31"/>
      <c r="D4" s="29"/>
      <c r="E4" s="54"/>
      <c r="F4" s="55"/>
      <c r="G4" s="56"/>
    </row>
    <row r="5" spans="2:11" hidden="1" outlineLevel="1">
      <c r="B5" s="32" t="s">
        <v>28</v>
      </c>
      <c r="C5" s="33">
        <v>3262518</v>
      </c>
      <c r="D5" s="33">
        <v>3760764</v>
      </c>
      <c r="E5" s="54"/>
      <c r="F5" s="55"/>
      <c r="G5" s="56"/>
    </row>
    <row r="6" spans="2:11" hidden="1" outlineLevel="1">
      <c r="B6" s="32" t="s">
        <v>29</v>
      </c>
      <c r="C6" s="33">
        <v>0</v>
      </c>
      <c r="D6" s="33">
        <v>0</v>
      </c>
      <c r="E6" s="54"/>
      <c r="F6" s="55"/>
      <c r="G6" s="56"/>
    </row>
    <row r="7" spans="2:11" ht="16.2" hidden="1" outlineLevel="1">
      <c r="B7" s="32" t="s">
        <v>30</v>
      </c>
      <c r="C7" s="35">
        <f t="shared" ref="C7:D7" si="0">SUM(C5:C6)</f>
        <v>3262518</v>
      </c>
      <c r="D7" s="35">
        <f t="shared" si="0"/>
        <v>3760764</v>
      </c>
      <c r="E7" s="54"/>
      <c r="F7" s="55"/>
      <c r="G7" s="56"/>
    </row>
    <row r="8" spans="2:11" hidden="1" outlineLevel="1">
      <c r="B8" s="32" t="s">
        <v>31</v>
      </c>
      <c r="C8" s="33">
        <v>475610</v>
      </c>
      <c r="D8" s="33">
        <v>94308</v>
      </c>
      <c r="E8" s="57"/>
      <c r="F8" s="58"/>
      <c r="G8" s="59"/>
      <c r="K8"/>
    </row>
    <row r="9" spans="2:11" hidden="1" outlineLevel="1">
      <c r="B9" s="32" t="s">
        <v>32</v>
      </c>
      <c r="C9" s="33">
        <v>646932</v>
      </c>
      <c r="D9" s="33">
        <v>725838</v>
      </c>
      <c r="E9" s="57"/>
      <c r="F9" s="58"/>
      <c r="G9" s="59"/>
      <c r="K9"/>
    </row>
    <row r="10" spans="2:11" hidden="1" outlineLevel="1">
      <c r="B10" s="32" t="s">
        <v>33</v>
      </c>
      <c r="C10" s="33">
        <v>253263.59</v>
      </c>
      <c r="D10" s="33">
        <v>342864</v>
      </c>
      <c r="E10" s="57"/>
      <c r="F10" s="58"/>
      <c r="G10" s="59"/>
      <c r="K10"/>
    </row>
    <row r="11" spans="2:11" ht="15" hidden="1" outlineLevel="1" thickBot="1">
      <c r="B11" s="32" t="s">
        <v>34</v>
      </c>
      <c r="C11" s="36">
        <f>SUM(C7:C10)</f>
        <v>4638323.59</v>
      </c>
      <c r="D11" s="36">
        <f>SUM(D7:D10)</f>
        <v>4923774</v>
      </c>
      <c r="E11" s="54"/>
      <c r="F11" s="55"/>
      <c r="G11" s="56"/>
      <c r="K11"/>
    </row>
    <row r="12" spans="2:11" hidden="1" outlineLevel="1">
      <c r="B12" s="32"/>
      <c r="C12" s="29"/>
      <c r="D12" s="29"/>
      <c r="E12" s="54"/>
      <c r="F12" s="55"/>
      <c r="G12" s="56"/>
      <c r="K12"/>
    </row>
    <row r="13" spans="2:11" collapsed="1">
      <c r="B13" s="50" t="s">
        <v>12</v>
      </c>
      <c r="C13" s="29"/>
      <c r="D13" s="29"/>
      <c r="E13" s="54"/>
      <c r="F13" s="55"/>
      <c r="G13" s="56"/>
      <c r="K13"/>
    </row>
    <row r="14" spans="2:11">
      <c r="B14" s="30"/>
      <c r="C14" s="29"/>
      <c r="D14" s="29"/>
      <c r="E14" s="54"/>
      <c r="F14" s="55"/>
      <c r="G14" s="56"/>
      <c r="K14"/>
    </row>
    <row r="15" spans="2:11">
      <c r="B15" s="37" t="s">
        <v>5</v>
      </c>
      <c r="C15" s="29"/>
      <c r="D15" s="29"/>
      <c r="E15" s="60"/>
      <c r="F15" s="55"/>
      <c r="G15" s="56"/>
      <c r="K15"/>
    </row>
    <row r="16" spans="2:11">
      <c r="B16" s="32" t="s">
        <v>15</v>
      </c>
      <c r="C16" s="33">
        <v>167621</v>
      </c>
      <c r="D16" s="33">
        <v>142478</v>
      </c>
      <c r="E16" s="57">
        <f>(C16/12)*9</f>
        <v>125715.75</v>
      </c>
      <c r="F16" s="58">
        <f>(D16/12)*3</f>
        <v>35619.5</v>
      </c>
      <c r="G16" s="59">
        <f>SUM(E16:F16)</f>
        <v>161335.25</v>
      </c>
      <c r="K16"/>
    </row>
    <row r="17" spans="2:11">
      <c r="B17" s="32" t="s">
        <v>6</v>
      </c>
      <c r="C17" s="33">
        <v>202172</v>
      </c>
      <c r="D17" s="33">
        <v>204497</v>
      </c>
      <c r="E17" s="57">
        <f t="shared" ref="E17:E18" si="1">(C17/12)*9</f>
        <v>151629</v>
      </c>
      <c r="F17" s="58">
        <f t="shared" ref="F17:F18" si="2">(D17/12)*3</f>
        <v>51124.25</v>
      </c>
      <c r="G17" s="59">
        <f t="shared" ref="G17:G18" si="3">SUM(E17:F17)</f>
        <v>202753.25</v>
      </c>
      <c r="K17"/>
    </row>
    <row r="18" spans="2:11">
      <c r="B18" s="32" t="s">
        <v>16</v>
      </c>
      <c r="C18" s="33">
        <v>261419</v>
      </c>
      <c r="D18" s="33">
        <v>264425</v>
      </c>
      <c r="E18" s="57">
        <f t="shared" si="1"/>
        <v>196064.25</v>
      </c>
      <c r="F18" s="58">
        <f t="shared" si="2"/>
        <v>66106.25</v>
      </c>
      <c r="G18" s="59">
        <f t="shared" si="3"/>
        <v>262170.5</v>
      </c>
      <c r="K18"/>
    </row>
    <row r="19" spans="2:11">
      <c r="B19" s="32"/>
      <c r="C19" s="33"/>
      <c r="D19" s="33"/>
      <c r="E19" s="54"/>
      <c r="F19" s="55"/>
      <c r="G19" s="56"/>
      <c r="K19"/>
    </row>
    <row r="20" spans="2:11">
      <c r="B20" s="37" t="s">
        <v>7</v>
      </c>
      <c r="C20" s="33"/>
      <c r="D20" s="33"/>
      <c r="E20" s="60"/>
      <c r="F20" s="55"/>
      <c r="G20" s="56"/>
      <c r="K20"/>
    </row>
    <row r="21" spans="2:11">
      <c r="B21" s="30" t="s">
        <v>47</v>
      </c>
      <c r="C21" s="33">
        <v>269098</v>
      </c>
      <c r="D21" s="33">
        <v>319922</v>
      </c>
      <c r="E21" s="57">
        <f>(C21/12)*9</f>
        <v>201823.5</v>
      </c>
      <c r="F21" s="58">
        <f>(D21/12)*3</f>
        <v>79980.5</v>
      </c>
      <c r="G21" s="59">
        <f>SUM(E21:F21)</f>
        <v>281804</v>
      </c>
      <c r="K21"/>
    </row>
    <row r="22" spans="2:11">
      <c r="B22" s="32" t="s">
        <v>35</v>
      </c>
      <c r="C22" s="33"/>
      <c r="D22" s="33"/>
      <c r="E22" s="54"/>
      <c r="F22" s="55"/>
      <c r="G22" s="56"/>
      <c r="K22"/>
    </row>
    <row r="23" spans="2:11">
      <c r="B23" s="30" t="s">
        <v>48</v>
      </c>
      <c r="C23" s="33">
        <v>165200</v>
      </c>
      <c r="D23" s="33">
        <v>196711</v>
      </c>
      <c r="E23" s="57">
        <f>(C23/12)*9</f>
        <v>123900</v>
      </c>
      <c r="F23" s="58">
        <f>(D23/12)*3</f>
        <v>49177.75</v>
      </c>
      <c r="G23" s="59">
        <f>SUM(E23:F23)</f>
        <v>173077.75</v>
      </c>
      <c r="K23"/>
    </row>
    <row r="24" spans="2:11">
      <c r="B24" s="30" t="s">
        <v>49</v>
      </c>
      <c r="C24" s="33">
        <v>225456</v>
      </c>
      <c r="D24" s="33">
        <v>268365</v>
      </c>
      <c r="E24" s="57">
        <f>(C24/12)*9</f>
        <v>169092</v>
      </c>
      <c r="F24" s="58">
        <f>(D24/12)*3</f>
        <v>67091.25</v>
      </c>
      <c r="G24" s="59">
        <f>SUM(E24:F24)</f>
        <v>236183.25</v>
      </c>
      <c r="K24"/>
    </row>
    <row r="25" spans="2:11">
      <c r="B25" s="30"/>
      <c r="C25" s="33"/>
      <c r="D25" s="33"/>
      <c r="E25" s="61"/>
      <c r="F25" s="55"/>
      <c r="G25" s="56"/>
      <c r="K25"/>
    </row>
    <row r="26" spans="2:11">
      <c r="B26" s="37" t="s">
        <v>8</v>
      </c>
      <c r="C26" s="33"/>
      <c r="D26" s="33"/>
      <c r="E26" s="60"/>
      <c r="F26" s="55"/>
      <c r="G26" s="56"/>
      <c r="K26"/>
    </row>
    <row r="27" spans="2:11">
      <c r="B27" s="30" t="s">
        <v>9</v>
      </c>
      <c r="C27" s="33">
        <v>2214</v>
      </c>
      <c r="D27" s="33">
        <v>2642</v>
      </c>
      <c r="E27" s="57">
        <f t="shared" ref="E27:E33" si="4">(C27/12)*9</f>
        <v>1660.5</v>
      </c>
      <c r="F27" s="58">
        <f t="shared" ref="F27:F33" si="5">(D27/12)*3</f>
        <v>660.5</v>
      </c>
      <c r="G27" s="59">
        <f t="shared" ref="G27:G33" si="6">SUM(E27:F27)</f>
        <v>2321</v>
      </c>
      <c r="K27"/>
    </row>
    <row r="28" spans="2:11">
      <c r="B28" s="30" t="s">
        <v>10</v>
      </c>
      <c r="C28" s="33">
        <v>119184</v>
      </c>
      <c r="D28" s="33">
        <v>153199</v>
      </c>
      <c r="E28" s="57">
        <f t="shared" si="4"/>
        <v>89388</v>
      </c>
      <c r="F28" s="58">
        <f t="shared" si="5"/>
        <v>38299.75</v>
      </c>
      <c r="G28" s="59">
        <f t="shared" si="6"/>
        <v>127687.75</v>
      </c>
      <c r="K28"/>
    </row>
    <row r="29" spans="2:11">
      <c r="B29" s="30" t="s">
        <v>50</v>
      </c>
      <c r="C29" s="33">
        <v>83499</v>
      </c>
      <c r="D29" s="33">
        <v>99640</v>
      </c>
      <c r="E29" s="57">
        <f t="shared" si="4"/>
        <v>62624.25</v>
      </c>
      <c r="F29" s="58">
        <f t="shared" si="5"/>
        <v>24910</v>
      </c>
      <c r="G29" s="59">
        <f t="shared" si="6"/>
        <v>87534.25</v>
      </c>
      <c r="K29"/>
    </row>
    <row r="30" spans="2:11">
      <c r="B30" s="30" t="s">
        <v>51</v>
      </c>
      <c r="C30" s="33">
        <v>65454</v>
      </c>
      <c r="D30" s="33">
        <v>78115</v>
      </c>
      <c r="E30" s="57">
        <f t="shared" si="4"/>
        <v>49090.5</v>
      </c>
      <c r="F30" s="58">
        <f t="shared" si="5"/>
        <v>19528.75</v>
      </c>
      <c r="G30" s="59">
        <f t="shared" si="6"/>
        <v>68619.25</v>
      </c>
      <c r="K30"/>
    </row>
    <row r="31" spans="2:11">
      <c r="B31" s="30" t="s">
        <v>52</v>
      </c>
      <c r="C31" s="33">
        <v>181636</v>
      </c>
      <c r="D31" s="33">
        <v>216762</v>
      </c>
      <c r="E31" s="57">
        <f t="shared" si="4"/>
        <v>136227</v>
      </c>
      <c r="F31" s="58">
        <f t="shared" si="5"/>
        <v>54190.5</v>
      </c>
      <c r="G31" s="59">
        <f t="shared" si="6"/>
        <v>190417.5</v>
      </c>
      <c r="K31"/>
    </row>
    <row r="32" spans="2:11">
      <c r="B32" s="30" t="s">
        <v>11</v>
      </c>
      <c r="C32" s="33">
        <v>96140</v>
      </c>
      <c r="D32" s="33">
        <v>114700</v>
      </c>
      <c r="E32" s="57">
        <f t="shared" si="4"/>
        <v>72105</v>
      </c>
      <c r="F32" s="58">
        <f t="shared" si="5"/>
        <v>28675</v>
      </c>
      <c r="G32" s="59">
        <f t="shared" si="6"/>
        <v>100780</v>
      </c>
      <c r="K32"/>
    </row>
    <row r="33" spans="2:11">
      <c r="B33" s="32" t="s">
        <v>13</v>
      </c>
      <c r="C33" s="33">
        <v>76018</v>
      </c>
      <c r="D33" s="33">
        <v>90716</v>
      </c>
      <c r="E33" s="57">
        <f t="shared" si="4"/>
        <v>57013.5</v>
      </c>
      <c r="F33" s="58">
        <f t="shared" si="5"/>
        <v>22679</v>
      </c>
      <c r="G33" s="59">
        <f t="shared" si="6"/>
        <v>79692.5</v>
      </c>
      <c r="K33"/>
    </row>
    <row r="34" spans="2:11">
      <c r="B34" s="32" t="s">
        <v>36</v>
      </c>
      <c r="C34" s="33">
        <v>490</v>
      </c>
      <c r="D34" s="33">
        <v>582</v>
      </c>
      <c r="E34" s="57">
        <f t="shared" ref="E34:E39" si="7">(C34/12)*9</f>
        <v>367.5</v>
      </c>
      <c r="F34" s="58">
        <f t="shared" ref="F34:F39" si="8">(D34/12)*3</f>
        <v>145.5</v>
      </c>
      <c r="G34" s="59">
        <f t="shared" ref="G34:G39" si="9">SUM(E34:F34)</f>
        <v>513</v>
      </c>
      <c r="K34"/>
    </row>
    <row r="35" spans="2:11">
      <c r="B35" s="32" t="s">
        <v>14</v>
      </c>
      <c r="C35" s="33">
        <v>103665</v>
      </c>
      <c r="D35" s="33">
        <v>133252</v>
      </c>
      <c r="E35" s="57">
        <f t="shared" si="7"/>
        <v>77748.75</v>
      </c>
      <c r="F35" s="58">
        <f t="shared" si="8"/>
        <v>33313</v>
      </c>
      <c r="G35" s="59">
        <f t="shared" si="9"/>
        <v>111061.75</v>
      </c>
      <c r="K35"/>
    </row>
    <row r="36" spans="2:11">
      <c r="B36" s="32" t="s">
        <v>17</v>
      </c>
      <c r="C36" s="33">
        <v>134753</v>
      </c>
      <c r="D36" s="33">
        <v>160716</v>
      </c>
      <c r="E36" s="57">
        <f t="shared" si="7"/>
        <v>101064.75</v>
      </c>
      <c r="F36" s="58">
        <f t="shared" si="8"/>
        <v>40179</v>
      </c>
      <c r="G36" s="59">
        <f t="shared" si="9"/>
        <v>141243.75</v>
      </c>
      <c r="K36"/>
    </row>
    <row r="37" spans="2:11">
      <c r="B37" s="32" t="s">
        <v>37</v>
      </c>
      <c r="C37" s="33">
        <v>475610</v>
      </c>
      <c r="D37" s="33">
        <v>94308</v>
      </c>
      <c r="E37" s="57">
        <f t="shared" si="7"/>
        <v>356707.5</v>
      </c>
      <c r="F37" s="58">
        <f t="shared" si="8"/>
        <v>23577</v>
      </c>
      <c r="G37" s="59">
        <f t="shared" si="9"/>
        <v>380284.5</v>
      </c>
      <c r="K37"/>
    </row>
    <row r="38" spans="2:11">
      <c r="B38" s="32" t="s">
        <v>38</v>
      </c>
      <c r="C38" s="33">
        <v>646932</v>
      </c>
      <c r="D38" s="33">
        <v>725838</v>
      </c>
      <c r="E38" s="57">
        <f t="shared" si="7"/>
        <v>485199</v>
      </c>
      <c r="F38" s="58">
        <f t="shared" si="8"/>
        <v>181459.5</v>
      </c>
      <c r="G38" s="59">
        <f t="shared" si="9"/>
        <v>666658.5</v>
      </c>
      <c r="K38"/>
    </row>
    <row r="39" spans="2:11">
      <c r="B39" s="32" t="s">
        <v>39</v>
      </c>
      <c r="C39" s="34">
        <v>253264</v>
      </c>
      <c r="D39" s="34">
        <v>342864</v>
      </c>
      <c r="E39" s="62">
        <f t="shared" si="7"/>
        <v>189948</v>
      </c>
      <c r="F39" s="63">
        <f t="shared" si="8"/>
        <v>85716</v>
      </c>
      <c r="G39" s="64">
        <f t="shared" si="9"/>
        <v>275664</v>
      </c>
      <c r="K39"/>
    </row>
    <row r="40" spans="2:11">
      <c r="B40" s="38" t="s">
        <v>40</v>
      </c>
      <c r="C40" s="33">
        <f>SUM(C16:C39)</f>
        <v>3529825</v>
      </c>
      <c r="D40" s="72">
        <f>SUM(D16:D39)</f>
        <v>3609732</v>
      </c>
      <c r="E40" s="65">
        <f>SUM(E16:E39)</f>
        <v>2647368.75</v>
      </c>
      <c r="F40" s="66">
        <f>SUM(F16:F39)</f>
        <v>902433</v>
      </c>
      <c r="G40" s="73">
        <f>SUM(G16:G39)</f>
        <v>3549801.75</v>
      </c>
      <c r="H40" s="71"/>
      <c r="K40"/>
    </row>
    <row r="41" spans="2:11" ht="15" thickBot="1">
      <c r="B41" s="74"/>
      <c r="C41" s="45"/>
      <c r="D41" s="75"/>
      <c r="E41" s="76"/>
      <c r="F41" s="77"/>
      <c r="G41" s="78"/>
      <c r="H41" s="71"/>
      <c r="K41"/>
    </row>
    <row r="42" spans="2:11">
      <c r="C42" s="39"/>
      <c r="D42" s="39"/>
      <c r="E42" s="55"/>
      <c r="F42" s="55"/>
      <c r="G42" s="55"/>
      <c r="K42"/>
    </row>
    <row r="43" spans="2:11">
      <c r="B43" s="40" t="s">
        <v>41</v>
      </c>
      <c r="C43" s="39"/>
      <c r="D43" s="39"/>
      <c r="E43" s="55"/>
      <c r="F43" s="55"/>
      <c r="G43" s="55"/>
      <c r="K43"/>
    </row>
    <row r="44" spans="2:11">
      <c r="B44" s="40"/>
      <c r="C44" s="39"/>
      <c r="D44" s="39"/>
      <c r="E44" s="55"/>
      <c r="F44" s="55"/>
      <c r="G44" s="55"/>
      <c r="K44"/>
    </row>
    <row r="45" spans="2:11">
      <c r="B45" s="40"/>
      <c r="C45" s="39"/>
      <c r="D45" s="39"/>
      <c r="E45" s="55"/>
      <c r="F45" s="55"/>
      <c r="G45" s="55"/>
      <c r="K45"/>
    </row>
    <row r="46" spans="2:11">
      <c r="B46" s="40"/>
      <c r="C46" s="39"/>
      <c r="D46" s="39"/>
      <c r="E46" s="55"/>
      <c r="F46" s="55"/>
      <c r="G46" s="55"/>
      <c r="K46"/>
    </row>
    <row r="47" spans="2:11">
      <c r="B47" s="40"/>
      <c r="C47" s="39"/>
      <c r="D47" s="39"/>
      <c r="E47" s="55"/>
      <c r="F47" s="55"/>
      <c r="G47" s="55"/>
      <c r="K47"/>
    </row>
    <row r="48" spans="2:11">
      <c r="B48" s="41"/>
      <c r="C48" s="39"/>
      <c r="D48" s="39"/>
      <c r="E48" s="55"/>
      <c r="F48" s="55"/>
      <c r="G48" s="55"/>
    </row>
    <row r="49" spans="2:7">
      <c r="B49" s="41"/>
      <c r="C49" s="39"/>
      <c r="D49" s="39"/>
      <c r="E49" s="55"/>
      <c r="F49" s="55"/>
      <c r="G49" s="55"/>
    </row>
    <row r="50" spans="2:7">
      <c r="B50" s="41"/>
      <c r="C50" s="39"/>
      <c r="D50" s="39"/>
    </row>
    <row r="51" spans="2:7">
      <c r="B51" s="41"/>
      <c r="C51" s="39"/>
      <c r="D51" s="39"/>
    </row>
    <row r="52" spans="2:7">
      <c r="B52" s="41"/>
      <c r="C52" s="39"/>
      <c r="D52" s="39"/>
    </row>
    <row r="53" spans="2:7">
      <c r="C53" s="39"/>
      <c r="D53" s="39"/>
    </row>
    <row r="54" spans="2:7">
      <c r="B54" s="42"/>
      <c r="C54" s="39"/>
      <c r="D54" s="39"/>
    </row>
    <row r="55" spans="2:7">
      <c r="B55" s="42"/>
    </row>
  </sheetData>
  <printOptions gridLines="1"/>
  <pageMargins left="0.81" right="0.25" top="1.42" bottom="0.52" header="0.3" footer="0.45"/>
  <pageSetup scale="1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F62318-F6EA-473C-9BEF-B02A5CC93A9C}"/>
</file>

<file path=customXml/itemProps2.xml><?xml version="1.0" encoding="utf-8"?>
<ds:datastoreItem xmlns:ds="http://schemas.openxmlformats.org/officeDocument/2006/customXml" ds:itemID="{97417082-9334-44E1-BA84-AF1718D4819D}"/>
</file>

<file path=customXml/itemProps3.xml><?xml version="1.0" encoding="utf-8"?>
<ds:datastoreItem xmlns:ds="http://schemas.openxmlformats.org/officeDocument/2006/customXml" ds:itemID="{1031FA8E-6EB4-4E3E-B20A-F180C33D75D6}"/>
</file>

<file path=customXml/itemProps4.xml><?xml version="1.0" encoding="utf-8"?>
<ds:datastoreItem xmlns:ds="http://schemas.openxmlformats.org/officeDocument/2006/customXml" ds:itemID="{641FE75E-5540-4EE3-A68C-2833A24EF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</vt:lpstr>
      <vt:lpstr>Prop Ins 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Marvelous Marina</cp:lastModifiedBy>
  <cp:lastPrinted>2014-05-06T19:07:58Z</cp:lastPrinted>
  <dcterms:created xsi:type="dcterms:W3CDTF">2005-10-24T15:05:02Z</dcterms:created>
  <dcterms:modified xsi:type="dcterms:W3CDTF">2020-12-08T20:04:57Z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