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60" windowWidth="14865" windowHeight="7560"/>
  </bookViews>
  <sheets>
    <sheet name="8.2" sheetId="1" r:id="rId1"/>
    <sheet name="8.2.1" sheetId="2" r:id="rId2"/>
    <sheet name="8.2.2-8.2.3" sheetId="3" r:id="rId3"/>
    <sheet name="8.2.4" sheetId="4" r:id="rId4"/>
    <sheet name="8.2.5" sheetId="5" r:id="rId5"/>
  </sheets>
  <externalReferences>
    <externalReference r:id="rId6"/>
    <externalReference r:id="rId7"/>
  </externalReferences>
  <definedNames>
    <definedName name="__123Graph_A" localSheetId="4" hidden="1">[1]Inputs!#REF!</definedName>
    <definedName name="__123Graph_A" hidden="1">[1]Inputs!#REF!</definedName>
    <definedName name="__123Graph_B" localSheetId="4" hidden="1">[1]Inputs!#REF!</definedName>
    <definedName name="__123Graph_B" hidden="1">[1]Inputs!#REF!</definedName>
    <definedName name="__123Graph_D" localSheetId="4" hidden="1">[1]Inputs!#REF!</definedName>
    <definedName name="__123Graph_D" hidden="1">[1]Inputs!#REF!</definedName>
    <definedName name="__123Graph_E" hidden="1">[2]Input!$E$22:$E$37</definedName>
    <definedName name="__123Graph_F" hidden="1">[2]Input!$D$22:$D$37</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localSheetId="4" hidden="1">{"YTD-Total",#N/A,TRUE,"Provision";"YTD-Utility",#N/A,TRUE,"Prov Utility";"YTD-NonUtility",#N/A,TRUE,"Prov NonUtility"}</definedName>
    <definedName name="combined1" hidden="1">{"YTD-Total",#N/A,TRUE,"Provision";"YTD-Utility",#N/A,TRUE,"Prov Utility";"YTD-NonUtility",#N/A,TRUE,"Prov NonUtility"}</definedName>
    <definedName name="energy" localSheetId="4"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4"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Master" localSheetId="4" hidden="1">{#N/A,#N/A,FALSE,"Actual";#N/A,#N/A,FALSE,"Normalized";#N/A,#N/A,FALSE,"Electric Actual";#N/A,#N/A,FALSE,"Electric Normalized"}</definedName>
    <definedName name="Master" hidden="1">{#N/A,#N/A,FALSE,"Actual";#N/A,#N/A,FALSE,"Normalized";#N/A,#N/A,FALSE,"Electric Actual";#N/A,#N/A,FALSE,"Electric Normalized"}</definedName>
    <definedName name="mmm" localSheetId="4"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4"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4"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1">'8.2.1'!$A$1:$G$20</definedName>
    <definedName name="_xlnm.Print_Area" localSheetId="2">'8.2.2-8.2.3'!$A$1:$F$119</definedName>
    <definedName name="_xlnm.Print_Area" localSheetId="3">'8.2.4'!$A$1:$O$30</definedName>
    <definedName name="_xlnm.Print_Titles" localSheetId="2">'8.2.2-8.2.3'!$1:$8</definedName>
    <definedName name="retail" localSheetId="4"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0</definedName>
    <definedName name="SAPBEXsysID" hidden="1">"BWP"</definedName>
    <definedName name="SAPBEXwbID" hidden="1">"45GG50E0RVHKCLIQ2O8BSNCI3"</definedName>
    <definedName name="shit" localSheetId="4"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4" hidden="1">{#N/A,#N/A,FALSE,"Actual";#N/A,#N/A,FALSE,"Normalized";#N/A,#N/A,FALSE,"Electric Actual";#N/A,#N/A,FALSE,"Electric Normalized"}</definedName>
    <definedName name="spippw" hidden="1">{#N/A,#N/A,FALSE,"Actual";#N/A,#N/A,FALSE,"Normalized";#N/A,#N/A,FALSE,"Electric Actual";#N/A,#N/A,FALSE,"Electric Normalized"}</definedName>
    <definedName name="standard1" localSheetId="4" hidden="1">{"YTD-Total",#N/A,FALSE,"Provision"}</definedName>
    <definedName name="standard1" hidden="1">{"YTD-Total",#N/A,FALSE,"Provision"}</definedName>
    <definedName name="wrn.Adj._.Back_Up." localSheetId="4" hidden="1">{"Page 3.4.1",#N/A,FALSE,"Totals";"Page 3.4.2",#N/A,FALSE,"Totals"}</definedName>
    <definedName name="wrn.Adj._.Back_Up." hidden="1">{"Page 3.4.1",#N/A,FALSE,"Totals";"Page 3.4.2",#N/A,FALSE,"Totals"}</definedName>
    <definedName name="wrn.ALL." localSheetId="4"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4"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4"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4" hidden="1">{#N/A,#N/A,FALSE,"cover";#N/A,#N/A,FALSE,"lead sheet";#N/A,#N/A,FALSE,"Adj backup";#N/A,#N/A,FALSE,"t Accounts"}</definedName>
    <definedName name="wrn.All._.Pages." hidden="1">{#N/A,#N/A,FALSE,"Cover";#N/A,#N/A,FALSE,"Lead Sheet";#N/A,#N/A,FALSE,"Interest Expense A ";#N/A,#N/A,FALSE,"Deposits 3 01";#N/A,#N/A,FALSE,"Deposits 3 02";#N/A,#N/A,FALSE,"T-Accounts";#N/A,#N/A,FALSE,"Interest Expense B";#N/A,#N/A,FALSE,"IntRate"}</definedName>
    <definedName name="wrn.BUS._.RPT." localSheetId="4"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4"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4"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4"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4" hidden="1">{"FullView",#N/A,FALSE,"Consltd-For contngcy"}</definedName>
    <definedName name="wrn.Full._.View." hidden="1">{"FullView",#N/A,FALSE,"Consltd-For contngcy"}</definedName>
    <definedName name="wrn.GLReport." localSheetId="4"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4" hidden="1">{"Open issues Only",#N/A,FALSE,"TIMELINE"}</definedName>
    <definedName name="wrn.Open._.Issues._.Only." hidden="1">{"Open issues Only",#N/A,FALSE,"TIMELINE"}</definedName>
    <definedName name="wrn.OR._.Carrying._.Charge._.JV." localSheetId="4"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4" hidden="1">{#N/A,#N/A,FALSE,"Consltd-For contngcy";"PaymentView",#N/A,FALSE,"Consltd-For contngcy"}</definedName>
    <definedName name="wrn.Payment._.View." hidden="1">{#N/A,#N/A,FALSE,"Consltd-For contngcy";"PaymentView",#N/A,FALSE,"Consltd-For contngcy"}</definedName>
    <definedName name="wrn.PFSreconview." localSheetId="4" hidden="1">{"PFS recon view",#N/A,FALSE,"Hyperion Proof"}</definedName>
    <definedName name="wrn.PFSreconview." hidden="1">{"PFS recon view",#N/A,FALSE,"Hyperion Proof"}</definedName>
    <definedName name="wrn.PGHCreconview." localSheetId="4" hidden="1">{"PGHC recon view",#N/A,FALSE,"Hyperion Proof"}</definedName>
    <definedName name="wrn.PGHCreconview." hidden="1">{"PGHC recon view",#N/A,FALSE,"Hyperion Proof"}</definedName>
    <definedName name="wrn.PHI._.all._.other._.months." localSheetId="4" hidden="1">{#N/A,#N/A,FALSE,"PHI MTD";#N/A,#N/A,FALSE,"PHI YTD"}</definedName>
    <definedName name="wrn.PHI._.all._.other._.months." hidden="1">{#N/A,#N/A,FALSE,"PHI MTD";#N/A,#N/A,FALSE,"PHI YTD"}</definedName>
    <definedName name="wrn.PHI._.only." localSheetId="4" hidden="1">{#N/A,#N/A,FALSE,"PHI"}</definedName>
    <definedName name="wrn.PHI._.only." hidden="1">{#N/A,#N/A,FALSE,"PHI"}</definedName>
    <definedName name="wrn.PHI._.Sept._.Dec._.March." localSheetId="4" hidden="1">{#N/A,#N/A,FALSE,"PHI MTD";#N/A,#N/A,FALSE,"PHI QTD";#N/A,#N/A,FALSE,"PHI YTD"}</definedName>
    <definedName name="wrn.PHI._.Sept._.Dec._.March." hidden="1">{#N/A,#N/A,FALSE,"PHI MTD";#N/A,#N/A,FALSE,"PHI QTD";#N/A,#N/A,FALSE,"PHI YTD"}</definedName>
    <definedName name="wrn.PPMCoCodeView." localSheetId="4" hidden="1">{"PPM Co Code View",#N/A,FALSE,"Comp Codes"}</definedName>
    <definedName name="wrn.PPMCoCodeView." hidden="1">{"PPM Co Code View",#N/A,FALSE,"Comp Codes"}</definedName>
    <definedName name="wrn.PPMreconview." localSheetId="4" hidden="1">{"PPM Recon View",#N/A,FALSE,"Hyperion Proof"}</definedName>
    <definedName name="wrn.PPMreconview." hidden="1">{"PPM Recon View",#N/A,FALSE,"Hyperion Proof"}</definedName>
    <definedName name="wrn.ProofElectricOnly." localSheetId="4" hidden="1">{"Electric Only",#N/A,FALSE,"Hyperion Proof"}</definedName>
    <definedName name="wrn.ProofElectricOnly." hidden="1">{"Electric Only",#N/A,FALSE,"Hyperion Proof"}</definedName>
    <definedName name="wrn.ProofTotal." localSheetId="4" hidden="1">{"Proof Total",#N/A,FALSE,"Hyperion Proof"}</definedName>
    <definedName name="wrn.ProofTotal." hidden="1">{"Proof Total",#N/A,FALSE,"Hyperion Proof"}</definedName>
    <definedName name="wrn.Reformat._.only." localSheetId="4" hidden="1">{#N/A,#N/A,FALSE,"Dec 1999 mapping"}</definedName>
    <definedName name="wrn.Reformat._.only." hidden="1">{#N/A,#N/A,FALSE,"Dec 1999 mapping"}</definedName>
    <definedName name="wrn.SALES._.VAR._.95._.BUDGET." localSheetId="4"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4" hidden="1">{"YTD-Total",#N/A,FALSE,"Provision"}</definedName>
    <definedName name="wrn.Standard." hidden="1">{"YTD-Total",#N/A,FALSE,"Provision"}</definedName>
    <definedName name="wrn.Standard._.NonUtility._.Only." localSheetId="4" hidden="1">{"YTD-NonUtility",#N/A,FALSE,"Prov NonUtility"}</definedName>
    <definedName name="wrn.Standard._.NonUtility._.Only." hidden="1">{"YTD-NonUtility",#N/A,FALSE,"Prov NonUtility"}</definedName>
    <definedName name="wrn.Standard._.Utility._.Only." localSheetId="4" hidden="1">{"YTD-Utility",#N/A,FALSE,"Prov Utility"}</definedName>
    <definedName name="wrn.Standard._.Utility._.Only." hidden="1">{"YTD-Utility",#N/A,FALSE,"Prov Utility"}</definedName>
    <definedName name="wrn.Summary._.View." localSheetId="4" hidden="1">{#N/A,#N/A,FALSE,"Consltd-For contngcy"}</definedName>
    <definedName name="wrn.Summary._.View." hidden="1">{#N/A,#N/A,FALSE,"Consltd-For contngcy"}</definedName>
    <definedName name="wrn.UK._.Conversion._.Only." localSheetId="4" hidden="1">{#N/A,#N/A,FALSE,"Dec 1999 UK Continuing Ops"}</definedName>
    <definedName name="wrn.UK._.Conversion._.Only." hidden="1">{#N/A,#N/A,FALSE,"Dec 1999 UK Continuing Ops"}</definedName>
    <definedName name="wrn.YearEnd." localSheetId="4"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4" hidden="1">#REF!</definedName>
    <definedName name="Z_01844156_6462_4A28_9785_1A86F4D0C834_.wvu.PrintTitles" hidden="1">#REF!</definedName>
  </definedNames>
  <calcPr calcId="145621" calcMode="manual" iterate="1"/>
</workbook>
</file>

<file path=xl/calcChain.xml><?xml version="1.0" encoding="utf-8"?>
<calcChain xmlns="http://schemas.openxmlformats.org/spreadsheetml/2006/main">
  <c r="I16" i="1" l="1"/>
  <c r="C11" i="5"/>
  <c r="F24" i="1"/>
  <c r="I24" i="1" s="1"/>
  <c r="A3" i="5"/>
  <c r="A2" i="5"/>
  <c r="N27" i="4"/>
  <c r="M27" i="4"/>
  <c r="L27" i="4"/>
  <c r="K27" i="4"/>
  <c r="J27" i="4"/>
  <c r="I27" i="4"/>
  <c r="H27" i="4"/>
  <c r="G27" i="4"/>
  <c r="F27" i="4"/>
  <c r="E27" i="4"/>
  <c r="D27" i="4"/>
  <c r="C27" i="4"/>
  <c r="N29" i="4" s="1"/>
  <c r="F10" i="2" s="1"/>
  <c r="F12" i="1" s="1"/>
  <c r="I12" i="1" s="1"/>
  <c r="A1" i="4"/>
  <c r="A1" i="5" s="1"/>
  <c r="D25" i="3"/>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23" i="3"/>
  <c r="D24" i="3" s="1"/>
  <c r="D22" i="3"/>
  <c r="J21" i="3"/>
  <c r="I21" i="3"/>
  <c r="C5" i="3"/>
  <c r="F12" i="2"/>
  <c r="F9" i="2"/>
  <c r="F26" i="1"/>
  <c r="I26" i="1" s="1"/>
  <c r="F25" i="1"/>
  <c r="I25" i="1" s="1"/>
  <c r="F22" i="1"/>
  <c r="I22" i="1" s="1"/>
  <c r="F17" i="1"/>
  <c r="I17" i="1" s="1"/>
  <c r="F16" i="1"/>
  <c r="F11" i="1"/>
  <c r="I11" i="1" s="1"/>
  <c r="F10" i="1"/>
  <c r="I10" i="1" s="1"/>
  <c r="I13" i="1" l="1"/>
  <c r="D85" i="3"/>
  <c r="D86" i="3" s="1"/>
  <c r="D87" i="3" s="1"/>
  <c r="D88" i="3" s="1"/>
  <c r="D89" i="3" s="1"/>
  <c r="D90" i="3" s="1"/>
  <c r="D91" i="3" s="1"/>
  <c r="D92" i="3" s="1"/>
  <c r="D93" i="3" s="1"/>
  <c r="D94" i="3" s="1"/>
  <c r="D95" i="3" s="1"/>
  <c r="D96" i="3" s="1"/>
  <c r="D97" i="3" s="1"/>
  <c r="D98" i="3" s="1"/>
  <c r="D99" i="3" s="1"/>
  <c r="D100" i="3" s="1"/>
  <c r="D101" i="3" s="1"/>
  <c r="D102" i="3" s="1"/>
  <c r="D103" i="3" s="1"/>
  <c r="D104" i="3" s="1"/>
  <c r="D105" i="3" s="1"/>
  <c r="D106" i="3" s="1"/>
  <c r="D107" i="3" s="1"/>
  <c r="D108" i="3" s="1"/>
  <c r="D109" i="3" s="1"/>
  <c r="D110" i="3" s="1"/>
  <c r="D111" i="3" s="1"/>
  <c r="D112" i="3" s="1"/>
  <c r="D113" i="3" s="1"/>
  <c r="D114" i="3" s="1"/>
  <c r="D115" i="3" s="1"/>
  <c r="D116" i="3" s="1"/>
  <c r="D117" i="3" s="1"/>
  <c r="D118" i="3" s="1"/>
  <c r="F13" i="1"/>
  <c r="C119" i="3" l="1"/>
  <c r="D119" i="3" s="1"/>
  <c r="E96" i="3"/>
  <c r="F29" i="1" l="1"/>
  <c r="I29" i="1" s="1"/>
  <c r="F28" i="1"/>
  <c r="I28" i="1" s="1"/>
  <c r="F96" i="3"/>
  <c r="F18" i="2"/>
  <c r="F18" i="1" s="1"/>
  <c r="F30" i="1" l="1"/>
  <c r="I30" i="1" s="1"/>
  <c r="I18" i="1"/>
  <c r="I19" i="1" s="1"/>
  <c r="F19" i="1"/>
</calcChain>
</file>

<file path=xl/sharedStrings.xml><?xml version="1.0" encoding="utf-8"?>
<sst xmlns="http://schemas.openxmlformats.org/spreadsheetml/2006/main" count="180" uniqueCount="102">
  <si>
    <t>Page</t>
  </si>
  <si>
    <t>TOTAL</t>
  </si>
  <si>
    <t>WA</t>
  </si>
  <si>
    <t>ACCOUNT</t>
  </si>
  <si>
    <t>Type</t>
  </si>
  <si>
    <t>COMPANY</t>
  </si>
  <si>
    <t>FACTOR</t>
  </si>
  <si>
    <t>FACTOR %</t>
  </si>
  <si>
    <t>ALLOCATED</t>
  </si>
  <si>
    <t>REF#</t>
  </si>
  <si>
    <t xml:space="preserve">Adjustment to Expense: </t>
  </si>
  <si>
    <t>Remove Environmental Cost Amortization as Booked</t>
  </si>
  <si>
    <t>SO</t>
  </si>
  <si>
    <t>Add back Third West Amortization</t>
  </si>
  <si>
    <t>Add back Minor Remediation Projects Cost</t>
  </si>
  <si>
    <t>Total</t>
  </si>
  <si>
    <t xml:space="preserve">Adjustment to Rate Base: </t>
  </si>
  <si>
    <t>Remove Environmental Regulatory Asset as Booked</t>
  </si>
  <si>
    <t>182M</t>
  </si>
  <si>
    <t>Add back Third West Regulatory Asset</t>
  </si>
  <si>
    <t>Schedule M Addition</t>
  </si>
  <si>
    <t>SCHMDT</t>
  </si>
  <si>
    <t>SCHMAT</t>
  </si>
  <si>
    <t>Def Inc Tax Expense</t>
  </si>
  <si>
    <t>ADIT Balance</t>
  </si>
  <si>
    <t>Description of Adjustment:</t>
  </si>
  <si>
    <t xml:space="preserve"> </t>
  </si>
  <si>
    <t>Detail of Adjustment to Amortization Expense:</t>
  </si>
  <si>
    <t>Remove All Booked Environmental Amortization - GL 566700 &amp; 566710</t>
  </si>
  <si>
    <t>Add Third West Amortization</t>
  </si>
  <si>
    <t>Add back minor remediation projects from GL 566700 &amp; 566710</t>
  </si>
  <si>
    <t>Adjustment to Acct 925</t>
  </si>
  <si>
    <t>Detail of Adjustment to Rate Base:</t>
  </si>
  <si>
    <t>Remove Actual FERC Acct 1823910 - June 2012 WA AMA Balance - SO</t>
  </si>
  <si>
    <t>B16 pg. 2-3</t>
  </si>
  <si>
    <t>Remove Actual FERC Acct 1823910 - June 2012 WA AMA Balance - WA</t>
  </si>
  <si>
    <t>B16 pg. 3</t>
  </si>
  <si>
    <t>Add Third West - Average of Monthly Averages (12 Months Ended June 2012)</t>
  </si>
  <si>
    <t>Amortization 12ME June 2012</t>
  </si>
  <si>
    <t>Description</t>
  </si>
  <si>
    <t>Date</t>
  </si>
  <si>
    <t>Amortization</t>
  </si>
  <si>
    <t>Balance</t>
  </si>
  <si>
    <t>3rd West Sub. Clean-up</t>
  </si>
  <si>
    <t>Transfers</t>
  </si>
  <si>
    <t>Activity</t>
  </si>
  <si>
    <t>Check</t>
  </si>
  <si>
    <t>Amortization continued</t>
  </si>
  <si>
    <t>June 2012 AMA</t>
  </si>
  <si>
    <t>ADIT - AMA Bal</t>
  </si>
  <si>
    <t>Non-PERCO</t>
  </si>
  <si>
    <t>Total Environmental Expense</t>
  </si>
  <si>
    <t>Internal Order</t>
  </si>
  <si>
    <t>Jan-12</t>
  </si>
  <si>
    <t>Feb-12</t>
  </si>
  <si>
    <t>Mar-12</t>
  </si>
  <si>
    <t>Apr-12</t>
  </si>
  <si>
    <t>May-12</t>
  </si>
  <si>
    <t>Jun-12</t>
  </si>
  <si>
    <t>Detail By Project:</t>
  </si>
  <si>
    <t>Astoria Youngs Bay Cleanup</t>
  </si>
  <si>
    <t>Silver Bell Tailings Cost Increase</t>
  </si>
  <si>
    <t>**spill cleanup -- Pacific Power</t>
  </si>
  <si>
    <t>**spill cleanup -- Rocky Mountain</t>
  </si>
  <si>
    <t>Utah Metals East</t>
  </si>
  <si>
    <t>Bend Hydro Clean-up</t>
  </si>
  <si>
    <t>Willamette Ops Fueling Station Cleanup</t>
  </si>
  <si>
    <t>Medford Fuel Stn Cleanup - UST Removal</t>
  </si>
  <si>
    <t>Portland Harbor Clean-up</t>
  </si>
  <si>
    <t>Roseburg Fueling Station Cleanup</t>
  </si>
  <si>
    <t>DEMC Leak Investigation/Cleanup</t>
  </si>
  <si>
    <t>Fort Jones Decon</t>
  </si>
  <si>
    <t>Leaning Juniper Wind Turb Gearbox Spill</t>
  </si>
  <si>
    <t>Lincoln City Oskenholt Spill March 2012</t>
  </si>
  <si>
    <t>** These two line items include a variety of small projects that are not tracked in the Company's accounting system by project.</t>
  </si>
  <si>
    <t>Total 12 ME June 2012</t>
  </si>
  <si>
    <t>To 8.2.1</t>
  </si>
  <si>
    <t>Adjustment to Taxes Detail</t>
  </si>
  <si>
    <t>Amount</t>
  </si>
  <si>
    <t>415300</t>
  </si>
  <si>
    <t>Hazardous Waste Clean-up Costs</t>
  </si>
  <si>
    <t>415301</t>
  </si>
  <si>
    <t>DTL 415.300 Environmental Clean-up Accru</t>
  </si>
  <si>
    <t>DTL 415.301 Environmental Clean-up Accrl</t>
  </si>
  <si>
    <t>PacifiCorp</t>
  </si>
  <si>
    <t>Washington General Rate Case - June 2012</t>
  </si>
  <si>
    <t>Environmental Remediation</t>
  </si>
  <si>
    <t>Environmental Costs WA</t>
  </si>
  <si>
    <t xml:space="preserve">On April 27, 2005, the Commission granted a request by the Company for an accounting order relating to the Company's treatment of environmental remediation costs in Docket UE-031658.  The Commission authorized the company to record and defer costs prudently incurred in connection with its environmental remediation program.  Additional costs of existing projects expected to exceed $3 million system-wide and incurred from October 13, 2003, the date the petition was submitted, through fiscal year 2005 are to be deferred and amortized over a 10-year period.  These costs, subject to deferral, will only include those amounts paid to outside vendors or contractors and will not include internal employee or legal costs. Currently, only one project, the Third West Substation Cleanup, can be deferred.  This restating adjustment removes the balance and amortization from FERC accounts 182.391 and 925, except for the Third West Substation Cleanup, and then adds back the cost for small remediation projects that cannot be deferred, per the Commission's 2005 order.
</t>
  </si>
  <si>
    <t>Adjustment to Tax:</t>
  </si>
  <si>
    <t>Page 8.2</t>
  </si>
  <si>
    <t>8.2.1</t>
  </si>
  <si>
    <t>Page 8.2.1</t>
  </si>
  <si>
    <t>Ref 8.2</t>
  </si>
  <si>
    <t>Ref 8.2.1</t>
  </si>
  <si>
    <t>To. 8.2</t>
  </si>
  <si>
    <t>FERC</t>
  </si>
  <si>
    <t>SAP</t>
  </si>
  <si>
    <t>Factor</t>
  </si>
  <si>
    <t>Environmental Settlement (PERCO)</t>
  </si>
  <si>
    <t>RES</t>
  </si>
  <si>
    <t>8.2.5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</si>
</sst>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_(* #,##0_);_(* \(#,##0\);_(* &quot;-&quot;??_);_(@_)"/>
    <numFmt numFmtId="166" formatCode="0.0000%"/>
    <numFmt numFmtId="167" formatCode="[$-409]mmm\-yy;@"/>
    <numFmt numFmtId="168" formatCode="_-* #,##0\ &quot;F&quot;_-;\-* #,##0\ &quot;F&quot;_-;_-* &quot;-&quot;\ &quot;F&quot;_-;_-@_-"/>
    <numFmt numFmtId="169" formatCode="mmmm\ d\,\ yyyy"/>
    <numFmt numFmtId="170" formatCode="#,##0.000;[Red]\-#,##0.000"/>
    <numFmt numFmtId="171" formatCode="#,##0.0000"/>
    <numFmt numFmtId="172" formatCode="General_)"/>
  </numFmts>
  <fonts count="33">
    <font>
      <sz val="10"/>
      <name val="Arial"/>
      <family val="2"/>
    </font>
    <font>
      <sz val="10"/>
      <name val="Arial"/>
      <family val="2"/>
    </font>
    <font>
      <b/>
      <sz val="10"/>
      <name val="Arial"/>
      <family val="2"/>
    </font>
    <font>
      <sz val="10"/>
      <color indexed="9"/>
      <name val="Arial"/>
      <family val="2"/>
    </font>
    <font>
      <u/>
      <sz val="10"/>
      <name val="Arial"/>
      <family val="2"/>
    </font>
    <font>
      <sz val="10"/>
      <color rgb="FFFF0000"/>
      <name val="Arial"/>
      <family val="2"/>
    </font>
    <font>
      <sz val="12"/>
      <name val="Times New Roman"/>
      <family val="1"/>
    </font>
    <font>
      <b/>
      <sz val="8"/>
      <name val="Arial"/>
      <family val="2"/>
    </font>
    <font>
      <sz val="10"/>
      <color indexed="12"/>
      <name val="Arial"/>
      <family val="2"/>
    </font>
    <font>
      <b/>
      <sz val="8"/>
      <color rgb="FF0000CC"/>
      <name val="Arial"/>
      <family val="2"/>
    </font>
    <font>
      <sz val="10"/>
      <color rgb="FF0070C0"/>
      <name val="Arial"/>
      <family val="2"/>
    </font>
    <font>
      <sz val="10"/>
      <name val="Courier"/>
      <family val="3"/>
    </font>
    <font>
      <sz val="10"/>
      <color indexed="8"/>
      <name val="Helv"/>
    </font>
    <font>
      <sz val="10"/>
      <name val="Helv"/>
    </font>
    <font>
      <sz val="10"/>
      <color indexed="24"/>
      <name val="Courier New"/>
      <family val="3"/>
    </font>
    <font>
      <sz val="7"/>
      <name val="Arial"/>
      <family val="2"/>
    </font>
    <font>
      <sz val="8"/>
      <name val="Arial"/>
      <family val="2"/>
    </font>
    <font>
      <b/>
      <sz val="16"/>
      <name val="Times New Roman"/>
      <family val="1"/>
    </font>
    <font>
      <b/>
      <sz val="12"/>
      <name val="Arial"/>
      <family val="2"/>
    </font>
    <font>
      <sz val="11"/>
      <color indexed="8"/>
      <name val="TimesNewRomanPS"/>
    </font>
    <font>
      <sz val="11"/>
      <color theme="1"/>
      <name val="Calibri"/>
      <family val="2"/>
      <scheme val="minor"/>
    </font>
    <font>
      <sz val="10"/>
      <color indexed="11"/>
      <name val="Geneva"/>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sz val="12"/>
      <name val="Arial MT"/>
    </font>
    <font>
      <sz val="10"/>
      <name val="LinePrinter"/>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s>
  <borders count="3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double">
        <color indexed="8"/>
      </bottom>
      <diagonal/>
    </border>
    <border>
      <left/>
      <right/>
      <top/>
      <bottom style="thin">
        <color indexed="8"/>
      </bottom>
      <diagonal/>
    </border>
    <border>
      <left/>
      <right/>
      <top style="thin">
        <color indexed="64"/>
      </top>
      <bottom/>
      <diagonal/>
    </border>
  </borders>
  <cellStyleXfs count="16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43" fontId="1" fillId="0" borderId="0" applyFont="0" applyFill="0" applyBorder="0" applyAlignment="0" applyProtection="0"/>
    <xf numFmtId="0" fontId="1" fillId="0" borderId="0"/>
    <xf numFmtId="41" fontId="1" fillId="0" borderId="0" applyFont="0" applyFill="0" applyBorder="0" applyAlignment="0" applyProtection="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1" fillId="0" borderId="0" applyFill="0" applyBorder="0" applyAlignment="0" applyProtection="0"/>
    <xf numFmtId="0" fontId="13" fillId="0" borderId="0"/>
    <xf numFmtId="0" fontId="13" fillId="0" borderId="0"/>
    <xf numFmtId="3" fontId="14" fillId="0" borderId="0" applyFont="0" applyFill="0" applyBorder="0" applyAlignment="0" applyProtection="0"/>
    <xf numFmtId="0" fontId="13" fillId="0" borderId="0"/>
    <xf numFmtId="44" fontId="1" fillId="0" borderId="0" applyFont="0" applyFill="0" applyBorder="0" applyAlignment="0" applyProtection="0"/>
    <xf numFmtId="5" fontId="13" fillId="0" borderId="0"/>
    <xf numFmtId="5" fontId="1" fillId="0" borderId="0" applyFill="0" applyBorder="0" applyAlignment="0" applyProtection="0"/>
    <xf numFmtId="169" fontId="1" fillId="0" borderId="0" applyFill="0" applyBorder="0" applyAlignment="0" applyProtection="0"/>
    <xf numFmtId="0" fontId="13" fillId="0" borderId="0"/>
    <xf numFmtId="0" fontId="14" fillId="0" borderId="0" applyFont="0" applyFill="0" applyBorder="0" applyAlignment="0" applyProtection="0"/>
    <xf numFmtId="2" fontId="1" fillId="0" borderId="0" applyFill="0" applyBorder="0" applyAlignment="0" applyProtection="0"/>
    <xf numFmtId="0" fontId="15" fillId="0" borderId="0" applyFont="0" applyFill="0" applyBorder="0" applyAlignment="0" applyProtection="0">
      <alignment horizontal="left"/>
    </xf>
    <xf numFmtId="38" fontId="16" fillId="2" borderId="0" applyNumberFormat="0" applyBorder="0" applyAlignment="0" applyProtection="0"/>
    <xf numFmtId="38" fontId="16" fillId="2" borderId="0" applyNumberFormat="0" applyBorder="0" applyAlignment="0" applyProtection="0"/>
    <xf numFmtId="0" fontId="17" fillId="0" borderId="0"/>
    <xf numFmtId="0" fontId="18" fillId="0" borderId="24" applyNumberFormat="0" applyAlignment="0" applyProtection="0">
      <alignment horizontal="left" vertical="center"/>
    </xf>
    <xf numFmtId="0" fontId="18" fillId="0" borderId="16">
      <alignment horizontal="left" vertical="center"/>
    </xf>
    <xf numFmtId="0" fontId="18" fillId="0" borderId="0" applyNumberFormat="0" applyFill="0" applyBorder="0" applyAlignment="0" applyProtection="0"/>
    <xf numFmtId="10" fontId="16" fillId="3" borderId="25" applyNumberFormat="0" applyBorder="0" applyAlignment="0" applyProtection="0"/>
    <xf numFmtId="10" fontId="16" fillId="3" borderId="25" applyNumberFormat="0" applyBorder="0" applyAlignment="0" applyProtection="0"/>
    <xf numFmtId="37" fontId="19" fillId="0" borderId="0" applyNumberFormat="0" applyFill="0" applyBorder="0"/>
    <xf numFmtId="17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37" fontId="13" fillId="0" borderId="0"/>
    <xf numFmtId="0" fontId="13" fillId="0" borderId="0"/>
    <xf numFmtId="0" fontId="13" fillId="0" borderId="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xf numFmtId="4" fontId="22" fillId="4" borderId="26" applyNumberFormat="0" applyProtection="0">
      <alignment vertical="center"/>
    </xf>
    <xf numFmtId="4" fontId="23" fillId="5" borderId="26" applyNumberFormat="0" applyProtection="0">
      <alignment vertical="center"/>
    </xf>
    <xf numFmtId="4" fontId="22" fillId="5" borderId="26" applyNumberFormat="0" applyProtection="0">
      <alignment horizontal="left" vertical="center" indent="1"/>
    </xf>
    <xf numFmtId="0" fontId="22" fillId="5" borderId="26" applyNumberFormat="0" applyProtection="0">
      <alignment horizontal="left" vertical="top" indent="1"/>
    </xf>
    <xf numFmtId="4" fontId="22" fillId="6" borderId="26" applyNumberFormat="0" applyProtection="0"/>
    <xf numFmtId="4" fontId="24" fillId="7" borderId="26" applyNumberFormat="0" applyProtection="0">
      <alignment horizontal="right" vertical="center"/>
    </xf>
    <xf numFmtId="4" fontId="24" fillId="8" borderId="26" applyNumberFormat="0" applyProtection="0">
      <alignment horizontal="right" vertical="center"/>
    </xf>
    <xf numFmtId="4" fontId="24" fillId="9" borderId="26" applyNumberFormat="0" applyProtection="0">
      <alignment horizontal="right" vertical="center"/>
    </xf>
    <xf numFmtId="4" fontId="24" fillId="10" borderId="26" applyNumberFormat="0" applyProtection="0">
      <alignment horizontal="right" vertical="center"/>
    </xf>
    <xf numFmtId="4" fontId="24" fillId="11" borderId="26" applyNumberFormat="0" applyProtection="0">
      <alignment horizontal="right" vertical="center"/>
    </xf>
    <xf numFmtId="4" fontId="24" fillId="12" borderId="26" applyNumberFormat="0" applyProtection="0">
      <alignment horizontal="right" vertical="center"/>
    </xf>
    <xf numFmtId="4" fontId="24" fillId="13" borderId="26" applyNumberFormat="0" applyProtection="0">
      <alignment horizontal="right" vertical="center"/>
    </xf>
    <xf numFmtId="4" fontId="24" fillId="14" borderId="26" applyNumberFormat="0" applyProtection="0">
      <alignment horizontal="right" vertical="center"/>
    </xf>
    <xf numFmtId="4" fontId="24" fillId="15" borderId="26" applyNumberFormat="0" applyProtection="0">
      <alignment horizontal="right" vertical="center"/>
    </xf>
    <xf numFmtId="4" fontId="22" fillId="16" borderId="27" applyNumberFormat="0" applyProtection="0">
      <alignment horizontal="left" vertical="center" indent="1"/>
    </xf>
    <xf numFmtId="4" fontId="24" fillId="17" borderId="0" applyNumberFormat="0" applyProtection="0">
      <alignment horizontal="left" indent="1"/>
    </xf>
    <xf numFmtId="4" fontId="25" fillId="18" borderId="0" applyNumberFormat="0" applyProtection="0">
      <alignment horizontal="left" vertical="center" indent="1"/>
    </xf>
    <xf numFmtId="4" fontId="25" fillId="18" borderId="0" applyNumberFormat="0" applyProtection="0">
      <alignment horizontal="left" vertical="center" indent="1"/>
    </xf>
    <xf numFmtId="4" fontId="25" fillId="18" borderId="0" applyNumberFormat="0" applyProtection="0">
      <alignment horizontal="left" vertical="center" indent="1"/>
    </xf>
    <xf numFmtId="4" fontId="25" fillId="18" borderId="0" applyNumberFormat="0" applyProtection="0">
      <alignment horizontal="left" vertical="center" indent="1"/>
    </xf>
    <xf numFmtId="4" fontId="25" fillId="18" borderId="0" applyNumberFormat="0" applyProtection="0">
      <alignment horizontal="left" vertical="center" indent="1"/>
    </xf>
    <xf numFmtId="4" fontId="24" fillId="19" borderId="26" applyNumberFormat="0" applyProtection="0">
      <alignment horizontal="right" vertical="center"/>
    </xf>
    <xf numFmtId="4" fontId="26" fillId="20" borderId="0" applyNumberFormat="0" applyProtection="0">
      <alignment horizontal="left" indent="1"/>
    </xf>
    <xf numFmtId="4" fontId="26" fillId="20" borderId="0" applyNumberFormat="0" applyProtection="0">
      <alignment horizontal="left" indent="1"/>
    </xf>
    <xf numFmtId="4" fontId="26" fillId="20" borderId="0" applyNumberFormat="0" applyProtection="0">
      <alignment horizontal="left" indent="1"/>
    </xf>
    <xf numFmtId="4" fontId="26" fillId="20" borderId="0" applyNumberFormat="0" applyProtection="0">
      <alignment horizontal="left" indent="1"/>
    </xf>
    <xf numFmtId="4" fontId="26" fillId="20" borderId="0" applyNumberFormat="0" applyProtection="0">
      <alignment horizontal="left" indent="1"/>
    </xf>
    <xf numFmtId="4" fontId="26" fillId="20" borderId="0" applyNumberFormat="0" applyProtection="0">
      <alignment horizontal="left" indent="1"/>
    </xf>
    <xf numFmtId="4" fontId="26" fillId="20" borderId="0" applyNumberFormat="0" applyProtection="0">
      <alignment horizontal="left" indent="1"/>
    </xf>
    <xf numFmtId="4" fontId="26" fillId="20" borderId="0" applyNumberFormat="0" applyProtection="0">
      <alignment horizontal="left" indent="1"/>
    </xf>
    <xf numFmtId="4" fontId="26" fillId="20" borderId="0" applyNumberFormat="0" applyProtection="0">
      <alignment horizontal="left" indent="1"/>
    </xf>
    <xf numFmtId="4" fontId="27" fillId="21" borderId="0" applyNumberFormat="0" applyProtection="0"/>
    <xf numFmtId="4" fontId="27" fillId="21" borderId="0" applyNumberFormat="0" applyProtection="0"/>
    <xf numFmtId="4" fontId="27" fillId="21" borderId="0" applyNumberFormat="0" applyProtection="0"/>
    <xf numFmtId="4" fontId="27" fillId="21" borderId="0" applyNumberFormat="0" applyProtection="0"/>
    <xf numFmtId="4" fontId="27" fillId="21" borderId="0" applyNumberFormat="0" applyProtection="0"/>
    <xf numFmtId="4" fontId="27" fillId="21" borderId="0" applyNumberFormat="0" applyProtection="0"/>
    <xf numFmtId="4" fontId="27" fillId="21" borderId="0" applyNumberFormat="0" applyProtection="0"/>
    <xf numFmtId="4" fontId="27" fillId="21" borderId="0" applyNumberFormat="0" applyProtection="0"/>
    <xf numFmtId="4" fontId="27" fillId="21" borderId="0" applyNumberFormat="0" applyProtection="0"/>
    <xf numFmtId="0" fontId="1" fillId="18" borderId="26" applyNumberFormat="0" applyProtection="0">
      <alignment horizontal="left" vertical="center" indent="1"/>
    </xf>
    <xf numFmtId="0" fontId="1" fillId="18" borderId="26" applyNumberFormat="0" applyProtection="0">
      <alignment horizontal="left" vertical="center" indent="1"/>
    </xf>
    <xf numFmtId="0" fontId="1" fillId="18" borderId="26" applyNumberFormat="0" applyProtection="0">
      <alignment horizontal="left" vertical="center" indent="1"/>
    </xf>
    <xf numFmtId="0" fontId="1" fillId="18" borderId="26" applyNumberFormat="0" applyProtection="0">
      <alignment horizontal="left" vertical="center" indent="1"/>
    </xf>
    <xf numFmtId="0" fontId="1" fillId="18" borderId="26" applyNumberFormat="0" applyProtection="0">
      <alignment horizontal="left" vertical="center" indent="1"/>
    </xf>
    <xf numFmtId="0" fontId="1" fillId="18" borderId="26" applyNumberFormat="0" applyProtection="0">
      <alignment horizontal="left" vertical="top" indent="1"/>
    </xf>
    <xf numFmtId="0" fontId="1" fillId="18" borderId="26" applyNumberFormat="0" applyProtection="0">
      <alignment horizontal="left" vertical="top" indent="1"/>
    </xf>
    <xf numFmtId="0" fontId="1" fillId="18" borderId="26" applyNumberFormat="0" applyProtection="0">
      <alignment horizontal="left" vertical="top" indent="1"/>
    </xf>
    <xf numFmtId="0" fontId="1" fillId="18" borderId="26" applyNumberFormat="0" applyProtection="0">
      <alignment horizontal="left" vertical="top" indent="1"/>
    </xf>
    <xf numFmtId="0" fontId="1" fillId="18" borderId="26" applyNumberFormat="0" applyProtection="0">
      <alignment horizontal="left" vertical="top" indent="1"/>
    </xf>
    <xf numFmtId="0" fontId="1" fillId="6" borderId="26" applyNumberFormat="0" applyProtection="0">
      <alignment horizontal="left" vertical="center" indent="1"/>
    </xf>
    <xf numFmtId="0" fontId="1" fillId="6" borderId="26" applyNumberFormat="0" applyProtection="0">
      <alignment horizontal="left" vertical="center" indent="1"/>
    </xf>
    <xf numFmtId="0" fontId="1" fillId="6" borderId="26" applyNumberFormat="0" applyProtection="0">
      <alignment horizontal="left" vertical="center" indent="1"/>
    </xf>
    <xf numFmtId="0" fontId="1" fillId="6" borderId="26" applyNumberFormat="0" applyProtection="0">
      <alignment horizontal="left" vertical="center" indent="1"/>
    </xf>
    <xf numFmtId="0" fontId="1" fillId="6" borderId="26" applyNumberFormat="0" applyProtection="0">
      <alignment horizontal="left" vertical="center" indent="1"/>
    </xf>
    <xf numFmtId="0" fontId="1" fillId="6" borderId="26" applyNumberFormat="0" applyProtection="0">
      <alignment horizontal="left" vertical="top" indent="1"/>
    </xf>
    <xf numFmtId="0" fontId="1" fillId="6" borderId="26" applyNumberFormat="0" applyProtection="0">
      <alignment horizontal="left" vertical="top" indent="1"/>
    </xf>
    <xf numFmtId="0" fontId="1" fillId="6" borderId="26" applyNumberFormat="0" applyProtection="0">
      <alignment horizontal="left" vertical="top" indent="1"/>
    </xf>
    <xf numFmtId="0" fontId="1" fillId="6" borderId="26" applyNumberFormat="0" applyProtection="0">
      <alignment horizontal="left" vertical="top" indent="1"/>
    </xf>
    <xf numFmtId="0" fontId="1" fillId="6" borderId="26" applyNumberFormat="0" applyProtection="0">
      <alignment horizontal="left" vertical="top" indent="1"/>
    </xf>
    <xf numFmtId="0" fontId="1" fillId="22" borderId="26" applyNumberFormat="0" applyProtection="0">
      <alignment horizontal="left" vertical="center" indent="1"/>
    </xf>
    <xf numFmtId="0" fontId="1" fillId="22" borderId="26" applyNumberFormat="0" applyProtection="0">
      <alignment horizontal="left" vertical="center" indent="1"/>
    </xf>
    <xf numFmtId="0" fontId="1" fillId="22" borderId="26" applyNumberFormat="0" applyProtection="0">
      <alignment horizontal="left" vertical="center" indent="1"/>
    </xf>
    <xf numFmtId="0" fontId="1" fillId="22" borderId="26" applyNumberFormat="0" applyProtection="0">
      <alignment horizontal="left" vertical="center" indent="1"/>
    </xf>
    <xf numFmtId="0" fontId="1" fillId="22" borderId="26" applyNumberFormat="0" applyProtection="0">
      <alignment horizontal="left" vertical="center" indent="1"/>
    </xf>
    <xf numFmtId="0" fontId="1" fillId="22" borderId="26" applyNumberFormat="0" applyProtection="0">
      <alignment horizontal="left" vertical="top" indent="1"/>
    </xf>
    <xf numFmtId="0" fontId="1" fillId="22" borderId="26" applyNumberFormat="0" applyProtection="0">
      <alignment horizontal="left" vertical="top" indent="1"/>
    </xf>
    <xf numFmtId="0" fontId="1" fillId="22" borderId="26" applyNumberFormat="0" applyProtection="0">
      <alignment horizontal="left" vertical="top" indent="1"/>
    </xf>
    <xf numFmtId="0" fontId="1" fillId="22" borderId="26" applyNumberFormat="0" applyProtection="0">
      <alignment horizontal="left" vertical="top" indent="1"/>
    </xf>
    <xf numFmtId="0" fontId="1" fillId="22" borderId="26" applyNumberFormat="0" applyProtection="0">
      <alignment horizontal="left" vertical="top" indent="1"/>
    </xf>
    <xf numFmtId="0" fontId="1" fillId="23" borderId="26" applyNumberFormat="0" applyProtection="0">
      <alignment horizontal="left" vertical="center" indent="1"/>
    </xf>
    <xf numFmtId="0" fontId="1" fillId="23" borderId="26" applyNumberFormat="0" applyProtection="0">
      <alignment horizontal="left" vertical="center" indent="1"/>
    </xf>
    <xf numFmtId="0" fontId="1" fillId="23" borderId="26" applyNumberFormat="0" applyProtection="0">
      <alignment horizontal="left" vertical="center" indent="1"/>
    </xf>
    <xf numFmtId="0" fontId="1" fillId="23" borderId="26" applyNumberFormat="0" applyProtection="0">
      <alignment horizontal="left" vertical="center" indent="1"/>
    </xf>
    <xf numFmtId="0" fontId="1" fillId="23" borderId="26" applyNumberFormat="0" applyProtection="0">
      <alignment horizontal="left" vertical="center" indent="1"/>
    </xf>
    <xf numFmtId="0" fontId="1" fillId="23" borderId="26" applyNumberFormat="0" applyProtection="0">
      <alignment horizontal="left" vertical="top" indent="1"/>
    </xf>
    <xf numFmtId="0" fontId="1" fillId="23" borderId="26" applyNumberFormat="0" applyProtection="0">
      <alignment horizontal="left" vertical="top" indent="1"/>
    </xf>
    <xf numFmtId="0" fontId="1" fillId="23" borderId="26" applyNumberFormat="0" applyProtection="0">
      <alignment horizontal="left" vertical="top" indent="1"/>
    </xf>
    <xf numFmtId="0" fontId="1" fillId="23" borderId="26" applyNumberFormat="0" applyProtection="0">
      <alignment horizontal="left" vertical="top" indent="1"/>
    </xf>
    <xf numFmtId="0" fontId="1" fillId="23" borderId="26" applyNumberFormat="0" applyProtection="0">
      <alignment horizontal="left" vertical="top" indent="1"/>
    </xf>
    <xf numFmtId="4" fontId="24" fillId="3" borderId="26" applyNumberFormat="0" applyProtection="0">
      <alignment vertical="center"/>
    </xf>
    <xf numFmtId="4" fontId="28" fillId="3" borderId="26" applyNumberFormat="0" applyProtection="0">
      <alignment vertical="center"/>
    </xf>
    <xf numFmtId="4" fontId="24" fillId="3" borderId="26" applyNumberFormat="0" applyProtection="0">
      <alignment horizontal="left" vertical="center" indent="1"/>
    </xf>
    <xf numFmtId="0" fontId="24" fillId="3" borderId="26" applyNumberFormat="0" applyProtection="0">
      <alignment horizontal="left" vertical="top" indent="1"/>
    </xf>
    <xf numFmtId="4" fontId="24" fillId="0" borderId="26" applyNumberFormat="0" applyProtection="0">
      <alignment horizontal="right" vertical="center"/>
    </xf>
    <xf numFmtId="4" fontId="28" fillId="17" borderId="26" applyNumberFormat="0" applyProtection="0">
      <alignment horizontal="right" vertical="center"/>
    </xf>
    <xf numFmtId="4" fontId="24" fillId="0" borderId="26" applyNumberFormat="0" applyProtection="0">
      <alignment horizontal="left" vertical="center" indent="1"/>
    </xf>
    <xf numFmtId="0" fontId="24" fillId="6" borderId="26" applyNumberFormat="0" applyProtection="0">
      <alignment horizontal="left" vertical="top"/>
    </xf>
    <xf numFmtId="4" fontId="29" fillId="24" borderId="0" applyNumberFormat="0" applyProtection="0">
      <alignment horizontal="left"/>
    </xf>
    <xf numFmtId="4" fontId="29" fillId="24" borderId="0" applyNumberFormat="0" applyProtection="0">
      <alignment horizontal="left"/>
    </xf>
    <xf numFmtId="4" fontId="29" fillId="24" borderId="0" applyNumberFormat="0" applyProtection="0">
      <alignment horizontal="left"/>
    </xf>
    <xf numFmtId="4" fontId="29" fillId="24" borderId="0" applyNumberFormat="0" applyProtection="0">
      <alignment horizontal="left"/>
    </xf>
    <xf numFmtId="4" fontId="29" fillId="24" borderId="0" applyNumberFormat="0" applyProtection="0">
      <alignment horizontal="left"/>
    </xf>
    <xf numFmtId="4" fontId="29" fillId="24" borderId="0" applyNumberFormat="0" applyProtection="0">
      <alignment horizontal="left"/>
    </xf>
    <xf numFmtId="4" fontId="29" fillId="24" borderId="0" applyNumberFormat="0" applyProtection="0">
      <alignment horizontal="left"/>
    </xf>
    <xf numFmtId="4" fontId="29" fillId="24" borderId="0" applyNumberFormat="0" applyProtection="0">
      <alignment horizontal="left"/>
    </xf>
    <xf numFmtId="4" fontId="29" fillId="24" borderId="0" applyNumberFormat="0" applyProtection="0">
      <alignment horizontal="left"/>
    </xf>
    <xf numFmtId="4" fontId="30" fillId="17" borderId="26" applyNumberFormat="0" applyProtection="0">
      <alignment horizontal="right" vertical="center"/>
    </xf>
    <xf numFmtId="37" fontId="31" fillId="25" borderId="0" applyNumberFormat="0" applyFont="0" applyBorder="0" applyAlignment="0" applyProtection="0"/>
    <xf numFmtId="171" fontId="1" fillId="0" borderId="15">
      <alignment horizontal="justify" vertical="top" wrapText="1"/>
    </xf>
    <xf numFmtId="0" fontId="2" fillId="0" borderId="25">
      <alignment horizontal="center" vertical="center" wrapText="1"/>
    </xf>
    <xf numFmtId="0" fontId="2" fillId="0" borderId="25">
      <alignment horizontal="center" vertical="center" wrapText="1"/>
    </xf>
    <xf numFmtId="0" fontId="13" fillId="0" borderId="28"/>
    <xf numFmtId="172" fontId="32" fillId="0" borderId="0">
      <alignment horizontal="left"/>
    </xf>
    <xf numFmtId="0" fontId="13" fillId="0" borderId="29"/>
  </cellStyleXfs>
  <cellXfs count="148">
    <xf numFmtId="0" fontId="0" fillId="0" borderId="0" xfId="0"/>
    <xf numFmtId="0" fontId="2" fillId="0" borderId="0" xfId="0" quotePrefix="1" applyFont="1" applyAlignment="1">
      <alignment horizontal="left"/>
    </xf>
    <xf numFmtId="0" fontId="1" fillId="0" borderId="0" xfId="0" applyFont="1"/>
    <xf numFmtId="0" fontId="1" fillId="0" borderId="0" xfId="0" applyFont="1" applyAlignment="1">
      <alignment horizontal="center"/>
    </xf>
    <xf numFmtId="0" fontId="3" fillId="0" borderId="0" xfId="0" applyFont="1"/>
    <xf numFmtId="41" fontId="3" fillId="0" borderId="0" xfId="0" applyNumberFormat="1" applyFont="1" applyAlignment="1">
      <alignment horizontal="right"/>
    </xf>
    <xf numFmtId="0" fontId="2" fillId="0" borderId="0" xfId="0" applyFont="1" applyAlignment="1">
      <alignment horizontal="left"/>
    </xf>
    <xf numFmtId="0" fontId="1" fillId="0" borderId="0" xfId="0" applyNumberFormat="1" applyFont="1" applyAlignment="1">
      <alignment horizontal="center"/>
    </xf>
    <xf numFmtId="0" fontId="3" fillId="0" borderId="0" xfId="0" applyNumberFormat="1" applyFont="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4" fillId="0" borderId="0" xfId="0" applyNumberFormat="1" applyFont="1" applyAlignment="1">
      <alignment horizontal="center"/>
    </xf>
    <xf numFmtId="3" fontId="1" fillId="0" borderId="0" xfId="0" quotePrefix="1" applyNumberFormat="1" applyFont="1" applyBorder="1" applyAlignment="1">
      <alignment horizontal="center"/>
    </xf>
    <xf numFmtId="165" fontId="1" fillId="0" borderId="0" xfId="1" applyNumberFormat="1" applyFont="1" applyBorder="1" applyAlignment="1">
      <alignment horizontal="center"/>
    </xf>
    <xf numFmtId="0" fontId="1" fillId="0" borderId="0" xfId="0" applyFont="1" applyAlignment="1">
      <alignment horizontal="left"/>
    </xf>
    <xf numFmtId="0" fontId="1" fillId="0" borderId="0" xfId="0" applyFont="1" applyBorder="1" applyAlignment="1">
      <alignment horizontal="center"/>
    </xf>
    <xf numFmtId="41" fontId="1" fillId="0" borderId="0" xfId="0" applyNumberFormat="1" applyFont="1"/>
    <xf numFmtId="3" fontId="1" fillId="0" borderId="0" xfId="0" applyNumberFormat="1" applyFont="1" applyBorder="1" applyAlignment="1">
      <alignment horizontal="center"/>
    </xf>
    <xf numFmtId="0" fontId="1" fillId="0" borderId="0" xfId="1" applyNumberFormat="1" applyFont="1" applyFill="1" applyBorder="1" applyAlignment="1" applyProtection="1">
      <alignment horizontal="center"/>
      <protection locked="0"/>
    </xf>
    <xf numFmtId="0" fontId="1" fillId="0" borderId="0" xfId="0" applyFont="1" applyBorder="1"/>
    <xf numFmtId="165" fontId="1" fillId="0" borderId="0" xfId="0" applyNumberFormat="1" applyFont="1" applyBorder="1"/>
    <xf numFmtId="165" fontId="1" fillId="0" borderId="1" xfId="0" applyNumberFormat="1" applyFont="1" applyBorder="1"/>
    <xf numFmtId="0" fontId="2" fillId="0" borderId="0" xfId="0" applyFont="1" applyBorder="1"/>
    <xf numFmtId="41" fontId="1" fillId="0" borderId="1" xfId="0" applyNumberFormat="1" applyFont="1" applyBorder="1"/>
    <xf numFmtId="0" fontId="2" fillId="0" borderId="0" xfId="0" applyFont="1" applyFill="1" applyBorder="1" applyAlignment="1">
      <alignment horizontal="left"/>
    </xf>
    <xf numFmtId="0" fontId="1" fillId="0" borderId="0" xfId="0" applyFont="1" applyFill="1" applyBorder="1"/>
    <xf numFmtId="0" fontId="1" fillId="0" borderId="0" xfId="0" applyFont="1" applyFill="1" applyBorder="1" applyAlignment="1">
      <alignment horizontal="center"/>
    </xf>
    <xf numFmtId="0" fontId="1" fillId="0" borderId="0" xfId="0" applyFont="1" applyFill="1"/>
    <xf numFmtId="165" fontId="1" fillId="0" borderId="0" xfId="1" applyNumberFormat="1" applyFont="1" applyFill="1" applyBorder="1" applyAlignment="1">
      <alignment horizontal="center"/>
    </xf>
    <xf numFmtId="166" fontId="1" fillId="0" borderId="0" xfId="2" applyNumberFormat="1" applyFont="1" applyAlignment="1">
      <alignment horizontal="center"/>
    </xf>
    <xf numFmtId="41" fontId="1" fillId="0" borderId="0" xfId="1" applyNumberFormat="1" applyFont="1" applyAlignment="1">
      <alignment horizontal="center"/>
    </xf>
    <xf numFmtId="165" fontId="5" fillId="0" borderId="0" xfId="1" applyNumberFormat="1" applyFont="1" applyFill="1" applyBorder="1" applyAlignment="1">
      <alignment horizontal="center"/>
    </xf>
    <xf numFmtId="0" fontId="1" fillId="0" borderId="0" xfId="3" applyFont="1" applyFill="1" applyBorder="1"/>
    <xf numFmtId="0" fontId="1" fillId="0" borderId="0" xfId="0" applyFont="1" applyFill="1" applyAlignment="1">
      <alignment horizontal="center"/>
    </xf>
    <xf numFmtId="165" fontId="1" fillId="0" borderId="0" xfId="1" applyNumberFormat="1" applyFont="1" applyFill="1"/>
    <xf numFmtId="41" fontId="1" fillId="0" borderId="0" xfId="1" applyNumberFormat="1" applyFont="1" applyFill="1" applyAlignment="1">
      <alignment horizontal="center"/>
    </xf>
    <xf numFmtId="0" fontId="1" fillId="0" borderId="0" xfId="0" applyFont="1" applyBorder="1" applyAlignment="1">
      <alignment horizontal="left"/>
    </xf>
    <xf numFmtId="41" fontId="1" fillId="0" borderId="0" xfId="0" applyNumberFormat="1" applyFont="1" applyBorder="1"/>
    <xf numFmtId="0" fontId="1" fillId="0" borderId="0" xfId="0" applyNumberFormat="1" applyFont="1" applyBorder="1" applyAlignment="1">
      <alignment horizontal="center"/>
    </xf>
    <xf numFmtId="0" fontId="1" fillId="0" borderId="0" xfId="1" applyNumberFormat="1" applyFont="1" applyBorder="1" applyAlignment="1">
      <alignment horizontal="center"/>
    </xf>
    <xf numFmtId="165" fontId="1" fillId="0" borderId="0" xfId="1" applyNumberFormat="1" applyFont="1" applyBorder="1"/>
    <xf numFmtId="165" fontId="7" fillId="0" borderId="0" xfId="1" applyNumberFormat="1" applyFont="1" applyFill="1" applyBorder="1" applyAlignment="1">
      <alignment horizontal="left"/>
    </xf>
    <xf numFmtId="165" fontId="2" fillId="0" borderId="0" xfId="1" applyNumberFormat="1" applyFont="1" applyBorder="1"/>
    <xf numFmtId="41" fontId="2" fillId="0" borderId="0" xfId="0" applyNumberFormat="1" applyFont="1"/>
    <xf numFmtId="165" fontId="2" fillId="0" borderId="10" xfId="0" applyNumberFormat="1" applyFont="1" applyBorder="1"/>
    <xf numFmtId="165" fontId="1" fillId="0" borderId="0" xfId="0" applyNumberFormat="1" applyFont="1"/>
    <xf numFmtId="165" fontId="8" fillId="0" borderId="0" xfId="1" applyNumberFormat="1" applyFont="1" applyBorder="1"/>
    <xf numFmtId="164" fontId="1" fillId="0" borderId="0" xfId="2" applyNumberFormat="1" applyFont="1" applyBorder="1" applyAlignment="1">
      <alignment horizontal="center"/>
    </xf>
    <xf numFmtId="165" fontId="9" fillId="0" borderId="0" xfId="1" applyNumberFormat="1" applyFont="1" applyFill="1" applyBorder="1" applyAlignment="1">
      <alignment horizontal="left"/>
    </xf>
    <xf numFmtId="165" fontId="1" fillId="0" borderId="0" xfId="1" applyNumberFormat="1" applyFont="1" applyFill="1" applyBorder="1"/>
    <xf numFmtId="165" fontId="7" fillId="0" borderId="0" xfId="1" applyNumberFormat="1" applyFont="1" applyFill="1" applyBorder="1" applyAlignment="1">
      <alignment horizontal="center"/>
    </xf>
    <xf numFmtId="0" fontId="0" fillId="0" borderId="0" xfId="0" applyAlignment="1">
      <alignment horizontal="right"/>
    </xf>
    <xf numFmtId="0" fontId="2" fillId="0" borderId="0" xfId="0" applyFont="1"/>
    <xf numFmtId="15" fontId="2" fillId="0" borderId="0" xfId="0" quotePrefix="1" applyNumberFormat="1" applyFont="1"/>
    <xf numFmtId="15" fontId="2" fillId="0" borderId="0" xfId="0" applyNumberFormat="1" applyFont="1"/>
    <xf numFmtId="165" fontId="2" fillId="0" borderId="0" xfId="0" applyNumberFormat="1" applyFont="1"/>
    <xf numFmtId="0" fontId="7" fillId="0" borderId="0" xfId="0" applyFont="1"/>
    <xf numFmtId="0" fontId="2" fillId="0" borderId="1" xfId="0" applyFont="1" applyBorder="1"/>
    <xf numFmtId="0" fontId="2" fillId="0" borderId="1" xfId="0" applyFont="1" applyBorder="1" applyAlignment="1">
      <alignment horizontal="center"/>
    </xf>
    <xf numFmtId="17" fontId="0" fillId="0" borderId="0" xfId="0" quotePrefix="1" applyNumberFormat="1"/>
    <xf numFmtId="165" fontId="0" fillId="0" borderId="0" xfId="1" applyNumberFormat="1" applyFont="1"/>
    <xf numFmtId="165" fontId="10" fillId="0" borderId="0" xfId="1" applyNumberFormat="1" applyFont="1"/>
    <xf numFmtId="43" fontId="10" fillId="0" borderId="11" xfId="1" applyFont="1" applyBorder="1"/>
    <xf numFmtId="0" fontId="10" fillId="0" borderId="12" xfId="0" applyFont="1" applyBorder="1"/>
    <xf numFmtId="17" fontId="1" fillId="0" borderId="0" xfId="0" quotePrefix="1" applyNumberFormat="1" applyFont="1"/>
    <xf numFmtId="165" fontId="1" fillId="0" borderId="0" xfId="1" applyNumberFormat="1" applyFont="1"/>
    <xf numFmtId="165" fontId="0" fillId="0" borderId="0" xfId="1" applyNumberFormat="1" applyFont="1" applyBorder="1"/>
    <xf numFmtId="165" fontId="2" fillId="0" borderId="0" xfId="1" applyNumberFormat="1" applyFont="1" applyAlignment="1">
      <alignment horizontal="center"/>
    </xf>
    <xf numFmtId="0" fontId="7" fillId="0" borderId="0" xfId="0" applyFont="1" applyAlignment="1">
      <alignment horizontal="center"/>
    </xf>
    <xf numFmtId="0" fontId="4" fillId="0" borderId="0" xfId="0" applyFont="1" applyBorder="1" applyAlignment="1">
      <alignment horizontal="center"/>
    </xf>
    <xf numFmtId="0" fontId="0" fillId="0" borderId="0" xfId="0" applyBorder="1" applyAlignment="1">
      <alignment horizontal="center"/>
    </xf>
    <xf numFmtId="165" fontId="0" fillId="0" borderId="1" xfId="1" applyNumberFormat="1" applyFont="1" applyBorder="1"/>
    <xf numFmtId="165" fontId="2" fillId="0" borderId="0" xfId="1" applyNumberFormat="1" applyFont="1" applyBorder="1" applyAlignment="1">
      <alignment horizontal="center"/>
    </xf>
    <xf numFmtId="165" fontId="0" fillId="0" borderId="13" xfId="1" applyNumberFormat="1" applyFont="1" applyBorder="1"/>
    <xf numFmtId="0" fontId="7" fillId="0" borderId="0" xfId="0" applyFont="1" applyBorder="1" applyAlignment="1">
      <alignment horizontal="center"/>
    </xf>
    <xf numFmtId="0" fontId="0" fillId="0" borderId="0" xfId="0" applyBorder="1"/>
    <xf numFmtId="165" fontId="0" fillId="0" borderId="14" xfId="1" applyNumberFormat="1" applyFont="1" applyBorder="1"/>
    <xf numFmtId="0" fontId="0" fillId="0" borderId="1" xfId="0" applyBorder="1" applyAlignment="1">
      <alignment horizontal="center"/>
    </xf>
    <xf numFmtId="165" fontId="0" fillId="0" borderId="15" xfId="1" applyNumberFormat="1" applyFont="1" applyBorder="1"/>
    <xf numFmtId="43" fontId="0" fillId="0" borderId="0" xfId="1" applyFont="1"/>
    <xf numFmtId="44" fontId="0" fillId="0" borderId="0" xfId="0" applyNumberFormat="1"/>
    <xf numFmtId="0" fontId="2" fillId="0" borderId="0" xfId="0" applyFont="1" applyFill="1"/>
    <xf numFmtId="0" fontId="1" fillId="0" borderId="1" xfId="0" applyFont="1" applyBorder="1"/>
    <xf numFmtId="0" fontId="2" fillId="0" borderId="11" xfId="4" applyFont="1" applyFill="1" applyBorder="1" applyAlignment="1">
      <alignment horizontal="left" wrapText="1"/>
    </xf>
    <xf numFmtId="0" fontId="1" fillId="0" borderId="16" xfId="0" applyFont="1" applyFill="1" applyBorder="1" applyAlignment="1">
      <alignment horizontal="center" wrapText="1"/>
    </xf>
    <xf numFmtId="167" fontId="1" fillId="0" borderId="16" xfId="0" applyNumberFormat="1" applyFont="1" applyBorder="1" applyAlignment="1">
      <alignment horizontal="center" wrapText="1"/>
    </xf>
    <xf numFmtId="167" fontId="1" fillId="0" borderId="12" xfId="0" applyNumberFormat="1" applyFont="1" applyBorder="1" applyAlignment="1">
      <alignment horizontal="center" wrapText="1"/>
    </xf>
    <xf numFmtId="0" fontId="1" fillId="0" borderId="0" xfId="0" applyFont="1" applyAlignment="1">
      <alignment horizontal="center" wrapText="1"/>
    </xf>
    <xf numFmtId="165" fontId="1" fillId="0" borderId="17" xfId="1" applyNumberFormat="1" applyFont="1" applyBorder="1" applyAlignment="1">
      <alignment horizontal="left" wrapText="1"/>
    </xf>
    <xf numFmtId="165" fontId="2" fillId="0" borderId="0" xfId="1" applyNumberFormat="1" applyFont="1" applyBorder="1" applyAlignment="1">
      <alignment horizontal="center" wrapText="1"/>
    </xf>
    <xf numFmtId="165" fontId="1" fillId="0" borderId="18" xfId="1" applyNumberFormat="1" applyFont="1" applyBorder="1"/>
    <xf numFmtId="40" fontId="1" fillId="0" borderId="19" xfId="0" applyNumberFormat="1" applyFont="1" applyBorder="1" applyAlignment="1">
      <alignment horizontal="left" wrapText="1"/>
    </xf>
    <xf numFmtId="40" fontId="1" fillId="0" borderId="0" xfId="0" applyNumberFormat="1" applyFont="1" applyBorder="1" applyAlignment="1">
      <alignment horizontal="center" wrapText="1"/>
    </xf>
    <xf numFmtId="40" fontId="1" fillId="0" borderId="0" xfId="0" applyNumberFormat="1" applyFont="1" applyBorder="1"/>
    <xf numFmtId="40" fontId="1" fillId="0" borderId="18" xfId="0" applyNumberFormat="1" applyFont="1" applyBorder="1"/>
    <xf numFmtId="40" fontId="1" fillId="0" borderId="0" xfId="0" applyNumberFormat="1" applyFont="1"/>
    <xf numFmtId="40" fontId="2" fillId="0" borderId="19" xfId="0" applyNumberFormat="1" applyFont="1" applyBorder="1" applyAlignment="1">
      <alignment horizontal="left" wrapText="1"/>
    </xf>
    <xf numFmtId="0" fontId="1" fillId="0" borderId="19" xfId="0" applyFont="1" applyFill="1" applyBorder="1"/>
    <xf numFmtId="37" fontId="1" fillId="0" borderId="0" xfId="0" applyNumberFormat="1" applyFont="1" applyBorder="1"/>
    <xf numFmtId="43" fontId="1" fillId="0" borderId="0" xfId="1" applyFont="1" applyBorder="1"/>
    <xf numFmtId="40" fontId="1" fillId="0" borderId="0" xfId="1" applyNumberFormat="1" applyFont="1" applyFill="1" applyBorder="1"/>
    <xf numFmtId="40" fontId="1" fillId="0" borderId="18" xfId="1" applyNumberFormat="1" applyFont="1" applyFill="1" applyBorder="1"/>
    <xf numFmtId="38" fontId="1" fillId="0" borderId="0" xfId="1" applyNumberFormat="1" applyFont="1" applyFill="1" applyBorder="1"/>
    <xf numFmtId="38" fontId="1" fillId="0" borderId="18" xfId="1" applyNumberFormat="1" applyFont="1" applyFill="1" applyBorder="1"/>
    <xf numFmtId="0" fontId="1" fillId="0" borderId="20" xfId="0" applyFont="1" applyFill="1" applyBorder="1"/>
    <xf numFmtId="17" fontId="1" fillId="0" borderId="21" xfId="0" applyNumberFormat="1" applyFont="1" applyBorder="1"/>
    <xf numFmtId="17" fontId="2" fillId="0" borderId="22" xfId="0" applyNumberFormat="1" applyFont="1" applyBorder="1" applyAlignment="1">
      <alignment horizontal="center"/>
    </xf>
    <xf numFmtId="165" fontId="2" fillId="0" borderId="22" xfId="1" applyNumberFormat="1" applyFont="1" applyFill="1" applyBorder="1"/>
    <xf numFmtId="165" fontId="2" fillId="0" borderId="23" xfId="1" applyNumberFormat="1" applyFont="1" applyFill="1" applyBorder="1"/>
    <xf numFmtId="17" fontId="1" fillId="0" borderId="0" xfId="0" applyNumberFormat="1" applyFont="1"/>
    <xf numFmtId="17" fontId="1" fillId="0" borderId="0" xfId="0" applyNumberFormat="1" applyFont="1" applyAlignment="1">
      <alignment horizontal="center"/>
    </xf>
    <xf numFmtId="17" fontId="1" fillId="0" borderId="0" xfId="4" applyNumberFormat="1" applyFont="1" applyFill="1"/>
    <xf numFmtId="0" fontId="2" fillId="0" borderId="0" xfId="4" applyFont="1" applyAlignment="1">
      <alignment horizontal="right"/>
    </xf>
    <xf numFmtId="165" fontId="2" fillId="0" borderId="0" xfId="1" applyNumberFormat="1" applyFont="1" applyFill="1"/>
    <xf numFmtId="17" fontId="2" fillId="0" borderId="0" xfId="0" applyNumberFormat="1" applyFont="1"/>
    <xf numFmtId="165" fontId="1" fillId="0" borderId="0" xfId="5" applyNumberFormat="1" applyFont="1"/>
    <xf numFmtId="165" fontId="1" fillId="0" borderId="0" xfId="5" applyNumberFormat="1" applyFont="1" applyAlignment="1">
      <alignment horizontal="center"/>
    </xf>
    <xf numFmtId="0" fontId="2" fillId="0" borderId="0" xfId="6" applyFont="1"/>
    <xf numFmtId="0" fontId="1" fillId="0" borderId="0" xfId="6"/>
    <xf numFmtId="0" fontId="2" fillId="0" borderId="0" xfId="6" applyFont="1" applyAlignment="1">
      <alignment horizontal="center"/>
    </xf>
    <xf numFmtId="0" fontId="1" fillId="0" borderId="0" xfId="6" applyAlignment="1">
      <alignment horizontal="center"/>
    </xf>
    <xf numFmtId="0" fontId="0" fillId="0" borderId="0" xfId="0" applyFont="1" applyAlignment="1">
      <alignment horizontal="right"/>
    </xf>
    <xf numFmtId="166" fontId="3" fillId="0" borderId="0" xfId="2" applyNumberFormat="1" applyFont="1"/>
    <xf numFmtId="166" fontId="1" fillId="0" borderId="0" xfId="2" applyNumberFormat="1" applyFont="1"/>
    <xf numFmtId="166" fontId="4" fillId="0" borderId="0" xfId="2" quotePrefix="1" applyNumberFormat="1" applyFont="1" applyAlignment="1">
      <alignment horizontal="center"/>
    </xf>
    <xf numFmtId="166" fontId="1" fillId="0" borderId="0" xfId="2" applyNumberFormat="1" applyFont="1" applyBorder="1"/>
    <xf numFmtId="166" fontId="1" fillId="0" borderId="0" xfId="2" applyNumberFormat="1" applyFont="1" applyBorder="1" applyAlignment="1">
      <alignment horizontal="center"/>
    </xf>
    <xf numFmtId="41" fontId="1" fillId="0" borderId="30" xfId="0" applyNumberFormat="1" applyFont="1" applyBorder="1"/>
    <xf numFmtId="165" fontId="1" fillId="0" borderId="30" xfId="0" applyNumberFormat="1" applyFont="1" applyBorder="1"/>
    <xf numFmtId="0" fontId="0" fillId="0" borderId="0" xfId="1" applyNumberFormat="1" applyFont="1" applyFill="1" applyBorder="1" applyAlignment="1" applyProtection="1">
      <alignment horizontal="center"/>
      <protection locked="0"/>
    </xf>
    <xf numFmtId="165" fontId="1" fillId="0" borderId="0" xfId="6" applyNumberFormat="1" applyFill="1"/>
    <xf numFmtId="0" fontId="2" fillId="0" borderId="1" xfId="6" applyFont="1" applyBorder="1" applyAlignment="1">
      <alignment horizontal="center"/>
    </xf>
    <xf numFmtId="0" fontId="1" fillId="0" borderId="0" xfId="6" applyFont="1"/>
    <xf numFmtId="0" fontId="0" fillId="0" borderId="0" xfId="0" applyFont="1" applyBorder="1" applyAlignment="1">
      <alignment horizontal="center"/>
    </xf>
    <xf numFmtId="0" fontId="0" fillId="0" borderId="0" xfId="0" applyFont="1" applyFill="1" applyBorder="1" applyAlignment="1">
      <alignment horizontal="center"/>
    </xf>
    <xf numFmtId="164" fontId="1" fillId="0" borderId="0" xfId="2" applyNumberFormat="1" applyFont="1" applyAlignment="1">
      <alignment horizontal="center"/>
    </xf>
    <xf numFmtId="164" fontId="1" fillId="0" borderId="0" xfId="2" applyNumberFormat="1" applyFont="1" applyBorder="1"/>
    <xf numFmtId="164" fontId="1" fillId="0" borderId="0" xfId="2" applyNumberFormat="1" applyFont="1"/>
    <xf numFmtId="164" fontId="1" fillId="0" borderId="0" xfId="2" applyNumberFormat="1" applyFont="1" applyFill="1" applyAlignment="1">
      <alignment horizontal="center"/>
    </xf>
    <xf numFmtId="0" fontId="0" fillId="0" borderId="2" xfId="0" applyNumberFormat="1" applyFont="1" applyBorder="1" applyAlignment="1">
      <alignment horizontal="left" vertical="top" wrapText="1"/>
    </xf>
    <xf numFmtId="0" fontId="1" fillId="0" borderId="3" xfId="0" applyNumberFormat="1" applyFont="1" applyBorder="1" applyAlignment="1">
      <alignment horizontal="left" vertical="top" wrapText="1"/>
    </xf>
    <xf numFmtId="0" fontId="1" fillId="0" borderId="4" xfId="0" applyNumberFormat="1" applyFont="1" applyBorder="1" applyAlignment="1">
      <alignment horizontal="left" vertical="top" wrapText="1"/>
    </xf>
    <xf numFmtId="0" fontId="1" fillId="0" borderId="5" xfId="0" applyNumberFormat="1" applyFont="1" applyBorder="1" applyAlignment="1">
      <alignment horizontal="left" vertical="top" wrapText="1"/>
    </xf>
    <xf numFmtId="0" fontId="1" fillId="0" borderId="0" xfId="0" applyNumberFormat="1" applyFont="1" applyBorder="1" applyAlignment="1">
      <alignment horizontal="left" vertical="top" wrapText="1"/>
    </xf>
    <xf numFmtId="0" fontId="1" fillId="0" borderId="6" xfId="0" applyNumberFormat="1" applyFont="1" applyBorder="1" applyAlignment="1">
      <alignment horizontal="left" vertical="top" wrapText="1"/>
    </xf>
    <xf numFmtId="0" fontId="1" fillId="0" borderId="7" xfId="0" applyNumberFormat="1" applyFont="1" applyBorder="1" applyAlignment="1">
      <alignment horizontal="left" vertical="top" wrapText="1"/>
    </xf>
    <xf numFmtId="0" fontId="1" fillId="0" borderId="8" xfId="0" applyNumberFormat="1" applyFont="1" applyBorder="1" applyAlignment="1">
      <alignment horizontal="left" vertical="top" wrapText="1"/>
    </xf>
    <xf numFmtId="0" fontId="1" fillId="0" borderId="9" xfId="0" applyNumberFormat="1" applyFont="1" applyBorder="1" applyAlignment="1">
      <alignment horizontal="left" vertical="top" wrapText="1"/>
    </xf>
  </cellXfs>
  <cellStyles count="167">
    <cellStyle name="Column total in dollars" xfId="8"/>
    <cellStyle name="Comma" xfId="1" builtinId="3"/>
    <cellStyle name="Comma  - Style1" xfId="9"/>
    <cellStyle name="Comma  - Style2" xfId="10"/>
    <cellStyle name="Comma  - Style3" xfId="11"/>
    <cellStyle name="Comma  - Style4" xfId="12"/>
    <cellStyle name="Comma  - Style5" xfId="13"/>
    <cellStyle name="Comma  - Style6" xfId="14"/>
    <cellStyle name="Comma  - Style7" xfId="15"/>
    <cellStyle name="Comma  - Style8" xfId="16"/>
    <cellStyle name="Comma (0)" xfId="17"/>
    <cellStyle name="Comma [0] 2" xfId="7"/>
    <cellStyle name="Comma 2" xfId="18"/>
    <cellStyle name="Comma 2 2" xfId="19"/>
    <cellStyle name="Comma 3" xfId="5"/>
    <cellStyle name="Comma 3 2" xfId="20"/>
    <cellStyle name="Comma 4" xfId="21"/>
    <cellStyle name="Comma0" xfId="22"/>
    <cellStyle name="Comma0 - Style3" xfId="23"/>
    <cellStyle name="Comma0 - Style4" xfId="24"/>
    <cellStyle name="Comma0_OMAG by BU" xfId="25"/>
    <cellStyle name="Comma1 - Style1" xfId="26"/>
    <cellStyle name="Currency 2" xfId="27"/>
    <cellStyle name="Currency(0)" xfId="28"/>
    <cellStyle name="Currency0" xfId="29"/>
    <cellStyle name="Date" xfId="30"/>
    <cellStyle name="Date - Style3" xfId="31"/>
    <cellStyle name="Date_OMAG by BU" xfId="32"/>
    <cellStyle name="Fixed" xfId="33"/>
    <cellStyle name="General" xfId="34"/>
    <cellStyle name="Grey" xfId="35"/>
    <cellStyle name="Grey 2" xfId="36"/>
    <cellStyle name="header" xfId="37"/>
    <cellStyle name="Header1" xfId="38"/>
    <cellStyle name="Header2" xfId="39"/>
    <cellStyle name="Heading 2 2" xfId="40"/>
    <cellStyle name="Input [yellow]" xfId="41"/>
    <cellStyle name="Input [yellow] 2" xfId="42"/>
    <cellStyle name="nONE" xfId="43"/>
    <cellStyle name="Normal" xfId="0" builtinId="0"/>
    <cellStyle name="Normal - Style1" xfId="44"/>
    <cellStyle name="Normal 2" xfId="4"/>
    <cellStyle name="Normal 2 2" xfId="45"/>
    <cellStyle name="Normal 3" xfId="46"/>
    <cellStyle name="Normal 3 2" xfId="47"/>
    <cellStyle name="Normal 4" xfId="48"/>
    <cellStyle name="Normal 4 2" xfId="6"/>
    <cellStyle name="Normal 5" xfId="49"/>
    <cellStyle name="Normal 6" xfId="50"/>
    <cellStyle name="Normal 6 2" xfId="51"/>
    <cellStyle name="Normal(0)" xfId="52"/>
    <cellStyle name="Normal_Copy of File50007" xfId="3"/>
    <cellStyle name="Percen - Style1" xfId="53"/>
    <cellStyle name="Percen - Style2" xfId="54"/>
    <cellStyle name="Percent" xfId="2" builtinId="5"/>
    <cellStyle name="Percent [2]" xfId="55"/>
    <cellStyle name="Percent 2" xfId="56"/>
    <cellStyle name="Percent 2 2" xfId="57"/>
    <cellStyle name="Percent 3" xfId="58"/>
    <cellStyle name="Percent 3 2" xfId="59"/>
    <cellStyle name="Percent 4" xfId="60"/>
    <cellStyle name="Percent(0)" xfId="61"/>
    <cellStyle name="SAPBEXaggData" xfId="62"/>
    <cellStyle name="SAPBEXaggDataEmph" xfId="63"/>
    <cellStyle name="SAPBEXaggItem" xfId="64"/>
    <cellStyle name="SAPBEXaggItemX" xfId="65"/>
    <cellStyle name="SAPBEXchaText" xfId="66"/>
    <cellStyle name="SAPBEXexcBad7" xfId="67"/>
    <cellStyle name="SAPBEXexcBad8" xfId="68"/>
    <cellStyle name="SAPBEXexcBad9" xfId="69"/>
    <cellStyle name="SAPBEXexcCritical4" xfId="70"/>
    <cellStyle name="SAPBEXexcCritical5" xfId="71"/>
    <cellStyle name="SAPBEXexcCritical6" xfId="72"/>
    <cellStyle name="SAPBEXexcGood1" xfId="73"/>
    <cellStyle name="SAPBEXexcGood2" xfId="74"/>
    <cellStyle name="SAPBEXexcGood3" xfId="75"/>
    <cellStyle name="SAPBEXfilterDrill" xfId="76"/>
    <cellStyle name="SAPBEXfilterItem" xfId="77"/>
    <cellStyle name="SAPBEXfilterText" xfId="78"/>
    <cellStyle name="SAPBEXfilterText 2" xfId="79"/>
    <cellStyle name="SAPBEXfilterText 2 2" xfId="80"/>
    <cellStyle name="SAPBEXfilterText 3" xfId="81"/>
    <cellStyle name="SAPBEXfilterText 3 2" xfId="82"/>
    <cellStyle name="SAPBEXformats" xfId="83"/>
    <cellStyle name="SAPBEXheaderItem" xfId="84"/>
    <cellStyle name="SAPBEXheaderItem 2" xfId="85"/>
    <cellStyle name="SAPBEXheaderItem 2 2" xfId="86"/>
    <cellStyle name="SAPBEXheaderItem 3" xfId="87"/>
    <cellStyle name="SAPBEXheaderItem 3 2" xfId="88"/>
    <cellStyle name="SAPBEXheaderItem 4" xfId="89"/>
    <cellStyle name="SAPBEXheaderItem 4 2" xfId="90"/>
    <cellStyle name="SAPBEXheaderItem 5" xfId="91"/>
    <cellStyle name="SAPBEXheaderItem 5 2" xfId="92"/>
    <cellStyle name="SAPBEXheaderText" xfId="93"/>
    <cellStyle name="SAPBEXheaderText 2" xfId="94"/>
    <cellStyle name="SAPBEXheaderText 2 2" xfId="95"/>
    <cellStyle name="SAPBEXheaderText 3" xfId="96"/>
    <cellStyle name="SAPBEXheaderText 3 2" xfId="97"/>
    <cellStyle name="SAPBEXheaderText 4" xfId="98"/>
    <cellStyle name="SAPBEXheaderText 4 2" xfId="99"/>
    <cellStyle name="SAPBEXheaderText 5" xfId="100"/>
    <cellStyle name="SAPBEXheaderText 5 2" xfId="101"/>
    <cellStyle name="SAPBEXHLevel0" xfId="102"/>
    <cellStyle name="SAPBEXHLevel0 2" xfId="103"/>
    <cellStyle name="SAPBEXHLevel0 2 2" xfId="104"/>
    <cellStyle name="SAPBEXHLevel0 3" xfId="105"/>
    <cellStyle name="SAPBEXHLevel0 3 2" xfId="106"/>
    <cellStyle name="SAPBEXHLevel0X" xfId="107"/>
    <cellStyle name="SAPBEXHLevel0X 2" xfId="108"/>
    <cellStyle name="SAPBEXHLevel0X 2 2" xfId="109"/>
    <cellStyle name="SAPBEXHLevel0X 3" xfId="110"/>
    <cellStyle name="SAPBEXHLevel0X 3 2" xfId="111"/>
    <cellStyle name="SAPBEXHLevel1" xfId="112"/>
    <cellStyle name="SAPBEXHLevel1 2" xfId="113"/>
    <cellStyle name="SAPBEXHLevel1 2 2" xfId="114"/>
    <cellStyle name="SAPBEXHLevel1 3" xfId="115"/>
    <cellStyle name="SAPBEXHLevel1 3 2" xfId="116"/>
    <cellStyle name="SAPBEXHLevel1X" xfId="117"/>
    <cellStyle name="SAPBEXHLevel1X 2" xfId="118"/>
    <cellStyle name="SAPBEXHLevel1X 2 2" xfId="119"/>
    <cellStyle name="SAPBEXHLevel1X 3" xfId="120"/>
    <cellStyle name="SAPBEXHLevel1X 3 2" xfId="121"/>
    <cellStyle name="SAPBEXHLevel2" xfId="122"/>
    <cellStyle name="SAPBEXHLevel2 2" xfId="123"/>
    <cellStyle name="SAPBEXHLevel2 2 2" xfId="124"/>
    <cellStyle name="SAPBEXHLevel2 3" xfId="125"/>
    <cellStyle name="SAPBEXHLevel2 3 2" xfId="126"/>
    <cellStyle name="SAPBEXHLevel2X" xfId="127"/>
    <cellStyle name="SAPBEXHLevel2X 2" xfId="128"/>
    <cellStyle name="SAPBEXHLevel2X 2 2" xfId="129"/>
    <cellStyle name="SAPBEXHLevel2X 3" xfId="130"/>
    <cellStyle name="SAPBEXHLevel2X 3 2" xfId="131"/>
    <cellStyle name="SAPBEXHLevel3" xfId="132"/>
    <cellStyle name="SAPBEXHLevel3 2" xfId="133"/>
    <cellStyle name="SAPBEXHLevel3 2 2" xfId="134"/>
    <cellStyle name="SAPBEXHLevel3 3" xfId="135"/>
    <cellStyle name="SAPBEXHLevel3 3 2" xfId="136"/>
    <cellStyle name="SAPBEXHLevel3X" xfId="137"/>
    <cellStyle name="SAPBEXHLevel3X 2" xfId="138"/>
    <cellStyle name="SAPBEXHLevel3X 2 2" xfId="139"/>
    <cellStyle name="SAPBEXHLevel3X 3" xfId="140"/>
    <cellStyle name="SAPBEXHLevel3X 3 2" xfId="141"/>
    <cellStyle name="SAPBEXresData" xfId="142"/>
    <cellStyle name="SAPBEXresDataEmph" xfId="143"/>
    <cellStyle name="SAPBEXresItem" xfId="144"/>
    <cellStyle name="SAPBEXresItemX" xfId="145"/>
    <cellStyle name="SAPBEXstdData" xfId="146"/>
    <cellStyle name="SAPBEXstdDataEmph" xfId="147"/>
    <cellStyle name="SAPBEXstdItem" xfId="148"/>
    <cellStyle name="SAPBEXstdItemX" xfId="149"/>
    <cellStyle name="SAPBEXtitle" xfId="150"/>
    <cellStyle name="SAPBEXtitle 2" xfId="151"/>
    <cellStyle name="SAPBEXtitle 2 2" xfId="152"/>
    <cellStyle name="SAPBEXtitle 3" xfId="153"/>
    <cellStyle name="SAPBEXtitle 3 2" xfId="154"/>
    <cellStyle name="SAPBEXtitle 4" xfId="155"/>
    <cellStyle name="SAPBEXtitle 4 2" xfId="156"/>
    <cellStyle name="SAPBEXtitle 5" xfId="157"/>
    <cellStyle name="SAPBEXtitle 5 2" xfId="158"/>
    <cellStyle name="SAPBEXundefined" xfId="159"/>
    <cellStyle name="Shade" xfId="160"/>
    <cellStyle name="Special" xfId="161"/>
    <cellStyle name="Titles" xfId="162"/>
    <cellStyle name="Titles 2" xfId="163"/>
    <cellStyle name="Total2 - Style2" xfId="164"/>
    <cellStyle name="TRANSMISSION RELIABILITY PORTION OF PROJECT" xfId="165"/>
    <cellStyle name="Underl - Style4" xfId="166"/>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view="pageBreakPreview" zoomScaleNormal="85" zoomScaleSheetLayoutView="100" workbookViewId="0">
      <selection activeCell="G26" sqref="G26"/>
    </sheetView>
  </sheetViews>
  <sheetFormatPr defaultColWidth="8.85546875" defaultRowHeight="12.75"/>
  <cols>
    <col min="1" max="1" width="1" style="2" customWidth="1"/>
    <col min="2" max="2" width="11.85546875" style="2" customWidth="1"/>
    <col min="3" max="3" width="33.7109375" style="2" customWidth="1"/>
    <col min="4" max="4" width="9.85546875" style="2" bestFit="1" customWidth="1"/>
    <col min="5" max="5" width="4.5703125" style="2" bestFit="1" customWidth="1"/>
    <col min="6" max="6" width="13.140625" style="2" bestFit="1" customWidth="1"/>
    <col min="7" max="7" width="8.85546875" style="2" customWidth="1"/>
    <col min="8" max="8" width="13.28515625" style="123" bestFit="1" customWidth="1"/>
    <col min="9" max="9" width="11" style="2" bestFit="1" customWidth="1"/>
    <col min="10" max="10" width="11.28515625" style="3" customWidth="1"/>
    <col min="11" max="16384" width="8.85546875" style="2"/>
  </cols>
  <sheetData>
    <row r="1" spans="2:10">
      <c r="B1" s="1" t="s">
        <v>84</v>
      </c>
      <c r="E1" s="3"/>
      <c r="H1" s="122"/>
      <c r="I1" s="5" t="s">
        <v>0</v>
      </c>
      <c r="J1" s="121" t="s">
        <v>90</v>
      </c>
    </row>
    <row r="2" spans="2:10">
      <c r="B2" s="6" t="s">
        <v>85</v>
      </c>
      <c r="E2" s="3"/>
      <c r="H2" s="122"/>
      <c r="I2" s="5"/>
      <c r="J2" s="7"/>
    </row>
    <row r="3" spans="2:10">
      <c r="B3" s="6" t="s">
        <v>99</v>
      </c>
      <c r="E3" s="3"/>
      <c r="H3" s="122"/>
      <c r="I3" s="4"/>
      <c r="J3" s="8"/>
    </row>
    <row r="4" spans="2:10">
      <c r="E4" s="3"/>
      <c r="H4" s="122"/>
      <c r="I4" s="4"/>
      <c r="J4" s="8"/>
    </row>
    <row r="5" spans="2:10">
      <c r="E5" s="3"/>
      <c r="I5" s="3"/>
      <c r="J5" s="7"/>
    </row>
    <row r="6" spans="2:10">
      <c r="D6" s="3"/>
      <c r="E6" s="3"/>
      <c r="F6" s="3" t="s">
        <v>1</v>
      </c>
      <c r="G6" s="3"/>
      <c r="H6" s="29"/>
      <c r="I6" s="3" t="s">
        <v>2</v>
      </c>
      <c r="J6" s="7"/>
    </row>
    <row r="7" spans="2:10">
      <c r="D7" s="9" t="s">
        <v>3</v>
      </c>
      <c r="E7" s="10" t="s">
        <v>4</v>
      </c>
      <c r="F7" s="9" t="s">
        <v>5</v>
      </c>
      <c r="G7" s="9" t="s">
        <v>6</v>
      </c>
      <c r="H7" s="124" t="s">
        <v>7</v>
      </c>
      <c r="I7" s="9" t="s">
        <v>8</v>
      </c>
      <c r="J7" s="11" t="s">
        <v>9</v>
      </c>
    </row>
    <row r="8" spans="2:10">
      <c r="E8" s="3"/>
      <c r="J8" s="7"/>
    </row>
    <row r="9" spans="2:10">
      <c r="B9" s="1" t="s">
        <v>10</v>
      </c>
      <c r="G9" s="12"/>
      <c r="H9" s="29"/>
      <c r="I9" s="13"/>
      <c r="J9" s="7"/>
    </row>
    <row r="10" spans="2:10">
      <c r="B10" s="14" t="s">
        <v>11</v>
      </c>
      <c r="D10" s="15">
        <v>925</v>
      </c>
      <c r="E10" s="133" t="s">
        <v>100</v>
      </c>
      <c r="F10" s="16">
        <f>'8.2.1'!F8</f>
        <v>-1989219.6099999901</v>
      </c>
      <c r="G10" s="17" t="s">
        <v>12</v>
      </c>
      <c r="H10" s="135">
        <v>6.8509279244491156E-2</v>
      </c>
      <c r="I10" s="13">
        <f>F10*H10</f>
        <v>-136280.00174010711</v>
      </c>
      <c r="J10" s="18" t="s">
        <v>91</v>
      </c>
    </row>
    <row r="11" spans="2:10">
      <c r="B11" s="19" t="s">
        <v>13</v>
      </c>
      <c r="C11" s="19"/>
      <c r="D11" s="15">
        <v>925</v>
      </c>
      <c r="E11" s="133" t="s">
        <v>100</v>
      </c>
      <c r="F11" s="20">
        <f>'8.2.1'!F9</f>
        <v>343657.26</v>
      </c>
      <c r="G11" s="17" t="s">
        <v>12</v>
      </c>
      <c r="H11" s="135">
        <v>6.8509279244491156E-2</v>
      </c>
      <c r="I11" s="13">
        <f t="shared" ref="I11:I12" si="0">F11*H11</f>
        <v>23543.711189736703</v>
      </c>
      <c r="J11" s="18" t="s">
        <v>91</v>
      </c>
    </row>
    <row r="12" spans="2:10">
      <c r="B12" s="19" t="s">
        <v>14</v>
      </c>
      <c r="C12" s="19"/>
      <c r="D12" s="15">
        <v>925</v>
      </c>
      <c r="E12" s="133" t="s">
        <v>100</v>
      </c>
      <c r="F12" s="21">
        <f>'8.2.1'!F10</f>
        <v>3095609.8899999997</v>
      </c>
      <c r="G12" s="17" t="s">
        <v>12</v>
      </c>
      <c r="H12" s="135">
        <v>6.8509279244491156E-2</v>
      </c>
      <c r="I12" s="13">
        <f t="shared" si="0"/>
        <v>212078.00238601852</v>
      </c>
      <c r="J12" s="18" t="s">
        <v>91</v>
      </c>
    </row>
    <row r="13" spans="2:10">
      <c r="B13" s="22" t="s">
        <v>15</v>
      </c>
      <c r="C13" s="19"/>
      <c r="D13" s="15"/>
      <c r="E13" s="15"/>
      <c r="F13" s="20">
        <f>SUM(F10:F12)</f>
        <v>1450047.5400000096</v>
      </c>
      <c r="G13" s="17"/>
      <c r="H13" s="135"/>
      <c r="I13" s="128">
        <f>SUM(I10:I12)</f>
        <v>99341.711835648108</v>
      </c>
      <c r="J13" s="18"/>
    </row>
    <row r="14" spans="2:10">
      <c r="B14" s="19"/>
      <c r="C14" s="19"/>
      <c r="D14" s="15"/>
      <c r="E14" s="15"/>
      <c r="F14" s="20"/>
      <c r="G14" s="17"/>
      <c r="H14" s="135"/>
      <c r="I14" s="13"/>
      <c r="J14" s="18"/>
    </row>
    <row r="15" spans="2:10">
      <c r="B15" s="1" t="s">
        <v>16</v>
      </c>
      <c r="C15" s="19"/>
      <c r="D15" s="19"/>
      <c r="E15" s="15"/>
      <c r="F15" s="19"/>
      <c r="G15" s="19"/>
      <c r="H15" s="136"/>
      <c r="I15" s="19"/>
      <c r="J15" s="18"/>
    </row>
    <row r="16" spans="2:10">
      <c r="B16" s="19" t="s">
        <v>17</v>
      </c>
      <c r="C16" s="19"/>
      <c r="D16" s="15" t="s">
        <v>18</v>
      </c>
      <c r="E16" s="133" t="s">
        <v>100</v>
      </c>
      <c r="F16" s="16">
        <f>'8.2.1'!F16</f>
        <v>-9497898.5649999883</v>
      </c>
      <c r="G16" s="17" t="s">
        <v>12</v>
      </c>
      <c r="H16" s="135">
        <v>6.8509279244491156E-2</v>
      </c>
      <c r="I16" s="13">
        <f t="shared" ref="I16:I18" si="1">F16*H16</f>
        <v>-650694.18502543599</v>
      </c>
      <c r="J16" s="18" t="s">
        <v>91</v>
      </c>
    </row>
    <row r="17" spans="1:10">
      <c r="B17" s="19" t="s">
        <v>17</v>
      </c>
      <c r="C17" s="19"/>
      <c r="D17" s="15" t="s">
        <v>18</v>
      </c>
      <c r="E17" s="133" t="s">
        <v>100</v>
      </c>
      <c r="F17" s="16">
        <f>'8.2.1'!F17</f>
        <v>735850.91749999998</v>
      </c>
      <c r="G17" s="17" t="s">
        <v>2</v>
      </c>
      <c r="H17" s="135">
        <v>1</v>
      </c>
      <c r="I17" s="13">
        <f t="shared" si="1"/>
        <v>735850.91749999998</v>
      </c>
      <c r="J17" s="18" t="s">
        <v>91</v>
      </c>
    </row>
    <row r="18" spans="1:10">
      <c r="B18" s="19" t="s">
        <v>19</v>
      </c>
      <c r="C18" s="19"/>
      <c r="D18" s="15" t="s">
        <v>18</v>
      </c>
      <c r="E18" s="133" t="s">
        <v>100</v>
      </c>
      <c r="F18" s="23">
        <f>'8.2.1'!F18</f>
        <v>808588.31500000088</v>
      </c>
      <c r="G18" s="17" t="s">
        <v>12</v>
      </c>
      <c r="H18" s="135">
        <v>6.8509279244491156E-2</v>
      </c>
      <c r="I18" s="13">
        <f t="shared" si="1"/>
        <v>55395.802666167634</v>
      </c>
      <c r="J18" s="18" t="s">
        <v>91</v>
      </c>
    </row>
    <row r="19" spans="1:10">
      <c r="B19" s="19"/>
      <c r="C19" s="19"/>
      <c r="D19" s="15"/>
      <c r="E19" s="15"/>
      <c r="F19" s="16">
        <f>SUM(F16:F18)</f>
        <v>-7953459.3324999865</v>
      </c>
      <c r="G19" s="17"/>
      <c r="H19" s="135"/>
      <c r="I19" s="127">
        <f>SUM(I16:I18)</f>
        <v>140552.53514073163</v>
      </c>
      <c r="J19" s="18"/>
    </row>
    <row r="20" spans="1:10">
      <c r="H20" s="137"/>
      <c r="J20" s="18"/>
    </row>
    <row r="21" spans="1:10">
      <c r="B21" s="24" t="s">
        <v>89</v>
      </c>
      <c r="C21" s="25"/>
      <c r="D21" s="26"/>
      <c r="E21" s="26"/>
      <c r="F21" s="26"/>
      <c r="G21" s="26"/>
      <c r="H21" s="47"/>
      <c r="I21" s="13"/>
      <c r="J21" s="18"/>
    </row>
    <row r="22" spans="1:10" ht="13.15" customHeight="1">
      <c r="B22" s="27" t="s">
        <v>20</v>
      </c>
      <c r="C22" s="25"/>
      <c r="D22" s="26" t="s">
        <v>21</v>
      </c>
      <c r="E22" s="134" t="s">
        <v>100</v>
      </c>
      <c r="F22" s="28">
        <f>+'8.2.5'!D7</f>
        <v>-4556435</v>
      </c>
      <c r="G22" s="26" t="s">
        <v>12</v>
      </c>
      <c r="H22" s="135">
        <v>6.8509279244491156E-2</v>
      </c>
      <c r="I22" s="13">
        <f>F22*H22</f>
        <v>-312158.07777437306</v>
      </c>
      <c r="J22" s="129" t="s">
        <v>101</v>
      </c>
    </row>
    <row r="23" spans="1:10" ht="13.9" customHeight="1">
      <c r="B23" s="27"/>
      <c r="C23" s="25"/>
      <c r="D23" s="26"/>
      <c r="E23" s="26"/>
      <c r="F23" s="31"/>
      <c r="G23" s="26"/>
      <c r="H23" s="135"/>
      <c r="I23" s="30"/>
      <c r="J23" s="18"/>
    </row>
    <row r="24" spans="1:10">
      <c r="B24" s="27" t="s">
        <v>20</v>
      </c>
      <c r="C24" s="32"/>
      <c r="D24" s="26" t="s">
        <v>22</v>
      </c>
      <c r="E24" s="134" t="s">
        <v>100</v>
      </c>
      <c r="F24" s="28">
        <f>'8.2.5'!D9</f>
        <v>-100170</v>
      </c>
      <c r="G24" s="26" t="s">
        <v>2</v>
      </c>
      <c r="H24" s="135">
        <v>1</v>
      </c>
      <c r="I24" s="13">
        <f t="shared" ref="I24:I26" si="2">F24*H24</f>
        <v>-100170</v>
      </c>
      <c r="J24" s="129" t="s">
        <v>101</v>
      </c>
    </row>
    <row r="25" spans="1:10">
      <c r="B25" s="27" t="s">
        <v>23</v>
      </c>
      <c r="C25" s="27"/>
      <c r="D25" s="33">
        <v>41110</v>
      </c>
      <c r="E25" s="134" t="s">
        <v>100</v>
      </c>
      <c r="F25" s="34">
        <f>+'8.2.5'!D11</f>
        <v>38016</v>
      </c>
      <c r="G25" s="33" t="s">
        <v>2</v>
      </c>
      <c r="H25" s="135">
        <v>1</v>
      </c>
      <c r="I25" s="13">
        <f t="shared" si="2"/>
        <v>38016</v>
      </c>
      <c r="J25" s="129" t="s">
        <v>101</v>
      </c>
    </row>
    <row r="26" spans="1:10">
      <c r="A26" s="19"/>
      <c r="B26" s="27" t="s">
        <v>24</v>
      </c>
      <c r="C26" s="27"/>
      <c r="D26" s="33">
        <v>283</v>
      </c>
      <c r="E26" s="134" t="s">
        <v>100</v>
      </c>
      <c r="F26" s="34">
        <f>+'8.2.5'!D13</f>
        <v>-267317.45833333331</v>
      </c>
      <c r="G26" s="33" t="s">
        <v>2</v>
      </c>
      <c r="H26" s="138">
        <v>1</v>
      </c>
      <c r="I26" s="13">
        <f t="shared" si="2"/>
        <v>-267317.45833333331</v>
      </c>
      <c r="J26" s="129" t="s">
        <v>101</v>
      </c>
    </row>
    <row r="27" spans="1:10">
      <c r="B27" s="27"/>
      <c r="C27" s="27"/>
      <c r="D27" s="33"/>
      <c r="E27" s="26"/>
      <c r="F27" s="34"/>
      <c r="G27" s="33"/>
      <c r="H27" s="138"/>
      <c r="I27" s="35"/>
      <c r="J27" s="18"/>
    </row>
    <row r="28" spans="1:10">
      <c r="A28" s="19"/>
      <c r="B28" s="27" t="s">
        <v>20</v>
      </c>
      <c r="C28" s="32"/>
      <c r="D28" s="26" t="s">
        <v>22</v>
      </c>
      <c r="E28" s="134" t="s">
        <v>100</v>
      </c>
      <c r="F28" s="28">
        <f>'8.2.5'!D8</f>
        <v>343657</v>
      </c>
      <c r="G28" s="26" t="s">
        <v>12</v>
      </c>
      <c r="H28" s="138">
        <v>6.8509279244491156E-2</v>
      </c>
      <c r="I28" s="13">
        <f t="shared" ref="I28:I30" si="3">F28*H28</f>
        <v>23543.693377324096</v>
      </c>
      <c r="J28" s="129" t="s">
        <v>101</v>
      </c>
    </row>
    <row r="29" spans="1:10">
      <c r="A29" s="19"/>
      <c r="B29" s="27" t="s">
        <v>23</v>
      </c>
      <c r="C29" s="27"/>
      <c r="D29" s="33">
        <v>41110</v>
      </c>
      <c r="E29" s="134" t="s">
        <v>100</v>
      </c>
      <c r="F29" s="34">
        <f>'8.2.5'!D10</f>
        <v>-130421</v>
      </c>
      <c r="G29" s="33" t="s">
        <v>12</v>
      </c>
      <c r="H29" s="135">
        <v>6.8509279244491156E-2</v>
      </c>
      <c r="I29" s="13">
        <f t="shared" si="3"/>
        <v>-8935.0487083457811</v>
      </c>
      <c r="J29" s="129" t="s">
        <v>101</v>
      </c>
    </row>
    <row r="30" spans="1:10">
      <c r="B30" s="27" t="s">
        <v>24</v>
      </c>
      <c r="C30" s="27"/>
      <c r="D30" s="33">
        <v>283</v>
      </c>
      <c r="E30" s="134" t="s">
        <v>100</v>
      </c>
      <c r="F30" s="34">
        <f>'8.2.5'!D12</f>
        <v>-306867</v>
      </c>
      <c r="G30" s="33" t="s">
        <v>12</v>
      </c>
      <c r="H30" s="135">
        <v>6.8509279244491156E-2</v>
      </c>
      <c r="I30" s="13">
        <f t="shared" si="3"/>
        <v>-21023.236993919269</v>
      </c>
      <c r="J30" s="129" t="s">
        <v>101</v>
      </c>
    </row>
    <row r="31" spans="1:10">
      <c r="A31" s="19"/>
      <c r="B31" s="36"/>
      <c r="C31" s="19"/>
      <c r="D31" s="19"/>
      <c r="E31" s="15"/>
      <c r="F31" s="37"/>
      <c r="G31" s="19"/>
      <c r="H31" s="125"/>
      <c r="I31" s="19"/>
      <c r="J31" s="38"/>
    </row>
    <row r="32" spans="1:10" ht="13.5" thickBot="1">
      <c r="A32" s="19"/>
      <c r="B32" s="22" t="s">
        <v>25</v>
      </c>
      <c r="C32" s="19"/>
      <c r="D32" s="19"/>
      <c r="E32" s="15"/>
      <c r="F32" s="19"/>
      <c r="G32" s="15"/>
      <c r="H32" s="126"/>
      <c r="I32" s="15"/>
      <c r="J32" s="39"/>
    </row>
    <row r="33" spans="1:10">
      <c r="A33" s="139" t="s">
        <v>88</v>
      </c>
      <c r="B33" s="140"/>
      <c r="C33" s="140"/>
      <c r="D33" s="140"/>
      <c r="E33" s="140"/>
      <c r="F33" s="140"/>
      <c r="G33" s="140"/>
      <c r="H33" s="140"/>
      <c r="I33" s="140"/>
      <c r="J33" s="141"/>
    </row>
    <row r="34" spans="1:10">
      <c r="A34" s="142"/>
      <c r="B34" s="143"/>
      <c r="C34" s="143"/>
      <c r="D34" s="143"/>
      <c r="E34" s="143"/>
      <c r="F34" s="143"/>
      <c r="G34" s="143"/>
      <c r="H34" s="143"/>
      <c r="I34" s="143"/>
      <c r="J34" s="144"/>
    </row>
    <row r="35" spans="1:10">
      <c r="A35" s="142"/>
      <c r="B35" s="143"/>
      <c r="C35" s="143"/>
      <c r="D35" s="143"/>
      <c r="E35" s="143"/>
      <c r="F35" s="143"/>
      <c r="G35" s="143"/>
      <c r="H35" s="143"/>
      <c r="I35" s="143"/>
      <c r="J35" s="144"/>
    </row>
    <row r="36" spans="1:10">
      <c r="A36" s="142"/>
      <c r="B36" s="143"/>
      <c r="C36" s="143"/>
      <c r="D36" s="143"/>
      <c r="E36" s="143"/>
      <c r="F36" s="143"/>
      <c r="G36" s="143"/>
      <c r="H36" s="143"/>
      <c r="I36" s="143"/>
      <c r="J36" s="144"/>
    </row>
    <row r="37" spans="1:10">
      <c r="A37" s="142"/>
      <c r="B37" s="143"/>
      <c r="C37" s="143"/>
      <c r="D37" s="143"/>
      <c r="E37" s="143"/>
      <c r="F37" s="143"/>
      <c r="G37" s="143"/>
      <c r="H37" s="143"/>
      <c r="I37" s="143"/>
      <c r="J37" s="144"/>
    </row>
    <row r="38" spans="1:10">
      <c r="A38" s="142"/>
      <c r="B38" s="143"/>
      <c r="C38" s="143"/>
      <c r="D38" s="143"/>
      <c r="E38" s="143"/>
      <c r="F38" s="143"/>
      <c r="G38" s="143"/>
      <c r="H38" s="143"/>
      <c r="I38" s="143"/>
      <c r="J38" s="144"/>
    </row>
    <row r="39" spans="1:10">
      <c r="A39" s="142"/>
      <c r="B39" s="143"/>
      <c r="C39" s="143"/>
      <c r="D39" s="143"/>
      <c r="E39" s="143"/>
      <c r="F39" s="143"/>
      <c r="G39" s="143"/>
      <c r="H39" s="143"/>
      <c r="I39" s="143"/>
      <c r="J39" s="144"/>
    </row>
    <row r="40" spans="1:10">
      <c r="A40" s="142"/>
      <c r="B40" s="143"/>
      <c r="C40" s="143"/>
      <c r="D40" s="143"/>
      <c r="E40" s="143"/>
      <c r="F40" s="143"/>
      <c r="G40" s="143"/>
      <c r="H40" s="143"/>
      <c r="I40" s="143"/>
      <c r="J40" s="144"/>
    </row>
    <row r="41" spans="1:10" ht="13.5" thickBot="1">
      <c r="A41" s="145"/>
      <c r="B41" s="146"/>
      <c r="C41" s="146"/>
      <c r="D41" s="146"/>
      <c r="E41" s="146"/>
      <c r="F41" s="146"/>
      <c r="G41" s="146"/>
      <c r="H41" s="146"/>
      <c r="I41" s="146"/>
      <c r="J41" s="147"/>
    </row>
  </sheetData>
  <mergeCells count="1">
    <mergeCell ref="A33:J41"/>
  </mergeCells>
  <conditionalFormatting sqref="B22:B23">
    <cfRule type="cellIs" dxfId="3" priority="3" stopIfTrue="1" operator="equal">
      <formula>"Title"</formula>
    </cfRule>
  </conditionalFormatting>
  <conditionalFormatting sqref="B21">
    <cfRule type="cellIs" dxfId="2" priority="4" stopIfTrue="1" operator="equal">
      <formula>"Adjustment to Income/Expense/Rate Base:"</formula>
    </cfRule>
  </conditionalFormatting>
  <conditionalFormatting sqref="B24:B27">
    <cfRule type="cellIs" dxfId="1" priority="2" stopIfTrue="1" operator="equal">
      <formula>"Title"</formula>
    </cfRule>
  </conditionalFormatting>
  <conditionalFormatting sqref="B22:B30">
    <cfRule type="cellIs" dxfId="0" priority="1" stopIfTrue="1" operator="equal">
      <formula>"Title"</formula>
    </cfRule>
  </conditionalFormatting>
  <dataValidations count="4">
    <dataValidation type="list" errorStyle="warning" allowBlank="1" showInputMessage="1" showErrorMessage="1" errorTitle="FERC ACCOUNT" error="This FERC Account is not included in the drop-down list. Is this the account you want to use?" sqref="D28 D24">
      <formula1>$D$69:$D$403</formula1>
    </dataValidation>
    <dataValidation type="list" errorStyle="warning" allowBlank="1" showInputMessage="1" showErrorMessage="1" errorTitle="Factor" error="This factor is not included in the drop-down list. Is this the factor you want to use?" sqref="G28 G22:G24">
      <formula1>$G$69:$G$160</formula1>
    </dataValidation>
    <dataValidation type="list" allowBlank="1" showInputMessage="1" showErrorMessage="1" errorTitle="Adjsutment Type Input Error" error="An invalid adjustment type was entered._x000a__x000a_Valid values are 1, 2, or 3." sqref="D18:D19 D4:D17">
      <formula1>"1,2,3"</formula1>
    </dataValidation>
    <dataValidation type="list" allowBlank="1" showInputMessage="1" showErrorMessage="1" errorTitle="Account Input Error" error="The account number entered is not valid." sqref="D10:D17 C18:D19 C4:C17 D8 D31:D32">
      <formula1>ValidAccount</formula1>
    </dataValidation>
  </dataValidations>
  <pageMargins left="0.75" right="0.75" top="1" bottom="1" header="0.5" footer="0.5"/>
  <pageSetup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zoomScaleNormal="100" zoomScaleSheetLayoutView="100" workbookViewId="0">
      <selection activeCell="F95" sqref="F95"/>
    </sheetView>
  </sheetViews>
  <sheetFormatPr defaultRowHeight="12.75"/>
  <cols>
    <col min="1" max="1" width="3.42578125" customWidth="1"/>
    <col min="2" max="3" width="10.7109375" customWidth="1"/>
    <col min="5" max="5" width="34.140625" customWidth="1"/>
    <col min="6" max="6" width="12.28515625" bestFit="1" customWidth="1"/>
    <col min="7" max="7" width="13.28515625" customWidth="1"/>
  </cols>
  <sheetData>
    <row r="1" spans="1:11">
      <c r="A1" s="2" t="s">
        <v>26</v>
      </c>
      <c r="B1" s="1" t="s">
        <v>84</v>
      </c>
      <c r="C1" s="2"/>
      <c r="D1" s="2"/>
      <c r="E1" s="2"/>
      <c r="F1" s="121" t="s">
        <v>92</v>
      </c>
      <c r="H1" s="2"/>
      <c r="I1" s="2"/>
      <c r="J1" s="2"/>
      <c r="K1" s="2"/>
    </row>
    <row r="2" spans="1:11">
      <c r="B2" s="6" t="s">
        <v>85</v>
      </c>
      <c r="C2" s="2"/>
      <c r="D2" s="2"/>
      <c r="E2" s="2"/>
      <c r="F2" s="2"/>
      <c r="G2" s="2"/>
      <c r="H2" s="2"/>
      <c r="I2" s="2"/>
      <c r="J2" s="2"/>
      <c r="K2" s="2"/>
    </row>
    <row r="3" spans="1:11">
      <c r="B3" s="6" t="s">
        <v>86</v>
      </c>
      <c r="C3" s="2"/>
      <c r="D3" s="2"/>
      <c r="E3" s="2"/>
      <c r="F3" s="2"/>
      <c r="G3" s="2"/>
      <c r="H3" s="2"/>
      <c r="I3" s="2"/>
      <c r="J3" s="2"/>
      <c r="K3" s="2"/>
    </row>
    <row r="4" spans="1:11">
      <c r="B4" s="6"/>
      <c r="C4" s="2"/>
      <c r="D4" s="2"/>
      <c r="E4" s="2"/>
      <c r="F4" s="2"/>
      <c r="G4" s="2"/>
      <c r="H4" s="2"/>
      <c r="I4" s="2"/>
      <c r="J4" s="2"/>
      <c r="K4" s="2"/>
    </row>
    <row r="5" spans="1:11">
      <c r="B5" s="6"/>
      <c r="C5" s="2"/>
      <c r="D5" s="2"/>
      <c r="E5" s="2"/>
      <c r="F5" s="2"/>
      <c r="G5" s="2"/>
      <c r="H5" s="2"/>
      <c r="I5" s="2"/>
      <c r="J5" s="2"/>
      <c r="K5" s="2"/>
    </row>
    <row r="6" spans="1:11">
      <c r="B6" s="6"/>
      <c r="C6" s="2"/>
      <c r="D6" s="2"/>
      <c r="E6" s="2"/>
      <c r="F6" s="2"/>
      <c r="G6" s="2"/>
      <c r="H6" s="2"/>
      <c r="I6" s="2"/>
      <c r="J6" s="2"/>
      <c r="K6" s="2"/>
    </row>
    <row r="7" spans="1:11">
      <c r="B7" s="22" t="s">
        <v>27</v>
      </c>
      <c r="C7" s="19"/>
      <c r="D7" s="19"/>
      <c r="E7" s="15"/>
      <c r="F7" s="40"/>
      <c r="G7" s="38"/>
      <c r="H7" s="19"/>
      <c r="I7" s="2"/>
      <c r="J7" s="2"/>
      <c r="K7" s="2"/>
    </row>
    <row r="8" spans="1:11">
      <c r="B8" s="19" t="s">
        <v>28</v>
      </c>
      <c r="C8" s="19"/>
      <c r="D8" s="19"/>
      <c r="E8" s="15"/>
      <c r="F8" s="16">
        <v>-1989219.6099999901</v>
      </c>
      <c r="G8" s="41" t="s">
        <v>93</v>
      </c>
      <c r="H8" s="13"/>
      <c r="I8" s="2"/>
      <c r="J8" s="2"/>
      <c r="K8" s="2"/>
    </row>
    <row r="9" spans="1:11">
      <c r="B9" s="19" t="s">
        <v>29</v>
      </c>
      <c r="C9" s="19"/>
      <c r="D9" s="19"/>
      <c r="E9" s="15"/>
      <c r="F9" s="42">
        <f>'8.2.2-8.2.3'!C5</f>
        <v>343657.26</v>
      </c>
      <c r="G9" s="41" t="s">
        <v>93</v>
      </c>
      <c r="H9" s="19"/>
      <c r="I9" s="2"/>
      <c r="J9" s="2"/>
      <c r="K9" s="2"/>
    </row>
    <row r="10" spans="1:11">
      <c r="B10" s="19" t="s">
        <v>30</v>
      </c>
      <c r="C10" s="19"/>
      <c r="D10" s="19"/>
      <c r="E10" s="15"/>
      <c r="F10" s="43">
        <f>'8.2.4'!N29</f>
        <v>3095609.8899999997</v>
      </c>
      <c r="G10" s="41" t="s">
        <v>93</v>
      </c>
      <c r="H10" s="13"/>
      <c r="I10" s="2"/>
      <c r="J10" s="2"/>
      <c r="K10" s="2"/>
    </row>
    <row r="11" spans="1:11">
      <c r="B11" s="19"/>
      <c r="C11" s="19"/>
      <c r="D11" s="19"/>
      <c r="E11" s="15"/>
      <c r="F11" s="43"/>
      <c r="G11" s="41"/>
      <c r="H11" s="13"/>
      <c r="I11" s="2"/>
      <c r="J11" s="2"/>
      <c r="K11" s="2"/>
    </row>
    <row r="12" spans="1:11" ht="13.5" thickBot="1">
      <c r="B12" s="36" t="s">
        <v>31</v>
      </c>
      <c r="C12" s="19"/>
      <c r="D12" s="19"/>
      <c r="E12" s="15"/>
      <c r="F12" s="44">
        <f>SUM(F8:F10)</f>
        <v>1450047.5400000096</v>
      </c>
      <c r="G12" s="41" t="s">
        <v>93</v>
      </c>
      <c r="H12" s="19"/>
      <c r="I12" s="2"/>
      <c r="J12" s="2"/>
      <c r="K12" s="2"/>
    </row>
    <row r="13" spans="1:11" ht="13.5" thickTop="1">
      <c r="B13" s="2"/>
      <c r="C13" s="2"/>
      <c r="D13" s="2"/>
      <c r="E13" s="2"/>
      <c r="F13" s="45"/>
      <c r="G13" s="2"/>
      <c r="H13" s="2"/>
      <c r="I13" s="2"/>
      <c r="J13" s="2"/>
      <c r="K13" s="2"/>
    </row>
    <row r="14" spans="1:11">
      <c r="B14" s="2"/>
      <c r="C14" s="2"/>
      <c r="D14" s="2"/>
      <c r="E14" s="2"/>
      <c r="F14" s="2"/>
      <c r="G14" s="2"/>
      <c r="H14" s="2"/>
      <c r="I14" s="2"/>
      <c r="J14" s="2"/>
      <c r="K14" s="2"/>
    </row>
    <row r="15" spans="1:11">
      <c r="B15" s="22" t="s">
        <v>32</v>
      </c>
      <c r="C15" s="19"/>
      <c r="D15" s="19"/>
      <c r="E15" s="15"/>
      <c r="F15" s="46"/>
      <c r="G15" s="47"/>
      <c r="H15" s="2"/>
      <c r="I15" s="2"/>
      <c r="J15" s="2"/>
      <c r="K15" s="2"/>
    </row>
    <row r="16" spans="1:11">
      <c r="B16" s="36" t="s">
        <v>33</v>
      </c>
      <c r="C16" s="19"/>
      <c r="D16" s="19"/>
      <c r="E16" s="15"/>
      <c r="F16" s="40">
        <v>-9497898.5649999883</v>
      </c>
      <c r="G16" s="48" t="s">
        <v>34</v>
      </c>
    </row>
    <row r="17" spans="2:7">
      <c r="B17" s="36" t="s">
        <v>35</v>
      </c>
      <c r="C17" s="19"/>
      <c r="D17" s="19"/>
      <c r="E17" s="15"/>
      <c r="F17" s="40">
        <v>735850.91749999998</v>
      </c>
      <c r="G17" s="48" t="s">
        <v>36</v>
      </c>
    </row>
    <row r="18" spans="2:7">
      <c r="B18" s="36" t="s">
        <v>37</v>
      </c>
      <c r="C18" s="19"/>
      <c r="D18" s="19"/>
      <c r="E18" s="15"/>
      <c r="F18" s="49">
        <f>'8.2.2-8.2.3'!E96</f>
        <v>808588.31500000088</v>
      </c>
      <c r="G18" s="41" t="s">
        <v>93</v>
      </c>
    </row>
    <row r="19" spans="2:7">
      <c r="B19" s="36"/>
      <c r="C19" s="19"/>
      <c r="D19" s="19"/>
      <c r="E19" s="15"/>
      <c r="F19" s="50"/>
      <c r="G19" s="38"/>
    </row>
  </sheetData>
  <dataValidations count="2">
    <dataValidation type="list" allowBlank="1" showInputMessage="1" showErrorMessage="1" errorTitle="Adjsutment Type Input Error" error="An invalid adjustment type was entered._x000a__x000a_Valid values are 1, 2, or 3." sqref="E7:E12 E15:E19">
      <formula1>"1,2,3"</formula1>
    </dataValidation>
    <dataValidation type="list" allowBlank="1" showInputMessage="1" showErrorMessage="1" errorTitle="Account Input Error" error="The account number entered is not valid." sqref="D7:D12 D15:D19">
      <formula1>ValidAccount</formula1>
    </dataValidation>
  </dataValidations>
  <printOptions horizontalCentered="1"/>
  <pageMargins left="1" right="0.2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9"/>
  <sheetViews>
    <sheetView view="pageBreakPreview" topLeftCell="A78" zoomScale="85" zoomScaleNormal="75" zoomScaleSheetLayoutView="85" workbookViewId="0">
      <selection activeCell="F95" sqref="F95"/>
    </sheetView>
  </sheetViews>
  <sheetFormatPr defaultRowHeight="12.75"/>
  <cols>
    <col min="1" max="1" width="26.5703125" customWidth="1"/>
    <col min="3" max="3" width="15.7109375" customWidth="1"/>
    <col min="4" max="4" width="18.42578125" customWidth="1"/>
    <col min="5" max="5" width="13.140625" bestFit="1" customWidth="1"/>
    <col min="6" max="6" width="14.28515625" bestFit="1" customWidth="1"/>
    <col min="9" max="9" width="10.5703125" bestFit="1" customWidth="1"/>
  </cols>
  <sheetData>
    <row r="1" spans="1:5">
      <c r="A1" s="1" t="s">
        <v>84</v>
      </c>
      <c r="E1" s="51"/>
    </row>
    <row r="2" spans="1:5">
      <c r="A2" s="52" t="s">
        <v>85</v>
      </c>
    </row>
    <row r="3" spans="1:5">
      <c r="A3" s="53" t="s">
        <v>86</v>
      </c>
    </row>
    <row r="4" spans="1:5">
      <c r="A4" s="53"/>
    </row>
    <row r="5" spans="1:5">
      <c r="A5" s="54" t="s">
        <v>38</v>
      </c>
      <c r="C5" s="55">
        <f>-SUM(C85:C96)</f>
        <v>343657.26</v>
      </c>
      <c r="D5" s="56" t="s">
        <v>94</v>
      </c>
    </row>
    <row r="8" spans="1:5">
      <c r="A8" s="57" t="s">
        <v>39</v>
      </c>
      <c r="B8" s="57" t="s">
        <v>40</v>
      </c>
      <c r="C8" s="58" t="s">
        <v>41</v>
      </c>
      <c r="D8" s="58" t="s">
        <v>42</v>
      </c>
    </row>
    <row r="9" spans="1:5">
      <c r="A9" t="s">
        <v>43</v>
      </c>
      <c r="B9" s="59">
        <v>38442</v>
      </c>
      <c r="C9" s="60"/>
      <c r="D9" s="60">
        <v>4291773.25</v>
      </c>
    </row>
    <row r="10" spans="1:5">
      <c r="B10" s="59">
        <v>38472</v>
      </c>
      <c r="C10" s="60"/>
      <c r="D10" s="60"/>
    </row>
    <row r="11" spans="1:5">
      <c r="B11" s="59">
        <v>38503</v>
      </c>
      <c r="C11" s="60"/>
      <c r="D11" s="60"/>
    </row>
    <row r="12" spans="1:5">
      <c r="B12" s="59">
        <v>38533</v>
      </c>
      <c r="C12" s="60"/>
      <c r="D12" s="60"/>
    </row>
    <row r="13" spans="1:5">
      <c r="A13" t="s">
        <v>44</v>
      </c>
      <c r="B13" s="59">
        <v>38564</v>
      </c>
      <c r="C13" s="60">
        <v>-1212815.31</v>
      </c>
      <c r="D13" s="60"/>
    </row>
    <row r="14" spans="1:5">
      <c r="A14" t="s">
        <v>45</v>
      </c>
      <c r="B14" s="59">
        <v>38595</v>
      </c>
      <c r="C14" s="60">
        <v>357614.6</v>
      </c>
      <c r="D14" s="60"/>
    </row>
    <row r="15" spans="1:5">
      <c r="B15" s="59">
        <v>38625</v>
      </c>
      <c r="C15" s="60"/>
      <c r="D15" s="60"/>
    </row>
    <row r="16" spans="1:5">
      <c r="B16" s="59">
        <v>38656</v>
      </c>
      <c r="C16" s="60"/>
      <c r="D16" s="60"/>
    </row>
    <row r="17" spans="1:11">
      <c r="B17" s="59">
        <v>38686</v>
      </c>
      <c r="C17" s="60"/>
      <c r="D17" s="60"/>
    </row>
    <row r="18" spans="1:11">
      <c r="B18" s="59">
        <v>38717</v>
      </c>
      <c r="C18" s="60"/>
      <c r="D18" s="60"/>
    </row>
    <row r="19" spans="1:11">
      <c r="B19" s="59">
        <v>38748</v>
      </c>
      <c r="C19" s="60"/>
      <c r="D19" s="60"/>
    </row>
    <row r="20" spans="1:11">
      <c r="B20" s="59">
        <v>38776</v>
      </c>
      <c r="C20" s="60"/>
      <c r="D20" s="60"/>
    </row>
    <row r="21" spans="1:11">
      <c r="A21" t="s">
        <v>41</v>
      </c>
      <c r="B21" s="59">
        <v>38807</v>
      </c>
      <c r="C21" s="60">
        <v>-651954.98</v>
      </c>
      <c r="D21" s="60">
        <v>2784617.5599999996</v>
      </c>
      <c r="I21" s="61">
        <f>C21+C14+C13+D9</f>
        <v>2784617.56</v>
      </c>
      <c r="J21" s="62">
        <f>I21-D21</f>
        <v>0</v>
      </c>
      <c r="K21" s="63" t="s">
        <v>46</v>
      </c>
    </row>
    <row r="22" spans="1:11">
      <c r="B22" s="59">
        <v>38837</v>
      </c>
      <c r="C22" s="60">
        <v>-28638.105</v>
      </c>
      <c r="D22" s="60">
        <f>D21+C22</f>
        <v>2755979.4549999996</v>
      </c>
    </row>
    <row r="23" spans="1:11">
      <c r="B23" s="59">
        <v>38868</v>
      </c>
      <c r="C23" s="60">
        <v>-28638.105</v>
      </c>
      <c r="D23" s="60">
        <f t="shared" ref="D23:D86" si="0">D22+C23</f>
        <v>2727341.3499999996</v>
      </c>
    </row>
    <row r="24" spans="1:11">
      <c r="B24" s="64">
        <v>38898</v>
      </c>
      <c r="C24" s="65">
        <v>-28638.105</v>
      </c>
      <c r="D24" s="65">
        <f t="shared" si="0"/>
        <v>2698703.2449999996</v>
      </c>
    </row>
    <row r="25" spans="1:11">
      <c r="B25" s="59">
        <v>38929</v>
      </c>
      <c r="C25" s="60">
        <v>-28638.105</v>
      </c>
      <c r="D25" s="60">
        <f t="shared" si="0"/>
        <v>2670065.1399999997</v>
      </c>
    </row>
    <row r="26" spans="1:11">
      <c r="B26" s="59">
        <v>38960</v>
      </c>
      <c r="C26" s="60">
        <v>-28638.105</v>
      </c>
      <c r="D26" s="60">
        <f t="shared" si="0"/>
        <v>2641427.0349999997</v>
      </c>
    </row>
    <row r="27" spans="1:11">
      <c r="B27" s="59">
        <v>38990</v>
      </c>
      <c r="C27" s="60">
        <v>-28638.105</v>
      </c>
      <c r="D27" s="60">
        <f t="shared" si="0"/>
        <v>2612788.9299999997</v>
      </c>
    </row>
    <row r="28" spans="1:11">
      <c r="B28" s="59">
        <v>39021</v>
      </c>
      <c r="C28" s="60">
        <v>-28638.105</v>
      </c>
      <c r="D28" s="60">
        <f t="shared" si="0"/>
        <v>2584150.8249999997</v>
      </c>
    </row>
    <row r="29" spans="1:11">
      <c r="B29" s="59">
        <v>39051</v>
      </c>
      <c r="C29" s="60">
        <v>-28638.105</v>
      </c>
      <c r="D29" s="60">
        <f t="shared" si="0"/>
        <v>2555512.7199999997</v>
      </c>
    </row>
    <row r="30" spans="1:11">
      <c r="B30" s="64">
        <v>39082</v>
      </c>
      <c r="C30" s="65">
        <v>-28638.105</v>
      </c>
      <c r="D30" s="65">
        <f t="shared" si="0"/>
        <v>2526874.6149999998</v>
      </c>
      <c r="E30" s="56"/>
    </row>
    <row r="31" spans="1:11">
      <c r="B31" s="59">
        <v>39113</v>
      </c>
      <c r="C31" s="60">
        <v>-28638.105</v>
      </c>
      <c r="D31" s="60">
        <f t="shared" si="0"/>
        <v>2498236.5099999998</v>
      </c>
    </row>
    <row r="32" spans="1:11">
      <c r="B32" s="59">
        <v>39141</v>
      </c>
      <c r="C32" s="60">
        <v>-28638.105</v>
      </c>
      <c r="D32" s="60">
        <f t="shared" si="0"/>
        <v>2469598.4049999998</v>
      </c>
    </row>
    <row r="33" spans="2:5">
      <c r="B33" s="59">
        <v>39172</v>
      </c>
      <c r="C33" s="60">
        <v>-28638.105</v>
      </c>
      <c r="D33" s="60">
        <f t="shared" si="0"/>
        <v>2440960.2999999998</v>
      </c>
    </row>
    <row r="34" spans="2:5">
      <c r="B34" s="59">
        <v>39202</v>
      </c>
      <c r="C34" s="60">
        <v>-28638.105</v>
      </c>
      <c r="D34" s="60">
        <f t="shared" si="0"/>
        <v>2412322.1949999998</v>
      </c>
    </row>
    <row r="35" spans="2:5">
      <c r="B35" s="59">
        <v>39233</v>
      </c>
      <c r="C35" s="60">
        <v>-28638.105</v>
      </c>
      <c r="D35" s="60">
        <f t="shared" si="0"/>
        <v>2383684.09</v>
      </c>
    </row>
    <row r="36" spans="2:5">
      <c r="B36" s="64">
        <v>39263</v>
      </c>
      <c r="C36" s="65">
        <v>-28638.105</v>
      </c>
      <c r="D36" s="65">
        <f t="shared" si="0"/>
        <v>2355045.9849999999</v>
      </c>
    </row>
    <row r="37" spans="2:5">
      <c r="B37" s="59">
        <v>39294</v>
      </c>
      <c r="C37" s="60">
        <v>-28638.105</v>
      </c>
      <c r="D37" s="60">
        <f t="shared" si="0"/>
        <v>2326407.88</v>
      </c>
    </row>
    <row r="38" spans="2:5">
      <c r="B38" s="59">
        <v>39325</v>
      </c>
      <c r="C38" s="60">
        <v>-28638.105</v>
      </c>
      <c r="D38" s="60">
        <f t="shared" si="0"/>
        <v>2297769.7749999999</v>
      </c>
    </row>
    <row r="39" spans="2:5">
      <c r="B39" s="59">
        <v>39355</v>
      </c>
      <c r="C39" s="60">
        <v>-28638.105</v>
      </c>
      <c r="D39" s="60">
        <f t="shared" si="0"/>
        <v>2269131.67</v>
      </c>
    </row>
    <row r="40" spans="2:5">
      <c r="B40" s="59">
        <v>39386</v>
      </c>
      <c r="C40" s="60">
        <v>-28638.105</v>
      </c>
      <c r="D40" s="60">
        <f t="shared" si="0"/>
        <v>2240493.5649999999</v>
      </c>
    </row>
    <row r="41" spans="2:5">
      <c r="B41" s="59">
        <v>39416</v>
      </c>
      <c r="C41" s="60">
        <v>-28638.105</v>
      </c>
      <c r="D41" s="60">
        <f t="shared" si="0"/>
        <v>2211855.46</v>
      </c>
    </row>
    <row r="42" spans="2:5">
      <c r="B42" s="64">
        <v>39447</v>
      </c>
      <c r="C42" s="65">
        <v>-28638.105</v>
      </c>
      <c r="D42" s="65">
        <f t="shared" si="0"/>
        <v>2183217.355</v>
      </c>
      <c r="E42" s="56"/>
    </row>
    <row r="43" spans="2:5">
      <c r="B43" s="59">
        <v>39478</v>
      </c>
      <c r="C43" s="60">
        <v>-28638.105</v>
      </c>
      <c r="D43" s="60">
        <f t="shared" si="0"/>
        <v>2154579.25</v>
      </c>
    </row>
    <row r="44" spans="2:5">
      <c r="B44" s="59">
        <v>39507</v>
      </c>
      <c r="C44" s="60">
        <v>-28638.105</v>
      </c>
      <c r="D44" s="60">
        <f t="shared" si="0"/>
        <v>2125941.145</v>
      </c>
    </row>
    <row r="45" spans="2:5">
      <c r="B45" s="59">
        <v>39538</v>
      </c>
      <c r="C45" s="60">
        <v>-28638.105</v>
      </c>
      <c r="D45" s="60">
        <f t="shared" si="0"/>
        <v>2097303.04</v>
      </c>
    </row>
    <row r="46" spans="2:5">
      <c r="B46" s="59">
        <v>39568</v>
      </c>
      <c r="C46" s="60">
        <v>-28638.105</v>
      </c>
      <c r="D46" s="60">
        <f t="shared" si="0"/>
        <v>2068664.9350000001</v>
      </c>
    </row>
    <row r="47" spans="2:5">
      <c r="B47" s="59">
        <v>39599</v>
      </c>
      <c r="C47" s="60">
        <v>-28638.105</v>
      </c>
      <c r="D47" s="60">
        <f t="shared" si="0"/>
        <v>2040026.83</v>
      </c>
    </row>
    <row r="48" spans="2:5">
      <c r="B48" s="59">
        <v>39629</v>
      </c>
      <c r="C48" s="60">
        <v>-28638.105</v>
      </c>
      <c r="D48" s="40">
        <f t="shared" si="0"/>
        <v>2011388.7250000001</v>
      </c>
    </row>
    <row r="49" spans="1:4">
      <c r="B49" s="59">
        <v>39660</v>
      </c>
      <c r="C49" s="60">
        <v>-28638.105</v>
      </c>
      <c r="D49" s="66">
        <f t="shared" si="0"/>
        <v>1982750.62</v>
      </c>
    </row>
    <row r="50" spans="1:4">
      <c r="B50" s="59">
        <v>39691</v>
      </c>
      <c r="C50" s="60">
        <v>-28638.105</v>
      </c>
      <c r="D50" s="66">
        <f t="shared" si="0"/>
        <v>1954112.5150000001</v>
      </c>
    </row>
    <row r="51" spans="1:4">
      <c r="B51" s="59">
        <v>39721</v>
      </c>
      <c r="C51" s="60">
        <v>-28638.105</v>
      </c>
      <c r="D51" s="66">
        <f t="shared" si="0"/>
        <v>1925474.4100000001</v>
      </c>
    </row>
    <row r="52" spans="1:4">
      <c r="B52" s="59">
        <v>39752</v>
      </c>
      <c r="C52" s="60">
        <v>-28638.105</v>
      </c>
      <c r="D52" s="66">
        <f t="shared" si="0"/>
        <v>1896836.3050000002</v>
      </c>
    </row>
    <row r="53" spans="1:4">
      <c r="B53" s="59">
        <v>39782</v>
      </c>
      <c r="C53" s="60">
        <v>-28638.105</v>
      </c>
      <c r="D53" s="66">
        <f t="shared" si="0"/>
        <v>1868198.2000000002</v>
      </c>
    </row>
    <row r="54" spans="1:4">
      <c r="B54" s="59">
        <v>39813</v>
      </c>
      <c r="C54" s="60">
        <v>-28638.105</v>
      </c>
      <c r="D54" s="66">
        <f t="shared" si="0"/>
        <v>1839560.0950000002</v>
      </c>
    </row>
    <row r="55" spans="1:4">
      <c r="B55" s="59">
        <v>39844</v>
      </c>
      <c r="C55" s="60">
        <v>-28638.105</v>
      </c>
      <c r="D55" s="66">
        <f t="shared" si="0"/>
        <v>1810921.9900000002</v>
      </c>
    </row>
    <row r="56" spans="1:4">
      <c r="B56" s="59">
        <v>39872</v>
      </c>
      <c r="C56" s="60">
        <v>-28638.105</v>
      </c>
      <c r="D56" s="66">
        <f t="shared" si="0"/>
        <v>1782283.8850000002</v>
      </c>
    </row>
    <row r="57" spans="1:4">
      <c r="B57" s="59">
        <v>39903</v>
      </c>
      <c r="C57" s="60">
        <v>-28638.105</v>
      </c>
      <c r="D57" s="66">
        <f t="shared" si="0"/>
        <v>1753645.7800000003</v>
      </c>
    </row>
    <row r="58" spans="1:4">
      <c r="B58" s="59">
        <v>39933</v>
      </c>
      <c r="C58" s="60">
        <v>-28638.105</v>
      </c>
      <c r="D58" s="66">
        <f t="shared" si="0"/>
        <v>1725007.6750000003</v>
      </c>
    </row>
    <row r="59" spans="1:4">
      <c r="A59" t="s">
        <v>47</v>
      </c>
      <c r="B59" s="59">
        <v>39964</v>
      </c>
      <c r="C59" s="60">
        <v>-28638.105</v>
      </c>
      <c r="D59" s="66">
        <f t="shared" si="0"/>
        <v>1696369.5700000003</v>
      </c>
    </row>
    <row r="60" spans="1:4">
      <c r="B60" s="59">
        <v>39994</v>
      </c>
      <c r="C60" s="60">
        <v>-28638.105</v>
      </c>
      <c r="D60" s="66">
        <f t="shared" si="0"/>
        <v>1667731.4650000003</v>
      </c>
    </row>
    <row r="61" spans="1:4">
      <c r="B61" s="59">
        <v>40025</v>
      </c>
      <c r="C61" s="60">
        <v>-28638.105</v>
      </c>
      <c r="D61" s="66">
        <f t="shared" si="0"/>
        <v>1639093.3600000003</v>
      </c>
    </row>
    <row r="62" spans="1:4">
      <c r="B62" s="59">
        <v>40056</v>
      </c>
      <c r="C62" s="60">
        <v>-28638.105</v>
      </c>
      <c r="D62" s="66">
        <f t="shared" si="0"/>
        <v>1610455.2550000004</v>
      </c>
    </row>
    <row r="63" spans="1:4">
      <c r="B63" s="59">
        <v>40086</v>
      </c>
      <c r="C63" s="60">
        <v>-28638.105</v>
      </c>
      <c r="D63" s="66">
        <f t="shared" si="0"/>
        <v>1581817.1500000004</v>
      </c>
    </row>
    <row r="64" spans="1:4">
      <c r="B64" s="59">
        <v>40117</v>
      </c>
      <c r="C64" s="60">
        <v>-28638.105</v>
      </c>
      <c r="D64" s="66">
        <f t="shared" si="0"/>
        <v>1553179.0450000004</v>
      </c>
    </row>
    <row r="65" spans="2:5">
      <c r="B65" s="59">
        <v>40147</v>
      </c>
      <c r="C65" s="60">
        <v>-28638.105</v>
      </c>
      <c r="D65" s="66">
        <f t="shared" si="0"/>
        <v>1524540.9400000004</v>
      </c>
    </row>
    <row r="66" spans="2:5">
      <c r="B66" s="59">
        <v>40178</v>
      </c>
      <c r="C66" s="60">
        <v>-28638.105</v>
      </c>
      <c r="D66" s="66">
        <f t="shared" si="0"/>
        <v>1495902.8350000004</v>
      </c>
    </row>
    <row r="67" spans="2:5">
      <c r="B67" s="59">
        <v>40209</v>
      </c>
      <c r="C67" s="60">
        <v>-28638.105</v>
      </c>
      <c r="D67" s="66">
        <f t="shared" si="0"/>
        <v>1467264.7300000004</v>
      </c>
    </row>
    <row r="68" spans="2:5">
      <c r="B68" s="59">
        <v>40237</v>
      </c>
      <c r="C68" s="60">
        <v>-28638.105</v>
      </c>
      <c r="D68" s="66">
        <f t="shared" si="0"/>
        <v>1438626.6250000005</v>
      </c>
    </row>
    <row r="69" spans="2:5">
      <c r="B69" s="59">
        <v>40268</v>
      </c>
      <c r="C69" s="60">
        <v>-28638.105</v>
      </c>
      <c r="D69" s="66">
        <f t="shared" si="0"/>
        <v>1409988.5200000005</v>
      </c>
    </row>
    <row r="70" spans="2:5">
      <c r="B70" s="59">
        <v>40298</v>
      </c>
      <c r="C70" s="60">
        <v>-28638.105</v>
      </c>
      <c r="D70" s="66">
        <f t="shared" si="0"/>
        <v>1381350.4150000005</v>
      </c>
    </row>
    <row r="71" spans="2:5">
      <c r="B71" s="59">
        <v>40329</v>
      </c>
      <c r="C71" s="60">
        <v>-28638.105</v>
      </c>
      <c r="D71" s="66">
        <f t="shared" si="0"/>
        <v>1352712.3100000005</v>
      </c>
      <c r="E71" s="9"/>
    </row>
    <row r="72" spans="2:5">
      <c r="B72" s="59">
        <v>40359</v>
      </c>
      <c r="C72" s="60">
        <v>-28638.105</v>
      </c>
      <c r="D72" s="66">
        <f t="shared" si="0"/>
        <v>1324074.2050000005</v>
      </c>
      <c r="E72" s="67"/>
    </row>
    <row r="73" spans="2:5">
      <c r="B73" s="59">
        <v>40390</v>
      </c>
      <c r="C73" s="60">
        <v>-28638.105</v>
      </c>
      <c r="D73" s="66">
        <f t="shared" si="0"/>
        <v>1295436.1000000006</v>
      </c>
      <c r="E73" s="68"/>
    </row>
    <row r="74" spans="2:5">
      <c r="B74" s="59">
        <v>40421</v>
      </c>
      <c r="C74" s="60">
        <v>-28638.105</v>
      </c>
      <c r="D74" s="66">
        <f t="shared" si="0"/>
        <v>1266797.9950000006</v>
      </c>
    </row>
    <row r="75" spans="2:5">
      <c r="B75" s="59">
        <v>40451</v>
      </c>
      <c r="C75" s="60">
        <v>-28638.105</v>
      </c>
      <c r="D75" s="66">
        <f t="shared" si="0"/>
        <v>1238159.8900000006</v>
      </c>
    </row>
    <row r="76" spans="2:5">
      <c r="B76" s="59">
        <v>40482</v>
      </c>
      <c r="C76" s="60">
        <v>-28638.105</v>
      </c>
      <c r="D76" s="66">
        <f t="shared" si="0"/>
        <v>1209521.7850000006</v>
      </c>
    </row>
    <row r="77" spans="2:5">
      <c r="B77" s="59">
        <v>40512</v>
      </c>
      <c r="C77" s="60">
        <v>-28638.105</v>
      </c>
      <c r="D77" s="66">
        <f t="shared" si="0"/>
        <v>1180883.6800000006</v>
      </c>
    </row>
    <row r="78" spans="2:5">
      <c r="B78" s="59">
        <v>40543</v>
      </c>
      <c r="C78" s="60">
        <v>-28638.105</v>
      </c>
      <c r="D78" s="66">
        <f t="shared" si="0"/>
        <v>1152245.5750000007</v>
      </c>
    </row>
    <row r="79" spans="2:5">
      <c r="B79" s="59">
        <v>40574</v>
      </c>
      <c r="C79" s="66">
        <v>-28638.105</v>
      </c>
      <c r="D79" s="60">
        <f t="shared" si="0"/>
        <v>1123607.4700000007</v>
      </c>
    </row>
    <row r="80" spans="2:5">
      <c r="B80" s="59">
        <v>40602</v>
      </c>
      <c r="C80" s="66">
        <v>-28638.105</v>
      </c>
      <c r="D80" s="60">
        <f t="shared" si="0"/>
        <v>1094969.3650000007</v>
      </c>
    </row>
    <row r="81" spans="2:6">
      <c r="B81" s="59">
        <v>40633</v>
      </c>
      <c r="C81" s="66">
        <v>-28638.105</v>
      </c>
      <c r="D81" s="60">
        <f t="shared" si="0"/>
        <v>1066331.2600000007</v>
      </c>
    </row>
    <row r="82" spans="2:6">
      <c r="B82" s="59">
        <v>40663</v>
      </c>
      <c r="C82" s="66">
        <v>-28638.105</v>
      </c>
      <c r="D82" s="60">
        <f t="shared" si="0"/>
        <v>1037693.1550000007</v>
      </c>
    </row>
    <row r="83" spans="2:6">
      <c r="B83" s="59">
        <v>40694</v>
      </c>
      <c r="C83" s="66">
        <v>-28638.105</v>
      </c>
      <c r="D83" s="60">
        <f t="shared" si="0"/>
        <v>1009055.0500000007</v>
      </c>
      <c r="E83" s="69"/>
      <c r="F83" s="70"/>
    </row>
    <row r="84" spans="2:6">
      <c r="B84" s="59">
        <v>40724</v>
      </c>
      <c r="C84" s="71">
        <v>-28638.105</v>
      </c>
      <c r="D84" s="60">
        <f t="shared" si="0"/>
        <v>980416.94500000076</v>
      </c>
      <c r="E84" s="72"/>
      <c r="F84" s="66"/>
    </row>
    <row r="85" spans="2:6">
      <c r="B85" s="59">
        <v>40755</v>
      </c>
      <c r="C85" s="73">
        <v>-28638.105</v>
      </c>
      <c r="D85" s="60">
        <f t="shared" si="0"/>
        <v>951778.84000000078</v>
      </c>
      <c r="E85" s="74"/>
      <c r="F85" s="75"/>
    </row>
    <row r="86" spans="2:6">
      <c r="B86" s="59">
        <v>40786</v>
      </c>
      <c r="C86" s="76">
        <v>-28638.105</v>
      </c>
      <c r="D86" s="60">
        <f t="shared" si="0"/>
        <v>923140.7350000008</v>
      </c>
    </row>
    <row r="87" spans="2:6">
      <c r="B87" s="59">
        <v>40816</v>
      </c>
      <c r="C87" s="76">
        <v>-28638.105</v>
      </c>
      <c r="D87" s="60">
        <f t="shared" ref="D87:D119" si="1">D86+C87</f>
        <v>894502.63000000082</v>
      </c>
    </row>
    <row r="88" spans="2:6">
      <c r="B88" s="59">
        <v>40847</v>
      </c>
      <c r="C88" s="76">
        <v>-28638.105</v>
      </c>
      <c r="D88" s="60">
        <f t="shared" si="1"/>
        <v>865864.52500000084</v>
      </c>
    </row>
    <row r="89" spans="2:6">
      <c r="B89" s="59">
        <v>40877</v>
      </c>
      <c r="C89" s="76">
        <v>-28638.105</v>
      </c>
      <c r="D89" s="60">
        <f t="shared" si="1"/>
        <v>837226.42000000086</v>
      </c>
      <c r="E89" s="9"/>
      <c r="F89" s="70"/>
    </row>
    <row r="90" spans="2:6">
      <c r="B90" s="59">
        <v>40908</v>
      </c>
      <c r="C90" s="76">
        <v>-28638.105</v>
      </c>
      <c r="D90" s="60">
        <f t="shared" si="1"/>
        <v>808588.31500000088</v>
      </c>
      <c r="E90" s="67"/>
      <c r="F90" s="66"/>
    </row>
    <row r="91" spans="2:6">
      <c r="B91" s="59">
        <v>40939</v>
      </c>
      <c r="C91" s="76">
        <v>-28638.105</v>
      </c>
      <c r="D91" s="60">
        <f t="shared" si="1"/>
        <v>779950.21000000089</v>
      </c>
      <c r="E91" s="68"/>
    </row>
    <row r="92" spans="2:6">
      <c r="B92" s="59">
        <v>40968</v>
      </c>
      <c r="C92" s="76">
        <v>-28638.105</v>
      </c>
      <c r="D92" s="60">
        <f t="shared" si="1"/>
        <v>751312.10500000091</v>
      </c>
    </row>
    <row r="93" spans="2:6">
      <c r="B93" s="59">
        <v>40999</v>
      </c>
      <c r="C93" s="76">
        <v>-28638.105</v>
      </c>
      <c r="D93" s="60">
        <f t="shared" si="1"/>
        <v>722674.00000000093</v>
      </c>
    </row>
    <row r="94" spans="2:6">
      <c r="B94" s="59">
        <v>41029</v>
      </c>
      <c r="C94" s="76">
        <v>-28638.105</v>
      </c>
      <c r="D94" s="60">
        <f t="shared" si="1"/>
        <v>694035.89500000095</v>
      </c>
    </row>
    <row r="95" spans="2:6">
      <c r="B95" s="59">
        <v>41060</v>
      </c>
      <c r="C95" s="76">
        <v>-28638.105</v>
      </c>
      <c r="D95" s="60">
        <f t="shared" si="1"/>
        <v>665397.79000000097</v>
      </c>
      <c r="E95" s="9" t="s">
        <v>48</v>
      </c>
      <c r="F95" s="77" t="s">
        <v>49</v>
      </c>
    </row>
    <row r="96" spans="2:6">
      <c r="B96" s="59">
        <v>41090</v>
      </c>
      <c r="C96" s="78">
        <v>-28638.105</v>
      </c>
      <c r="D96" s="60">
        <f t="shared" si="1"/>
        <v>636759.68500000099</v>
      </c>
      <c r="E96" s="67">
        <f>((D84+D96+2*SUM(D85:D95))/24)</f>
        <v>808588.31500000088</v>
      </c>
      <c r="F96" s="60">
        <f>-E96*0.37951</f>
        <v>-306867.35142565035</v>
      </c>
    </row>
    <row r="97" spans="2:5">
      <c r="B97" s="59">
        <v>41121</v>
      </c>
      <c r="C97" s="60">
        <v>-28638.105</v>
      </c>
      <c r="D97" s="60">
        <f t="shared" si="1"/>
        <v>608121.58000000101</v>
      </c>
      <c r="E97" s="68" t="s">
        <v>93</v>
      </c>
    </row>
    <row r="98" spans="2:5">
      <c r="B98" s="59">
        <v>41152</v>
      </c>
      <c r="C98" s="60">
        <v>-28638.105</v>
      </c>
      <c r="D98" s="60">
        <f t="shared" si="1"/>
        <v>579483.47500000102</v>
      </c>
    </row>
    <row r="99" spans="2:5">
      <c r="B99" s="59">
        <v>41182</v>
      </c>
      <c r="C99" s="60">
        <v>-28638.105</v>
      </c>
      <c r="D99" s="60">
        <f t="shared" si="1"/>
        <v>550845.37000000104</v>
      </c>
    </row>
    <row r="100" spans="2:5">
      <c r="B100" s="59">
        <v>41213</v>
      </c>
      <c r="C100" s="60">
        <v>-28638.105</v>
      </c>
      <c r="D100" s="60">
        <f t="shared" si="1"/>
        <v>522207.26500000106</v>
      </c>
    </row>
    <row r="101" spans="2:5">
      <c r="B101" s="59">
        <v>41243</v>
      </c>
      <c r="C101" s="60">
        <v>-28638.105</v>
      </c>
      <c r="D101" s="60">
        <f t="shared" si="1"/>
        <v>493569.16000000108</v>
      </c>
    </row>
    <row r="102" spans="2:5">
      <c r="B102" s="59">
        <v>41274</v>
      </c>
      <c r="C102" s="60">
        <v>-28638.105</v>
      </c>
      <c r="D102" s="60">
        <f t="shared" si="1"/>
        <v>464931.0550000011</v>
      </c>
    </row>
    <row r="103" spans="2:5">
      <c r="B103" s="59">
        <v>41305</v>
      </c>
      <c r="C103" s="60">
        <v>-28638.105</v>
      </c>
      <c r="D103" s="60">
        <f t="shared" si="1"/>
        <v>436292.95000000112</v>
      </c>
    </row>
    <row r="104" spans="2:5">
      <c r="B104" s="59">
        <v>41333</v>
      </c>
      <c r="C104" s="60">
        <v>-28638.105</v>
      </c>
      <c r="D104" s="60">
        <f t="shared" si="1"/>
        <v>407654.84500000114</v>
      </c>
    </row>
    <row r="105" spans="2:5">
      <c r="B105" s="59">
        <v>41364</v>
      </c>
      <c r="C105" s="60">
        <v>-28638.105</v>
      </c>
      <c r="D105" s="60">
        <f t="shared" si="1"/>
        <v>379016.74000000115</v>
      </c>
    </row>
    <row r="106" spans="2:5">
      <c r="B106" s="59">
        <v>41394</v>
      </c>
      <c r="C106" s="60">
        <v>-28638.105</v>
      </c>
      <c r="D106" s="60">
        <f t="shared" si="1"/>
        <v>350378.63500000117</v>
      </c>
    </row>
    <row r="107" spans="2:5">
      <c r="B107" s="59">
        <v>41425</v>
      </c>
      <c r="C107" s="60">
        <v>-28638.105</v>
      </c>
      <c r="D107" s="60">
        <f t="shared" si="1"/>
        <v>321740.53000000119</v>
      </c>
    </row>
    <row r="108" spans="2:5">
      <c r="B108" s="59">
        <v>41455</v>
      </c>
      <c r="C108" s="60">
        <v>-28638.105</v>
      </c>
      <c r="D108" s="60">
        <f t="shared" si="1"/>
        <v>293102.42500000121</v>
      </c>
    </row>
    <row r="109" spans="2:5">
      <c r="B109" s="59">
        <v>41486</v>
      </c>
      <c r="C109" s="60">
        <v>-28638.105</v>
      </c>
      <c r="D109" s="60">
        <f t="shared" si="1"/>
        <v>264464.32000000123</v>
      </c>
    </row>
    <row r="110" spans="2:5">
      <c r="B110" s="59">
        <v>41517</v>
      </c>
      <c r="C110" s="60">
        <v>-28638.105</v>
      </c>
      <c r="D110" s="60">
        <f t="shared" si="1"/>
        <v>235826.21500000122</v>
      </c>
    </row>
    <row r="111" spans="2:5">
      <c r="B111" s="59">
        <v>41547</v>
      </c>
      <c r="C111" s="60">
        <v>-28638.105</v>
      </c>
      <c r="D111" s="60">
        <f t="shared" si="1"/>
        <v>207188.11000000121</v>
      </c>
    </row>
    <row r="112" spans="2:5">
      <c r="B112" s="59">
        <v>41578</v>
      </c>
      <c r="C112" s="60">
        <v>-28638.105</v>
      </c>
      <c r="D112" s="60">
        <f t="shared" si="1"/>
        <v>178550.0050000012</v>
      </c>
    </row>
    <row r="113" spans="2:4">
      <c r="B113" s="59">
        <v>41608</v>
      </c>
      <c r="C113" s="60">
        <v>-28638.105</v>
      </c>
      <c r="D113" s="60">
        <f t="shared" si="1"/>
        <v>149911.90000000119</v>
      </c>
    </row>
    <row r="114" spans="2:4">
      <c r="B114" s="59">
        <v>41639</v>
      </c>
      <c r="C114" s="60">
        <v>-28638.105</v>
      </c>
      <c r="D114" s="60">
        <f t="shared" si="1"/>
        <v>121273.79500000119</v>
      </c>
    </row>
    <row r="115" spans="2:4">
      <c r="B115" s="59">
        <v>41670</v>
      </c>
      <c r="C115" s="60">
        <v>-28638.105</v>
      </c>
      <c r="D115" s="60">
        <f t="shared" si="1"/>
        <v>92635.690000001196</v>
      </c>
    </row>
    <row r="116" spans="2:4">
      <c r="B116" s="59">
        <v>41698</v>
      </c>
      <c r="C116" s="60">
        <v>-28638.105</v>
      </c>
      <c r="D116" s="60">
        <f t="shared" si="1"/>
        <v>63997.5850000012</v>
      </c>
    </row>
    <row r="117" spans="2:4">
      <c r="B117" s="59">
        <v>41729</v>
      </c>
      <c r="C117" s="60">
        <v>-28638.105</v>
      </c>
      <c r="D117" s="60">
        <f t="shared" si="1"/>
        <v>35359.480000001204</v>
      </c>
    </row>
    <row r="118" spans="2:4">
      <c r="B118" s="59">
        <v>41759</v>
      </c>
      <c r="C118" s="60">
        <v>-28638.105</v>
      </c>
      <c r="D118" s="60">
        <f t="shared" si="1"/>
        <v>6721.3750000012042</v>
      </c>
    </row>
    <row r="119" spans="2:4">
      <c r="B119" s="59">
        <v>41790</v>
      </c>
      <c r="C119" s="60">
        <f>-D118</f>
        <v>-6721.3750000012042</v>
      </c>
      <c r="D119" s="60">
        <f t="shared" si="1"/>
        <v>0</v>
      </c>
    </row>
    <row r="120" spans="2:4">
      <c r="B120" s="59"/>
      <c r="C120" s="79"/>
      <c r="D120" s="80"/>
    </row>
    <row r="121" spans="2:4">
      <c r="B121" s="59"/>
      <c r="C121" s="79"/>
      <c r="D121" s="80"/>
    </row>
    <row r="122" spans="2:4">
      <c r="B122" s="59"/>
      <c r="C122" s="79"/>
      <c r="D122" s="80"/>
    </row>
    <row r="123" spans="2:4">
      <c r="B123" s="59"/>
      <c r="C123" s="79"/>
      <c r="D123" s="80"/>
    </row>
    <row r="124" spans="2:4">
      <c r="B124" s="59"/>
      <c r="C124" s="79"/>
      <c r="D124" s="80"/>
    </row>
    <row r="125" spans="2:4">
      <c r="B125" s="59"/>
      <c r="C125" s="79"/>
      <c r="D125" s="80"/>
    </row>
    <row r="126" spans="2:4">
      <c r="B126" s="59"/>
      <c r="C126" s="79"/>
      <c r="D126" s="80"/>
    </row>
    <row r="127" spans="2:4">
      <c r="B127" s="59"/>
      <c r="C127" s="79"/>
      <c r="D127" s="80"/>
    </row>
    <row r="128" spans="2:4">
      <c r="B128" s="59"/>
      <c r="C128" s="79"/>
      <c r="D128" s="80"/>
    </row>
    <row r="129" spans="2:4">
      <c r="B129" s="59"/>
      <c r="C129" s="79"/>
      <c r="D129" s="80"/>
    </row>
    <row r="130" spans="2:4">
      <c r="B130" s="59"/>
      <c r="C130" s="79"/>
      <c r="D130" s="80"/>
    </row>
    <row r="131" spans="2:4">
      <c r="B131" s="59"/>
      <c r="C131" s="79"/>
      <c r="D131" s="80"/>
    </row>
    <row r="132" spans="2:4">
      <c r="B132" s="59"/>
      <c r="C132" s="79"/>
      <c r="D132" s="80"/>
    </row>
    <row r="133" spans="2:4">
      <c r="B133" s="59"/>
      <c r="C133" s="79"/>
      <c r="D133" s="80"/>
    </row>
    <row r="134" spans="2:4">
      <c r="B134" s="59"/>
      <c r="C134" s="79"/>
      <c r="D134" s="80"/>
    </row>
    <row r="135" spans="2:4">
      <c r="B135" s="59"/>
      <c r="C135" s="79"/>
      <c r="D135" s="80"/>
    </row>
    <row r="136" spans="2:4">
      <c r="B136" s="59"/>
      <c r="C136" s="79"/>
      <c r="D136" s="80"/>
    </row>
    <row r="137" spans="2:4">
      <c r="B137" s="59"/>
      <c r="C137" s="79"/>
      <c r="D137" s="80"/>
    </row>
    <row r="138" spans="2:4">
      <c r="B138" s="59"/>
      <c r="C138" s="79"/>
      <c r="D138" s="80"/>
    </row>
    <row r="139" spans="2:4">
      <c r="B139" s="59"/>
      <c r="C139" s="79"/>
      <c r="D139" s="80"/>
    </row>
    <row r="140" spans="2:4">
      <c r="B140" s="59"/>
    </row>
    <row r="141" spans="2:4">
      <c r="B141" s="59"/>
    </row>
    <row r="142" spans="2:4">
      <c r="B142" s="59"/>
    </row>
    <row r="143" spans="2:4">
      <c r="B143" s="59"/>
    </row>
    <row r="144" spans="2:4">
      <c r="B144" s="59"/>
    </row>
    <row r="145" spans="2:2">
      <c r="B145" s="59"/>
    </row>
    <row r="146" spans="2:2">
      <c r="B146" s="59"/>
    </row>
    <row r="147" spans="2:2">
      <c r="B147" s="59"/>
    </row>
    <row r="148" spans="2:2">
      <c r="B148" s="59"/>
    </row>
    <row r="149" spans="2:2">
      <c r="B149" s="59"/>
    </row>
    <row r="150" spans="2:2">
      <c r="B150" s="59"/>
    </row>
    <row r="151" spans="2:2">
      <c r="B151" s="59"/>
    </row>
    <row r="152" spans="2:2">
      <c r="B152" s="59"/>
    </row>
    <row r="153" spans="2:2">
      <c r="B153" s="59"/>
    </row>
    <row r="154" spans="2:2">
      <c r="B154" s="59"/>
    </row>
    <row r="155" spans="2:2">
      <c r="B155" s="59"/>
    </row>
    <row r="156" spans="2:2">
      <c r="B156" s="59"/>
    </row>
    <row r="157" spans="2:2">
      <c r="B157" s="59"/>
    </row>
    <row r="158" spans="2:2">
      <c r="B158" s="59"/>
    </row>
    <row r="159" spans="2:2">
      <c r="B159" s="59"/>
    </row>
    <row r="160" spans="2:2">
      <c r="B160" s="59"/>
    </row>
    <row r="161" spans="2:2">
      <c r="B161" s="59"/>
    </row>
    <row r="162" spans="2:2">
      <c r="B162" s="59"/>
    </row>
    <row r="163" spans="2:2">
      <c r="B163" s="59"/>
    </row>
    <row r="164" spans="2:2">
      <c r="B164" s="59"/>
    </row>
    <row r="165" spans="2:2">
      <c r="B165" s="59"/>
    </row>
    <row r="166" spans="2:2">
      <c r="B166" s="59"/>
    </row>
    <row r="167" spans="2:2">
      <c r="B167" s="59"/>
    </row>
    <row r="168" spans="2:2">
      <c r="B168" s="59"/>
    </row>
    <row r="169" spans="2:2">
      <c r="B169" s="59"/>
    </row>
    <row r="170" spans="2:2">
      <c r="B170" s="59"/>
    </row>
    <row r="171" spans="2:2">
      <c r="B171" s="59"/>
    </row>
    <row r="172" spans="2:2">
      <c r="B172" s="59"/>
    </row>
    <row r="173" spans="2:2">
      <c r="B173" s="59"/>
    </row>
    <row r="174" spans="2:2">
      <c r="B174" s="59"/>
    </row>
    <row r="175" spans="2:2">
      <c r="B175" s="59"/>
    </row>
    <row r="176" spans="2:2">
      <c r="B176" s="59"/>
    </row>
    <row r="177" spans="2:2">
      <c r="B177" s="59"/>
    </row>
    <row r="178" spans="2:2">
      <c r="B178" s="59"/>
    </row>
    <row r="179" spans="2:2">
      <c r="B179" s="59"/>
    </row>
    <row r="180" spans="2:2">
      <c r="B180" s="59"/>
    </row>
    <row r="181" spans="2:2">
      <c r="B181" s="59"/>
    </row>
    <row r="182" spans="2:2">
      <c r="B182" s="59"/>
    </row>
    <row r="183" spans="2:2">
      <c r="B183" s="59"/>
    </row>
    <row r="184" spans="2:2">
      <c r="B184" s="59"/>
    </row>
    <row r="185" spans="2:2">
      <c r="B185" s="59"/>
    </row>
    <row r="186" spans="2:2">
      <c r="B186" s="59"/>
    </row>
    <row r="187" spans="2:2">
      <c r="B187" s="59"/>
    </row>
    <row r="188" spans="2:2">
      <c r="B188" s="59"/>
    </row>
    <row r="189" spans="2:2">
      <c r="B189" s="59"/>
    </row>
  </sheetData>
  <pageMargins left="0.75" right="0.75" top="1" bottom="1" header="0.5" footer="0.5"/>
  <pageSetup scale="71" firstPageNumber="2" orientation="portrait" useFirstPageNumber="1" r:id="rId1"/>
  <headerFooter alignWithMargins="0">
    <oddHeader xml:space="preserve">&amp;RPage 8.2.&amp;P
</oddHeader>
  </headerFooter>
  <rowBreaks count="1" manualBreakCount="1">
    <brk id="58"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view="pageBreakPreview" zoomScale="70" zoomScaleNormal="85" zoomScaleSheetLayoutView="70" workbookViewId="0">
      <selection activeCell="F95" sqref="F95"/>
    </sheetView>
  </sheetViews>
  <sheetFormatPr defaultRowHeight="15.75" customHeight="1"/>
  <cols>
    <col min="1" max="1" width="36.85546875" style="2" customWidth="1"/>
    <col min="2" max="2" width="12.140625" style="3" bestFit="1" customWidth="1"/>
    <col min="3" max="3" width="15.7109375" style="2" customWidth="1"/>
    <col min="4" max="4" width="16" style="2" customWidth="1"/>
    <col min="5" max="13" width="15.7109375" style="2" customWidth="1"/>
    <col min="14" max="14" width="15.85546875" style="2" customWidth="1"/>
    <col min="15" max="16384" width="9.140625" style="2"/>
  </cols>
  <sheetData>
    <row r="1" spans="1:14" ht="15.75" customHeight="1">
      <c r="A1" s="52" t="str">
        <f>'8.2.2-8.2.3'!A1</f>
        <v>PacifiCorp</v>
      </c>
    </row>
    <row r="2" spans="1:14" ht="15.75" customHeight="1">
      <c r="A2" s="52" t="s">
        <v>85</v>
      </c>
    </row>
    <row r="3" spans="1:14" ht="15.75" customHeight="1">
      <c r="A3" s="53" t="s">
        <v>86</v>
      </c>
    </row>
    <row r="4" spans="1:14" ht="15.75" customHeight="1">
      <c r="A4" s="52"/>
    </row>
    <row r="5" spans="1:14" ht="15.75" hidden="1" customHeight="1">
      <c r="A5" s="52"/>
      <c r="I5" s="2">
        <v>76</v>
      </c>
      <c r="J5" s="2">
        <v>77</v>
      </c>
      <c r="K5" s="2">
        <v>78</v>
      </c>
      <c r="L5" s="2">
        <v>79</v>
      </c>
      <c r="M5" s="2">
        <v>80</v>
      </c>
      <c r="N5" s="2">
        <v>81</v>
      </c>
    </row>
    <row r="6" spans="1:14" ht="15.75" customHeight="1">
      <c r="A6" s="81" t="s">
        <v>50</v>
      </c>
      <c r="B6" s="33"/>
      <c r="C6" s="82"/>
      <c r="D6" s="82"/>
      <c r="E6" s="82"/>
      <c r="F6" s="82"/>
      <c r="G6" s="82"/>
      <c r="H6" s="82"/>
      <c r="I6" s="82"/>
      <c r="J6" s="82"/>
      <c r="K6" s="82"/>
      <c r="L6" s="82"/>
      <c r="M6" s="82"/>
      <c r="N6" s="82"/>
    </row>
    <row r="7" spans="1:14" s="87" customFormat="1" ht="15.75" customHeight="1">
      <c r="A7" s="83" t="s">
        <v>51</v>
      </c>
      <c r="B7" s="84" t="s">
        <v>52</v>
      </c>
      <c r="C7" s="85">
        <v>40725</v>
      </c>
      <c r="D7" s="85">
        <v>40756</v>
      </c>
      <c r="E7" s="85">
        <v>40787</v>
      </c>
      <c r="F7" s="85">
        <v>40817</v>
      </c>
      <c r="G7" s="85">
        <v>40848</v>
      </c>
      <c r="H7" s="85">
        <v>40878</v>
      </c>
      <c r="I7" s="85" t="s">
        <v>53</v>
      </c>
      <c r="J7" s="85" t="s">
        <v>54</v>
      </c>
      <c r="K7" s="85" t="s">
        <v>55</v>
      </c>
      <c r="L7" s="85" t="s">
        <v>56</v>
      </c>
      <c r="M7" s="85" t="s">
        <v>57</v>
      </c>
      <c r="N7" s="86" t="s">
        <v>58</v>
      </c>
    </row>
    <row r="8" spans="1:14" s="65" customFormat="1" ht="15.75" customHeight="1">
      <c r="A8" s="88"/>
      <c r="B8" s="89"/>
      <c r="C8" s="40"/>
      <c r="D8" s="40"/>
      <c r="E8" s="40"/>
      <c r="F8" s="40"/>
      <c r="G8" s="40"/>
      <c r="H8" s="40"/>
      <c r="I8" s="40"/>
      <c r="J8" s="40"/>
      <c r="K8" s="40"/>
      <c r="L8" s="40"/>
      <c r="M8" s="40"/>
      <c r="N8" s="90"/>
    </row>
    <row r="9" spans="1:14" s="95" customFormat="1" ht="15.75" customHeight="1">
      <c r="A9" s="91"/>
      <c r="B9" s="92"/>
      <c r="C9" s="93"/>
      <c r="D9" s="93"/>
      <c r="E9" s="93"/>
      <c r="F9" s="93"/>
      <c r="G9" s="93"/>
      <c r="H9" s="93"/>
      <c r="I9" s="93"/>
      <c r="J9" s="93"/>
      <c r="K9" s="93"/>
      <c r="L9" s="93"/>
      <c r="M9" s="93"/>
      <c r="N9" s="94"/>
    </row>
    <row r="10" spans="1:14" s="95" customFormat="1" ht="15.75" customHeight="1">
      <c r="A10" s="96" t="s">
        <v>59</v>
      </c>
      <c r="B10" s="92"/>
      <c r="C10" s="93"/>
      <c r="D10" s="93"/>
      <c r="E10" s="93"/>
      <c r="F10" s="93"/>
      <c r="G10" s="93"/>
      <c r="H10" s="93"/>
      <c r="I10" s="93"/>
      <c r="J10" s="93"/>
      <c r="K10" s="93"/>
      <c r="L10" s="93"/>
      <c r="M10" s="93"/>
      <c r="N10" s="94"/>
    </row>
    <row r="11" spans="1:14" s="95" customFormat="1" ht="15.75" customHeight="1">
      <c r="A11" s="97" t="s">
        <v>60</v>
      </c>
      <c r="B11" s="26">
        <v>405762</v>
      </c>
      <c r="C11" s="98">
        <v>160143.5</v>
      </c>
      <c r="D11" s="98">
        <v>-139239.75</v>
      </c>
      <c r="E11" s="98">
        <v>59925.96</v>
      </c>
      <c r="F11" s="98">
        <v>383898.97</v>
      </c>
      <c r="G11" s="98">
        <v>6716.78</v>
      </c>
      <c r="H11" s="98">
        <v>15418.14</v>
      </c>
      <c r="I11" s="40">
        <v>45171.02</v>
      </c>
      <c r="J11" s="40">
        <v>26578.82</v>
      </c>
      <c r="K11" s="40">
        <v>172.34</v>
      </c>
      <c r="L11" s="40">
        <v>11871.32</v>
      </c>
      <c r="M11" s="40">
        <v>598.74</v>
      </c>
      <c r="N11" s="90">
        <v>14311.04</v>
      </c>
    </row>
    <row r="12" spans="1:14" s="95" customFormat="1" ht="15.75" customHeight="1">
      <c r="A12" s="97" t="s">
        <v>61</v>
      </c>
      <c r="B12" s="26">
        <v>406192</v>
      </c>
      <c r="C12" s="98">
        <v>3359.54</v>
      </c>
      <c r="D12" s="98">
        <v>15791.92</v>
      </c>
      <c r="E12" s="98">
        <v>4678.3900000000003</v>
      </c>
      <c r="F12" s="98">
        <v>17655.45</v>
      </c>
      <c r="G12" s="98">
        <v>7988.65</v>
      </c>
      <c r="H12" s="98">
        <v>13388.09</v>
      </c>
      <c r="I12" s="40">
        <v>68929.33</v>
      </c>
      <c r="J12" s="40">
        <v>34591.65</v>
      </c>
      <c r="K12" s="40">
        <v>8255.36</v>
      </c>
      <c r="L12" s="40">
        <v>99194.7</v>
      </c>
      <c r="M12" s="40">
        <v>47543.89</v>
      </c>
      <c r="N12" s="90">
        <v>49268.13</v>
      </c>
    </row>
    <row r="13" spans="1:14" s="95" customFormat="1" ht="15.75" customHeight="1">
      <c r="A13" s="97" t="s">
        <v>62</v>
      </c>
      <c r="B13" s="26">
        <v>406240</v>
      </c>
      <c r="C13" s="98">
        <v>44429.22</v>
      </c>
      <c r="D13" s="98">
        <v>106745.47</v>
      </c>
      <c r="E13" s="98">
        <v>100257.33</v>
      </c>
      <c r="F13" s="98">
        <v>53708.06</v>
      </c>
      <c r="G13" s="98">
        <v>40562.160000000003</v>
      </c>
      <c r="H13" s="98">
        <v>110612.83</v>
      </c>
      <c r="I13" s="40">
        <v>-1405.45</v>
      </c>
      <c r="J13" s="40">
        <v>26418.79</v>
      </c>
      <c r="K13" s="40">
        <v>122999.46</v>
      </c>
      <c r="L13" s="40">
        <v>32912.93</v>
      </c>
      <c r="M13" s="40">
        <v>74187.12</v>
      </c>
      <c r="N13" s="90">
        <v>-11559.03</v>
      </c>
    </row>
    <row r="14" spans="1:14" s="95" customFormat="1" ht="15.75" customHeight="1">
      <c r="A14" s="97" t="s">
        <v>63</v>
      </c>
      <c r="B14" s="26">
        <v>406241</v>
      </c>
      <c r="C14" s="98">
        <v>70355.98</v>
      </c>
      <c r="D14" s="98">
        <v>67723.240000000005</v>
      </c>
      <c r="E14" s="98">
        <v>35914.76</v>
      </c>
      <c r="F14" s="98">
        <v>109969.84</v>
      </c>
      <c r="G14" s="98">
        <v>183630.33</v>
      </c>
      <c r="H14" s="98">
        <v>117020.3</v>
      </c>
      <c r="I14" s="40">
        <v>-2730.46</v>
      </c>
      <c r="J14" s="40">
        <v>84753.09</v>
      </c>
      <c r="K14" s="40">
        <v>47127.35</v>
      </c>
      <c r="L14" s="40">
        <v>140652.69</v>
      </c>
      <c r="M14" s="40">
        <v>76197.850000000006</v>
      </c>
      <c r="N14" s="90">
        <v>217053.1</v>
      </c>
    </row>
    <row r="15" spans="1:14" s="95" customFormat="1" ht="15.75" customHeight="1">
      <c r="A15" s="97" t="s">
        <v>64</v>
      </c>
      <c r="B15" s="26">
        <v>406560</v>
      </c>
      <c r="C15" s="40"/>
      <c r="D15" s="40"/>
      <c r="E15" s="40">
        <v>25572.14</v>
      </c>
      <c r="F15" s="40"/>
      <c r="G15" s="40"/>
      <c r="H15" s="40"/>
      <c r="I15" s="40"/>
      <c r="J15" s="40"/>
      <c r="K15" s="40"/>
      <c r="L15" s="40"/>
      <c r="M15" s="40"/>
      <c r="N15" s="90"/>
    </row>
    <row r="16" spans="1:14" s="95" customFormat="1" ht="15.75" customHeight="1">
      <c r="A16" s="97" t="s">
        <v>65</v>
      </c>
      <c r="B16" s="26">
        <v>406840</v>
      </c>
      <c r="C16" s="40"/>
      <c r="D16" s="99"/>
      <c r="E16" s="40">
        <v>2380</v>
      </c>
      <c r="F16" s="99"/>
      <c r="G16" s="99"/>
      <c r="H16" s="99"/>
      <c r="I16" s="40"/>
      <c r="J16" s="40"/>
      <c r="K16" s="40"/>
      <c r="L16" s="40"/>
      <c r="M16" s="40"/>
      <c r="N16" s="90"/>
    </row>
    <row r="17" spans="1:14" s="95" customFormat="1" ht="15.75" customHeight="1">
      <c r="A17" s="97" t="s">
        <v>66</v>
      </c>
      <c r="B17" s="26">
        <v>407060</v>
      </c>
      <c r="C17" s="40">
        <v>26960</v>
      </c>
      <c r="D17" s="99"/>
      <c r="E17" s="99"/>
      <c r="F17" s="99">
        <v>-512.78</v>
      </c>
      <c r="G17" s="99">
        <v>-700</v>
      </c>
      <c r="H17" s="99">
        <v>70</v>
      </c>
      <c r="I17" s="40">
        <v>19.27</v>
      </c>
      <c r="J17" s="40"/>
      <c r="K17" s="40"/>
      <c r="L17" s="40"/>
      <c r="M17" s="40"/>
      <c r="N17" s="90"/>
    </row>
    <row r="18" spans="1:14" s="95" customFormat="1" ht="15.75" customHeight="1">
      <c r="A18" s="97" t="s">
        <v>67</v>
      </c>
      <c r="B18" s="26">
        <v>407061</v>
      </c>
      <c r="C18" s="40"/>
      <c r="D18" s="99"/>
      <c r="E18" s="99"/>
      <c r="F18" s="99"/>
      <c r="G18" s="99"/>
      <c r="H18" s="99">
        <v>25389.66</v>
      </c>
      <c r="I18" s="40"/>
      <c r="J18" s="40"/>
      <c r="K18" s="40">
        <v>3474.76</v>
      </c>
      <c r="L18" s="40"/>
      <c r="M18" s="40"/>
      <c r="N18" s="90"/>
    </row>
    <row r="19" spans="1:14" s="95" customFormat="1" ht="15.75" customHeight="1">
      <c r="A19" s="97" t="s">
        <v>68</v>
      </c>
      <c r="B19" s="26">
        <v>407062</v>
      </c>
      <c r="C19" s="40"/>
      <c r="D19" s="99">
        <v>0</v>
      </c>
      <c r="E19" s="99">
        <v>95538.07</v>
      </c>
      <c r="F19" s="99">
        <v>8811.7800000000007</v>
      </c>
      <c r="G19" s="99">
        <v>5868.33</v>
      </c>
      <c r="H19" s="99"/>
      <c r="I19" s="40"/>
      <c r="J19" s="40"/>
      <c r="K19" s="40"/>
      <c r="L19" s="40"/>
      <c r="M19" s="40"/>
      <c r="N19" s="90"/>
    </row>
    <row r="20" spans="1:14" s="95" customFormat="1" ht="15.75" customHeight="1">
      <c r="A20" s="97" t="s">
        <v>69</v>
      </c>
      <c r="B20" s="26">
        <v>407105</v>
      </c>
      <c r="C20" s="100"/>
      <c r="D20" s="100"/>
      <c r="E20" s="100"/>
      <c r="F20" s="100"/>
      <c r="G20" s="100"/>
      <c r="H20" s="100"/>
      <c r="I20" s="49">
        <v>27972.78</v>
      </c>
      <c r="J20" s="100"/>
      <c r="K20" s="100"/>
      <c r="L20" s="100"/>
      <c r="M20" s="100"/>
      <c r="N20" s="101"/>
    </row>
    <row r="21" spans="1:14" s="95" customFormat="1" ht="15.75" customHeight="1">
      <c r="A21" s="97" t="s">
        <v>70</v>
      </c>
      <c r="B21" s="26">
        <v>407106</v>
      </c>
      <c r="C21" s="40"/>
      <c r="D21" s="99"/>
      <c r="E21" s="99">
        <v>1550</v>
      </c>
      <c r="F21" s="99">
        <v>3067.09</v>
      </c>
      <c r="G21" s="99">
        <v>-914.48</v>
      </c>
      <c r="H21" s="99">
        <v>956.44</v>
      </c>
      <c r="I21" s="40">
        <v>82.29</v>
      </c>
      <c r="J21" s="40">
        <v>11022.28</v>
      </c>
      <c r="K21" s="40"/>
      <c r="L21" s="40">
        <v>1021.25</v>
      </c>
      <c r="M21" s="40"/>
      <c r="N21" s="90"/>
    </row>
    <row r="22" spans="1:14" s="95" customFormat="1" ht="15.75" customHeight="1">
      <c r="A22" s="97" t="s">
        <v>71</v>
      </c>
      <c r="B22" s="26">
        <v>407120</v>
      </c>
      <c r="C22" s="40"/>
      <c r="D22" s="99"/>
      <c r="E22" s="99"/>
      <c r="F22" s="99"/>
      <c r="G22" s="99"/>
      <c r="H22" s="99"/>
      <c r="I22" s="40"/>
      <c r="J22" s="40">
        <v>256.5</v>
      </c>
      <c r="K22" s="40"/>
      <c r="L22" s="40"/>
      <c r="M22" s="40"/>
      <c r="N22" s="90"/>
    </row>
    <row r="23" spans="1:14" s="95" customFormat="1" ht="15.75" customHeight="1">
      <c r="A23" s="97" t="s">
        <v>69</v>
      </c>
      <c r="B23" s="26">
        <v>407256</v>
      </c>
      <c r="C23" s="40"/>
      <c r="D23" s="99"/>
      <c r="E23" s="99"/>
      <c r="F23" s="99"/>
      <c r="G23" s="99"/>
      <c r="H23" s="99"/>
      <c r="I23" s="40">
        <v>13603.27</v>
      </c>
      <c r="J23" s="40"/>
      <c r="K23" s="40"/>
      <c r="L23" s="40"/>
      <c r="M23" s="40"/>
      <c r="N23" s="90"/>
    </row>
    <row r="24" spans="1:14" s="95" customFormat="1" ht="15.75" customHeight="1">
      <c r="A24" s="97" t="s">
        <v>72</v>
      </c>
      <c r="B24" s="26">
        <v>407280</v>
      </c>
      <c r="C24" s="40"/>
      <c r="D24" s="99"/>
      <c r="E24" s="99"/>
      <c r="F24" s="99"/>
      <c r="G24" s="99"/>
      <c r="H24" s="99">
        <v>23068.6</v>
      </c>
      <c r="I24" s="40"/>
      <c r="J24" s="40"/>
      <c r="K24" s="40"/>
      <c r="L24" s="40"/>
      <c r="M24" s="40">
        <v>11821.18</v>
      </c>
      <c r="N24" s="90"/>
    </row>
    <row r="25" spans="1:14" s="95" customFormat="1" ht="15.75" customHeight="1">
      <c r="A25" s="97" t="s">
        <v>73</v>
      </c>
      <c r="B25" s="26">
        <v>407382</v>
      </c>
      <c r="C25" s="100"/>
      <c r="D25" s="100"/>
      <c r="E25" s="100"/>
      <c r="F25" s="100"/>
      <c r="G25" s="100"/>
      <c r="H25" s="100"/>
      <c r="I25" s="100"/>
      <c r="J25" s="100"/>
      <c r="K25" s="100"/>
      <c r="L25" s="102">
        <v>2208</v>
      </c>
      <c r="M25" s="102">
        <v>1699.02</v>
      </c>
      <c r="N25" s="103">
        <v>1575.5</v>
      </c>
    </row>
    <row r="26" spans="1:14" s="95" customFormat="1" ht="15.75" customHeight="1">
      <c r="A26" s="104"/>
      <c r="B26" s="26"/>
      <c r="C26" s="93"/>
      <c r="D26" s="93"/>
      <c r="E26" s="93"/>
      <c r="F26" s="93"/>
      <c r="G26" s="93"/>
      <c r="H26" s="93"/>
      <c r="I26" s="93"/>
      <c r="J26" s="93"/>
      <c r="K26" s="93"/>
      <c r="L26" s="93"/>
      <c r="M26" s="93"/>
      <c r="N26" s="94"/>
    </row>
    <row r="27" spans="1:14" ht="15.75" customHeight="1" thickBot="1">
      <c r="A27" s="105"/>
      <c r="B27" s="106" t="s">
        <v>15</v>
      </c>
      <c r="C27" s="107">
        <f>SUM(C11:C26)</f>
        <v>305248.24</v>
      </c>
      <c r="D27" s="107">
        <f t="shared" ref="D27:N27" si="0">SUM(D11:D26)</f>
        <v>51020.880000000005</v>
      </c>
      <c r="E27" s="107">
        <f t="shared" si="0"/>
        <v>325816.65000000002</v>
      </c>
      <c r="F27" s="107">
        <f t="shared" si="0"/>
        <v>576598.40999999992</v>
      </c>
      <c r="G27" s="107">
        <f t="shared" si="0"/>
        <v>243151.76999999996</v>
      </c>
      <c r="H27" s="107">
        <f t="shared" si="0"/>
        <v>305924.05999999994</v>
      </c>
      <c r="I27" s="107">
        <f t="shared" si="0"/>
        <v>151642.04999999999</v>
      </c>
      <c r="J27" s="107">
        <f t="shared" si="0"/>
        <v>183621.13</v>
      </c>
      <c r="K27" s="107">
        <f t="shared" si="0"/>
        <v>182029.27000000002</v>
      </c>
      <c r="L27" s="107">
        <f t="shared" si="0"/>
        <v>287860.89</v>
      </c>
      <c r="M27" s="107">
        <f t="shared" si="0"/>
        <v>212047.8</v>
      </c>
      <c r="N27" s="108">
        <f t="shared" si="0"/>
        <v>270648.74</v>
      </c>
    </row>
    <row r="28" spans="1:14" ht="15.75" customHeight="1">
      <c r="A28" s="109"/>
      <c r="B28" s="110"/>
      <c r="I28" s="45"/>
      <c r="J28" s="45"/>
      <c r="K28" s="45"/>
      <c r="L28" s="45"/>
      <c r="M28" s="45"/>
      <c r="N28" s="45"/>
    </row>
    <row r="29" spans="1:14" s="27" customFormat="1" ht="15.75" customHeight="1">
      <c r="A29" s="111" t="s">
        <v>74</v>
      </c>
      <c r="C29" s="2"/>
      <c r="G29" s="112"/>
      <c r="H29" s="112"/>
      <c r="I29" s="112"/>
      <c r="J29" s="112"/>
      <c r="K29" s="112"/>
      <c r="L29" s="112"/>
      <c r="M29" s="112" t="s">
        <v>75</v>
      </c>
      <c r="N29" s="113">
        <f>SUM(C27:N27)</f>
        <v>3095609.8899999997</v>
      </c>
    </row>
    <row r="30" spans="1:14" ht="15.75" customHeight="1">
      <c r="A30" s="109"/>
      <c r="B30" s="110"/>
      <c r="N30" s="3" t="s">
        <v>76</v>
      </c>
    </row>
    <row r="31" spans="1:14" ht="15.75" customHeight="1">
      <c r="A31" s="114"/>
      <c r="B31" s="110"/>
    </row>
    <row r="32" spans="1:14" ht="15.75" customHeight="1">
      <c r="A32" s="109"/>
      <c r="B32" s="110"/>
    </row>
    <row r="33" spans="1:2" ht="15.75" customHeight="1">
      <c r="A33" s="109"/>
      <c r="B33" s="110"/>
    </row>
    <row r="34" spans="1:2" ht="15.75" customHeight="1">
      <c r="A34" s="115"/>
      <c r="B34" s="116"/>
    </row>
  </sheetData>
  <printOptions horizontalCentered="1"/>
  <pageMargins left="0.25" right="0.25" top="1" bottom="0.25" header="0.5" footer="0.24"/>
  <pageSetup scale="55" orientation="landscape" r:id="rId1"/>
  <headerFooter alignWithMargins="0">
    <oddHeader xml:space="preserve">&amp;L </oddHeader>
    <oddFooter>&amp;C&amp;12Page 8.2.4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
  <sheetViews>
    <sheetView view="pageBreakPreview" zoomScale="85" zoomScaleNormal="85" zoomScaleSheetLayoutView="85" workbookViewId="0">
      <selection activeCell="F95" sqref="F95"/>
    </sheetView>
  </sheetViews>
  <sheetFormatPr defaultRowHeight="12.75"/>
  <cols>
    <col min="1" max="2" width="10.7109375" style="118" customWidth="1"/>
    <col min="3" max="3" width="37.7109375" style="118" bestFit="1" customWidth="1"/>
    <col min="4" max="4" width="13" style="118" bestFit="1" customWidth="1"/>
    <col min="5" max="16384" width="9.140625" style="118"/>
  </cols>
  <sheetData>
    <row r="1" spans="1:6">
      <c r="A1" s="117" t="str">
        <f>'8.2.4'!A1</f>
        <v>PacifiCorp</v>
      </c>
      <c r="B1" s="117"/>
    </row>
    <row r="2" spans="1:6">
      <c r="A2" s="117" t="str">
        <f>'8.2.4'!A2</f>
        <v>Washington General Rate Case - June 2012</v>
      </c>
      <c r="B2" s="117"/>
    </row>
    <row r="3" spans="1:6">
      <c r="A3" s="117" t="str">
        <f>'8.2.4'!A3</f>
        <v>Environmental Remediation</v>
      </c>
      <c r="B3" s="117"/>
    </row>
    <row r="4" spans="1:6">
      <c r="A4" s="132" t="s">
        <v>77</v>
      </c>
      <c r="B4" s="117"/>
    </row>
    <row r="6" spans="1:6">
      <c r="A6" s="131" t="s">
        <v>96</v>
      </c>
      <c r="B6" s="131" t="s">
        <v>97</v>
      </c>
      <c r="C6" s="131" t="s">
        <v>39</v>
      </c>
      <c r="D6" s="131" t="s">
        <v>78</v>
      </c>
      <c r="E6" s="131" t="s">
        <v>98</v>
      </c>
    </row>
    <row r="7" spans="1:6">
      <c r="A7" s="120" t="s">
        <v>21</v>
      </c>
      <c r="B7" s="120" t="s">
        <v>79</v>
      </c>
      <c r="C7" s="120" t="s">
        <v>80</v>
      </c>
      <c r="D7" s="130">
        <v>-4556435</v>
      </c>
      <c r="E7" s="120" t="s">
        <v>12</v>
      </c>
      <c r="F7" s="119" t="s">
        <v>95</v>
      </c>
    </row>
    <row r="8" spans="1:6">
      <c r="A8" s="120" t="s">
        <v>22</v>
      </c>
      <c r="B8" s="120" t="s">
        <v>79</v>
      </c>
      <c r="C8" s="120" t="s">
        <v>80</v>
      </c>
      <c r="D8" s="130">
        <v>343657</v>
      </c>
      <c r="E8" s="120" t="s">
        <v>12</v>
      </c>
      <c r="F8" s="119" t="s">
        <v>95</v>
      </c>
    </row>
    <row r="9" spans="1:6">
      <c r="A9" s="120" t="s">
        <v>22</v>
      </c>
      <c r="B9" s="120" t="s">
        <v>81</v>
      </c>
      <c r="C9" s="120" t="s">
        <v>87</v>
      </c>
      <c r="D9" s="130">
        <v>-100170</v>
      </c>
      <c r="E9" s="120" t="s">
        <v>2</v>
      </c>
      <c r="F9" s="119" t="s">
        <v>95</v>
      </c>
    </row>
    <row r="10" spans="1:6">
      <c r="A10" s="120">
        <v>41110</v>
      </c>
      <c r="B10" s="120">
        <v>415300</v>
      </c>
      <c r="C10" s="120" t="s">
        <v>80</v>
      </c>
      <c r="D10" s="130">
        <v>-130421</v>
      </c>
      <c r="E10" s="120" t="s">
        <v>12</v>
      </c>
      <c r="F10" s="119" t="s">
        <v>95</v>
      </c>
    </row>
    <row r="11" spans="1:6">
      <c r="A11" s="120">
        <v>41110</v>
      </c>
      <c r="B11" s="120">
        <v>415301</v>
      </c>
      <c r="C11" s="120" t="str">
        <f>+C9</f>
        <v>Environmental Costs WA</v>
      </c>
      <c r="D11" s="130">
        <v>38016</v>
      </c>
      <c r="E11" s="120" t="s">
        <v>2</v>
      </c>
      <c r="F11" s="119" t="s">
        <v>95</v>
      </c>
    </row>
    <row r="12" spans="1:6">
      <c r="A12" s="120">
        <v>283</v>
      </c>
      <c r="B12" s="120">
        <v>287634</v>
      </c>
      <c r="C12" s="120" t="s">
        <v>82</v>
      </c>
      <c r="D12" s="130">
        <v>-306867</v>
      </c>
      <c r="E12" s="120" t="s">
        <v>12</v>
      </c>
      <c r="F12" s="119" t="s">
        <v>95</v>
      </c>
    </row>
    <row r="13" spans="1:6">
      <c r="A13" s="120">
        <v>283</v>
      </c>
      <c r="B13" s="120">
        <v>287591</v>
      </c>
      <c r="C13" s="120" t="s">
        <v>83</v>
      </c>
      <c r="D13" s="130">
        <v>-267317.45833333331</v>
      </c>
      <c r="E13" s="120" t="s">
        <v>2</v>
      </c>
      <c r="F13" s="119" t="s">
        <v>95</v>
      </c>
    </row>
  </sheetData>
  <pageMargins left="1" right="0.75" top="0.75" bottom="0.75" header="0.5" footer="0.5"/>
  <pageSetup scale="97" orientation="portrait" r:id="rId1"/>
  <headerFooter alignWithMargins="0">
    <oddHeader>&amp;RPage 8.2.5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DEC47E-8192-46FF-AB75-9F8A730AEDBA}"/>
</file>

<file path=customXml/itemProps2.xml><?xml version="1.0" encoding="utf-8"?>
<ds:datastoreItem xmlns:ds="http://schemas.openxmlformats.org/officeDocument/2006/customXml" ds:itemID="{EF6EF2DA-FF98-4F41-A13E-65DA97A97A02}"/>
</file>

<file path=customXml/itemProps3.xml><?xml version="1.0" encoding="utf-8"?>
<ds:datastoreItem xmlns:ds="http://schemas.openxmlformats.org/officeDocument/2006/customXml" ds:itemID="{A9F57417-F005-4A99-BFA8-E95024B50D2D}"/>
</file>

<file path=customXml/itemProps4.xml><?xml version="1.0" encoding="utf-8"?>
<ds:datastoreItem xmlns:ds="http://schemas.openxmlformats.org/officeDocument/2006/customXml" ds:itemID="{8895DD84-A361-4476-8535-071EC92837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8.2</vt:lpstr>
      <vt:lpstr>8.2.1</vt:lpstr>
      <vt:lpstr>8.2.2-8.2.3</vt:lpstr>
      <vt:lpstr>8.2.4</vt:lpstr>
      <vt:lpstr>8.2.5</vt:lpstr>
      <vt:lpstr>'8.2.1'!Print_Area</vt:lpstr>
      <vt:lpstr>'8.2.2-8.2.3'!Print_Area</vt:lpstr>
      <vt:lpstr>'8.2.4'!Print_Area</vt:lpstr>
      <vt:lpstr>'8.2.2-8.2.3'!Print_Titles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2012-11-20T23:24:00Z</dcterms:created>
  <dcterms:modified xsi:type="dcterms:W3CDTF">2012-12-20T19:47:22Z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