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4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/colors4.xml" ContentType="application/vnd.ms-office.chartcolorstyle+xml"/>
  <Override PartName="/xl/chartsheets/sheet1.xml" ContentType="application/vnd.openxmlformats-officedocument.spreadsheetml.chartshee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style4.xml" ContentType="application/vnd.ms-office.chartstyle+xml"/>
  <Override PartName="/xl/charts/style3.xml" ContentType="application/vnd.ms-office.chartstyle+xml"/>
  <Override PartName="/xl/charts/colors3.xml" ContentType="application/vnd.ms-office.chartcolor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olors2.xml" ContentType="application/vnd.ms-office.chartcolorstyle+xml"/>
  <Override PartName="/xl/drawings/drawing2.xml" ContentType="application/vnd.openxmlformats-officedocument.drawing+xml"/>
  <Override PartName="/xl/charts/style2.xml" ContentType="application/vnd.ms-office.chartstyle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_WA\_Avoided Cost\UE-190666\Compliance Filing 2-28-20\Final Docs\"/>
    </mc:Choice>
  </mc:AlternateContent>
  <bookViews>
    <workbookView xWindow="0" yWindow="0" windowWidth="19200" windowHeight="12885"/>
  </bookViews>
  <sheets>
    <sheet name="Baseload" sheetId="2" r:id="rId1"/>
    <sheet name="Wind" sheetId="3" r:id="rId2"/>
    <sheet name="Fixed Solar" sheetId="4" r:id="rId3"/>
    <sheet name="Tracking Solar" sheetId="5" r:id="rId4"/>
    <sheet name="Summary" sheetId="1" r:id="rId5"/>
  </sheets>
  <externalReferences>
    <externalReference r:id="rId6"/>
    <externalReference r:id="rId7"/>
  </externalReferences>
  <definedNames>
    <definedName name="DiscountRate">Summary!$R$36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  <c r="S5" i="1"/>
  <c r="R5" i="1"/>
  <c r="S4" i="1"/>
  <c r="R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L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H34" i="1" l="1"/>
  <c r="H33" i="1"/>
  <c r="B33" i="1"/>
  <c r="D30" i="1"/>
  <c r="C30" i="1"/>
  <c r="C34" i="1" s="1"/>
  <c r="B30" i="1"/>
  <c r="B34" i="1" s="1"/>
  <c r="I30" i="1"/>
  <c r="I33" i="1" s="1"/>
  <c r="H30" i="1"/>
  <c r="G30" i="1"/>
  <c r="G34" i="1" s="1"/>
  <c r="O30" i="1"/>
  <c r="N30" i="1"/>
  <c r="N34" i="1" s="1"/>
  <c r="M30" i="1"/>
  <c r="M34" i="1" s="1"/>
  <c r="L30" i="1"/>
  <c r="O34" i="1" s="1"/>
  <c r="T30" i="1"/>
  <c r="S30" i="1"/>
  <c r="S34" i="1" s="1"/>
  <c r="R30" i="1"/>
  <c r="R34" i="1" s="1"/>
  <c r="U30" i="1"/>
  <c r="Q30" i="1"/>
  <c r="K30" i="1"/>
  <c r="F30" i="1"/>
  <c r="R33" i="1" l="1"/>
  <c r="L34" i="1"/>
  <c r="T33" i="1"/>
  <c r="G33" i="1"/>
  <c r="U33" i="1"/>
  <c r="C33" i="1"/>
  <c r="U34" i="1"/>
  <c r="L33" i="1"/>
  <c r="S33" i="1"/>
  <c r="D34" i="1"/>
  <c r="O33" i="1"/>
  <c r="M33" i="1"/>
  <c r="D33" i="1"/>
  <c r="N33" i="1"/>
  <c r="I34" i="1"/>
  <c r="T34" i="1"/>
  <c r="Q5" i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K6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5" i="1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<sst xmlns="http://schemas.openxmlformats.org/spreadsheetml/2006/main" count="37" uniqueCount="12">
  <si>
    <t>Current</t>
  </si>
  <si>
    <t>Ordered</t>
  </si>
  <si>
    <t>Balasbas</t>
  </si>
  <si>
    <t>Waiver</t>
  </si>
  <si>
    <t>Baseload</t>
  </si>
  <si>
    <t>Wind</t>
  </si>
  <si>
    <t>Fixed Tilt Solar</t>
  </si>
  <si>
    <t>Tracking Solar</t>
  </si>
  <si>
    <t>Year</t>
  </si>
  <si>
    <t xml:space="preserve"> 15 Year Nominal Levelized Price ($/MWh) at 6.910% Discount Rate (2017 IRP Update)</t>
  </si>
  <si>
    <t>Discount Rate - 2017 IRP Update</t>
  </si>
  <si>
    <t>% Change 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</si>
</sst>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">
    <xf numFmtId="0" fontId="0" fillId="0" borderId="0" xfId="0"/>
    <xf numFmtId="17" fontId="1" fillId="2" borderId="1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7" fontId="0" fillId="0" borderId="0" xfId="0" applyNumberFormat="1"/>
    <xf numFmtId="0" fontId="0" fillId="2" borderId="0" xfId="0" applyFill="1" applyBorder="1" applyAlignment="1">
      <alignment horizontal="center" wrapText="1"/>
    </xf>
    <xf numFmtId="0" fontId="0" fillId="0" borderId="0" xfId="0" applyFont="1" applyFill="1"/>
    <xf numFmtId="10" fontId="1" fillId="0" borderId="0" xfId="2" applyNumberFormat="1" applyFont="1" applyFill="1"/>
    <xf numFmtId="9" fontId="0" fillId="0" borderId="0" xfId="1" applyNumberFormat="1" applyFont="1"/>
    <xf numFmtId="9" fontId="0" fillId="0" borderId="0" xfId="0" applyNumberFormat="1"/>
  </cellXfs>
  <cellStyles count="3">
    <cellStyle name="Normal" xfId="0" builtinId="0"/>
    <cellStyle name="Percent" xfId="1" builtinId="5"/>
    <cellStyle name="Percent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Summary!$B$3</c:f>
              <c:strCache>
                <c:ptCount val="1"/>
                <c:pt idx="0">
                  <c:v>Ordered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Summary!$A$4:$A$23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Summary!$B$4:$B$23</c:f>
              <c:numCache>
                <c:formatCode>"$"#,##0.00_);\("$"#,##0.00\)</c:formatCode>
                <c:ptCount val="20"/>
                <c:pt idx="0">
                  <c:v>42.967801121393727</c:v>
                </c:pt>
                <c:pt idx="1">
                  <c:v>48.761122478494528</c:v>
                </c:pt>
                <c:pt idx="2">
                  <c:v>48.269304516960965</c:v>
                </c:pt>
                <c:pt idx="3">
                  <c:v>45.93420370035242</c:v>
                </c:pt>
                <c:pt idx="4">
                  <c:v>47.122644253635713</c:v>
                </c:pt>
                <c:pt idx="5">
                  <c:v>50.602807637640169</c:v>
                </c:pt>
                <c:pt idx="6">
                  <c:v>53.115910200188765</c:v>
                </c:pt>
                <c:pt idx="7">
                  <c:v>54.285946135551903</c:v>
                </c:pt>
                <c:pt idx="8">
                  <c:v>56.645262568023298</c:v>
                </c:pt>
                <c:pt idx="9">
                  <c:v>59.057995175629912</c:v>
                </c:pt>
                <c:pt idx="10">
                  <c:v>60.955779894577837</c:v>
                </c:pt>
                <c:pt idx="11">
                  <c:v>63.394987030783383</c:v>
                </c:pt>
                <c:pt idx="12">
                  <c:v>65.798561347064862</c:v>
                </c:pt>
                <c:pt idx="13">
                  <c:v>70.092218870578549</c:v>
                </c:pt>
                <c:pt idx="14">
                  <c:v>72.986639242809133</c:v>
                </c:pt>
                <c:pt idx="15">
                  <c:v>76.232415835831205</c:v>
                </c:pt>
                <c:pt idx="16">
                  <c:v>77.35995957132269</c:v>
                </c:pt>
                <c:pt idx="17">
                  <c:v>85.34886524671721</c:v>
                </c:pt>
                <c:pt idx="18">
                  <c:v>89.149007884884824</c:v>
                </c:pt>
                <c:pt idx="19">
                  <c:v>91.703195425932066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Summary!$C$3</c:f>
              <c:strCache>
                <c:ptCount val="1"/>
                <c:pt idx="0">
                  <c:v>Current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Summary!$A$4:$A$23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Summary!$C$4:$C$23</c:f>
              <c:numCache>
                <c:formatCode>"$"#,##0.00_);\("$"#,##0.00\)</c:formatCode>
                <c:ptCount val="20"/>
                <c:pt idx="0">
                  <c:v>32.049999999999997</c:v>
                </c:pt>
                <c:pt idx="1">
                  <c:v>32.89</c:v>
                </c:pt>
                <c:pt idx="2">
                  <c:v>36.57</c:v>
                </c:pt>
                <c:pt idx="3">
                  <c:v>40.4</c:v>
                </c:pt>
                <c:pt idx="4">
                  <c:v>44.39</c:v>
                </c:pt>
                <c:pt idx="5">
                  <c:v>47.26</c:v>
                </c:pt>
                <c:pt idx="6">
                  <c:v>49.08</c:v>
                </c:pt>
                <c:pt idx="7">
                  <c:v>49.32</c:v>
                </c:pt>
                <c:pt idx="8">
                  <c:v>49.43</c:v>
                </c:pt>
                <c:pt idx="9">
                  <c:v>50.57</c:v>
                </c:pt>
                <c:pt idx="10">
                  <c:v>51.73</c:v>
                </c:pt>
                <c:pt idx="11">
                  <c:v>52.92</c:v>
                </c:pt>
                <c:pt idx="12">
                  <c:v>54.14</c:v>
                </c:pt>
                <c:pt idx="13">
                  <c:v>55.33</c:v>
                </c:pt>
                <c:pt idx="14">
                  <c:v>56.55</c:v>
                </c:pt>
                <c:pt idx="15">
                  <c:v>57.79</c:v>
                </c:pt>
                <c:pt idx="16">
                  <c:v>59.06</c:v>
                </c:pt>
                <c:pt idx="17">
                  <c:v>60.36</c:v>
                </c:pt>
                <c:pt idx="18">
                  <c:v>61.69</c:v>
                </c:pt>
                <c:pt idx="19">
                  <c:v>63.05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Summary!$D$3</c:f>
              <c:strCache>
                <c:ptCount val="1"/>
                <c:pt idx="0">
                  <c:v>Balasbas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Summary!$A$4:$A$23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Summary!$D$4:$D$23</c:f>
              <c:numCache>
                <c:formatCode>"$"#,##0.00_);\("$"#,##0.00\)</c:formatCode>
                <c:ptCount val="20"/>
                <c:pt idx="0">
                  <c:v>42.138664032653061</c:v>
                </c:pt>
                <c:pt idx="1">
                  <c:v>47.912597126230693</c:v>
                </c:pt>
                <c:pt idx="2">
                  <c:v>47.401263081595062</c:v>
                </c:pt>
                <c:pt idx="3">
                  <c:v>45.047065353408478</c:v>
                </c:pt>
                <c:pt idx="4">
                  <c:v>46.217214705270635</c:v>
                </c:pt>
                <c:pt idx="5">
                  <c:v>49.676205828470778</c:v>
                </c:pt>
                <c:pt idx="6">
                  <c:v>52.168923151217626</c:v>
                </c:pt>
                <c:pt idx="7">
                  <c:v>53.318125371503406</c:v>
                </c:pt>
                <c:pt idx="8">
                  <c:v>55.656520563612752</c:v>
                </c:pt>
                <c:pt idx="9">
                  <c:v>58.045142679251015</c:v>
                </c:pt>
                <c:pt idx="10">
                  <c:v>59.919631790782226</c:v>
                </c:pt>
                <c:pt idx="11">
                  <c:v>62.335007520600463</c:v>
                </c:pt>
                <c:pt idx="12">
                  <c:v>64.715668414340115</c:v>
                </c:pt>
                <c:pt idx="13">
                  <c:v>68.984003932805237</c:v>
                </c:pt>
                <c:pt idx="14">
                  <c:v>71.854043576404806</c:v>
                </c:pt>
                <c:pt idx="15">
                  <c:v>75.074903064765991</c:v>
                </c:pt>
                <c:pt idx="16">
                  <c:v>76.178580963191564</c:v>
                </c:pt>
                <c:pt idx="17">
                  <c:v>84.139861677543948</c:v>
                </c:pt>
                <c:pt idx="18">
                  <c:v>87.913406237189719</c:v>
                </c:pt>
                <c:pt idx="19">
                  <c:v>90.440410541987674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740952"/>
        <c:axId val="202741344"/>
      </c:lineChart>
      <c:catAx>
        <c:axId val="202740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41344"/>
        <c:crosses val="autoZero"/>
        <c:auto val="1"/>
        <c:lblAlgn val="ctr"/>
        <c:lblOffset val="100"/>
        <c:noMultiLvlLbl val="0"/>
      </c:catAx>
      <c:valAx>
        <c:axId val="202741344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ysClr val="windowText" lastClr="000000"/>
                    </a:solidFill>
                  </a:rPr>
                  <a:t>Combined Capacity and Energy Price - Baseload  ($/MWh)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40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Summary!$G$3</c:f>
              <c:strCache>
                <c:ptCount val="1"/>
                <c:pt idx="0">
                  <c:v>Ordered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Summary!$F$4:$F$23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Summary!$G$4:$G$23</c:f>
              <c:numCache>
                <c:formatCode>"$"#,##0.00_);\("$"#,##0.00\)</c:formatCode>
                <c:ptCount val="20"/>
                <c:pt idx="0">
                  <c:v>32.383623403144774</c:v>
                </c:pt>
                <c:pt idx="1">
                  <c:v>38.020795167209386</c:v>
                </c:pt>
                <c:pt idx="2">
                  <c:v>37.117891570595475</c:v>
                </c:pt>
                <c:pt idx="3">
                  <c:v>34.314809164564757</c:v>
                </c:pt>
                <c:pt idx="4">
                  <c:v>34.989778139720137</c:v>
                </c:pt>
                <c:pt idx="5">
                  <c:v>38.037562868601128</c:v>
                </c:pt>
                <c:pt idx="6">
                  <c:v>40.379914671352047</c:v>
                </c:pt>
                <c:pt idx="7">
                  <c:v>41.296088154622169</c:v>
                </c:pt>
                <c:pt idx="8">
                  <c:v>43.314483941209893</c:v>
                </c:pt>
                <c:pt idx="9">
                  <c:v>45.21173033164677</c:v>
                </c:pt>
                <c:pt idx="10">
                  <c:v>46.701718444164399</c:v>
                </c:pt>
                <c:pt idx="11">
                  <c:v>48.818417371438187</c:v>
                </c:pt>
                <c:pt idx="12">
                  <c:v>51.066588899923126</c:v>
                </c:pt>
                <c:pt idx="13">
                  <c:v>54.717823258644621</c:v>
                </c:pt>
                <c:pt idx="14">
                  <c:v>57.115664355652058</c:v>
                </c:pt>
                <c:pt idx="15">
                  <c:v>59.524137452991731</c:v>
                </c:pt>
                <c:pt idx="16">
                  <c:v>60.439147301629141</c:v>
                </c:pt>
                <c:pt idx="17">
                  <c:v>67.394174468710219</c:v>
                </c:pt>
                <c:pt idx="18">
                  <c:v>70.79800317955133</c:v>
                </c:pt>
                <c:pt idx="19">
                  <c:v>72.925816846657568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Summary!$H$3</c:f>
              <c:strCache>
                <c:ptCount val="1"/>
                <c:pt idx="0">
                  <c:v>Current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Summary!$F$4:$F$23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Summary!$H$4:$H$23</c:f>
              <c:numCache>
                <c:formatCode>"$"#,##0.00_);\("$"#,##0.00\)</c:formatCode>
                <c:ptCount val="20"/>
                <c:pt idx="0">
                  <c:v>32.049999999999997</c:v>
                </c:pt>
                <c:pt idx="1">
                  <c:v>32.89</c:v>
                </c:pt>
                <c:pt idx="2">
                  <c:v>36.57</c:v>
                </c:pt>
                <c:pt idx="3">
                  <c:v>40.4</c:v>
                </c:pt>
                <c:pt idx="4">
                  <c:v>44.39</c:v>
                </c:pt>
                <c:pt idx="5">
                  <c:v>47.26</c:v>
                </c:pt>
                <c:pt idx="6">
                  <c:v>49.08</c:v>
                </c:pt>
                <c:pt idx="7">
                  <c:v>49.32</c:v>
                </c:pt>
                <c:pt idx="8">
                  <c:v>49.43</c:v>
                </c:pt>
                <c:pt idx="9">
                  <c:v>50.57</c:v>
                </c:pt>
                <c:pt idx="10">
                  <c:v>51.73</c:v>
                </c:pt>
                <c:pt idx="11">
                  <c:v>52.92</c:v>
                </c:pt>
                <c:pt idx="12">
                  <c:v>54.14</c:v>
                </c:pt>
                <c:pt idx="13">
                  <c:v>55.33</c:v>
                </c:pt>
                <c:pt idx="14">
                  <c:v>56.55</c:v>
                </c:pt>
                <c:pt idx="15">
                  <c:v>57.79</c:v>
                </c:pt>
                <c:pt idx="16">
                  <c:v>59.06</c:v>
                </c:pt>
                <c:pt idx="17">
                  <c:v>60.36</c:v>
                </c:pt>
                <c:pt idx="18">
                  <c:v>61.69</c:v>
                </c:pt>
                <c:pt idx="19">
                  <c:v>63.05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Summary!$I$3</c:f>
              <c:strCache>
                <c:ptCount val="1"/>
                <c:pt idx="0">
                  <c:v>Balasbas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Summary!$F$4:$F$23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Summary!$I$4:$I$23</c:f>
              <c:numCache>
                <c:formatCode>"$"#,##0.00_);\("$"#,##0.00\)</c:formatCode>
                <c:ptCount val="20"/>
                <c:pt idx="0">
                  <c:v>32.126542468014314</c:v>
                </c:pt>
                <c:pt idx="1">
                  <c:v>37.757644199276193</c:v>
                </c:pt>
                <c:pt idx="2">
                  <c:v>36.848688130399808</c:v>
                </c:pt>
                <c:pt idx="3">
                  <c:v>34.039683248684788</c:v>
                </c:pt>
                <c:pt idx="4">
                  <c:v>34.709042085152866</c:v>
                </c:pt>
                <c:pt idx="5">
                  <c:v>37.750198251479155</c:v>
                </c:pt>
                <c:pt idx="6">
                  <c:v>40.086228032653381</c:v>
                </c:pt>
                <c:pt idx="7">
                  <c:v>40.995940409872141</c:v>
                </c:pt>
                <c:pt idx="8">
                  <c:v>43.007916158211884</c:v>
                </c:pt>
                <c:pt idx="9">
                  <c:v>44.897617012481277</c:v>
                </c:pt>
                <c:pt idx="10">
                  <c:v>46.380380518658086</c:v>
                </c:pt>
                <c:pt idx="11">
                  <c:v>48.48968867364524</c:v>
                </c:pt>
                <c:pt idx="12">
                  <c:v>50.730828828914987</c:v>
                </c:pt>
                <c:pt idx="13">
                  <c:v>54.374135432729901</c:v>
                </c:pt>
                <c:pt idx="14">
                  <c:v>56.764415397567227</c:v>
                </c:pt>
                <c:pt idx="15">
                  <c:v>59.165161017829028</c:v>
                </c:pt>
                <c:pt idx="16">
                  <c:v>60.072850917779334</c:v>
                </c:pt>
                <c:pt idx="17">
                  <c:v>67.019229325805725</c:v>
                </c:pt>
                <c:pt idx="18">
                  <c:v>70.414809243502944</c:v>
                </c:pt>
                <c:pt idx="19">
                  <c:v>72.534192644016116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740560"/>
        <c:axId val="202739384"/>
      </c:lineChart>
      <c:catAx>
        <c:axId val="202740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39384"/>
        <c:crosses val="autoZero"/>
        <c:auto val="1"/>
        <c:lblAlgn val="ctr"/>
        <c:lblOffset val="100"/>
        <c:noMultiLvlLbl val="0"/>
      </c:catAx>
      <c:valAx>
        <c:axId val="202739384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ysClr val="windowText" lastClr="000000"/>
                    </a:solidFill>
                  </a:rPr>
                  <a:t>Combined Capacity and Energy Price - Wind  </a:t>
                </a:r>
              </a:p>
              <a:p>
                <a:pPr>
                  <a:defRPr sz="1800">
                    <a:solidFill>
                      <a:sysClr val="windowText" lastClr="000000"/>
                    </a:solidFill>
                  </a:defRPr>
                </a:pPr>
                <a:r>
                  <a:rPr lang="en-US" sz="1800">
                    <a:solidFill>
                      <a:sysClr val="windowText" lastClr="000000"/>
                    </a:solidFill>
                  </a:rPr>
                  <a:t>($/MWh)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4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Summary!$L$3</c:f>
              <c:strCache>
                <c:ptCount val="1"/>
                <c:pt idx="0">
                  <c:v>Ordered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Summary!$K$4:$K$23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Summary!$L$4:$L$23</c:f>
              <c:numCache>
                <c:formatCode>"$"#,##0.00_);\("$"#,##0.00\)</c:formatCode>
                <c:ptCount val="20"/>
                <c:pt idx="0">
                  <c:v>51.667927024383495</c:v>
                </c:pt>
                <c:pt idx="1">
                  <c:v>57.342159742634145</c:v>
                </c:pt>
                <c:pt idx="2">
                  <c:v>57.853420710973403</c:v>
                </c:pt>
                <c:pt idx="3">
                  <c:v>57.002184852742097</c:v>
                </c:pt>
                <c:pt idx="4">
                  <c:v>59.110376078691345</c:v>
                </c:pt>
                <c:pt idx="5">
                  <c:v>62.635655107894273</c:v>
                </c:pt>
                <c:pt idx="6">
                  <c:v>65.054620828934148</c:v>
                </c:pt>
                <c:pt idx="7">
                  <c:v>66.36329352561134</c:v>
                </c:pt>
                <c:pt idx="8">
                  <c:v>68.846020809767367</c:v>
                </c:pt>
                <c:pt idx="9">
                  <c:v>71.262753696998359</c:v>
                </c:pt>
                <c:pt idx="10">
                  <c:v>73.474134352749772</c:v>
                </c:pt>
                <c:pt idx="11">
                  <c:v>76.004837841455029</c:v>
                </c:pt>
                <c:pt idx="12">
                  <c:v>78.479944821915382</c:v>
                </c:pt>
                <c:pt idx="13">
                  <c:v>82.954691199259202</c:v>
                </c:pt>
                <c:pt idx="14">
                  <c:v>86.2164075540299</c:v>
                </c:pt>
                <c:pt idx="15">
                  <c:v>90.023601915819356</c:v>
                </c:pt>
                <c:pt idx="16">
                  <c:v>91.297378846435024</c:v>
                </c:pt>
                <c:pt idx="17">
                  <c:v>100.16349755543702</c:v>
                </c:pt>
                <c:pt idx="18">
                  <c:v>103.98479159847746</c:v>
                </c:pt>
                <c:pt idx="19">
                  <c:v>106.67374422839876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Summary!$M$3</c:f>
              <c:strCache>
                <c:ptCount val="1"/>
                <c:pt idx="0">
                  <c:v>Current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Summary!$K$4:$K$23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Summary!$M$4:$M$23</c:f>
              <c:numCache>
                <c:formatCode>"$"#,##0.00_);\("$"#,##0.00\)</c:formatCode>
                <c:ptCount val="20"/>
                <c:pt idx="0">
                  <c:v>32.049999999999997</c:v>
                </c:pt>
                <c:pt idx="1">
                  <c:v>32.89</c:v>
                </c:pt>
                <c:pt idx="2">
                  <c:v>36.57</c:v>
                </c:pt>
                <c:pt idx="3">
                  <c:v>40.4</c:v>
                </c:pt>
                <c:pt idx="4">
                  <c:v>44.39</c:v>
                </c:pt>
                <c:pt idx="5">
                  <c:v>47.26</c:v>
                </c:pt>
                <c:pt idx="6">
                  <c:v>49.08</c:v>
                </c:pt>
                <c:pt idx="7">
                  <c:v>49.32</c:v>
                </c:pt>
                <c:pt idx="8">
                  <c:v>49.43</c:v>
                </c:pt>
                <c:pt idx="9">
                  <c:v>50.57</c:v>
                </c:pt>
                <c:pt idx="10">
                  <c:v>51.73</c:v>
                </c:pt>
                <c:pt idx="11">
                  <c:v>52.92</c:v>
                </c:pt>
                <c:pt idx="12">
                  <c:v>54.14</c:v>
                </c:pt>
                <c:pt idx="13">
                  <c:v>55.33</c:v>
                </c:pt>
                <c:pt idx="14">
                  <c:v>56.55</c:v>
                </c:pt>
                <c:pt idx="15">
                  <c:v>57.79</c:v>
                </c:pt>
                <c:pt idx="16">
                  <c:v>59.06</c:v>
                </c:pt>
                <c:pt idx="17">
                  <c:v>60.36</c:v>
                </c:pt>
                <c:pt idx="18">
                  <c:v>61.69</c:v>
                </c:pt>
                <c:pt idx="19">
                  <c:v>63.05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Summary!$N$3</c:f>
              <c:strCache>
                <c:ptCount val="1"/>
                <c:pt idx="0">
                  <c:v>Balasbas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Summary!$K$4:$K$23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Summary!$N$4:$N$23</c:f>
              <c:numCache>
                <c:formatCode>"$"#,##0.00_);\("$"#,##0.00\)</c:formatCode>
                <c:ptCount val="20"/>
                <c:pt idx="0">
                  <c:v>49.87069640927605</c:v>
                </c:pt>
                <c:pt idx="1">
                  <c:v>55.503894417831056</c:v>
                </c:pt>
                <c:pt idx="2">
                  <c:v>55.972875283699835</c:v>
                </c:pt>
                <c:pt idx="3">
                  <c:v>55.080267426068531</c:v>
                </c:pt>
                <c:pt idx="4">
                  <c:v>57.147774566538288</c:v>
                </c:pt>
                <c:pt idx="5">
                  <c:v>60.628243106412548</c:v>
                </c:pt>
                <c:pt idx="6">
                  <c:v>63.00304576341982</c:v>
                </c:pt>
                <c:pt idx="7">
                  <c:v>64.26658380865571</c:v>
                </c:pt>
                <c:pt idx="8">
                  <c:v>66.702831915071656</c:v>
                </c:pt>
                <c:pt idx="9">
                  <c:v>69.068486173622503</c:v>
                </c:pt>
                <c:pt idx="10">
                  <c:v>71.229398676336288</c:v>
                </c:pt>
                <c:pt idx="11">
                  <c:v>73.708473244484011</c:v>
                </c:pt>
                <c:pt idx="12">
                  <c:v>76.132675162886613</c:v>
                </c:pt>
                <c:pt idx="13">
                  <c:v>80.553828234938436</c:v>
                </c:pt>
                <c:pt idx="14">
                  <c:v>83.762725604494051</c:v>
                </c:pt>
                <c:pt idx="15">
                  <c:v>87.515938963393737</c:v>
                </c:pt>
                <c:pt idx="16">
                  <c:v>88.736632461550599</c:v>
                </c:pt>
                <c:pt idx="17">
                  <c:v>97.544283724235683</c:v>
                </c:pt>
                <c:pt idx="18">
                  <c:v>101.30795506298968</c:v>
                </c:pt>
                <c:pt idx="19">
                  <c:v>103.93801728913027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Summary!$O$3</c:f>
              <c:strCache>
                <c:ptCount val="1"/>
                <c:pt idx="0">
                  <c:v>Waiver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Summary!$K$4:$K$23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Summary!$O$4:$O$23</c:f>
              <c:numCache>
                <c:formatCode>General</c:formatCode>
                <c:ptCount val="20"/>
                <c:pt idx="0">
                  <c:v>37.24</c:v>
                </c:pt>
                <c:pt idx="1">
                  <c:v>37.24</c:v>
                </c:pt>
                <c:pt idx="2">
                  <c:v>37.24</c:v>
                </c:pt>
                <c:pt idx="3">
                  <c:v>37.24</c:v>
                </c:pt>
                <c:pt idx="4">
                  <c:v>37.24</c:v>
                </c:pt>
                <c:pt idx="5">
                  <c:v>37.24</c:v>
                </c:pt>
                <c:pt idx="6">
                  <c:v>37.24</c:v>
                </c:pt>
                <c:pt idx="7">
                  <c:v>37.24</c:v>
                </c:pt>
                <c:pt idx="8">
                  <c:v>37.24</c:v>
                </c:pt>
                <c:pt idx="9">
                  <c:v>37.24</c:v>
                </c:pt>
                <c:pt idx="10">
                  <c:v>37.24</c:v>
                </c:pt>
                <c:pt idx="11">
                  <c:v>37.24</c:v>
                </c:pt>
                <c:pt idx="12">
                  <c:v>37.24</c:v>
                </c:pt>
                <c:pt idx="13">
                  <c:v>37.24</c:v>
                </c:pt>
                <c:pt idx="14">
                  <c:v>37.24</c:v>
                </c:pt>
                <c:pt idx="15">
                  <c:v>37.24</c:v>
                </c:pt>
                <c:pt idx="16">
                  <c:v>37.24</c:v>
                </c:pt>
                <c:pt idx="17">
                  <c:v>37.24</c:v>
                </c:pt>
                <c:pt idx="18">
                  <c:v>37.24</c:v>
                </c:pt>
                <c:pt idx="19">
                  <c:v>37.24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193080"/>
        <c:axId val="248200136"/>
      </c:lineChart>
      <c:catAx>
        <c:axId val="248193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200136"/>
        <c:crosses val="autoZero"/>
        <c:auto val="1"/>
        <c:lblAlgn val="ctr"/>
        <c:lblOffset val="100"/>
        <c:noMultiLvlLbl val="0"/>
      </c:catAx>
      <c:valAx>
        <c:axId val="248200136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ysClr val="windowText" lastClr="000000"/>
                    </a:solidFill>
                  </a:rPr>
                  <a:t>Combined Capacity and Energy Price - Fixed</a:t>
                </a:r>
                <a:r>
                  <a:rPr lang="en-US" sz="1800" baseline="0">
                    <a:solidFill>
                      <a:sysClr val="windowText" lastClr="000000"/>
                    </a:solidFill>
                  </a:rPr>
                  <a:t> Tilt Solar</a:t>
                </a:r>
                <a:r>
                  <a:rPr lang="en-US" sz="1800">
                    <a:solidFill>
                      <a:sysClr val="windowText" lastClr="000000"/>
                    </a:solidFill>
                  </a:rPr>
                  <a:t>  </a:t>
                </a:r>
              </a:p>
              <a:p>
                <a:pPr>
                  <a:defRPr sz="1800">
                    <a:solidFill>
                      <a:sysClr val="windowText" lastClr="000000"/>
                    </a:solidFill>
                  </a:defRPr>
                </a:pPr>
                <a:r>
                  <a:rPr lang="en-US" sz="1800">
                    <a:solidFill>
                      <a:sysClr val="windowText" lastClr="000000"/>
                    </a:solidFill>
                  </a:rPr>
                  <a:t>($/MWh)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193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Summary!$R$3</c:f>
              <c:strCache>
                <c:ptCount val="1"/>
                <c:pt idx="0">
                  <c:v>Ordered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Summary!$Q$4:$Q$23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Summary!$R$4:$R$23</c:f>
              <c:numCache>
                <c:formatCode>"$"#,##0.00_);\("$"#,##0.00\)</c:formatCode>
                <c:ptCount val="20"/>
                <c:pt idx="0">
                  <c:v>58.021618365212582</c:v>
                </c:pt>
                <c:pt idx="1">
                  <c:v>63.914808026685328</c:v>
                </c:pt>
                <c:pt idx="2">
                  <c:v>65.545539098636837</c:v>
                </c:pt>
                <c:pt idx="3">
                  <c:v>65.64475651660139</c:v>
                </c:pt>
                <c:pt idx="4">
                  <c:v>68.336371381226868</c:v>
                </c:pt>
                <c:pt idx="5">
                  <c:v>72.207197921887428</c:v>
                </c:pt>
                <c:pt idx="6">
                  <c:v>74.990921447388743</c:v>
                </c:pt>
                <c:pt idx="7">
                  <c:v>76.3532024768745</c:v>
                </c:pt>
                <c:pt idx="8">
                  <c:v>79.2423391448893</c:v>
                </c:pt>
                <c:pt idx="9">
                  <c:v>81.916823945288172</c:v>
                </c:pt>
                <c:pt idx="10">
                  <c:v>84.426799826514596</c:v>
                </c:pt>
                <c:pt idx="11">
                  <c:v>87.349462155053658</c:v>
                </c:pt>
                <c:pt idx="12">
                  <c:v>90.106968817240912</c:v>
                </c:pt>
                <c:pt idx="13">
                  <c:v>95.184389005654623</c:v>
                </c:pt>
                <c:pt idx="14">
                  <c:v>99.156867155264806</c:v>
                </c:pt>
                <c:pt idx="15">
                  <c:v>103.48034727154814</c:v>
                </c:pt>
                <c:pt idx="16">
                  <c:v>105.11886669107059</c:v>
                </c:pt>
                <c:pt idx="17">
                  <c:v>115.64964420366572</c:v>
                </c:pt>
                <c:pt idx="18">
                  <c:v>119.86881436388809</c:v>
                </c:pt>
                <c:pt idx="19">
                  <c:v>122.88894030807931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Summary!$S$3</c:f>
              <c:strCache>
                <c:ptCount val="1"/>
                <c:pt idx="0">
                  <c:v>Current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Summary!$Q$4:$Q$23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Summary!$S$4:$S$23</c:f>
              <c:numCache>
                <c:formatCode>"$"#,##0.00_);\("$"#,##0.00\)</c:formatCode>
                <c:ptCount val="20"/>
                <c:pt idx="0">
                  <c:v>32.049999999999997</c:v>
                </c:pt>
                <c:pt idx="1">
                  <c:v>32.89</c:v>
                </c:pt>
                <c:pt idx="2">
                  <c:v>36.57</c:v>
                </c:pt>
                <c:pt idx="3">
                  <c:v>40.4</c:v>
                </c:pt>
                <c:pt idx="4">
                  <c:v>44.39</c:v>
                </c:pt>
                <c:pt idx="5">
                  <c:v>47.26</c:v>
                </c:pt>
                <c:pt idx="6">
                  <c:v>49.08</c:v>
                </c:pt>
                <c:pt idx="7">
                  <c:v>49.32</c:v>
                </c:pt>
                <c:pt idx="8">
                  <c:v>49.43</c:v>
                </c:pt>
                <c:pt idx="9">
                  <c:v>50.57</c:v>
                </c:pt>
                <c:pt idx="10">
                  <c:v>51.73</c:v>
                </c:pt>
                <c:pt idx="11">
                  <c:v>52.92</c:v>
                </c:pt>
                <c:pt idx="12">
                  <c:v>54.14</c:v>
                </c:pt>
                <c:pt idx="13">
                  <c:v>55.33</c:v>
                </c:pt>
                <c:pt idx="14">
                  <c:v>56.55</c:v>
                </c:pt>
                <c:pt idx="15">
                  <c:v>57.79</c:v>
                </c:pt>
                <c:pt idx="16">
                  <c:v>59.06</c:v>
                </c:pt>
                <c:pt idx="17">
                  <c:v>60.36</c:v>
                </c:pt>
                <c:pt idx="18">
                  <c:v>61.69</c:v>
                </c:pt>
                <c:pt idx="19">
                  <c:v>63.05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Summary!$T$3</c:f>
              <c:strCache>
                <c:ptCount val="1"/>
                <c:pt idx="0">
                  <c:v>Balasbas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Summary!$Q$4:$Q$23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Summary!$T$4:$T$23</c:f>
              <c:numCache>
                <c:formatCode>"$"#,##0.00_);\("$"#,##0.00\)</c:formatCode>
                <c:ptCount val="20"/>
                <c:pt idx="0">
                  <c:v>55.849848935240161</c:v>
                </c:pt>
                <c:pt idx="1">
                  <c:v>61.694480676446005</c:v>
                </c:pt>
                <c:pt idx="2">
                  <c:v>63.27414421934202</c:v>
                </c:pt>
                <c:pt idx="3">
                  <c:v>63.323390949962075</c:v>
                </c:pt>
                <c:pt idx="4">
                  <c:v>65.964768131492093</c:v>
                </c:pt>
                <c:pt idx="5">
                  <c:v>69.782568729381708</c:v>
                </c:pt>
                <c:pt idx="6">
                  <c:v>72.512950412647911</c:v>
                </c:pt>
                <c:pt idx="7">
                  <c:v>73.820716079369376</c:v>
                </c:pt>
                <c:pt idx="8">
                  <c:v>76.652514508567748</c:v>
                </c:pt>
                <c:pt idx="9">
                  <c:v>79.266503488193536</c:v>
                </c:pt>
                <c:pt idx="10">
                  <c:v>81.71552199890678</c:v>
                </c:pt>
                <c:pt idx="11">
                  <c:v>84.575824937410871</c:v>
                </c:pt>
                <c:pt idx="12">
                  <c:v>87.270533444657588</c:v>
                </c:pt>
                <c:pt idx="13">
                  <c:v>92.28453465278578</c:v>
                </c:pt>
                <c:pt idx="14">
                  <c:v>96.193216006632852</c:v>
                </c:pt>
                <c:pt idx="15">
                  <c:v>100.45149579764629</c:v>
                </c:pt>
                <c:pt idx="16">
                  <c:v>102.02446652347055</c:v>
                </c:pt>
                <c:pt idx="17">
                  <c:v>112.48605730079879</c:v>
                </c:pt>
                <c:pt idx="18">
                  <c:v>116.63562854915807</c:v>
                </c:pt>
                <c:pt idx="19">
                  <c:v>119.58462440542527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Summary!$U$3</c:f>
              <c:strCache>
                <c:ptCount val="1"/>
                <c:pt idx="0">
                  <c:v>Waiver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numRef>
              <c:f>Summary!$Q$4:$Q$23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Summary!$U$4:$U$23</c:f>
              <c:numCache>
                <c:formatCode>General</c:formatCode>
                <c:ptCount val="20"/>
                <c:pt idx="0">
                  <c:v>37.24</c:v>
                </c:pt>
                <c:pt idx="1">
                  <c:v>37.24</c:v>
                </c:pt>
                <c:pt idx="2">
                  <c:v>37.24</c:v>
                </c:pt>
                <c:pt idx="3">
                  <c:v>37.24</c:v>
                </c:pt>
                <c:pt idx="4">
                  <c:v>37.24</c:v>
                </c:pt>
                <c:pt idx="5">
                  <c:v>37.24</c:v>
                </c:pt>
                <c:pt idx="6">
                  <c:v>37.24</c:v>
                </c:pt>
                <c:pt idx="7">
                  <c:v>37.24</c:v>
                </c:pt>
                <c:pt idx="8">
                  <c:v>37.24</c:v>
                </c:pt>
                <c:pt idx="9">
                  <c:v>37.24</c:v>
                </c:pt>
                <c:pt idx="10">
                  <c:v>37.24</c:v>
                </c:pt>
                <c:pt idx="11">
                  <c:v>37.24</c:v>
                </c:pt>
                <c:pt idx="12">
                  <c:v>37.24</c:v>
                </c:pt>
                <c:pt idx="13">
                  <c:v>37.24</c:v>
                </c:pt>
                <c:pt idx="14">
                  <c:v>37.24</c:v>
                </c:pt>
                <c:pt idx="15">
                  <c:v>37.24</c:v>
                </c:pt>
                <c:pt idx="16">
                  <c:v>37.24</c:v>
                </c:pt>
                <c:pt idx="17">
                  <c:v>37.24</c:v>
                </c:pt>
                <c:pt idx="18">
                  <c:v>37.24</c:v>
                </c:pt>
                <c:pt idx="19">
                  <c:v>37.24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199352"/>
        <c:axId val="248195432"/>
      </c:lineChart>
      <c:catAx>
        <c:axId val="248199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195432"/>
        <c:crosses val="autoZero"/>
        <c:auto val="1"/>
        <c:lblAlgn val="ctr"/>
        <c:lblOffset val="100"/>
        <c:noMultiLvlLbl val="0"/>
      </c:catAx>
      <c:valAx>
        <c:axId val="248195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ysClr val="windowText" lastClr="000000"/>
                    </a:solidFill>
                  </a:rPr>
                  <a:t>Combined Capacity and Energy Price - Tracking</a:t>
                </a:r>
                <a:r>
                  <a:rPr lang="en-US" sz="1800" baseline="0">
                    <a:solidFill>
                      <a:sysClr val="windowText" lastClr="000000"/>
                    </a:solidFill>
                  </a:rPr>
                  <a:t> Solar</a:t>
                </a:r>
                <a:r>
                  <a:rPr lang="en-US" sz="1800">
                    <a:solidFill>
                      <a:sysClr val="windowText" lastClr="000000"/>
                    </a:solidFill>
                  </a:rPr>
                  <a:t>  </a:t>
                </a:r>
              </a:p>
              <a:p>
                <a:pPr>
                  <a:defRPr sz="1800">
                    <a:solidFill>
                      <a:sysClr val="windowText" lastClr="000000"/>
                    </a:solidFill>
                  </a:defRPr>
                </a:pPr>
                <a:r>
                  <a:rPr lang="en-US" sz="1800">
                    <a:solidFill>
                      <a:sysClr val="windowText" lastClr="000000"/>
                    </a:solidFill>
                  </a:rPr>
                  <a:t>($/MWh)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199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9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0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7362" cy="630048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7362" cy="630048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7362" cy="630048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7362" cy="630048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73763\AppData\Local\Microsoft\Windows\INetCache\Content.Outlook\7JJB1SN1\WA%20Sch37%20Avoided%20Cost%20Study%20(R)_2020%2002%2028%20(2028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73763\AppData\Local\Microsoft\Windows\INetCache\Content.Outlook\7JJB1SN1\WA%20Sch37%20Avoided%20Cost%20Study%20(R)_2020%2002%2028%20(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Table A - Combined"/>
      <sheetName val="Table B - Energy"/>
      <sheetName val="Table C - Capacity"/>
      <sheetName val="Table D - Integration"/>
      <sheetName val="Exhibit 1 - Market Capacity"/>
      <sheetName val="CONF Exhibit 2 - Planned Cap"/>
      <sheetName val="Exhibit 3 - Levelized Capacity"/>
      <sheetName val="Exhibit 4 - Comparison"/>
      <sheetName val="XX Support Pages - Do Not Print"/>
      <sheetName val="Escalation"/>
      <sheetName val="Profiles"/>
      <sheetName val="Portfol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C10">
            <v>42.967801121393727</v>
          </cell>
          <cell r="D10">
            <v>32.049999999999997</v>
          </cell>
          <cell r="F10">
            <v>32.383623403144774</v>
          </cell>
          <cell r="G10">
            <v>32.049999999999997</v>
          </cell>
          <cell r="I10">
            <v>51.667927024383495</v>
          </cell>
          <cell r="J10">
            <v>32.049999999999997</v>
          </cell>
          <cell r="L10">
            <v>58.021618365212582</v>
          </cell>
          <cell r="M10">
            <v>32.049999999999997</v>
          </cell>
        </row>
        <row r="11">
          <cell r="C11">
            <v>48.761122478494528</v>
          </cell>
          <cell r="D11">
            <v>32.89</v>
          </cell>
          <cell r="F11">
            <v>38.020795167209386</v>
          </cell>
          <cell r="G11">
            <v>32.89</v>
          </cell>
          <cell r="I11">
            <v>57.342159742634145</v>
          </cell>
          <cell r="J11">
            <v>32.89</v>
          </cell>
          <cell r="L11">
            <v>63.914808026685328</v>
          </cell>
          <cell r="M11">
            <v>32.89</v>
          </cell>
        </row>
        <row r="12">
          <cell r="C12">
            <v>48.269304516960965</v>
          </cell>
          <cell r="D12">
            <v>36.57</v>
          </cell>
          <cell r="F12">
            <v>37.117891570595475</v>
          </cell>
          <cell r="G12">
            <v>36.57</v>
          </cell>
          <cell r="I12">
            <v>57.853420710973403</v>
          </cell>
          <cell r="J12">
            <v>36.57</v>
          </cell>
          <cell r="L12">
            <v>65.545539098636837</v>
          </cell>
          <cell r="M12">
            <v>36.57</v>
          </cell>
        </row>
        <row r="13">
          <cell r="C13">
            <v>45.93420370035242</v>
          </cell>
          <cell r="D13">
            <v>40.4</v>
          </cell>
          <cell r="F13">
            <v>34.314809164564757</v>
          </cell>
          <cell r="G13">
            <v>40.4</v>
          </cell>
          <cell r="I13">
            <v>57.002184852742097</v>
          </cell>
          <cell r="J13">
            <v>40.4</v>
          </cell>
          <cell r="L13">
            <v>65.64475651660139</v>
          </cell>
          <cell r="M13">
            <v>40.4</v>
          </cell>
        </row>
        <row r="14">
          <cell r="C14">
            <v>47.122644253635713</v>
          </cell>
          <cell r="D14">
            <v>44.39</v>
          </cell>
          <cell r="F14">
            <v>34.989778139720137</v>
          </cell>
          <cell r="G14">
            <v>44.39</v>
          </cell>
          <cell r="I14">
            <v>59.110376078691345</v>
          </cell>
          <cell r="J14">
            <v>44.39</v>
          </cell>
          <cell r="L14">
            <v>68.336371381226868</v>
          </cell>
          <cell r="M14">
            <v>44.39</v>
          </cell>
        </row>
        <row r="15">
          <cell r="C15">
            <v>50.602807637640169</v>
          </cell>
          <cell r="D15">
            <v>47.26</v>
          </cell>
          <cell r="F15">
            <v>38.037562868601128</v>
          </cell>
          <cell r="G15">
            <v>47.26</v>
          </cell>
          <cell r="I15">
            <v>62.635655107894273</v>
          </cell>
          <cell r="J15">
            <v>47.26</v>
          </cell>
          <cell r="L15">
            <v>72.207197921887428</v>
          </cell>
          <cell r="M15">
            <v>47.26</v>
          </cell>
        </row>
        <row r="16">
          <cell r="C16">
            <v>53.115910200188765</v>
          </cell>
          <cell r="D16">
            <v>49.08</v>
          </cell>
          <cell r="F16">
            <v>40.379914671352047</v>
          </cell>
          <cell r="G16">
            <v>49.08</v>
          </cell>
          <cell r="I16">
            <v>65.054620828934148</v>
          </cell>
          <cell r="J16">
            <v>49.08</v>
          </cell>
          <cell r="L16">
            <v>74.990921447388743</v>
          </cell>
          <cell r="M16">
            <v>49.08</v>
          </cell>
        </row>
        <row r="17">
          <cell r="C17">
            <v>54.285946135551903</v>
          </cell>
          <cell r="D17">
            <v>49.32</v>
          </cell>
          <cell r="F17">
            <v>41.296088154622169</v>
          </cell>
          <cell r="G17">
            <v>49.32</v>
          </cell>
          <cell r="I17">
            <v>66.36329352561134</v>
          </cell>
          <cell r="J17">
            <v>49.32</v>
          </cell>
          <cell r="L17">
            <v>76.3532024768745</v>
          </cell>
          <cell r="M17">
            <v>49.32</v>
          </cell>
        </row>
        <row r="18">
          <cell r="C18">
            <v>56.645262568023298</v>
          </cell>
          <cell r="D18">
            <v>49.43</v>
          </cell>
          <cell r="F18">
            <v>43.314483941209893</v>
          </cell>
          <cell r="G18">
            <v>49.43</v>
          </cell>
          <cell r="I18">
            <v>68.846020809767367</v>
          </cell>
          <cell r="J18">
            <v>49.43</v>
          </cell>
          <cell r="L18">
            <v>79.2423391448893</v>
          </cell>
          <cell r="M18">
            <v>49.43</v>
          </cell>
        </row>
        <row r="19">
          <cell r="C19">
            <v>59.057995175629912</v>
          </cell>
          <cell r="D19">
            <v>50.57</v>
          </cell>
          <cell r="F19">
            <v>45.21173033164677</v>
          </cell>
          <cell r="G19">
            <v>50.57</v>
          </cell>
          <cell r="I19">
            <v>71.262753696998359</v>
          </cell>
          <cell r="J19">
            <v>50.57</v>
          </cell>
          <cell r="L19">
            <v>81.916823945288172</v>
          </cell>
          <cell r="M19">
            <v>50.57</v>
          </cell>
        </row>
        <row r="20">
          <cell r="C20">
            <v>60.955779894577837</v>
          </cell>
          <cell r="D20">
            <v>51.73</v>
          </cell>
          <cell r="F20">
            <v>46.701718444164399</v>
          </cell>
          <cell r="G20">
            <v>51.73</v>
          </cell>
          <cell r="I20">
            <v>73.474134352749772</v>
          </cell>
          <cell r="J20">
            <v>51.73</v>
          </cell>
          <cell r="L20">
            <v>84.426799826514596</v>
          </cell>
          <cell r="M20">
            <v>51.73</v>
          </cell>
        </row>
        <row r="21">
          <cell r="C21">
            <v>63.394987030783383</v>
          </cell>
          <cell r="D21">
            <v>52.92</v>
          </cell>
          <cell r="F21">
            <v>48.818417371438187</v>
          </cell>
          <cell r="G21">
            <v>52.92</v>
          </cell>
          <cell r="I21">
            <v>76.004837841455029</v>
          </cell>
          <cell r="J21">
            <v>52.92</v>
          </cell>
          <cell r="L21">
            <v>87.349462155053658</v>
          </cell>
          <cell r="M21">
            <v>52.92</v>
          </cell>
        </row>
        <row r="22">
          <cell r="C22">
            <v>65.798561347064862</v>
          </cell>
          <cell r="D22">
            <v>54.14</v>
          </cell>
          <cell r="F22">
            <v>51.066588899923126</v>
          </cell>
          <cell r="G22">
            <v>54.14</v>
          </cell>
          <cell r="I22">
            <v>78.479944821915382</v>
          </cell>
          <cell r="J22">
            <v>54.14</v>
          </cell>
          <cell r="L22">
            <v>90.106968817240912</v>
          </cell>
          <cell r="M22">
            <v>54.14</v>
          </cell>
        </row>
        <row r="23">
          <cell r="C23">
            <v>70.092218870578549</v>
          </cell>
          <cell r="D23">
            <v>55.33</v>
          </cell>
          <cell r="F23">
            <v>54.717823258644621</v>
          </cell>
          <cell r="G23">
            <v>55.33</v>
          </cell>
          <cell r="I23">
            <v>82.954691199259202</v>
          </cell>
          <cell r="J23">
            <v>55.33</v>
          </cell>
          <cell r="L23">
            <v>95.184389005654623</v>
          </cell>
          <cell r="M23">
            <v>55.33</v>
          </cell>
        </row>
        <row r="24">
          <cell r="C24">
            <v>72.986639242809133</v>
          </cell>
          <cell r="D24">
            <v>56.55</v>
          </cell>
          <cell r="F24">
            <v>57.115664355652058</v>
          </cell>
          <cell r="G24">
            <v>56.55</v>
          </cell>
          <cell r="I24">
            <v>86.2164075540299</v>
          </cell>
          <cell r="J24">
            <v>56.55</v>
          </cell>
          <cell r="L24">
            <v>99.156867155264806</v>
          </cell>
          <cell r="M24">
            <v>56.55</v>
          </cell>
        </row>
        <row r="25">
          <cell r="C25">
            <v>76.232415835831205</v>
          </cell>
          <cell r="D25">
            <v>57.79</v>
          </cell>
          <cell r="F25">
            <v>59.524137452991731</v>
          </cell>
          <cell r="G25">
            <v>57.79</v>
          </cell>
          <cell r="I25">
            <v>90.023601915819356</v>
          </cell>
          <cell r="J25">
            <v>57.79</v>
          </cell>
          <cell r="L25">
            <v>103.48034727154814</v>
          </cell>
          <cell r="M25">
            <v>57.79</v>
          </cell>
        </row>
        <row r="26">
          <cell r="C26">
            <v>77.35995957132269</v>
          </cell>
          <cell r="D26">
            <v>59.06</v>
          </cell>
          <cell r="F26">
            <v>60.439147301629141</v>
          </cell>
          <cell r="G26">
            <v>59.06</v>
          </cell>
          <cell r="I26">
            <v>91.297378846435024</v>
          </cell>
          <cell r="J26">
            <v>59.06</v>
          </cell>
          <cell r="L26">
            <v>105.11886669107059</v>
          </cell>
          <cell r="M26">
            <v>59.06</v>
          </cell>
        </row>
        <row r="27">
          <cell r="C27">
            <v>85.34886524671721</v>
          </cell>
          <cell r="D27">
            <v>60.36</v>
          </cell>
          <cell r="F27">
            <v>67.394174468710219</v>
          </cell>
          <cell r="G27">
            <v>60.36</v>
          </cell>
          <cell r="I27">
            <v>100.16349755543702</v>
          </cell>
          <cell r="J27">
            <v>60.36</v>
          </cell>
          <cell r="L27">
            <v>115.64964420366572</v>
          </cell>
          <cell r="M27">
            <v>60.36</v>
          </cell>
        </row>
        <row r="28">
          <cell r="C28">
            <v>89.149007884884824</v>
          </cell>
          <cell r="D28">
            <v>61.69</v>
          </cell>
          <cell r="F28">
            <v>70.79800317955133</v>
          </cell>
          <cell r="G28">
            <v>61.69</v>
          </cell>
          <cell r="I28">
            <v>103.98479159847746</v>
          </cell>
          <cell r="J28">
            <v>61.69</v>
          </cell>
          <cell r="L28">
            <v>119.86881436388809</v>
          </cell>
          <cell r="M28">
            <v>61.69</v>
          </cell>
        </row>
        <row r="29">
          <cell r="C29">
            <v>91.703195425932066</v>
          </cell>
          <cell r="D29">
            <v>63.05</v>
          </cell>
          <cell r="F29">
            <v>72.925816846657568</v>
          </cell>
          <cell r="G29">
            <v>63.05</v>
          </cell>
          <cell r="I29">
            <v>106.67374422839876</v>
          </cell>
          <cell r="J29">
            <v>63.05</v>
          </cell>
          <cell r="L29">
            <v>122.88894030807931</v>
          </cell>
          <cell r="M29">
            <v>63.05</v>
          </cell>
        </row>
        <row r="36">
          <cell r="B36" t="str">
            <v>(2020-2034)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Table A - Combined"/>
      <sheetName val="Table B - Energy"/>
      <sheetName val="Table C - Capacity"/>
      <sheetName val="Table D - Integration"/>
      <sheetName val="Exhibit 1 - Market Capacity"/>
      <sheetName val="CONF Exhibit 2 - Planned Cap"/>
      <sheetName val="Exhibit 3 - Levelized Capacity"/>
      <sheetName val="Exhibit 4 - Comparison"/>
      <sheetName val="XX Support Pages - Do Not Print"/>
      <sheetName val="Profiles"/>
      <sheetName val="Portfol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C10">
            <v>42.138664032653061</v>
          </cell>
          <cell r="F10">
            <v>32.126542468014314</v>
          </cell>
          <cell r="I10">
            <v>49.87069640927605</v>
          </cell>
          <cell r="L10">
            <v>55.849848935240161</v>
          </cell>
        </row>
        <row r="11">
          <cell r="C11">
            <v>47.912597126230693</v>
          </cell>
          <cell r="F11">
            <v>37.757644199276193</v>
          </cell>
          <cell r="I11">
            <v>55.503894417831056</v>
          </cell>
          <cell r="L11">
            <v>61.694480676446005</v>
          </cell>
        </row>
        <row r="12">
          <cell r="C12">
            <v>47.401263081595062</v>
          </cell>
          <cell r="F12">
            <v>36.848688130399808</v>
          </cell>
          <cell r="I12">
            <v>55.972875283699835</v>
          </cell>
          <cell r="L12">
            <v>63.27414421934202</v>
          </cell>
        </row>
        <row r="13">
          <cell r="C13">
            <v>45.047065353408478</v>
          </cell>
          <cell r="F13">
            <v>34.039683248684788</v>
          </cell>
          <cell r="I13">
            <v>55.080267426068531</v>
          </cell>
          <cell r="L13">
            <v>63.323390949962075</v>
          </cell>
        </row>
        <row r="14">
          <cell r="C14">
            <v>46.217214705270635</v>
          </cell>
          <cell r="F14">
            <v>34.709042085152866</v>
          </cell>
          <cell r="I14">
            <v>57.147774566538288</v>
          </cell>
          <cell r="L14">
            <v>65.964768131492093</v>
          </cell>
        </row>
        <row r="15">
          <cell r="C15">
            <v>49.676205828470778</v>
          </cell>
          <cell r="F15">
            <v>37.750198251479155</v>
          </cell>
          <cell r="I15">
            <v>60.628243106412548</v>
          </cell>
          <cell r="L15">
            <v>69.782568729381708</v>
          </cell>
        </row>
        <row r="16">
          <cell r="C16">
            <v>52.168923151217626</v>
          </cell>
          <cell r="F16">
            <v>40.086228032653381</v>
          </cell>
          <cell r="I16">
            <v>63.00304576341982</v>
          </cell>
          <cell r="L16">
            <v>72.512950412647911</v>
          </cell>
        </row>
        <row r="17">
          <cell r="C17">
            <v>53.318125371503406</v>
          </cell>
          <cell r="F17">
            <v>40.995940409872141</v>
          </cell>
          <cell r="I17">
            <v>64.26658380865571</v>
          </cell>
          <cell r="L17">
            <v>73.820716079369376</v>
          </cell>
        </row>
        <row r="18">
          <cell r="C18">
            <v>55.656520563612752</v>
          </cell>
          <cell r="F18">
            <v>43.007916158211884</v>
          </cell>
          <cell r="I18">
            <v>66.702831915071656</v>
          </cell>
          <cell r="L18">
            <v>76.652514508567748</v>
          </cell>
        </row>
        <row r="19">
          <cell r="C19">
            <v>58.045142679251015</v>
          </cell>
          <cell r="F19">
            <v>44.897617012481277</v>
          </cell>
          <cell r="I19">
            <v>69.068486173622503</v>
          </cell>
          <cell r="L19">
            <v>79.266503488193536</v>
          </cell>
        </row>
        <row r="20">
          <cell r="C20">
            <v>59.919631790782226</v>
          </cell>
          <cell r="F20">
            <v>46.380380518658086</v>
          </cell>
          <cell r="I20">
            <v>71.229398676336288</v>
          </cell>
          <cell r="L20">
            <v>81.71552199890678</v>
          </cell>
        </row>
        <row r="21">
          <cell r="C21">
            <v>62.335007520600463</v>
          </cell>
          <cell r="F21">
            <v>48.48968867364524</v>
          </cell>
          <cell r="I21">
            <v>73.708473244484011</v>
          </cell>
          <cell r="L21">
            <v>84.575824937410871</v>
          </cell>
        </row>
        <row r="22">
          <cell r="C22">
            <v>64.715668414340115</v>
          </cell>
          <cell r="F22">
            <v>50.730828828914987</v>
          </cell>
          <cell r="I22">
            <v>76.132675162886613</v>
          </cell>
          <cell r="L22">
            <v>87.270533444657588</v>
          </cell>
        </row>
        <row r="23">
          <cell r="C23">
            <v>68.984003932805237</v>
          </cell>
          <cell r="F23">
            <v>54.374135432729901</v>
          </cell>
          <cell r="I23">
            <v>80.553828234938436</v>
          </cell>
          <cell r="L23">
            <v>92.28453465278578</v>
          </cell>
        </row>
        <row r="24">
          <cell r="C24">
            <v>71.854043576404806</v>
          </cell>
          <cell r="F24">
            <v>56.764415397567227</v>
          </cell>
          <cell r="I24">
            <v>83.762725604494051</v>
          </cell>
          <cell r="L24">
            <v>96.193216006632852</v>
          </cell>
        </row>
        <row r="25">
          <cell r="C25">
            <v>75.074903064765991</v>
          </cell>
          <cell r="F25">
            <v>59.165161017829028</v>
          </cell>
          <cell r="I25">
            <v>87.515938963393737</v>
          </cell>
          <cell r="L25">
            <v>100.45149579764629</v>
          </cell>
        </row>
        <row r="26">
          <cell r="C26">
            <v>76.178580963191564</v>
          </cell>
          <cell r="F26">
            <v>60.072850917779334</v>
          </cell>
          <cell r="I26">
            <v>88.736632461550599</v>
          </cell>
          <cell r="L26">
            <v>102.02446652347055</v>
          </cell>
        </row>
        <row r="27">
          <cell r="C27">
            <v>84.139861677543948</v>
          </cell>
          <cell r="F27">
            <v>67.019229325805725</v>
          </cell>
          <cell r="I27">
            <v>97.544283724235683</v>
          </cell>
          <cell r="L27">
            <v>112.48605730079879</v>
          </cell>
        </row>
        <row r="28">
          <cell r="C28">
            <v>87.913406237189719</v>
          </cell>
          <cell r="F28">
            <v>70.414809243502944</v>
          </cell>
          <cell r="I28">
            <v>101.30795506298968</v>
          </cell>
          <cell r="L28">
            <v>116.63562854915807</v>
          </cell>
        </row>
        <row r="29">
          <cell r="C29">
            <v>90.440410541987674</v>
          </cell>
          <cell r="F29">
            <v>72.534192644016116</v>
          </cell>
          <cell r="I29">
            <v>103.93801728913027</v>
          </cell>
          <cell r="L29">
            <v>119.58462440542527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12.28515625" customWidth="1"/>
    <col min="2" max="2" width="9" bestFit="1" customWidth="1"/>
  </cols>
  <sheetData>
    <row r="2" spans="1:21" x14ac:dyDescent="0.25">
      <c r="B2" t="s">
        <v>4</v>
      </c>
      <c r="C2" t="s">
        <v>4</v>
      </c>
      <c r="D2" t="s">
        <v>4</v>
      </c>
      <c r="G2" t="s">
        <v>5</v>
      </c>
      <c r="H2" t="s">
        <v>5</v>
      </c>
      <c r="I2" t="s">
        <v>5</v>
      </c>
      <c r="L2" t="s">
        <v>6</v>
      </c>
      <c r="M2" t="s">
        <v>6</v>
      </c>
      <c r="N2" t="s">
        <v>6</v>
      </c>
      <c r="O2" t="s">
        <v>6</v>
      </c>
      <c r="R2" t="s">
        <v>7</v>
      </c>
      <c r="S2" t="s">
        <v>7</v>
      </c>
      <c r="T2" t="s">
        <v>7</v>
      </c>
      <c r="U2" t="s">
        <v>7</v>
      </c>
    </row>
    <row r="3" spans="1:21" x14ac:dyDescent="0.25">
      <c r="A3" t="s">
        <v>8</v>
      </c>
      <c r="B3" s="1" t="s">
        <v>1</v>
      </c>
      <c r="C3" s="2" t="s">
        <v>0</v>
      </c>
      <c r="D3" s="2" t="s">
        <v>2</v>
      </c>
      <c r="E3" s="2"/>
      <c r="F3" t="s">
        <v>8</v>
      </c>
      <c r="G3" s="1" t="s">
        <v>1</v>
      </c>
      <c r="H3" s="2" t="s">
        <v>0</v>
      </c>
      <c r="I3" s="2" t="s">
        <v>2</v>
      </c>
      <c r="J3" s="2"/>
      <c r="K3" t="s">
        <v>8</v>
      </c>
      <c r="L3" s="1" t="s">
        <v>1</v>
      </c>
      <c r="M3" s="2" t="s">
        <v>0</v>
      </c>
      <c r="N3" s="2" t="s">
        <v>2</v>
      </c>
      <c r="O3" s="2" t="s">
        <v>3</v>
      </c>
      <c r="P3" s="7"/>
      <c r="Q3" t="s">
        <v>8</v>
      </c>
      <c r="R3" s="1" t="s">
        <v>1</v>
      </c>
      <c r="S3" s="2" t="s">
        <v>0</v>
      </c>
      <c r="T3" s="2" t="s">
        <v>2</v>
      </c>
      <c r="U3" s="2" t="s">
        <v>3</v>
      </c>
    </row>
    <row r="4" spans="1:21" x14ac:dyDescent="0.25">
      <c r="A4" s="3">
        <v>2020</v>
      </c>
      <c r="B4" s="6">
        <f>'[1]Exhibit 4 - Comparison'!C10</f>
        <v>42.967801121393727</v>
      </c>
      <c r="C4" s="6">
        <f>'[1]Exhibit 4 - Comparison'!D10</f>
        <v>32.049999999999997</v>
      </c>
      <c r="D4" s="6">
        <f>'[2]Exhibit 4 - Comparison'!C10</f>
        <v>42.138664032653061</v>
      </c>
      <c r="F4" s="3">
        <v>2020</v>
      </c>
      <c r="G4" s="6">
        <f>'[1]Exhibit 4 - Comparison'!F10</f>
        <v>32.383623403144774</v>
      </c>
      <c r="H4" s="6">
        <f>'[1]Exhibit 4 - Comparison'!G10</f>
        <v>32.049999999999997</v>
      </c>
      <c r="I4" s="6">
        <f>'[2]Exhibit 4 - Comparison'!F10</f>
        <v>32.126542468014314</v>
      </c>
      <c r="K4" s="3">
        <v>2020</v>
      </c>
      <c r="L4" s="6">
        <f>'[1]Exhibit 4 - Comparison'!I10</f>
        <v>51.667927024383495</v>
      </c>
      <c r="M4" s="6">
        <f>'[1]Exhibit 4 - Comparison'!J10</f>
        <v>32.049999999999997</v>
      </c>
      <c r="N4" s="6">
        <f>'[2]Exhibit 4 - Comparison'!I10</f>
        <v>49.87069640927605</v>
      </c>
      <c r="O4">
        <v>37.24</v>
      </c>
      <c r="Q4" s="3">
        <v>2020</v>
      </c>
      <c r="R4" s="6">
        <f>'[1]Exhibit 4 - Comparison'!L10</f>
        <v>58.021618365212582</v>
      </c>
      <c r="S4" s="6">
        <f>'[1]Exhibit 4 - Comparison'!M10</f>
        <v>32.049999999999997</v>
      </c>
      <c r="T4" s="6">
        <f>'[2]Exhibit 4 - Comparison'!L10</f>
        <v>55.849848935240161</v>
      </c>
      <c r="U4">
        <v>37.24</v>
      </c>
    </row>
    <row r="5" spans="1:21" x14ac:dyDescent="0.25">
      <c r="A5" s="4">
        <f t="shared" ref="A5:A23" si="0">A4+1</f>
        <v>2021</v>
      </c>
      <c r="B5" s="6">
        <f>'[1]Exhibit 4 - Comparison'!C11</f>
        <v>48.761122478494528</v>
      </c>
      <c r="C5" s="6">
        <f>'[1]Exhibit 4 - Comparison'!D11</f>
        <v>32.89</v>
      </c>
      <c r="D5" s="6">
        <f>'[2]Exhibit 4 - Comparison'!C11</f>
        <v>47.912597126230693</v>
      </c>
      <c r="F5" s="4">
        <f t="shared" ref="F5:F23" si="1">F4+1</f>
        <v>2021</v>
      </c>
      <c r="G5" s="6">
        <f>'[1]Exhibit 4 - Comparison'!F11</f>
        <v>38.020795167209386</v>
      </c>
      <c r="H5" s="6">
        <f>'[1]Exhibit 4 - Comparison'!G11</f>
        <v>32.89</v>
      </c>
      <c r="I5" s="6">
        <f>'[2]Exhibit 4 - Comparison'!F11</f>
        <v>37.757644199276193</v>
      </c>
      <c r="K5" s="4">
        <f t="shared" ref="K5:K23" si="2">K4+1</f>
        <v>2021</v>
      </c>
      <c r="L5" s="6">
        <f>'[1]Exhibit 4 - Comparison'!I11</f>
        <v>57.342159742634145</v>
      </c>
      <c r="M5" s="6">
        <f>'[1]Exhibit 4 - Comparison'!J11</f>
        <v>32.89</v>
      </c>
      <c r="N5" s="6">
        <f>'[2]Exhibit 4 - Comparison'!I11</f>
        <v>55.503894417831056</v>
      </c>
      <c r="O5">
        <v>37.24</v>
      </c>
      <c r="Q5" s="4">
        <f t="shared" ref="Q5:Q23" si="3">Q4+1</f>
        <v>2021</v>
      </c>
      <c r="R5" s="6">
        <f>'[1]Exhibit 4 - Comparison'!L11</f>
        <v>63.914808026685328</v>
      </c>
      <c r="S5" s="6">
        <f>'[1]Exhibit 4 - Comparison'!M11</f>
        <v>32.89</v>
      </c>
      <c r="T5" s="6">
        <f>'[2]Exhibit 4 - Comparison'!L11</f>
        <v>61.694480676446005</v>
      </c>
      <c r="U5">
        <v>37.24</v>
      </c>
    </row>
    <row r="6" spans="1:21" x14ac:dyDescent="0.25">
      <c r="A6" s="5">
        <f t="shared" si="0"/>
        <v>2022</v>
      </c>
      <c r="B6" s="6">
        <f>'[1]Exhibit 4 - Comparison'!C12</f>
        <v>48.269304516960965</v>
      </c>
      <c r="C6" s="6">
        <f>'[1]Exhibit 4 - Comparison'!D12</f>
        <v>36.57</v>
      </c>
      <c r="D6" s="6">
        <f>'[2]Exhibit 4 - Comparison'!C12</f>
        <v>47.401263081595062</v>
      </c>
      <c r="F6" s="5">
        <f t="shared" si="1"/>
        <v>2022</v>
      </c>
      <c r="G6" s="6">
        <f>'[1]Exhibit 4 - Comparison'!F12</f>
        <v>37.117891570595475</v>
      </c>
      <c r="H6" s="6">
        <f>'[1]Exhibit 4 - Comparison'!G12</f>
        <v>36.57</v>
      </c>
      <c r="I6" s="6">
        <f>'[2]Exhibit 4 - Comparison'!F12</f>
        <v>36.848688130399808</v>
      </c>
      <c r="K6" s="5">
        <f t="shared" si="2"/>
        <v>2022</v>
      </c>
      <c r="L6" s="6">
        <f>'[1]Exhibit 4 - Comparison'!I12</f>
        <v>57.853420710973403</v>
      </c>
      <c r="M6" s="6">
        <f>'[1]Exhibit 4 - Comparison'!J12</f>
        <v>36.57</v>
      </c>
      <c r="N6" s="6">
        <f>'[2]Exhibit 4 - Comparison'!I12</f>
        <v>55.972875283699835</v>
      </c>
      <c r="O6">
        <v>37.24</v>
      </c>
      <c r="Q6" s="5">
        <f t="shared" si="3"/>
        <v>2022</v>
      </c>
      <c r="R6" s="6">
        <f>'[1]Exhibit 4 - Comparison'!L12</f>
        <v>65.545539098636837</v>
      </c>
      <c r="S6" s="6">
        <f>'[1]Exhibit 4 - Comparison'!M12</f>
        <v>36.57</v>
      </c>
      <c r="T6" s="6">
        <f>'[2]Exhibit 4 - Comparison'!L12</f>
        <v>63.27414421934202</v>
      </c>
      <c r="U6">
        <v>37.24</v>
      </c>
    </row>
    <row r="7" spans="1:21" x14ac:dyDescent="0.25">
      <c r="A7" s="5">
        <f t="shared" si="0"/>
        <v>2023</v>
      </c>
      <c r="B7" s="6">
        <f>'[1]Exhibit 4 - Comparison'!C13</f>
        <v>45.93420370035242</v>
      </c>
      <c r="C7" s="6">
        <f>'[1]Exhibit 4 - Comparison'!D13</f>
        <v>40.4</v>
      </c>
      <c r="D7" s="6">
        <f>'[2]Exhibit 4 - Comparison'!C13</f>
        <v>45.047065353408478</v>
      </c>
      <c r="F7" s="5">
        <f t="shared" si="1"/>
        <v>2023</v>
      </c>
      <c r="G7" s="6">
        <f>'[1]Exhibit 4 - Comparison'!F13</f>
        <v>34.314809164564757</v>
      </c>
      <c r="H7" s="6">
        <f>'[1]Exhibit 4 - Comparison'!G13</f>
        <v>40.4</v>
      </c>
      <c r="I7" s="6">
        <f>'[2]Exhibit 4 - Comparison'!F13</f>
        <v>34.039683248684788</v>
      </c>
      <c r="K7" s="5">
        <f t="shared" si="2"/>
        <v>2023</v>
      </c>
      <c r="L7" s="6">
        <f>'[1]Exhibit 4 - Comparison'!I13</f>
        <v>57.002184852742097</v>
      </c>
      <c r="M7" s="6">
        <f>'[1]Exhibit 4 - Comparison'!J13</f>
        <v>40.4</v>
      </c>
      <c r="N7" s="6">
        <f>'[2]Exhibit 4 - Comparison'!I13</f>
        <v>55.080267426068531</v>
      </c>
      <c r="O7">
        <v>37.24</v>
      </c>
      <c r="Q7" s="5">
        <f t="shared" si="3"/>
        <v>2023</v>
      </c>
      <c r="R7" s="6">
        <f>'[1]Exhibit 4 - Comparison'!L13</f>
        <v>65.64475651660139</v>
      </c>
      <c r="S7" s="6">
        <f>'[1]Exhibit 4 - Comparison'!M13</f>
        <v>40.4</v>
      </c>
      <c r="T7" s="6">
        <f>'[2]Exhibit 4 - Comparison'!L13</f>
        <v>63.323390949962075</v>
      </c>
      <c r="U7">
        <v>37.24</v>
      </c>
    </row>
    <row r="8" spans="1:21" x14ac:dyDescent="0.25">
      <c r="A8" s="5">
        <f t="shared" si="0"/>
        <v>2024</v>
      </c>
      <c r="B8" s="6">
        <f>'[1]Exhibit 4 - Comparison'!C14</f>
        <v>47.122644253635713</v>
      </c>
      <c r="C8" s="6">
        <f>'[1]Exhibit 4 - Comparison'!D14</f>
        <v>44.39</v>
      </c>
      <c r="D8" s="6">
        <f>'[2]Exhibit 4 - Comparison'!C14</f>
        <v>46.217214705270635</v>
      </c>
      <c r="F8" s="5">
        <f t="shared" si="1"/>
        <v>2024</v>
      </c>
      <c r="G8" s="6">
        <f>'[1]Exhibit 4 - Comparison'!F14</f>
        <v>34.989778139720137</v>
      </c>
      <c r="H8" s="6">
        <f>'[1]Exhibit 4 - Comparison'!G14</f>
        <v>44.39</v>
      </c>
      <c r="I8" s="6">
        <f>'[2]Exhibit 4 - Comparison'!F14</f>
        <v>34.709042085152866</v>
      </c>
      <c r="K8" s="5">
        <f t="shared" si="2"/>
        <v>2024</v>
      </c>
      <c r="L8" s="6">
        <f>'[1]Exhibit 4 - Comparison'!I14</f>
        <v>59.110376078691345</v>
      </c>
      <c r="M8" s="6">
        <f>'[1]Exhibit 4 - Comparison'!J14</f>
        <v>44.39</v>
      </c>
      <c r="N8" s="6">
        <f>'[2]Exhibit 4 - Comparison'!I14</f>
        <v>57.147774566538288</v>
      </c>
      <c r="O8">
        <v>37.24</v>
      </c>
      <c r="Q8" s="5">
        <f t="shared" si="3"/>
        <v>2024</v>
      </c>
      <c r="R8" s="6">
        <f>'[1]Exhibit 4 - Comparison'!L14</f>
        <v>68.336371381226868</v>
      </c>
      <c r="S8" s="6">
        <f>'[1]Exhibit 4 - Comparison'!M14</f>
        <v>44.39</v>
      </c>
      <c r="T8" s="6">
        <f>'[2]Exhibit 4 - Comparison'!L14</f>
        <v>65.964768131492093</v>
      </c>
      <c r="U8">
        <v>37.24</v>
      </c>
    </row>
    <row r="9" spans="1:21" x14ac:dyDescent="0.25">
      <c r="A9" s="5">
        <f t="shared" si="0"/>
        <v>2025</v>
      </c>
      <c r="B9" s="6">
        <f>'[1]Exhibit 4 - Comparison'!C15</f>
        <v>50.602807637640169</v>
      </c>
      <c r="C9" s="6">
        <f>'[1]Exhibit 4 - Comparison'!D15</f>
        <v>47.26</v>
      </c>
      <c r="D9" s="6">
        <f>'[2]Exhibit 4 - Comparison'!C15</f>
        <v>49.676205828470778</v>
      </c>
      <c r="F9" s="5">
        <f t="shared" si="1"/>
        <v>2025</v>
      </c>
      <c r="G9" s="6">
        <f>'[1]Exhibit 4 - Comparison'!F15</f>
        <v>38.037562868601128</v>
      </c>
      <c r="H9" s="6">
        <f>'[1]Exhibit 4 - Comparison'!G15</f>
        <v>47.26</v>
      </c>
      <c r="I9" s="6">
        <f>'[2]Exhibit 4 - Comparison'!F15</f>
        <v>37.750198251479155</v>
      </c>
      <c r="K9" s="5">
        <f t="shared" si="2"/>
        <v>2025</v>
      </c>
      <c r="L9" s="6">
        <f>'[1]Exhibit 4 - Comparison'!I15</f>
        <v>62.635655107894273</v>
      </c>
      <c r="M9" s="6">
        <f>'[1]Exhibit 4 - Comparison'!J15</f>
        <v>47.26</v>
      </c>
      <c r="N9" s="6">
        <f>'[2]Exhibit 4 - Comparison'!I15</f>
        <v>60.628243106412548</v>
      </c>
      <c r="O9">
        <v>37.24</v>
      </c>
      <c r="Q9" s="5">
        <f t="shared" si="3"/>
        <v>2025</v>
      </c>
      <c r="R9" s="6">
        <f>'[1]Exhibit 4 - Comparison'!L15</f>
        <v>72.207197921887428</v>
      </c>
      <c r="S9" s="6">
        <f>'[1]Exhibit 4 - Comparison'!M15</f>
        <v>47.26</v>
      </c>
      <c r="T9" s="6">
        <f>'[2]Exhibit 4 - Comparison'!L15</f>
        <v>69.782568729381708</v>
      </c>
      <c r="U9">
        <v>37.24</v>
      </c>
    </row>
    <row r="10" spans="1:21" x14ac:dyDescent="0.25">
      <c r="A10" s="5">
        <f t="shared" si="0"/>
        <v>2026</v>
      </c>
      <c r="B10" s="6">
        <f>'[1]Exhibit 4 - Comparison'!C16</f>
        <v>53.115910200188765</v>
      </c>
      <c r="C10" s="6">
        <f>'[1]Exhibit 4 - Comparison'!D16</f>
        <v>49.08</v>
      </c>
      <c r="D10" s="6">
        <f>'[2]Exhibit 4 - Comparison'!C16</f>
        <v>52.168923151217626</v>
      </c>
      <c r="F10" s="5">
        <f t="shared" si="1"/>
        <v>2026</v>
      </c>
      <c r="G10" s="6">
        <f>'[1]Exhibit 4 - Comparison'!F16</f>
        <v>40.379914671352047</v>
      </c>
      <c r="H10" s="6">
        <f>'[1]Exhibit 4 - Comparison'!G16</f>
        <v>49.08</v>
      </c>
      <c r="I10" s="6">
        <f>'[2]Exhibit 4 - Comparison'!F16</f>
        <v>40.086228032653381</v>
      </c>
      <c r="K10" s="5">
        <f t="shared" si="2"/>
        <v>2026</v>
      </c>
      <c r="L10" s="6">
        <f>'[1]Exhibit 4 - Comparison'!I16</f>
        <v>65.054620828934148</v>
      </c>
      <c r="M10" s="6">
        <f>'[1]Exhibit 4 - Comparison'!J16</f>
        <v>49.08</v>
      </c>
      <c r="N10" s="6">
        <f>'[2]Exhibit 4 - Comparison'!I16</f>
        <v>63.00304576341982</v>
      </c>
      <c r="O10">
        <v>37.24</v>
      </c>
      <c r="Q10" s="5">
        <f t="shared" si="3"/>
        <v>2026</v>
      </c>
      <c r="R10" s="6">
        <f>'[1]Exhibit 4 - Comparison'!L16</f>
        <v>74.990921447388743</v>
      </c>
      <c r="S10" s="6">
        <f>'[1]Exhibit 4 - Comparison'!M16</f>
        <v>49.08</v>
      </c>
      <c r="T10" s="6">
        <f>'[2]Exhibit 4 - Comparison'!L16</f>
        <v>72.512950412647911</v>
      </c>
      <c r="U10">
        <v>37.24</v>
      </c>
    </row>
    <row r="11" spans="1:21" x14ac:dyDescent="0.25">
      <c r="A11" s="5">
        <f t="shared" si="0"/>
        <v>2027</v>
      </c>
      <c r="B11" s="6">
        <f>'[1]Exhibit 4 - Comparison'!C17</f>
        <v>54.285946135551903</v>
      </c>
      <c r="C11" s="6">
        <f>'[1]Exhibit 4 - Comparison'!D17</f>
        <v>49.32</v>
      </c>
      <c r="D11" s="6">
        <f>'[2]Exhibit 4 - Comparison'!C17</f>
        <v>53.318125371503406</v>
      </c>
      <c r="F11" s="5">
        <f t="shared" si="1"/>
        <v>2027</v>
      </c>
      <c r="G11" s="6">
        <f>'[1]Exhibit 4 - Comparison'!F17</f>
        <v>41.296088154622169</v>
      </c>
      <c r="H11" s="6">
        <f>'[1]Exhibit 4 - Comparison'!G17</f>
        <v>49.32</v>
      </c>
      <c r="I11" s="6">
        <f>'[2]Exhibit 4 - Comparison'!F17</f>
        <v>40.995940409872141</v>
      </c>
      <c r="K11" s="5">
        <f t="shared" si="2"/>
        <v>2027</v>
      </c>
      <c r="L11" s="6">
        <f>'[1]Exhibit 4 - Comparison'!I17</f>
        <v>66.36329352561134</v>
      </c>
      <c r="M11" s="6">
        <f>'[1]Exhibit 4 - Comparison'!J17</f>
        <v>49.32</v>
      </c>
      <c r="N11" s="6">
        <f>'[2]Exhibit 4 - Comparison'!I17</f>
        <v>64.26658380865571</v>
      </c>
      <c r="O11">
        <v>37.24</v>
      </c>
      <c r="Q11" s="5">
        <f t="shared" si="3"/>
        <v>2027</v>
      </c>
      <c r="R11" s="6">
        <f>'[1]Exhibit 4 - Comparison'!L17</f>
        <v>76.3532024768745</v>
      </c>
      <c r="S11" s="6">
        <f>'[1]Exhibit 4 - Comparison'!M17</f>
        <v>49.32</v>
      </c>
      <c r="T11" s="6">
        <f>'[2]Exhibit 4 - Comparison'!L17</f>
        <v>73.820716079369376</v>
      </c>
      <c r="U11">
        <v>37.24</v>
      </c>
    </row>
    <row r="12" spans="1:21" x14ac:dyDescent="0.25">
      <c r="A12" s="5">
        <f t="shared" si="0"/>
        <v>2028</v>
      </c>
      <c r="B12" s="6">
        <f>'[1]Exhibit 4 - Comparison'!C18</f>
        <v>56.645262568023298</v>
      </c>
      <c r="C12" s="6">
        <f>'[1]Exhibit 4 - Comparison'!D18</f>
        <v>49.43</v>
      </c>
      <c r="D12" s="6">
        <f>'[2]Exhibit 4 - Comparison'!C18</f>
        <v>55.656520563612752</v>
      </c>
      <c r="F12" s="5">
        <f t="shared" si="1"/>
        <v>2028</v>
      </c>
      <c r="G12" s="6">
        <f>'[1]Exhibit 4 - Comparison'!F18</f>
        <v>43.314483941209893</v>
      </c>
      <c r="H12" s="6">
        <f>'[1]Exhibit 4 - Comparison'!G18</f>
        <v>49.43</v>
      </c>
      <c r="I12" s="6">
        <f>'[2]Exhibit 4 - Comparison'!F18</f>
        <v>43.007916158211884</v>
      </c>
      <c r="K12" s="5">
        <f t="shared" si="2"/>
        <v>2028</v>
      </c>
      <c r="L12" s="6">
        <f>'[1]Exhibit 4 - Comparison'!I18</f>
        <v>68.846020809767367</v>
      </c>
      <c r="M12" s="6">
        <f>'[1]Exhibit 4 - Comparison'!J18</f>
        <v>49.43</v>
      </c>
      <c r="N12" s="6">
        <f>'[2]Exhibit 4 - Comparison'!I18</f>
        <v>66.702831915071656</v>
      </c>
      <c r="O12">
        <v>37.24</v>
      </c>
      <c r="Q12" s="5">
        <f t="shared" si="3"/>
        <v>2028</v>
      </c>
      <c r="R12" s="6">
        <f>'[1]Exhibit 4 - Comparison'!L18</f>
        <v>79.2423391448893</v>
      </c>
      <c r="S12" s="6">
        <f>'[1]Exhibit 4 - Comparison'!M18</f>
        <v>49.43</v>
      </c>
      <c r="T12" s="6">
        <f>'[2]Exhibit 4 - Comparison'!L18</f>
        <v>76.652514508567748</v>
      </c>
      <c r="U12">
        <v>37.24</v>
      </c>
    </row>
    <row r="13" spans="1:21" x14ac:dyDescent="0.25">
      <c r="A13" s="5">
        <f t="shared" si="0"/>
        <v>2029</v>
      </c>
      <c r="B13" s="6">
        <f>'[1]Exhibit 4 - Comparison'!C19</f>
        <v>59.057995175629912</v>
      </c>
      <c r="C13" s="6">
        <f>'[1]Exhibit 4 - Comparison'!D19</f>
        <v>50.57</v>
      </c>
      <c r="D13" s="6">
        <f>'[2]Exhibit 4 - Comparison'!C19</f>
        <v>58.045142679251015</v>
      </c>
      <c r="F13" s="5">
        <f t="shared" si="1"/>
        <v>2029</v>
      </c>
      <c r="G13" s="6">
        <f>'[1]Exhibit 4 - Comparison'!F19</f>
        <v>45.21173033164677</v>
      </c>
      <c r="H13" s="6">
        <f>'[1]Exhibit 4 - Comparison'!G19</f>
        <v>50.57</v>
      </c>
      <c r="I13" s="6">
        <f>'[2]Exhibit 4 - Comparison'!F19</f>
        <v>44.897617012481277</v>
      </c>
      <c r="K13" s="5">
        <f t="shared" si="2"/>
        <v>2029</v>
      </c>
      <c r="L13" s="6">
        <f>'[1]Exhibit 4 - Comparison'!I19</f>
        <v>71.262753696998359</v>
      </c>
      <c r="M13" s="6">
        <f>'[1]Exhibit 4 - Comparison'!J19</f>
        <v>50.57</v>
      </c>
      <c r="N13" s="6">
        <f>'[2]Exhibit 4 - Comparison'!I19</f>
        <v>69.068486173622503</v>
      </c>
      <c r="O13">
        <v>37.24</v>
      </c>
      <c r="Q13" s="5">
        <f t="shared" si="3"/>
        <v>2029</v>
      </c>
      <c r="R13" s="6">
        <f>'[1]Exhibit 4 - Comparison'!L19</f>
        <v>81.916823945288172</v>
      </c>
      <c r="S13" s="6">
        <f>'[1]Exhibit 4 - Comparison'!M19</f>
        <v>50.57</v>
      </c>
      <c r="T13" s="6">
        <f>'[2]Exhibit 4 - Comparison'!L19</f>
        <v>79.266503488193536</v>
      </c>
      <c r="U13">
        <v>37.24</v>
      </c>
    </row>
    <row r="14" spans="1:21" x14ac:dyDescent="0.25">
      <c r="A14" s="5">
        <f t="shared" si="0"/>
        <v>2030</v>
      </c>
      <c r="B14" s="6">
        <f>'[1]Exhibit 4 - Comparison'!C20</f>
        <v>60.955779894577837</v>
      </c>
      <c r="C14" s="6">
        <f>'[1]Exhibit 4 - Comparison'!D20</f>
        <v>51.73</v>
      </c>
      <c r="D14" s="6">
        <f>'[2]Exhibit 4 - Comparison'!C20</f>
        <v>59.919631790782226</v>
      </c>
      <c r="F14" s="5">
        <f t="shared" si="1"/>
        <v>2030</v>
      </c>
      <c r="G14" s="6">
        <f>'[1]Exhibit 4 - Comparison'!F20</f>
        <v>46.701718444164399</v>
      </c>
      <c r="H14" s="6">
        <f>'[1]Exhibit 4 - Comparison'!G20</f>
        <v>51.73</v>
      </c>
      <c r="I14" s="6">
        <f>'[2]Exhibit 4 - Comparison'!F20</f>
        <v>46.380380518658086</v>
      </c>
      <c r="K14" s="5">
        <f t="shared" si="2"/>
        <v>2030</v>
      </c>
      <c r="L14" s="6">
        <f>'[1]Exhibit 4 - Comparison'!I20</f>
        <v>73.474134352749772</v>
      </c>
      <c r="M14" s="6">
        <f>'[1]Exhibit 4 - Comparison'!J20</f>
        <v>51.73</v>
      </c>
      <c r="N14" s="6">
        <f>'[2]Exhibit 4 - Comparison'!I20</f>
        <v>71.229398676336288</v>
      </c>
      <c r="O14">
        <v>37.24</v>
      </c>
      <c r="Q14" s="5">
        <f t="shared" si="3"/>
        <v>2030</v>
      </c>
      <c r="R14" s="6">
        <f>'[1]Exhibit 4 - Comparison'!L20</f>
        <v>84.426799826514596</v>
      </c>
      <c r="S14" s="6">
        <f>'[1]Exhibit 4 - Comparison'!M20</f>
        <v>51.73</v>
      </c>
      <c r="T14" s="6">
        <f>'[2]Exhibit 4 - Comparison'!L20</f>
        <v>81.71552199890678</v>
      </c>
      <c r="U14">
        <v>37.24</v>
      </c>
    </row>
    <row r="15" spans="1:21" x14ac:dyDescent="0.25">
      <c r="A15" s="5">
        <f t="shared" si="0"/>
        <v>2031</v>
      </c>
      <c r="B15" s="6">
        <f>'[1]Exhibit 4 - Comparison'!C21</f>
        <v>63.394987030783383</v>
      </c>
      <c r="C15" s="6">
        <f>'[1]Exhibit 4 - Comparison'!D21</f>
        <v>52.92</v>
      </c>
      <c r="D15" s="6">
        <f>'[2]Exhibit 4 - Comparison'!C21</f>
        <v>62.335007520600463</v>
      </c>
      <c r="F15" s="5">
        <f t="shared" si="1"/>
        <v>2031</v>
      </c>
      <c r="G15" s="6">
        <f>'[1]Exhibit 4 - Comparison'!F21</f>
        <v>48.818417371438187</v>
      </c>
      <c r="H15" s="6">
        <f>'[1]Exhibit 4 - Comparison'!G21</f>
        <v>52.92</v>
      </c>
      <c r="I15" s="6">
        <f>'[2]Exhibit 4 - Comparison'!F21</f>
        <v>48.48968867364524</v>
      </c>
      <c r="K15" s="5">
        <f t="shared" si="2"/>
        <v>2031</v>
      </c>
      <c r="L15" s="6">
        <f>'[1]Exhibit 4 - Comparison'!I21</f>
        <v>76.004837841455029</v>
      </c>
      <c r="M15" s="6">
        <f>'[1]Exhibit 4 - Comparison'!J21</f>
        <v>52.92</v>
      </c>
      <c r="N15" s="6">
        <f>'[2]Exhibit 4 - Comparison'!I21</f>
        <v>73.708473244484011</v>
      </c>
      <c r="O15">
        <v>37.24</v>
      </c>
      <c r="Q15" s="5">
        <f t="shared" si="3"/>
        <v>2031</v>
      </c>
      <c r="R15" s="6">
        <f>'[1]Exhibit 4 - Comparison'!L21</f>
        <v>87.349462155053658</v>
      </c>
      <c r="S15" s="6">
        <f>'[1]Exhibit 4 - Comparison'!M21</f>
        <v>52.92</v>
      </c>
      <c r="T15" s="6">
        <f>'[2]Exhibit 4 - Comparison'!L21</f>
        <v>84.575824937410871</v>
      </c>
      <c r="U15">
        <v>37.24</v>
      </c>
    </row>
    <row r="16" spans="1:21" x14ac:dyDescent="0.25">
      <c r="A16" s="5">
        <f t="shared" si="0"/>
        <v>2032</v>
      </c>
      <c r="B16" s="6">
        <f>'[1]Exhibit 4 - Comparison'!C22</f>
        <v>65.798561347064862</v>
      </c>
      <c r="C16" s="6">
        <f>'[1]Exhibit 4 - Comparison'!D22</f>
        <v>54.14</v>
      </c>
      <c r="D16" s="6">
        <f>'[2]Exhibit 4 - Comparison'!C22</f>
        <v>64.715668414340115</v>
      </c>
      <c r="F16" s="5">
        <f t="shared" si="1"/>
        <v>2032</v>
      </c>
      <c r="G16" s="6">
        <f>'[1]Exhibit 4 - Comparison'!F22</f>
        <v>51.066588899923126</v>
      </c>
      <c r="H16" s="6">
        <f>'[1]Exhibit 4 - Comparison'!G22</f>
        <v>54.14</v>
      </c>
      <c r="I16" s="6">
        <f>'[2]Exhibit 4 - Comparison'!F22</f>
        <v>50.730828828914987</v>
      </c>
      <c r="K16" s="5">
        <f t="shared" si="2"/>
        <v>2032</v>
      </c>
      <c r="L16" s="6">
        <f>'[1]Exhibit 4 - Comparison'!I22</f>
        <v>78.479944821915382</v>
      </c>
      <c r="M16" s="6">
        <f>'[1]Exhibit 4 - Comparison'!J22</f>
        <v>54.14</v>
      </c>
      <c r="N16" s="6">
        <f>'[2]Exhibit 4 - Comparison'!I22</f>
        <v>76.132675162886613</v>
      </c>
      <c r="O16">
        <v>37.24</v>
      </c>
      <c r="Q16" s="5">
        <f t="shared" si="3"/>
        <v>2032</v>
      </c>
      <c r="R16" s="6">
        <f>'[1]Exhibit 4 - Comparison'!L22</f>
        <v>90.106968817240912</v>
      </c>
      <c r="S16" s="6">
        <f>'[1]Exhibit 4 - Comparison'!M22</f>
        <v>54.14</v>
      </c>
      <c r="T16" s="6">
        <f>'[2]Exhibit 4 - Comparison'!L22</f>
        <v>87.270533444657588</v>
      </c>
      <c r="U16">
        <v>37.24</v>
      </c>
    </row>
    <row r="17" spans="1:23" x14ac:dyDescent="0.25">
      <c r="A17" s="5">
        <f t="shared" si="0"/>
        <v>2033</v>
      </c>
      <c r="B17" s="6">
        <f>'[1]Exhibit 4 - Comparison'!C23</f>
        <v>70.092218870578549</v>
      </c>
      <c r="C17" s="6">
        <f>'[1]Exhibit 4 - Comparison'!D23</f>
        <v>55.33</v>
      </c>
      <c r="D17" s="6">
        <f>'[2]Exhibit 4 - Comparison'!C23</f>
        <v>68.984003932805237</v>
      </c>
      <c r="F17" s="5">
        <f t="shared" si="1"/>
        <v>2033</v>
      </c>
      <c r="G17" s="6">
        <f>'[1]Exhibit 4 - Comparison'!F23</f>
        <v>54.717823258644621</v>
      </c>
      <c r="H17" s="6">
        <f>'[1]Exhibit 4 - Comparison'!G23</f>
        <v>55.33</v>
      </c>
      <c r="I17" s="6">
        <f>'[2]Exhibit 4 - Comparison'!F23</f>
        <v>54.374135432729901</v>
      </c>
      <c r="K17" s="5">
        <f t="shared" si="2"/>
        <v>2033</v>
      </c>
      <c r="L17" s="6">
        <f>'[1]Exhibit 4 - Comparison'!I23</f>
        <v>82.954691199259202</v>
      </c>
      <c r="M17" s="6">
        <f>'[1]Exhibit 4 - Comparison'!J23</f>
        <v>55.33</v>
      </c>
      <c r="N17" s="6">
        <f>'[2]Exhibit 4 - Comparison'!I23</f>
        <v>80.553828234938436</v>
      </c>
      <c r="O17">
        <v>37.24</v>
      </c>
      <c r="Q17" s="5">
        <f t="shared" si="3"/>
        <v>2033</v>
      </c>
      <c r="R17" s="6">
        <f>'[1]Exhibit 4 - Comparison'!L23</f>
        <v>95.184389005654623</v>
      </c>
      <c r="S17" s="6">
        <f>'[1]Exhibit 4 - Comparison'!M23</f>
        <v>55.33</v>
      </c>
      <c r="T17" s="6">
        <f>'[2]Exhibit 4 - Comparison'!L23</f>
        <v>92.28453465278578</v>
      </c>
      <c r="U17">
        <v>37.24</v>
      </c>
    </row>
    <row r="18" spans="1:23" x14ac:dyDescent="0.25">
      <c r="A18" s="5">
        <f t="shared" si="0"/>
        <v>2034</v>
      </c>
      <c r="B18" s="6">
        <f>'[1]Exhibit 4 - Comparison'!C24</f>
        <v>72.986639242809133</v>
      </c>
      <c r="C18" s="6">
        <f>'[1]Exhibit 4 - Comparison'!D24</f>
        <v>56.55</v>
      </c>
      <c r="D18" s="6">
        <f>'[2]Exhibit 4 - Comparison'!C24</f>
        <v>71.854043576404806</v>
      </c>
      <c r="F18" s="5">
        <f t="shared" si="1"/>
        <v>2034</v>
      </c>
      <c r="G18" s="6">
        <f>'[1]Exhibit 4 - Comparison'!F24</f>
        <v>57.115664355652058</v>
      </c>
      <c r="H18" s="6">
        <f>'[1]Exhibit 4 - Comparison'!G24</f>
        <v>56.55</v>
      </c>
      <c r="I18" s="6">
        <f>'[2]Exhibit 4 - Comparison'!F24</f>
        <v>56.764415397567227</v>
      </c>
      <c r="K18" s="5">
        <f t="shared" si="2"/>
        <v>2034</v>
      </c>
      <c r="L18" s="6">
        <f>'[1]Exhibit 4 - Comparison'!I24</f>
        <v>86.2164075540299</v>
      </c>
      <c r="M18" s="6">
        <f>'[1]Exhibit 4 - Comparison'!J24</f>
        <v>56.55</v>
      </c>
      <c r="N18" s="6">
        <f>'[2]Exhibit 4 - Comparison'!I24</f>
        <v>83.762725604494051</v>
      </c>
      <c r="O18">
        <v>37.24</v>
      </c>
      <c r="Q18" s="5">
        <f t="shared" si="3"/>
        <v>2034</v>
      </c>
      <c r="R18" s="6">
        <f>'[1]Exhibit 4 - Comparison'!L24</f>
        <v>99.156867155264806</v>
      </c>
      <c r="S18" s="6">
        <f>'[1]Exhibit 4 - Comparison'!M24</f>
        <v>56.55</v>
      </c>
      <c r="T18" s="6">
        <f>'[2]Exhibit 4 - Comparison'!L24</f>
        <v>96.193216006632852</v>
      </c>
      <c r="U18">
        <v>37.24</v>
      </c>
    </row>
    <row r="19" spans="1:23" x14ac:dyDescent="0.25">
      <c r="A19" s="5">
        <f t="shared" si="0"/>
        <v>2035</v>
      </c>
      <c r="B19" s="6">
        <f>'[1]Exhibit 4 - Comparison'!C25</f>
        <v>76.232415835831205</v>
      </c>
      <c r="C19" s="6">
        <f>'[1]Exhibit 4 - Comparison'!D25</f>
        <v>57.79</v>
      </c>
      <c r="D19" s="6">
        <f>'[2]Exhibit 4 - Comparison'!C25</f>
        <v>75.074903064765991</v>
      </c>
      <c r="F19" s="5">
        <f t="shared" si="1"/>
        <v>2035</v>
      </c>
      <c r="G19" s="6">
        <f>'[1]Exhibit 4 - Comparison'!F25</f>
        <v>59.524137452991731</v>
      </c>
      <c r="H19" s="6">
        <f>'[1]Exhibit 4 - Comparison'!G25</f>
        <v>57.79</v>
      </c>
      <c r="I19" s="6">
        <f>'[2]Exhibit 4 - Comparison'!F25</f>
        <v>59.165161017829028</v>
      </c>
      <c r="K19" s="5">
        <f t="shared" si="2"/>
        <v>2035</v>
      </c>
      <c r="L19" s="6">
        <f>'[1]Exhibit 4 - Comparison'!I25</f>
        <v>90.023601915819356</v>
      </c>
      <c r="M19" s="6">
        <f>'[1]Exhibit 4 - Comparison'!J25</f>
        <v>57.79</v>
      </c>
      <c r="N19" s="6">
        <f>'[2]Exhibit 4 - Comparison'!I25</f>
        <v>87.515938963393737</v>
      </c>
      <c r="O19">
        <v>37.24</v>
      </c>
      <c r="Q19" s="5">
        <f t="shared" si="3"/>
        <v>2035</v>
      </c>
      <c r="R19" s="6">
        <f>'[1]Exhibit 4 - Comparison'!L25</f>
        <v>103.48034727154814</v>
      </c>
      <c r="S19" s="6">
        <f>'[1]Exhibit 4 - Comparison'!M25</f>
        <v>57.79</v>
      </c>
      <c r="T19" s="6">
        <f>'[2]Exhibit 4 - Comparison'!L25</f>
        <v>100.45149579764629</v>
      </c>
      <c r="U19">
        <v>37.24</v>
      </c>
    </row>
    <row r="20" spans="1:23" x14ac:dyDescent="0.25">
      <c r="A20" s="5">
        <f t="shared" si="0"/>
        <v>2036</v>
      </c>
      <c r="B20" s="6">
        <f>'[1]Exhibit 4 - Comparison'!C26</f>
        <v>77.35995957132269</v>
      </c>
      <c r="C20" s="6">
        <f>'[1]Exhibit 4 - Comparison'!D26</f>
        <v>59.06</v>
      </c>
      <c r="D20" s="6">
        <f>'[2]Exhibit 4 - Comparison'!C26</f>
        <v>76.178580963191564</v>
      </c>
      <c r="F20" s="5">
        <f t="shared" si="1"/>
        <v>2036</v>
      </c>
      <c r="G20" s="6">
        <f>'[1]Exhibit 4 - Comparison'!F26</f>
        <v>60.439147301629141</v>
      </c>
      <c r="H20" s="6">
        <f>'[1]Exhibit 4 - Comparison'!G26</f>
        <v>59.06</v>
      </c>
      <c r="I20" s="6">
        <f>'[2]Exhibit 4 - Comparison'!F26</f>
        <v>60.072850917779334</v>
      </c>
      <c r="K20" s="5">
        <f t="shared" si="2"/>
        <v>2036</v>
      </c>
      <c r="L20" s="6">
        <f>'[1]Exhibit 4 - Comparison'!I26</f>
        <v>91.297378846435024</v>
      </c>
      <c r="M20" s="6">
        <f>'[1]Exhibit 4 - Comparison'!J26</f>
        <v>59.06</v>
      </c>
      <c r="N20" s="6">
        <f>'[2]Exhibit 4 - Comparison'!I26</f>
        <v>88.736632461550599</v>
      </c>
      <c r="O20">
        <v>37.24</v>
      </c>
      <c r="Q20" s="5">
        <f t="shared" si="3"/>
        <v>2036</v>
      </c>
      <c r="R20" s="6">
        <f>'[1]Exhibit 4 - Comparison'!L26</f>
        <v>105.11886669107059</v>
      </c>
      <c r="S20" s="6">
        <f>'[1]Exhibit 4 - Comparison'!M26</f>
        <v>59.06</v>
      </c>
      <c r="T20" s="6">
        <f>'[2]Exhibit 4 - Comparison'!L26</f>
        <v>102.02446652347055</v>
      </c>
      <c r="U20">
        <v>37.24</v>
      </c>
    </row>
    <row r="21" spans="1:23" x14ac:dyDescent="0.25">
      <c r="A21" s="5">
        <f t="shared" si="0"/>
        <v>2037</v>
      </c>
      <c r="B21" s="6">
        <f>'[1]Exhibit 4 - Comparison'!C27</f>
        <v>85.34886524671721</v>
      </c>
      <c r="C21" s="6">
        <f>'[1]Exhibit 4 - Comparison'!D27</f>
        <v>60.36</v>
      </c>
      <c r="D21" s="6">
        <f>'[2]Exhibit 4 - Comparison'!C27</f>
        <v>84.139861677543948</v>
      </c>
      <c r="F21" s="5">
        <f t="shared" si="1"/>
        <v>2037</v>
      </c>
      <c r="G21" s="6">
        <f>'[1]Exhibit 4 - Comparison'!F27</f>
        <v>67.394174468710219</v>
      </c>
      <c r="H21" s="6">
        <f>'[1]Exhibit 4 - Comparison'!G27</f>
        <v>60.36</v>
      </c>
      <c r="I21" s="6">
        <f>'[2]Exhibit 4 - Comparison'!F27</f>
        <v>67.019229325805725</v>
      </c>
      <c r="K21" s="5">
        <f t="shared" si="2"/>
        <v>2037</v>
      </c>
      <c r="L21" s="6">
        <f>'[1]Exhibit 4 - Comparison'!I27</f>
        <v>100.16349755543702</v>
      </c>
      <c r="M21" s="6">
        <f>'[1]Exhibit 4 - Comparison'!J27</f>
        <v>60.36</v>
      </c>
      <c r="N21" s="6">
        <f>'[2]Exhibit 4 - Comparison'!I27</f>
        <v>97.544283724235683</v>
      </c>
      <c r="O21">
        <v>37.24</v>
      </c>
      <c r="Q21" s="5">
        <f t="shared" si="3"/>
        <v>2037</v>
      </c>
      <c r="R21" s="6">
        <f>'[1]Exhibit 4 - Comparison'!L27</f>
        <v>115.64964420366572</v>
      </c>
      <c r="S21" s="6">
        <f>'[1]Exhibit 4 - Comparison'!M27</f>
        <v>60.36</v>
      </c>
      <c r="T21" s="6">
        <f>'[2]Exhibit 4 - Comparison'!L27</f>
        <v>112.48605730079879</v>
      </c>
      <c r="U21">
        <v>37.24</v>
      </c>
    </row>
    <row r="22" spans="1:23" x14ac:dyDescent="0.25">
      <c r="A22" s="5">
        <f t="shared" si="0"/>
        <v>2038</v>
      </c>
      <c r="B22" s="6">
        <f>'[1]Exhibit 4 - Comparison'!C28</f>
        <v>89.149007884884824</v>
      </c>
      <c r="C22" s="6">
        <f>'[1]Exhibit 4 - Comparison'!D28</f>
        <v>61.69</v>
      </c>
      <c r="D22" s="6">
        <f>'[2]Exhibit 4 - Comparison'!C28</f>
        <v>87.913406237189719</v>
      </c>
      <c r="F22" s="5">
        <f t="shared" si="1"/>
        <v>2038</v>
      </c>
      <c r="G22" s="6">
        <f>'[1]Exhibit 4 - Comparison'!F28</f>
        <v>70.79800317955133</v>
      </c>
      <c r="H22" s="6">
        <f>'[1]Exhibit 4 - Comparison'!G28</f>
        <v>61.69</v>
      </c>
      <c r="I22" s="6">
        <f>'[2]Exhibit 4 - Comparison'!F28</f>
        <v>70.414809243502944</v>
      </c>
      <c r="K22" s="5">
        <f t="shared" si="2"/>
        <v>2038</v>
      </c>
      <c r="L22" s="6">
        <f>'[1]Exhibit 4 - Comparison'!I28</f>
        <v>103.98479159847746</v>
      </c>
      <c r="M22" s="6">
        <f>'[1]Exhibit 4 - Comparison'!J28</f>
        <v>61.69</v>
      </c>
      <c r="N22" s="6">
        <f>'[2]Exhibit 4 - Comparison'!I28</f>
        <v>101.30795506298968</v>
      </c>
      <c r="O22">
        <v>37.24</v>
      </c>
      <c r="Q22" s="5">
        <f t="shared" si="3"/>
        <v>2038</v>
      </c>
      <c r="R22" s="6">
        <f>'[1]Exhibit 4 - Comparison'!L28</f>
        <v>119.86881436388809</v>
      </c>
      <c r="S22" s="6">
        <f>'[1]Exhibit 4 - Comparison'!M28</f>
        <v>61.69</v>
      </c>
      <c r="T22" s="6">
        <f>'[2]Exhibit 4 - Comparison'!L28</f>
        <v>116.63562854915807</v>
      </c>
      <c r="U22">
        <v>37.24</v>
      </c>
    </row>
    <row r="23" spans="1:23" x14ac:dyDescent="0.25">
      <c r="A23" s="5">
        <f t="shared" si="0"/>
        <v>2039</v>
      </c>
      <c r="B23" s="6">
        <f>'[1]Exhibit 4 - Comparison'!C29</f>
        <v>91.703195425932066</v>
      </c>
      <c r="C23" s="6">
        <f>'[1]Exhibit 4 - Comparison'!D29</f>
        <v>63.05</v>
      </c>
      <c r="D23" s="6">
        <f>'[2]Exhibit 4 - Comparison'!C29</f>
        <v>90.440410541987674</v>
      </c>
      <c r="F23" s="5">
        <f t="shared" si="1"/>
        <v>2039</v>
      </c>
      <c r="G23" s="6">
        <f>'[1]Exhibit 4 - Comparison'!F29</f>
        <v>72.925816846657568</v>
      </c>
      <c r="H23" s="6">
        <f>'[1]Exhibit 4 - Comparison'!G29</f>
        <v>63.05</v>
      </c>
      <c r="I23" s="6">
        <f>'[2]Exhibit 4 - Comparison'!F29</f>
        <v>72.534192644016116</v>
      </c>
      <c r="K23" s="5">
        <f t="shared" si="2"/>
        <v>2039</v>
      </c>
      <c r="L23" s="6">
        <f>'[1]Exhibit 4 - Comparison'!I29</f>
        <v>106.67374422839876</v>
      </c>
      <c r="M23" s="6">
        <f>'[1]Exhibit 4 - Comparison'!J29</f>
        <v>63.05</v>
      </c>
      <c r="N23" s="6">
        <f>'[2]Exhibit 4 - Comparison'!I29</f>
        <v>103.93801728913027</v>
      </c>
      <c r="O23">
        <v>37.24</v>
      </c>
      <c r="Q23" s="5">
        <f t="shared" si="3"/>
        <v>2039</v>
      </c>
      <c r="R23" s="6">
        <f>'[1]Exhibit 4 - Comparison'!L29</f>
        <v>122.88894030807931</v>
      </c>
      <c r="S23" s="6">
        <f>'[1]Exhibit 4 - Comparison'!M29</f>
        <v>63.05</v>
      </c>
      <c r="T23" s="6">
        <f>'[2]Exhibit 4 - Comparison'!L29</f>
        <v>119.58462440542527</v>
      </c>
      <c r="U23">
        <v>37.24</v>
      </c>
    </row>
    <row r="29" spans="1:23" x14ac:dyDescent="0.25">
      <c r="A29" t="s">
        <v>9</v>
      </c>
      <c r="W29" s="8" t="s">
        <v>10</v>
      </c>
    </row>
    <row r="30" spans="1:23" x14ac:dyDescent="0.25">
      <c r="A30" t="str">
        <f>'[1]Exhibit 4 - Comparison'!B36</f>
        <v>(2020-2034)</v>
      </c>
      <c r="B30" s="6">
        <f t="shared" ref="B30:D30" si="4">-PMT($W$30,COUNT(B4:B18),NPV($W$30,B4:B18))</f>
        <v>53.615005103442115</v>
      </c>
      <c r="C30" s="6">
        <f t="shared" si="4"/>
        <v>44.697169627219736</v>
      </c>
      <c r="D30" s="6">
        <f t="shared" si="4"/>
        <v>52.667963586676372</v>
      </c>
      <c r="F30" s="5" t="str">
        <f>$A30</f>
        <v>(2020-2034)</v>
      </c>
      <c r="G30" s="6">
        <f t="shared" ref="G30:I30" si="5">-PMT($W$30,COUNT(G4:G18),NPV($W$30,G4:G18))</f>
        <v>40.970240804258559</v>
      </c>
      <c r="H30" s="6">
        <f t="shared" si="5"/>
        <v>44.697169627219736</v>
      </c>
      <c r="I30" s="6">
        <f t="shared" si="5"/>
        <v>40.676555500213802</v>
      </c>
      <c r="K30" s="5" t="str">
        <f>$A30</f>
        <v>(2020-2034)</v>
      </c>
      <c r="L30" s="6">
        <f t="shared" ref="L30:O30" si="6">-PMT($W$30,COUNT(L4:L18),NPV($W$30,L4:L18))</f>
        <v>64.857852521869745</v>
      </c>
      <c r="M30" s="6">
        <f t="shared" si="6"/>
        <v>44.697169627219736</v>
      </c>
      <c r="N30" s="6">
        <f t="shared" si="6"/>
        <v>62.805850857144087</v>
      </c>
      <c r="O30" s="6">
        <f t="shared" si="6"/>
        <v>37.240000000000009</v>
      </c>
      <c r="Q30" s="5" t="str">
        <f>$A30</f>
        <v>(2020-2034)</v>
      </c>
      <c r="R30" s="6">
        <f t="shared" ref="R30:T30" si="7">-PMT($W$30,COUNT(R4:R18),NPV($W$30,R4:R18))</f>
        <v>74.205587883931983</v>
      </c>
      <c r="S30" s="6">
        <f t="shared" si="7"/>
        <v>44.697169627219736</v>
      </c>
      <c r="T30" s="6">
        <f t="shared" si="7"/>
        <v>71.726781231360746</v>
      </c>
      <c r="U30" s="6">
        <f>-PMT($W$30,COUNT(U4:U18),NPV($W$30,U4:U18))</f>
        <v>37.240000000000009</v>
      </c>
      <c r="W30" s="9">
        <v>6.9099999999999995E-2</v>
      </c>
    </row>
    <row r="32" spans="1:23" x14ac:dyDescent="0.25">
      <c r="A32" t="s">
        <v>11</v>
      </c>
    </row>
    <row r="33" spans="1:21" x14ac:dyDescent="0.25">
      <c r="A33" t="s">
        <v>0</v>
      </c>
      <c r="B33" s="10">
        <f>(B30-$C30)/$C30</f>
        <v>0.19951678261953268</v>
      </c>
      <c r="C33" s="10">
        <f>(C30-$C30)/$C30</f>
        <v>0</v>
      </c>
      <c r="D33" s="10">
        <f>(D30-$C30)/$C30</f>
        <v>0.17832882989983714</v>
      </c>
      <c r="E33" s="11"/>
      <c r="F33" s="11"/>
      <c r="G33" s="10">
        <f>(G30-$H30)/$H30</f>
        <v>-8.3381763410172352E-2</v>
      </c>
      <c r="H33" s="10">
        <f>(H30-$H30)/$H30</f>
        <v>0</v>
      </c>
      <c r="I33" s="10">
        <f>(I30-$H30)/$H30</f>
        <v>-8.9952320483341217E-2</v>
      </c>
      <c r="J33" s="11"/>
      <c r="K33" s="11"/>
      <c r="L33" s="10">
        <f>(L30-$M30)/$M30</f>
        <v>0.45105054890036106</v>
      </c>
      <c r="M33" s="10">
        <f>(M30-$M30)/$M30</f>
        <v>0</v>
      </c>
      <c r="N33" s="10">
        <f>(N30-$M30)/$M30</f>
        <v>0.40514156446488958</v>
      </c>
      <c r="O33" s="10">
        <f>(O30-$M30)/$M30</f>
        <v>-0.16683762505352132</v>
      </c>
      <c r="P33" s="11"/>
      <c r="Q33" s="11"/>
      <c r="R33" s="10">
        <f>(R30-$S30)/$S30</f>
        <v>0.66018538763900103</v>
      </c>
      <c r="S33" s="10">
        <f>(S30-$S30)/$S30</f>
        <v>0</v>
      </c>
      <c r="T33" s="10">
        <f>(T30-$S30)/$S30</f>
        <v>0.60472758856033881</v>
      </c>
      <c r="U33" s="10">
        <f>(U30-$S30)/$S30</f>
        <v>-0.16683762505352132</v>
      </c>
    </row>
    <row r="34" spans="1:21" x14ac:dyDescent="0.25">
      <c r="A34" t="s">
        <v>1</v>
      </c>
      <c r="B34" s="10">
        <f>(B30-$B30)/$B30</f>
        <v>0</v>
      </c>
      <c r="C34" s="10">
        <f t="shared" ref="C34:D34" si="8">(C30-$B30)/$B30</f>
        <v>-0.16633096386014984</v>
      </c>
      <c r="D34" s="10">
        <f t="shared" si="8"/>
        <v>-1.7663740121605303E-2</v>
      </c>
      <c r="E34" s="11"/>
      <c r="F34" s="11"/>
      <c r="G34" s="10">
        <f t="shared" ref="G34:I34" si="9">(G30-$G30)/$G30</f>
        <v>0</v>
      </c>
      <c r="H34" s="10">
        <f t="shared" si="9"/>
        <v>9.0966729748236927E-2</v>
      </c>
      <c r="I34" s="10">
        <f t="shared" si="9"/>
        <v>-7.1682591627391873E-3</v>
      </c>
      <c r="J34" s="11"/>
      <c r="K34" s="11"/>
      <c r="L34" s="10">
        <f t="shared" ref="L34:O34" si="10">(L30-$L30)/$L30</f>
        <v>0</v>
      </c>
      <c r="M34" s="10">
        <f t="shared" si="10"/>
        <v>-0.31084413237166503</v>
      </c>
      <c r="N34" s="10">
        <f t="shared" si="10"/>
        <v>-3.1638446000563057E-2</v>
      </c>
      <c r="O34" s="10">
        <f t="shared" si="10"/>
        <v>-0.42582126061847536</v>
      </c>
      <c r="P34" s="11"/>
      <c r="Q34" s="11"/>
      <c r="R34" s="10">
        <f t="shared" ref="R34:U34" si="11">(R30-$R30)/$R30</f>
        <v>0</v>
      </c>
      <c r="S34" s="10">
        <f t="shared" si="11"/>
        <v>-0.39765763062031906</v>
      </c>
      <c r="T34" s="10">
        <f t="shared" si="11"/>
        <v>-3.3404582097623703E-2</v>
      </c>
      <c r="U34" s="10">
        <f t="shared" si="11"/>
        <v>-0.49815100099673587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D1ACBA08943744B87E8052F602900B8" ma:contentTypeVersion="56" ma:contentTypeDescription="" ma:contentTypeScope="" ma:versionID="7293b8ba51040f502100a843486e7c8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2019-08-09T07:00:00+00:00</OpenedDate>
    <SignificantOrder xmlns="dc463f71-b30c-4ab2-9473-d307f9d35888">false</SignificantOrder>
    <Date1 xmlns="dc463f71-b30c-4ab2-9473-d307f9d35888">2020-02-28T08:00:00+00:00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190666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95E7E07-4040-4655-ABC0-4CF7D47268DF}"/>
</file>

<file path=customXml/itemProps2.xml><?xml version="1.0" encoding="utf-8"?>
<ds:datastoreItem xmlns:ds="http://schemas.openxmlformats.org/officeDocument/2006/customXml" ds:itemID="{5CAC335E-2155-459E-961E-4D3E5A956497}"/>
</file>

<file path=customXml/itemProps3.xml><?xml version="1.0" encoding="utf-8"?>
<ds:datastoreItem xmlns:ds="http://schemas.openxmlformats.org/officeDocument/2006/customXml" ds:itemID="{2C660113-6C60-4404-95B5-CDD19DB9C982}"/>
</file>

<file path=customXml/itemProps4.xml><?xml version="1.0" encoding="utf-8"?>
<ds:datastoreItem xmlns:ds="http://schemas.openxmlformats.org/officeDocument/2006/customXml" ds:itemID="{3A3654FE-14F1-43A7-B36B-C08E6186F8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Summary</vt:lpstr>
      <vt:lpstr>Baseload</vt:lpstr>
      <vt:lpstr>Wind</vt:lpstr>
      <vt:lpstr>Fixed Solar</vt:lpstr>
      <vt:lpstr>Tracking Solar</vt:lpstr>
      <vt:lpstr>DiscountRate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MacNeil, Daniel</dc:creator>
  <cp:lastModifiedBy>Angell, Jennifer</cp:lastModifiedBy>
  <dcterms:created xsi:type="dcterms:W3CDTF">2020-02-15T00:48:40Z</dcterms:created>
  <dcterms:modified xsi:type="dcterms:W3CDTF">2020-02-28T18:07:34Z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0x0101006E56B4D1795A2E4DB2F0B01679ED314A00DD1ACBA08943744B87E8052F602900B8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