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01 Lost Margin" sheetId="1" r:id="rId1"/>
    <sheet name="Total Lost Margin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</sheets>
  <definedNames>
    <definedName name="_xlnm.Print_Area" localSheetId="0">'101 Lost Margin'!$A$1:$H$49</definedName>
    <definedName name="_xlnm.Print_Area" localSheetId="1">'Total Lost Margin'!$A$1:$H$44</definedName>
  </definedNames>
  <calcPr fullCalcOnLoad="1"/>
</workbook>
</file>

<file path=xl/sharedStrings.xml><?xml version="1.0" encoding="utf-8"?>
<sst xmlns="http://schemas.openxmlformats.org/spreadsheetml/2006/main" count="41" uniqueCount="25">
  <si>
    <t>Margin per therm ($/therm)</t>
  </si>
  <si>
    <t>1st half of 2006</t>
  </si>
  <si>
    <t>Cummulative lost therms from Company sponsored conservation from 2005 through July 2005-June 2006</t>
  </si>
  <si>
    <t>Effect of DSM achieved in 2005 from Company sponsored Conservation</t>
  </si>
  <si>
    <t xml:space="preserve">Total </t>
  </si>
  <si>
    <t>Absolute Difference</t>
  </si>
  <si>
    <t>Estimated Sch. 101 therm savings achieved in 2005</t>
  </si>
  <si>
    <t>A</t>
  </si>
  <si>
    <t>B</t>
  </si>
  <si>
    <t>C</t>
  </si>
  <si>
    <t>D</t>
  </si>
  <si>
    <t>E</t>
  </si>
  <si>
    <t>F</t>
  </si>
  <si>
    <t>G</t>
  </si>
  <si>
    <t>H</t>
  </si>
  <si>
    <t>Sch. 101 therm decline from 2004 to July 2005-June 2006 period</t>
  </si>
  <si>
    <t>Effect of DSM achieved in 2006 from Company sponsored conservation in 2006</t>
  </si>
  <si>
    <t>Sch. 101 Margin per therm</t>
  </si>
  <si>
    <t>Estimated Sch. 111 therm savings achieved in 2005</t>
  </si>
  <si>
    <t>Assumes same DSM savings in 2006 as 2005</t>
  </si>
  <si>
    <t>Total Lost Margin($)/ and below deferral amount for July 2005-June 2006($)</t>
  </si>
  <si>
    <t>Lost Therms(Sch 111)</t>
  </si>
  <si>
    <t>Lost Therms(Sch. 101)</t>
  </si>
  <si>
    <t>Lost Margin($) and below deferral amount for July 2005-June 2006($)</t>
  </si>
  <si>
    <t>Sch. 111 Margin per therm ($/therm)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</si>
</sst>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Arial"/>
      <family val="0"/>
    </font>
    <font>
      <sz val="8"/>
      <name val="Arial"/>
      <family val="0"/>
    </font>
    <font>
      <b/>
      <sz val="19.25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sz val="13.25"/>
      <name val="Arial"/>
      <family val="2"/>
    </font>
    <font>
      <b/>
      <sz val="10"/>
      <name val="Arial"/>
      <family val="2"/>
    </font>
    <font>
      <b/>
      <sz val="18.75"/>
      <name val="Arial"/>
      <family val="0"/>
    </font>
    <font>
      <b/>
      <sz val="15.5"/>
      <name val="Arial"/>
      <family val="0"/>
    </font>
    <font>
      <sz val="15.5"/>
      <name val="Arial"/>
      <family val="0"/>
    </font>
    <font>
      <sz val="12.75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 horizontal="center" vertical="center" wrapText="1"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3" fontId="0" fillId="0" borderId="6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1" fontId="0" fillId="0" borderId="8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Sch. 101 Lost Margin From Company Sponsored Conservation versus Total Deferral Amount for July 2005-June 2006 ($)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24475"/>
          <c:w val="0.80525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b"/>
                <a:lstStyle/>
                <a:p>
                  <a:pPr algn="ctr">
                    <a:defRPr lang="en-US" cap="none" sz="13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'101 Lost Margin'!$C$3:$C$4</c:f>
              <c:numCache>
                <c:ptCount val="2"/>
                <c:pt idx="0">
                  <c:v>140660.76075</c:v>
                </c:pt>
                <c:pt idx="1">
                  <c:v>616770.0599849999</c:v>
                </c:pt>
              </c:numCache>
            </c:numRef>
          </c:val>
        </c:ser>
        <c:axId val="940366"/>
        <c:axId val="8463295"/>
      </c:barChart>
      <c:catAx>
        <c:axId val="940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1. Sch. 101 Lost Margin Company Sponsored DSM, 2. Total Deferral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63295"/>
        <c:crosses val="autoZero"/>
        <c:auto val="1"/>
        <c:lblOffset val="100"/>
        <c:noMultiLvlLbl val="0"/>
      </c:catAx>
      <c:valAx>
        <c:axId val="84632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0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Total Lost Margin From Company Sponsored Conservation versus Total Deferral Amount for July 2005-June 2006 ($)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705"/>
          <c:w val="0.804"/>
          <c:h val="0.66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b"/>
                <a:lstStyle/>
                <a:p>
                  <a:pPr algn="ctr">
                    <a:defRPr lang="en-US" cap="none" sz="1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'Total Lost Margin'!$C$3:$C$4</c:f>
              <c:numCache>
                <c:ptCount val="2"/>
                <c:pt idx="0">
                  <c:v>189015.29652499998</c:v>
                </c:pt>
                <c:pt idx="1">
                  <c:v>616770.0599849999</c:v>
                </c:pt>
              </c:numCache>
            </c:numRef>
          </c:val>
        </c:ser>
        <c:axId val="9060792"/>
        <c:axId val="14438265"/>
      </c:barChart>
      <c:catAx>
        <c:axId val="9060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1. Total Lost Margin, 2. Total Deferral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38265"/>
        <c:crosses val="autoZero"/>
        <c:auto val="1"/>
        <c:lblOffset val="100"/>
        <c:noMultiLvlLbl val="0"/>
      </c:catAx>
      <c:valAx>
        <c:axId val="144382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60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95250</xdr:rowOff>
    </xdr:from>
    <xdr:to>
      <xdr:col>7</xdr:col>
      <xdr:colOff>1314450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104775" y="6134100"/>
        <a:ext cx="74295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15</xdr:row>
      <xdr:rowOff>66675</xdr:rowOff>
    </xdr:from>
    <xdr:to>
      <xdr:col>7</xdr:col>
      <xdr:colOff>1028700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209550" y="6000750"/>
        <a:ext cx="72009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9">
      <selection activeCell="H40" sqref="H40"/>
    </sheetView>
  </sheetViews>
  <sheetFormatPr defaultColWidth="9.140625" defaultRowHeight="12.75"/>
  <cols>
    <col min="1" max="1" width="18.57421875" style="0" customWidth="1"/>
    <col min="3" max="3" width="14.00390625" style="0" customWidth="1"/>
    <col min="4" max="4" width="2.57421875" style="0" customWidth="1"/>
    <col min="5" max="5" width="23.00390625" style="0" customWidth="1"/>
    <col min="6" max="6" width="12.7109375" style="0" customWidth="1"/>
    <col min="7" max="7" width="13.28125" style="0" customWidth="1"/>
    <col min="8" max="8" width="21.140625" style="0" customWidth="1"/>
  </cols>
  <sheetData>
    <row r="1" ht="12.75">
      <c r="C1" s="14" t="s">
        <v>9</v>
      </c>
    </row>
    <row r="2" spans="1:8" ht="66" customHeight="1">
      <c r="A2" s="2" t="s">
        <v>7</v>
      </c>
      <c r="B2" s="2" t="s">
        <v>8</v>
      </c>
      <c r="C2" s="13" t="s">
        <v>23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</row>
    <row r="3" spans="1:8" ht="76.5" customHeight="1">
      <c r="A3" s="6" t="s">
        <v>6</v>
      </c>
      <c r="B3" s="15">
        <v>546388</v>
      </c>
      <c r="C3" s="15">
        <f>H6*B5</f>
        <v>140660.76075</v>
      </c>
      <c r="D3" s="3"/>
      <c r="E3" s="12" t="s">
        <v>22</v>
      </c>
      <c r="F3" s="12">
        <v>2005</v>
      </c>
      <c r="G3" s="12" t="s">
        <v>1</v>
      </c>
      <c r="H3" s="12" t="s">
        <v>2</v>
      </c>
    </row>
    <row r="4" spans="1:8" ht="61.5" customHeight="1">
      <c r="A4" s="6" t="s">
        <v>15</v>
      </c>
      <c r="B4" s="15">
        <v>3327507</v>
      </c>
      <c r="C4" s="15">
        <f>B4*B7*0.9</f>
        <v>616770.0599849999</v>
      </c>
      <c r="D4" s="4"/>
      <c r="E4" s="12" t="s">
        <v>3</v>
      </c>
      <c r="F4" s="15">
        <f>B3*0.5</f>
        <v>273194</v>
      </c>
      <c r="G4" s="15">
        <f>B3*0.5</f>
        <v>273194</v>
      </c>
      <c r="H4" s="15">
        <f>SUM(F4:G4)</f>
        <v>546388</v>
      </c>
    </row>
    <row r="5" spans="1:8" ht="51">
      <c r="A5" s="6" t="s">
        <v>0</v>
      </c>
      <c r="B5" s="17">
        <v>0.20595</v>
      </c>
      <c r="C5" s="16">
        <f>C4/C3</f>
        <v>4.384805376399189</v>
      </c>
      <c r="D5" s="5"/>
      <c r="E5" s="12" t="s">
        <v>16</v>
      </c>
      <c r="F5" s="17">
        <v>0</v>
      </c>
      <c r="G5" s="15">
        <f>B3*0.25</f>
        <v>136597</v>
      </c>
      <c r="H5" s="17">
        <f>SUM(F5:G5)</f>
        <v>136597</v>
      </c>
    </row>
    <row r="6" spans="1:8" ht="12.75">
      <c r="A6" s="6" t="s">
        <v>5</v>
      </c>
      <c r="B6" s="7"/>
      <c r="C6" s="15">
        <f>C4-C3</f>
        <v>476109.2992349999</v>
      </c>
      <c r="D6" s="7"/>
      <c r="E6" s="9" t="s">
        <v>4</v>
      </c>
      <c r="F6" s="7"/>
      <c r="G6" s="7"/>
      <c r="H6" s="10">
        <f>SUM(H4:H5)</f>
        <v>682985</v>
      </c>
    </row>
    <row r="7" spans="1:2" ht="25.5">
      <c r="A7" s="6" t="s">
        <v>17</v>
      </c>
      <c r="B7" s="11">
        <v>0.20595</v>
      </c>
    </row>
    <row r="9" spans="1:8" ht="54.75" customHeight="1">
      <c r="A9" s="19"/>
      <c r="B9" s="19"/>
      <c r="C9" s="19"/>
      <c r="D9" s="19"/>
      <c r="E9" s="19"/>
      <c r="F9" s="19"/>
      <c r="G9" s="19"/>
      <c r="H9" s="19"/>
    </row>
  </sheetData>
  <mergeCells count="1">
    <mergeCell ref="A9:H9"/>
  </mergeCells>
  <printOptions/>
  <pageMargins left="0.75" right="0.75" top="1" bottom="1" header="0.5" footer="0.5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="60" workbookViewId="0" topLeftCell="A16">
      <selection activeCell="A7" sqref="A7"/>
    </sheetView>
  </sheetViews>
  <sheetFormatPr defaultColWidth="9.140625" defaultRowHeight="12.75"/>
  <cols>
    <col min="1" max="1" width="18.57421875" style="0" customWidth="1"/>
    <col min="2" max="2" width="10.140625" style="0" bestFit="1" customWidth="1"/>
    <col min="3" max="3" width="15.421875" style="0" customWidth="1"/>
    <col min="4" max="4" width="2.57421875" style="0" customWidth="1"/>
    <col min="5" max="5" width="23.00390625" style="0" customWidth="1"/>
    <col min="6" max="6" width="12.7109375" style="0" customWidth="1"/>
    <col min="7" max="7" width="13.28125" style="0" customWidth="1"/>
    <col min="8" max="8" width="21.140625" style="0" customWidth="1"/>
  </cols>
  <sheetData>
    <row r="1" ht="12.75">
      <c r="C1" s="14" t="s">
        <v>9</v>
      </c>
    </row>
    <row r="2" spans="1:8" ht="83.25" customHeight="1">
      <c r="A2" s="2" t="s">
        <v>7</v>
      </c>
      <c r="B2" s="2" t="s">
        <v>8</v>
      </c>
      <c r="C2" s="13" t="s">
        <v>20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</row>
    <row r="3" spans="1:8" ht="76.5" customHeight="1">
      <c r="A3" s="6" t="s">
        <v>18</v>
      </c>
      <c r="B3" s="8">
        <v>378287</v>
      </c>
      <c r="C3" s="15">
        <f>H6*B5+'101 Lost Margin'!C3</f>
        <v>189015.29652499998</v>
      </c>
      <c r="D3" s="3"/>
      <c r="E3" s="12" t="s">
        <v>21</v>
      </c>
      <c r="F3" s="12">
        <v>2005</v>
      </c>
      <c r="G3" s="12" t="s">
        <v>1</v>
      </c>
      <c r="H3" s="12" t="s">
        <v>2</v>
      </c>
    </row>
    <row r="4" spans="1:8" ht="61.5" customHeight="1">
      <c r="A4" s="6" t="s">
        <v>15</v>
      </c>
      <c r="B4" s="8">
        <v>3327507</v>
      </c>
      <c r="C4" s="15">
        <f>B4*B7*0.9</f>
        <v>616770.0599849999</v>
      </c>
      <c r="D4" s="4"/>
      <c r="E4" s="12" t="s">
        <v>3</v>
      </c>
      <c r="F4" s="15">
        <f>B3*0.5</f>
        <v>189143.5</v>
      </c>
      <c r="G4" s="15">
        <f>B3*0.5</f>
        <v>189143.5</v>
      </c>
      <c r="H4" s="15">
        <f>SUM(F4:G4)</f>
        <v>378287</v>
      </c>
    </row>
    <row r="5" spans="1:8" ht="51">
      <c r="A5" s="6" t="s">
        <v>24</v>
      </c>
      <c r="B5" s="7">
        <v>0.10226</v>
      </c>
      <c r="C5" s="16">
        <f>C4/C3</f>
        <v>3.2630695574599873</v>
      </c>
      <c r="D5" s="5"/>
      <c r="E5" s="12" t="s">
        <v>16</v>
      </c>
      <c r="F5" s="17">
        <v>0</v>
      </c>
      <c r="G5" s="15">
        <f>B3*0.25</f>
        <v>94571.75</v>
      </c>
      <c r="H5" s="17">
        <f>SUM(F5:G5)</f>
        <v>94571.75</v>
      </c>
    </row>
    <row r="6" spans="1:8" ht="12.75">
      <c r="A6" s="6" t="s">
        <v>5</v>
      </c>
      <c r="B6" s="7"/>
      <c r="C6" s="8">
        <f>C4-C3</f>
        <v>427754.76345999993</v>
      </c>
      <c r="D6" s="7"/>
      <c r="E6" s="9" t="s">
        <v>4</v>
      </c>
      <c r="F6" s="7"/>
      <c r="G6" s="7"/>
      <c r="H6" s="10">
        <f>SUM(H4:H5)</f>
        <v>472858.75</v>
      </c>
    </row>
    <row r="7" spans="1:2" ht="25.5">
      <c r="A7" s="6" t="s">
        <v>17</v>
      </c>
      <c r="B7" s="11">
        <v>0.20595</v>
      </c>
    </row>
    <row r="8" spans="1:3" ht="12.75">
      <c r="A8" s="18"/>
      <c r="C8" s="1"/>
    </row>
    <row r="9" spans="1:8" ht="54.75" customHeight="1">
      <c r="A9" s="19" t="s">
        <v>19</v>
      </c>
      <c r="B9" s="19"/>
      <c r="C9" s="19"/>
      <c r="D9" s="19"/>
      <c r="E9" s="19"/>
      <c r="F9" s="19"/>
      <c r="G9" s="19"/>
      <c r="H9" s="19"/>
    </row>
  </sheetData>
  <mergeCells count="1">
    <mergeCell ref="A9:H9"/>
  </mergeCells>
  <printOptions/>
  <pageMargins left="0.75" right="0.75" top="1" bottom="1" header="0.5" footer="0.5"/>
  <pageSetup horizontalDpi="600" verticalDpi="600" orientation="landscape"/>
  <rowBreaks count="1" manualBreakCount="1">
    <brk id="13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the Attorney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Attorney General</dc:creator>
  <cp:keywords/>
  <dc:description/>
  <cp:lastModifiedBy>Office of the Attorney General</cp:lastModifiedBy>
  <cp:lastPrinted>2006-11-09T17:02:23Z</cp:lastPrinted>
  <dcterms:created xsi:type="dcterms:W3CDTF">2006-11-03T00:14:11Z</dcterms:created>
  <dcterms:modified xsi:type="dcterms:W3CDTF">2006-11-13T17:09:51Z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060518</vt:lpwstr>
  </property>
  <property fmtid="{D5CDD505-2E9C-101B-9397-08002B2CF9AE}" pid="6" name="IsConfidenti">
    <vt:lpwstr>0</vt:lpwstr>
  </property>
  <property fmtid="{D5CDD505-2E9C-101B-9397-08002B2CF9AE}" pid="7" name="Dat">
    <vt:lpwstr>2006-11-13T00:00:00Z</vt:lpwstr>
  </property>
  <property fmtid="{D5CDD505-2E9C-101B-9397-08002B2CF9AE}" pid="8" name="CaseTy">
    <vt:lpwstr>Petition</vt:lpwstr>
  </property>
  <property fmtid="{D5CDD505-2E9C-101B-9397-08002B2CF9AE}" pid="9" name="OpenedDa">
    <vt:lpwstr>2006-04-05T00:00:00Z</vt:lpwstr>
  </property>
  <property fmtid="{D5CDD505-2E9C-101B-9397-08002B2CF9AE}" pid="10" name="Pref">
    <vt:lpwstr>UG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