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60" windowWidth="14865" windowHeight="7560"/>
  </bookViews>
  <sheets>
    <sheet name="8.1" sheetId="1" r:id="rId1"/>
    <sheet name="8.1.1" sheetId="2" r:id="rId2"/>
    <sheet name="8.1.2" sheetId="4" r:id="rId3"/>
  </sheets>
  <definedNames>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1">'8.1.1'!$A$1:$Q$21</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45621"/>
</workbook>
</file>

<file path=xl/calcChain.xml><?xml version="1.0" encoding="utf-8"?>
<calcChain xmlns="http://schemas.openxmlformats.org/spreadsheetml/2006/main">
  <c r="I20" i="1" l="1"/>
  <c r="F32" i="1" l="1"/>
  <c r="A2" i="4"/>
  <c r="A3" i="4"/>
  <c r="A1" i="4"/>
  <c r="O15" i="2" l="1"/>
  <c r="O17" i="2" s="1"/>
  <c r="C21" i="2" s="1"/>
  <c r="N15" i="2"/>
  <c r="N17" i="2" s="1"/>
  <c r="M15" i="2"/>
  <c r="M17" i="2" s="1"/>
  <c r="L15" i="2"/>
  <c r="L17" i="2" s="1"/>
  <c r="K15" i="2"/>
  <c r="K17" i="2" s="1"/>
  <c r="J15" i="2"/>
  <c r="J17" i="2" s="1"/>
  <c r="I15" i="2"/>
  <c r="I17" i="2" s="1"/>
  <c r="H15" i="2"/>
  <c r="H17" i="2" s="1"/>
  <c r="G15" i="2"/>
  <c r="G17" i="2" s="1"/>
  <c r="F15" i="2"/>
  <c r="F17" i="2" s="1"/>
  <c r="E15" i="2"/>
  <c r="E17" i="2" s="1"/>
  <c r="D15" i="2"/>
  <c r="D17" i="2" s="1"/>
  <c r="C15" i="2"/>
  <c r="C17" i="2" s="1"/>
  <c r="P14" i="2"/>
  <c r="P13" i="2"/>
  <c r="P12" i="2"/>
  <c r="P11" i="2"/>
  <c r="P10" i="2"/>
  <c r="P9" i="2"/>
  <c r="P8" i="2"/>
  <c r="F26" i="1"/>
  <c r="F25" i="1"/>
  <c r="F24" i="1"/>
  <c r="F12" i="1"/>
  <c r="F11" i="1"/>
  <c r="F13" i="1" s="1"/>
  <c r="F10" i="1"/>
  <c r="F17" i="1" l="1"/>
  <c r="I17" i="1" s="1"/>
  <c r="F19" i="1"/>
  <c r="I19" i="1" s="1"/>
  <c r="F27" i="1"/>
  <c r="F20" i="1" s="1"/>
  <c r="P15" i="2"/>
  <c r="I11" i="1"/>
  <c r="C20" i="2"/>
  <c r="I10" i="1"/>
  <c r="I12" i="1"/>
  <c r="F18" i="1"/>
  <c r="I18" i="1" s="1"/>
  <c r="I32" i="1"/>
  <c r="I13" i="1" l="1"/>
</calcChain>
</file>

<file path=xl/sharedStrings.xml><?xml version="1.0" encoding="utf-8"?>
<sst xmlns="http://schemas.openxmlformats.org/spreadsheetml/2006/main" count="107" uniqueCount="56">
  <si>
    <t>PAGE</t>
  </si>
  <si>
    <t>TOTAL</t>
  </si>
  <si>
    <t>FACTOR</t>
  </si>
  <si>
    <t>WA</t>
  </si>
  <si>
    <t>ACCOUNT</t>
  </si>
  <si>
    <t>Type</t>
  </si>
  <si>
    <t>COMPANY</t>
  </si>
  <si>
    <t>WCA</t>
  </si>
  <si>
    <t>FACTOR %</t>
  </si>
  <si>
    <t>ALLOCATED</t>
  </si>
  <si>
    <t>REF#</t>
  </si>
  <si>
    <t>Adjustment to Rate Base:</t>
  </si>
  <si>
    <t>Coal Mine</t>
  </si>
  <si>
    <t>JBE</t>
  </si>
  <si>
    <t>Misc. Deferred Debits</t>
  </si>
  <si>
    <t>186M</t>
  </si>
  <si>
    <t>Mining Plant Accumulated Depr.</t>
  </si>
  <si>
    <t>108MP</t>
  </si>
  <si>
    <t>June 2012 AMA Balance</t>
  </si>
  <si>
    <t>Adjustment to June 2012 YE Rate Base:</t>
  </si>
  <si>
    <t>Below</t>
  </si>
  <si>
    <t>June 2012 YE Balance</t>
  </si>
  <si>
    <t>Adjustment to Tax:</t>
  </si>
  <si>
    <t>AMA ADIT Bal adj to YE June 2012</t>
  </si>
  <si>
    <t>Description of Adjustment:</t>
  </si>
  <si>
    <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101 -Electric Plant in Service. The normalized costs for BCC provide no return on investment. The return on investment for BCC is removed in the fuels credit which the Company has included as an offset to fuel prices leaving no return in results. This restating adjustment is necessary to properly reflect the BCC plant investment for the 12-month period ended June 2012. The Bridger Mine adjustment was stipulated to and approved in Washington UE-032065, and has been included in all GRC filings since.</t>
  </si>
  <si>
    <t>PacifiCorp</t>
  </si>
  <si>
    <t>(000's)</t>
  </si>
  <si>
    <t>Bridger Total</t>
  </si>
  <si>
    <t>Actual</t>
  </si>
  <si>
    <t>Description</t>
  </si>
  <si>
    <t>FERC Account</t>
  </si>
  <si>
    <t>PacifiCorp Share (66.67%) AMA</t>
  </si>
  <si>
    <t>Structure, Equipment, Mine Dev.</t>
  </si>
  <si>
    <t>2 Materials &amp; Supplies</t>
  </si>
  <si>
    <t>4 Pit Inventory</t>
  </si>
  <si>
    <t>Deferred Long Wall Costs</t>
  </si>
  <si>
    <t>Reclamation Liability</t>
  </si>
  <si>
    <t>Accumulated Depreciation</t>
  </si>
  <si>
    <t>Bonus Bid / Lease Payable</t>
  </si>
  <si>
    <t>TOTAL RATE BASE</t>
  </si>
  <si>
    <t>PacifiCorp Share (66.67%)</t>
  </si>
  <si>
    <t>June 2011 - 2012 AMA Balance</t>
  </si>
  <si>
    <t>FERC</t>
  </si>
  <si>
    <t>SAP</t>
  </si>
  <si>
    <t>Amount</t>
  </si>
  <si>
    <t>Factor</t>
  </si>
  <si>
    <t>DTL PMI PP&amp;E</t>
  </si>
  <si>
    <t>Washington General Rate Case - June 2012</t>
  </si>
  <si>
    <t>Bridger Mine Rate Base</t>
  </si>
  <si>
    <t>RES</t>
  </si>
  <si>
    <t>8.1.1</t>
  </si>
  <si>
    <t>8.1.2</t>
  </si>
  <si>
    <t>Ref 8.1</t>
  </si>
  <si>
    <t>June 2012 PMI Balances</t>
  </si>
  <si>
    <t>Ref. 8.1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</si>
</sst>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 #,##0_);_(* \(#,##0\);_(* &quot;-&quot;??_);_(@_)"/>
    <numFmt numFmtId="165" formatCode="0.000%"/>
    <numFmt numFmtId="166" formatCode="0.0000%"/>
    <numFmt numFmtId="167" formatCode="[$-409]mmm\-yy;@"/>
    <numFmt numFmtId="168" formatCode="_-* #,##0\ &quot;F&quot;_-;\-* #,##0\ &quot;F&quot;_-;_-* &quot;-&quot;\ &quot;F&quot;_-;_-@_-"/>
    <numFmt numFmtId="169" formatCode="&quot;$&quot;#,##0\ ;\(&quot;$&quot;#,##0\)"/>
    <numFmt numFmtId="170" formatCode="#,##0.000;[Red]\-#,##0.000"/>
  </numFmts>
  <fonts count="9" x14ac:knownFonts="1">
    <font>
      <sz val="12"/>
      <name val="Times New Roman"/>
    </font>
    <font>
      <sz val="10"/>
      <name val="Arial"/>
      <family val="2"/>
    </font>
    <font>
      <b/>
      <sz val="10"/>
      <name val="Arial"/>
      <family val="2"/>
    </font>
    <font>
      <u/>
      <sz val="10"/>
      <name val="Arial"/>
      <family val="2"/>
    </font>
    <font>
      <sz val="12"/>
      <name val="Times New Roman"/>
      <family val="1"/>
    </font>
    <font>
      <sz val="10"/>
      <color indexed="24"/>
      <name val="Courier New"/>
      <family val="3"/>
    </font>
    <font>
      <sz val="8"/>
      <name val="Arial"/>
      <family val="2"/>
    </font>
    <font>
      <b/>
      <sz val="16"/>
      <name val="Times New Roman"/>
      <family val="1"/>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2">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7">
    <xf numFmtId="0" fontId="0" fillId="0" borderId="0"/>
    <xf numFmtId="43"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3"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38" fontId="6" fillId="2" borderId="0" applyNumberFormat="0" applyBorder="0" applyAlignment="0" applyProtection="0"/>
    <xf numFmtId="0" fontId="7" fillId="0" borderId="0"/>
    <xf numFmtId="0" fontId="8" fillId="0" borderId="20" applyNumberFormat="0" applyAlignment="0" applyProtection="0">
      <alignment horizontal="left" vertical="center"/>
    </xf>
    <xf numFmtId="0" fontId="8" fillId="0" borderId="1">
      <alignment horizontal="left" vertical="center"/>
    </xf>
    <xf numFmtId="10" fontId="6" fillId="3" borderId="21" applyNumberFormat="0" applyBorder="0" applyAlignment="0" applyProtection="0"/>
    <xf numFmtId="170" fontId="1" fillId="0" borderId="0"/>
    <xf numFmtId="10" fontId="1" fillId="0" borderId="0" applyFont="0" applyFill="0" applyBorder="0" applyAlignment="0" applyProtection="0"/>
    <xf numFmtId="0" fontId="2" fillId="0" borderId="21">
      <alignment horizontal="center" vertical="center" wrapText="1"/>
    </xf>
    <xf numFmtId="0" fontId="4" fillId="0" borderId="0"/>
  </cellStyleXfs>
  <cellXfs count="77">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0" borderId="0" xfId="0" applyNumberFormat="1" applyFont="1" applyAlignment="1">
      <alignment horizontal="center"/>
    </xf>
    <xf numFmtId="0" fontId="3" fillId="0" borderId="0" xfId="0" applyFont="1" applyAlignment="1">
      <alignment horizontal="center"/>
    </xf>
    <xf numFmtId="0" fontId="3" fillId="0" borderId="0" xfId="0" applyNumberFormat="1" applyFont="1" applyAlignment="1">
      <alignment horizontal="center"/>
    </xf>
    <xf numFmtId="0" fontId="1" fillId="0" borderId="0" xfId="0" applyFont="1" applyBorder="1"/>
    <xf numFmtId="0" fontId="2" fillId="0" borderId="0" xfId="0" applyFont="1" applyBorder="1" applyAlignment="1">
      <alignment horizontal="left"/>
    </xf>
    <xf numFmtId="0" fontId="1" fillId="0" borderId="0" xfId="0" applyFont="1" applyBorder="1" applyAlignment="1">
      <alignment horizontal="center"/>
    </xf>
    <xf numFmtId="164" fontId="1" fillId="0" borderId="0" xfId="1" applyNumberFormat="1" applyFont="1" applyBorder="1" applyAlignment="1">
      <alignment horizontal="center"/>
    </xf>
    <xf numFmtId="0" fontId="1" fillId="0" borderId="0" xfId="0" applyFont="1" applyFill="1"/>
    <xf numFmtId="0" fontId="1" fillId="0" borderId="0" xfId="0" applyFont="1" applyFill="1" applyBorder="1"/>
    <xf numFmtId="0" fontId="1" fillId="0" borderId="0" xfId="0" applyFont="1" applyFill="1" applyBorder="1" applyAlignment="1">
      <alignment horizontal="center"/>
    </xf>
    <xf numFmtId="41" fontId="1" fillId="0" borderId="0" xfId="1" applyNumberFormat="1" applyFont="1" applyFill="1" applyBorder="1" applyAlignment="1">
      <alignment horizontal="center"/>
    </xf>
    <xf numFmtId="0" fontId="1" fillId="0" borderId="0" xfId="4" applyFont="1" applyFill="1" applyBorder="1" applyAlignment="1">
      <alignment horizontal="center"/>
    </xf>
    <xf numFmtId="165" fontId="1" fillId="0" borderId="0" xfId="3" applyNumberFormat="1" applyFont="1" applyFill="1" applyAlignment="1">
      <alignment horizontal="center"/>
    </xf>
    <xf numFmtId="164" fontId="1" fillId="0" borderId="0" xfId="1" applyNumberFormat="1" applyFont="1" applyFill="1" applyBorder="1" applyAlignment="1">
      <alignment horizontal="center"/>
    </xf>
    <xf numFmtId="0" fontId="1" fillId="0" borderId="0" xfId="1" applyNumberFormat="1" applyFont="1" applyFill="1" applyBorder="1" applyAlignment="1" applyProtection="1">
      <alignment horizontal="center"/>
      <protection locked="0"/>
    </xf>
    <xf numFmtId="0" fontId="2" fillId="0" borderId="0" xfId="0" applyFont="1" applyFill="1" applyBorder="1"/>
    <xf numFmtId="165" fontId="1" fillId="0" borderId="0" xfId="3" applyNumberFormat="1" applyFont="1" applyFill="1" applyBorder="1" applyAlignment="1">
      <alignment horizontal="center"/>
    </xf>
    <xf numFmtId="0" fontId="2" fillId="0" borderId="0" xfId="0" quotePrefix="1" applyFont="1" applyFill="1" applyBorder="1" applyAlignment="1">
      <alignment horizontal="left"/>
    </xf>
    <xf numFmtId="0" fontId="1" fillId="0" borderId="0" xfId="0" quotePrefix="1" applyFont="1" applyFill="1" applyBorder="1" applyAlignment="1">
      <alignment horizontal="left"/>
    </xf>
    <xf numFmtId="41" fontId="1" fillId="0" borderId="0" xfId="1" applyNumberFormat="1" applyFont="1" applyBorder="1" applyAlignment="1">
      <alignment horizontal="center"/>
    </xf>
    <xf numFmtId="0" fontId="1" fillId="0" borderId="0" xfId="4" applyFont="1" applyBorder="1" applyAlignment="1">
      <alignment horizontal="center"/>
    </xf>
    <xf numFmtId="165" fontId="1" fillId="0" borderId="0" xfId="3" applyNumberFormat="1" applyFont="1" applyBorder="1" applyAlignment="1">
      <alignment horizontal="center"/>
    </xf>
    <xf numFmtId="0" fontId="2" fillId="0" borderId="0" xfId="0" applyFont="1" applyBorder="1"/>
    <xf numFmtId="41" fontId="2" fillId="0" borderId="0" xfId="1" applyNumberFormat="1" applyFont="1" applyBorder="1" applyAlignment="1">
      <alignment horizontal="center"/>
    </xf>
    <xf numFmtId="166" fontId="1" fillId="0" borderId="0" xfId="3" applyNumberFormat="1" applyFont="1" applyBorder="1" applyAlignment="1">
      <alignment horizontal="center"/>
    </xf>
    <xf numFmtId="0" fontId="1" fillId="0" borderId="0" xfId="0" applyNumberFormat="1" applyFont="1" applyBorder="1" applyAlignment="1">
      <alignment horizontal="center"/>
    </xf>
    <xf numFmtId="0" fontId="1" fillId="0" borderId="0" xfId="0" quotePrefix="1" applyFont="1" applyBorder="1" applyAlignment="1">
      <alignment horizontal="left"/>
    </xf>
    <xf numFmtId="166" fontId="1" fillId="0" borderId="0" xfId="3" applyNumberFormat="1" applyFont="1" applyAlignment="1">
      <alignment horizontal="center"/>
    </xf>
    <xf numFmtId="41" fontId="1" fillId="0" borderId="0" xfId="1" applyNumberFormat="1" applyFont="1" applyAlignment="1">
      <alignment horizontal="center"/>
    </xf>
    <xf numFmtId="0" fontId="3" fillId="0" borderId="0" xfId="0" applyFont="1" applyBorder="1" applyAlignment="1">
      <alignment horizontal="center"/>
    </xf>
    <xf numFmtId="0" fontId="1" fillId="0" borderId="0" xfId="0" applyFont="1" applyAlignment="1">
      <alignment horizontal="right"/>
    </xf>
    <xf numFmtId="0" fontId="2" fillId="0" borderId="0" xfId="5" applyFont="1"/>
    <xf numFmtId="10" fontId="1" fillId="0" borderId="0" xfId="0" applyNumberFormat="1" applyFont="1"/>
    <xf numFmtId="0" fontId="2" fillId="0" borderId="0" xfId="5" applyFont="1" applyAlignment="1">
      <alignment horizontal="center"/>
    </xf>
    <xf numFmtId="14" fontId="2" fillId="0" borderId="0" xfId="5" applyNumberFormat="1" applyFont="1" applyAlignment="1">
      <alignment horizontal="center"/>
    </xf>
    <xf numFmtId="14" fontId="1" fillId="0" borderId="0" xfId="0" applyNumberFormat="1" applyFont="1" applyAlignment="1">
      <alignment horizontal="center"/>
    </xf>
    <xf numFmtId="0" fontId="2" fillId="0" borderId="10" xfId="5" applyFont="1" applyBorder="1" applyAlignment="1">
      <alignment horizontal="center" vertical="center" wrapText="1"/>
    </xf>
    <xf numFmtId="0" fontId="2" fillId="0" borderId="11" xfId="5" applyFont="1" applyBorder="1" applyAlignment="1">
      <alignment horizontal="center" vertical="center" wrapText="1"/>
    </xf>
    <xf numFmtId="167" fontId="2" fillId="0" borderId="11" xfId="5" applyNumberFormat="1" applyFont="1" applyBorder="1" applyAlignment="1">
      <alignment horizontal="center" vertical="center" wrapText="1"/>
    </xf>
    <xf numFmtId="0" fontId="1" fillId="0" borderId="5" xfId="5" applyFont="1" applyBorder="1" applyAlignment="1">
      <alignment horizontal="left" indent="1"/>
    </xf>
    <xf numFmtId="0" fontId="1" fillId="0" borderId="12" xfId="5" applyFont="1" applyBorder="1" applyAlignment="1">
      <alignment horizontal="center"/>
    </xf>
    <xf numFmtId="41" fontId="1" fillId="0" borderId="12" xfId="0" applyNumberFormat="1" applyFont="1" applyBorder="1"/>
    <xf numFmtId="0" fontId="1" fillId="0" borderId="13" xfId="5" applyFont="1" applyBorder="1" applyAlignment="1">
      <alignment horizontal="left"/>
    </xf>
    <xf numFmtId="0" fontId="1" fillId="0" borderId="14" xfId="5" applyFont="1" applyBorder="1" applyAlignment="1">
      <alignment horizontal="left"/>
    </xf>
    <xf numFmtId="41" fontId="1" fillId="0" borderId="14" xfId="0" applyNumberFormat="1" applyFont="1" applyBorder="1"/>
    <xf numFmtId="41" fontId="1" fillId="0" borderId="0" xfId="0" applyNumberFormat="1" applyFont="1"/>
    <xf numFmtId="0" fontId="1" fillId="0" borderId="5" xfId="0" applyFont="1" applyBorder="1"/>
    <xf numFmtId="0" fontId="1" fillId="0" borderId="15" xfId="0" applyFont="1" applyBorder="1"/>
    <xf numFmtId="0" fontId="2" fillId="0" borderId="16" xfId="5" applyFont="1" applyBorder="1" applyAlignment="1">
      <alignment horizontal="center" vertical="center" wrapText="1"/>
    </xf>
    <xf numFmtId="0" fontId="2" fillId="0" borderId="17" xfId="5" applyFont="1" applyBorder="1" applyAlignment="1">
      <alignment horizontal="center" vertical="center" wrapText="1"/>
    </xf>
    <xf numFmtId="41" fontId="1" fillId="0" borderId="18" xfId="0" applyNumberFormat="1" applyFont="1" applyBorder="1"/>
    <xf numFmtId="41" fontId="2" fillId="0" borderId="18" xfId="0" applyNumberFormat="1" applyFont="1" applyBorder="1"/>
    <xf numFmtId="41" fontId="1" fillId="0" borderId="1" xfId="1" applyNumberFormat="1" applyFont="1" applyFill="1" applyBorder="1" applyAlignment="1">
      <alignment horizontal="center"/>
    </xf>
    <xf numFmtId="0" fontId="1" fillId="0" borderId="0" xfId="5" applyFont="1"/>
    <xf numFmtId="0" fontId="1" fillId="0" borderId="0" xfId="26" applyFont="1"/>
    <xf numFmtId="0" fontId="1" fillId="0" borderId="0" xfId="26" applyFont="1" applyFill="1"/>
    <xf numFmtId="41" fontId="1" fillId="0" borderId="0" xfId="2" applyFont="1" applyFill="1"/>
    <xf numFmtId="0" fontId="2" fillId="0" borderId="0" xfId="26" applyFont="1"/>
    <xf numFmtId="0" fontId="1" fillId="0" borderId="21" xfId="26" applyFont="1" applyBorder="1" applyAlignment="1">
      <alignment horizontal="center"/>
    </xf>
    <xf numFmtId="41" fontId="1" fillId="0" borderId="21" xfId="2" applyFont="1" applyFill="1" applyBorder="1" applyAlignment="1">
      <alignment horizontal="center"/>
    </xf>
    <xf numFmtId="0" fontId="2" fillId="0" borderId="0" xfId="26" applyFont="1" applyAlignment="1">
      <alignment horizontal="center"/>
    </xf>
    <xf numFmtId="0" fontId="2" fillId="0" borderId="0" xfId="26" applyFont="1" applyFill="1" applyAlignment="1">
      <alignment horizontal="center"/>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2" fillId="0" borderId="16" xfId="5" applyFont="1" applyBorder="1" applyAlignment="1">
      <alignment horizontal="center" wrapText="1"/>
    </xf>
    <xf numFmtId="0" fontId="2" fillId="0" borderId="19" xfId="5" applyFont="1" applyBorder="1" applyAlignment="1">
      <alignment horizontal="center" wrapText="1"/>
    </xf>
  </cellXfs>
  <cellStyles count="27">
    <cellStyle name="Comma" xfId="1" builtinId="3"/>
    <cellStyle name="Comma  - Style1" xfId="6"/>
    <cellStyle name="Comma  - Style2" xfId="7"/>
    <cellStyle name="Comma  - Style3" xfId="8"/>
    <cellStyle name="Comma  - Style4" xfId="9"/>
    <cellStyle name="Comma  - Style5" xfId="10"/>
    <cellStyle name="Comma  - Style6" xfId="11"/>
    <cellStyle name="Comma  - Style7" xfId="12"/>
    <cellStyle name="Comma  - Style8" xfId="13"/>
    <cellStyle name="Comma [0]" xfId="2" builtinId="6"/>
    <cellStyle name="Comma0" xfId="14"/>
    <cellStyle name="Currency0" xfId="15"/>
    <cellStyle name="Date" xfId="16"/>
    <cellStyle name="Fixed" xfId="17"/>
    <cellStyle name="Grey" xfId="18"/>
    <cellStyle name="header" xfId="19"/>
    <cellStyle name="Header1" xfId="20"/>
    <cellStyle name="Header2" xfId="21"/>
    <cellStyle name="Input [yellow]" xfId="22"/>
    <cellStyle name="Normal" xfId="0" builtinId="0"/>
    <cellStyle name="Normal - Style1" xfId="23"/>
    <cellStyle name="Normal 2" xfId="26"/>
    <cellStyle name="Normal_Adjustment Template" xfId="4"/>
    <cellStyle name="Normal_Bridger Coal Adjustment" xfId="5"/>
    <cellStyle name="Percent" xfId="3" builtinId="5"/>
    <cellStyle name="Percent [2]" xfId="24"/>
    <cellStyle name="Titles" xfId="25"/>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94"/>
  <sheetViews>
    <sheetView tabSelected="1" view="pageBreakPreview" topLeftCell="A4" zoomScale="90" zoomScaleNormal="85" zoomScaleSheetLayoutView="90" workbookViewId="0">
      <selection activeCell="F20" sqref="F20"/>
    </sheetView>
  </sheetViews>
  <sheetFormatPr defaultColWidth="8.75" defaultRowHeight="12.75" x14ac:dyDescent="0.2"/>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10.25" style="1" customWidth="1"/>
    <col min="9" max="9" width="11.375" style="1" customWidth="1"/>
    <col min="10" max="10" width="10.375" style="1" bestFit="1" customWidth="1"/>
    <col min="11" max="16384" width="8.75" style="1"/>
  </cols>
  <sheetData>
    <row r="1" spans="1:10" ht="12" customHeight="1" x14ac:dyDescent="0.2">
      <c r="B1" s="2" t="s">
        <v>26</v>
      </c>
      <c r="D1" s="3"/>
      <c r="E1" s="3"/>
      <c r="F1" s="3"/>
      <c r="G1" s="3"/>
      <c r="H1" s="3"/>
      <c r="I1" s="3" t="s">
        <v>0</v>
      </c>
      <c r="J1" s="4">
        <v>8.1</v>
      </c>
    </row>
    <row r="2" spans="1:10" ht="12" customHeight="1" x14ac:dyDescent="0.2">
      <c r="B2" s="2" t="s">
        <v>48</v>
      </c>
      <c r="D2" s="3"/>
      <c r="E2" s="3"/>
      <c r="F2" s="3"/>
      <c r="G2" s="3"/>
      <c r="H2" s="3"/>
      <c r="I2" s="3"/>
      <c r="J2" s="4"/>
    </row>
    <row r="3" spans="1:10" ht="12" customHeight="1" x14ac:dyDescent="0.2">
      <c r="B3" s="2" t="s">
        <v>49</v>
      </c>
      <c r="D3" s="3"/>
      <c r="E3" s="3"/>
      <c r="F3" s="3"/>
      <c r="G3" s="3"/>
      <c r="H3" s="3"/>
      <c r="I3" s="3"/>
      <c r="J3" s="4"/>
    </row>
    <row r="4" spans="1:10" ht="12" customHeight="1" x14ac:dyDescent="0.2">
      <c r="D4" s="3"/>
      <c r="E4" s="3"/>
      <c r="F4" s="3"/>
      <c r="G4" s="3"/>
      <c r="H4" s="3"/>
      <c r="I4" s="3"/>
      <c r="J4" s="4"/>
    </row>
    <row r="5" spans="1:10" ht="12" customHeight="1" x14ac:dyDescent="0.2">
      <c r="D5" s="3"/>
      <c r="E5" s="3"/>
      <c r="F5" s="3"/>
      <c r="G5" s="3"/>
      <c r="H5" s="3"/>
      <c r="I5" s="3"/>
      <c r="J5" s="4"/>
    </row>
    <row r="6" spans="1:10" ht="12" customHeight="1" x14ac:dyDescent="0.2">
      <c r="D6" s="3"/>
      <c r="E6" s="3"/>
      <c r="F6" s="3"/>
      <c r="G6" s="3"/>
      <c r="H6" s="3"/>
      <c r="I6" s="3"/>
      <c r="J6" s="4"/>
    </row>
    <row r="7" spans="1:10" ht="12" customHeight="1" x14ac:dyDescent="0.2">
      <c r="D7" s="3"/>
      <c r="E7" s="3"/>
      <c r="F7" s="3" t="s">
        <v>1</v>
      </c>
      <c r="G7" s="3" t="s">
        <v>2</v>
      </c>
      <c r="H7" s="3"/>
      <c r="I7" s="3" t="s">
        <v>3</v>
      </c>
      <c r="J7" s="4"/>
    </row>
    <row r="8" spans="1:10" ht="12" customHeight="1" x14ac:dyDescent="0.2">
      <c r="D8" s="5" t="s">
        <v>4</v>
      </c>
      <c r="E8" s="5" t="s">
        <v>5</v>
      </c>
      <c r="F8" s="5" t="s">
        <v>6</v>
      </c>
      <c r="G8" s="5" t="s">
        <v>7</v>
      </c>
      <c r="H8" s="5" t="s">
        <v>8</v>
      </c>
      <c r="I8" s="5" t="s">
        <v>9</v>
      </c>
      <c r="J8" s="6" t="s">
        <v>10</v>
      </c>
    </row>
    <row r="9" spans="1:10" ht="12" customHeight="1" x14ac:dyDescent="0.2">
      <c r="A9" s="7"/>
      <c r="B9" s="8" t="s">
        <v>11</v>
      </c>
      <c r="C9" s="7"/>
      <c r="D9" s="9"/>
      <c r="E9" s="9"/>
      <c r="F9" s="9"/>
      <c r="G9" s="9"/>
      <c r="H9" s="9"/>
      <c r="I9" s="10"/>
      <c r="J9" s="4"/>
    </row>
    <row r="10" spans="1:10" ht="12" customHeight="1" x14ac:dyDescent="0.2">
      <c r="A10" s="7"/>
      <c r="B10" s="11" t="s">
        <v>12</v>
      </c>
      <c r="C10" s="12"/>
      <c r="D10" s="13">
        <v>399</v>
      </c>
      <c r="E10" s="13" t="s">
        <v>50</v>
      </c>
      <c r="F10" s="14">
        <f>'8.1.1'!P8*1000</f>
        <v>290142134.29888886</v>
      </c>
      <c r="G10" s="15" t="s">
        <v>13</v>
      </c>
      <c r="H10" s="16">
        <v>0.22519547929700628</v>
      </c>
      <c r="I10" s="17">
        <f>F10*H10</f>
        <v>65338696.997694641</v>
      </c>
      <c r="J10" s="18" t="s">
        <v>51</v>
      </c>
    </row>
    <row r="11" spans="1:10" ht="12" customHeight="1" x14ac:dyDescent="0.2">
      <c r="A11" s="7"/>
      <c r="B11" s="11" t="s">
        <v>14</v>
      </c>
      <c r="C11" s="12"/>
      <c r="D11" s="13" t="s">
        <v>15</v>
      </c>
      <c r="E11" s="13" t="s">
        <v>50</v>
      </c>
      <c r="F11" s="14">
        <f>'8.1.1'!P11*1000</f>
        <v>1609858.0992870666</v>
      </c>
      <c r="G11" s="15" t="s">
        <v>13</v>
      </c>
      <c r="H11" s="16">
        <v>0.22519547929700628</v>
      </c>
      <c r="I11" s="17">
        <f t="shared" ref="I11:I12" si="0">F11*H11</f>
        <v>362532.76626911853</v>
      </c>
      <c r="J11" s="18" t="s">
        <v>51</v>
      </c>
    </row>
    <row r="12" spans="1:10" ht="12" customHeight="1" x14ac:dyDescent="0.2">
      <c r="A12" s="7"/>
      <c r="B12" s="11" t="s">
        <v>16</v>
      </c>
      <c r="C12" s="12"/>
      <c r="D12" s="13" t="s">
        <v>17</v>
      </c>
      <c r="E12" s="13" t="s">
        <v>50</v>
      </c>
      <c r="F12" s="14">
        <f>'8.1.1'!P13*1000</f>
        <v>-145100714.74317676</v>
      </c>
      <c r="G12" s="15" t="s">
        <v>13</v>
      </c>
      <c r="H12" s="16">
        <v>0.22519547929700628</v>
      </c>
      <c r="I12" s="17">
        <f t="shared" si="0"/>
        <v>-32676025.002927877</v>
      </c>
      <c r="J12" s="18" t="s">
        <v>51</v>
      </c>
    </row>
    <row r="13" spans="1:10" ht="12" customHeight="1" x14ac:dyDescent="0.2">
      <c r="A13" s="7"/>
      <c r="B13" s="19" t="s">
        <v>18</v>
      </c>
      <c r="C13" s="12"/>
      <c r="D13" s="13"/>
      <c r="E13" s="13"/>
      <c r="F13" s="56">
        <f>SUM(F10:F12)</f>
        <v>146651277.6549992</v>
      </c>
      <c r="G13" s="15"/>
      <c r="H13" s="16"/>
      <c r="I13" s="56">
        <f>SUM(I10:I12)</f>
        <v>33025204.761035882</v>
      </c>
      <c r="J13" s="18"/>
    </row>
    <row r="14" spans="1:10" ht="12" customHeight="1" x14ac:dyDescent="0.2">
      <c r="A14" s="7"/>
      <c r="B14" s="11"/>
      <c r="C14" s="12"/>
      <c r="D14" s="13"/>
      <c r="E14" s="13"/>
      <c r="F14" s="14"/>
      <c r="G14" s="15"/>
      <c r="H14" s="16"/>
      <c r="I14" s="17"/>
      <c r="J14" s="18"/>
    </row>
    <row r="15" spans="1:10" ht="12" customHeight="1" x14ac:dyDescent="0.2">
      <c r="A15" s="7"/>
      <c r="B15" s="11"/>
      <c r="C15" s="12"/>
      <c r="D15" s="13"/>
      <c r="E15" s="13"/>
      <c r="F15" s="14"/>
      <c r="G15" s="15"/>
      <c r="H15" s="16"/>
      <c r="I15" s="17"/>
      <c r="J15" s="18"/>
    </row>
    <row r="16" spans="1:10" ht="12" customHeight="1" x14ac:dyDescent="0.2">
      <c r="A16" s="7"/>
      <c r="B16" s="8" t="s">
        <v>19</v>
      </c>
      <c r="C16" s="7"/>
      <c r="D16" s="9"/>
      <c r="E16" s="13"/>
      <c r="F16" s="14"/>
      <c r="G16" s="15"/>
      <c r="H16" s="16"/>
      <c r="I16" s="17"/>
      <c r="J16" s="18"/>
    </row>
    <row r="17" spans="1:10" ht="12" customHeight="1" x14ac:dyDescent="0.2">
      <c r="A17" s="7"/>
      <c r="B17" s="11" t="s">
        <v>12</v>
      </c>
      <c r="C17" s="12"/>
      <c r="D17" s="13">
        <v>399</v>
      </c>
      <c r="E17" s="13" t="s">
        <v>50</v>
      </c>
      <c r="F17" s="14">
        <f>F24-F10</f>
        <v>6269974.2011108398</v>
      </c>
      <c r="G17" s="15" t="s">
        <v>13</v>
      </c>
      <c r="H17" s="16">
        <v>0.22519547929700628</v>
      </c>
      <c r="I17" s="17">
        <f t="shared" ref="I17:I19" si="1">F17*H17</f>
        <v>1411969.8453990195</v>
      </c>
      <c r="J17" s="18" t="s">
        <v>20</v>
      </c>
    </row>
    <row r="18" spans="1:10" ht="12" customHeight="1" x14ac:dyDescent="0.2">
      <c r="A18" s="7"/>
      <c r="B18" s="11" t="s">
        <v>14</v>
      </c>
      <c r="C18" s="12"/>
      <c r="D18" s="13" t="s">
        <v>15</v>
      </c>
      <c r="E18" s="13" t="s">
        <v>50</v>
      </c>
      <c r="F18" s="14">
        <f t="shared" ref="F18:F20" si="2">F25-F11</f>
        <v>-781511.48350973544</v>
      </c>
      <c r="G18" s="15" t="s">
        <v>13</v>
      </c>
      <c r="H18" s="16">
        <v>0.22519547929700628</v>
      </c>
      <c r="I18" s="17">
        <f t="shared" si="1"/>
        <v>-175992.85310508931</v>
      </c>
      <c r="J18" s="18" t="s">
        <v>20</v>
      </c>
    </row>
    <row r="19" spans="1:10" ht="12" customHeight="1" x14ac:dyDescent="0.2">
      <c r="A19" s="7"/>
      <c r="B19" s="11" t="s">
        <v>16</v>
      </c>
      <c r="C19" s="12"/>
      <c r="D19" s="13" t="s">
        <v>17</v>
      </c>
      <c r="E19" s="13" t="s">
        <v>50</v>
      </c>
      <c r="F19" s="14">
        <f t="shared" si="2"/>
        <v>-8157608.0538887382</v>
      </c>
      <c r="G19" s="15" t="s">
        <v>13</v>
      </c>
      <c r="H19" s="16">
        <v>0.22519547929700628</v>
      </c>
      <c r="I19" s="17">
        <f t="shared" si="1"/>
        <v>-1837056.4556125931</v>
      </c>
      <c r="J19" s="18" t="s">
        <v>20</v>
      </c>
    </row>
    <row r="20" spans="1:10" ht="12" customHeight="1" x14ac:dyDescent="0.2">
      <c r="A20" s="7"/>
      <c r="B20" s="19"/>
      <c r="C20" s="12"/>
      <c r="D20" s="13"/>
      <c r="E20" s="13"/>
      <c r="F20" s="56">
        <f t="shared" si="2"/>
        <v>-2669145.3362876773</v>
      </c>
      <c r="G20" s="15"/>
      <c r="H20" s="16"/>
      <c r="I20" s="56">
        <f>SUM(I17:I19)</f>
        <v>-601079.46331866295</v>
      </c>
      <c r="J20" s="18"/>
    </row>
    <row r="21" spans="1:10" ht="12" customHeight="1" x14ac:dyDescent="0.2">
      <c r="A21" s="7"/>
      <c r="B21" s="11"/>
      <c r="C21" s="12"/>
      <c r="D21" s="13"/>
      <c r="E21" s="13"/>
      <c r="F21" s="14"/>
      <c r="G21" s="15"/>
      <c r="H21" s="16"/>
      <c r="I21" s="17"/>
      <c r="J21" s="18"/>
    </row>
    <row r="22" spans="1:10" ht="12" customHeight="1" x14ac:dyDescent="0.2">
      <c r="A22" s="7"/>
      <c r="B22" s="11"/>
      <c r="C22" s="12"/>
      <c r="D22" s="13"/>
      <c r="E22" s="13"/>
      <c r="F22" s="14"/>
      <c r="G22" s="15"/>
      <c r="H22" s="16"/>
      <c r="I22" s="17"/>
      <c r="J22" s="18"/>
    </row>
    <row r="23" spans="1:10" ht="12" customHeight="1" x14ac:dyDescent="0.2">
      <c r="A23" s="7"/>
      <c r="B23" s="8" t="s">
        <v>21</v>
      </c>
      <c r="C23" s="7"/>
      <c r="D23" s="9"/>
      <c r="E23" s="13"/>
      <c r="F23" s="14"/>
      <c r="G23" s="15"/>
      <c r="H23" s="16"/>
      <c r="I23" s="17"/>
      <c r="J23" s="18"/>
    </row>
    <row r="24" spans="1:10" ht="12" customHeight="1" x14ac:dyDescent="0.2">
      <c r="A24" s="7"/>
      <c r="B24" s="11" t="s">
        <v>12</v>
      </c>
      <c r="C24" s="12"/>
      <c r="D24" s="13">
        <v>399</v>
      </c>
      <c r="E24" s="13"/>
      <c r="F24" s="14">
        <f>'8.1.1'!O8*'8.1.1'!$S$1*1000</f>
        <v>296412108.4999997</v>
      </c>
      <c r="G24" s="15"/>
      <c r="H24" s="16"/>
      <c r="I24" s="17"/>
      <c r="J24" s="18" t="s">
        <v>51</v>
      </c>
    </row>
    <row r="25" spans="1:10" ht="12" customHeight="1" x14ac:dyDescent="0.2">
      <c r="A25" s="7"/>
      <c r="B25" s="11" t="s">
        <v>14</v>
      </c>
      <c r="C25" s="12"/>
      <c r="D25" s="13" t="s">
        <v>15</v>
      </c>
      <c r="E25" s="13"/>
      <c r="F25" s="14">
        <f>'8.1.1'!O11*'8.1.1'!$S$1*1000</f>
        <v>828346.61577733117</v>
      </c>
      <c r="G25" s="15"/>
      <c r="H25" s="16"/>
      <c r="I25" s="17"/>
      <c r="J25" s="18" t="s">
        <v>51</v>
      </c>
    </row>
    <row r="26" spans="1:10" ht="12" customHeight="1" x14ac:dyDescent="0.2">
      <c r="A26" s="7"/>
      <c r="B26" s="11" t="s">
        <v>16</v>
      </c>
      <c r="C26" s="12"/>
      <c r="D26" s="13" t="s">
        <v>17</v>
      </c>
      <c r="E26" s="13"/>
      <c r="F26" s="14">
        <f>'8.1.1'!O13*'8.1.1'!$S$1*1000</f>
        <v>-153258322.7970655</v>
      </c>
      <c r="G26" s="15"/>
      <c r="H26" s="16"/>
      <c r="I26" s="17"/>
      <c r="J26" s="18" t="s">
        <v>51</v>
      </c>
    </row>
    <row r="27" spans="1:10" ht="12" customHeight="1" x14ac:dyDescent="0.2">
      <c r="A27" s="7"/>
      <c r="B27" s="19"/>
      <c r="C27" s="12"/>
      <c r="D27" s="13"/>
      <c r="E27" s="13"/>
      <c r="F27" s="56">
        <f>SUM(F24:F26)</f>
        <v>143982132.31871152</v>
      </c>
      <c r="G27" s="15"/>
      <c r="H27" s="16"/>
      <c r="I27" s="14"/>
      <c r="J27" s="18"/>
    </row>
    <row r="28" spans="1:10" ht="12" customHeight="1" x14ac:dyDescent="0.2">
      <c r="A28" s="7"/>
      <c r="B28" s="11"/>
      <c r="C28" s="12"/>
      <c r="D28" s="13"/>
      <c r="E28" s="13"/>
      <c r="F28" s="14"/>
      <c r="G28" s="15"/>
      <c r="H28" s="16"/>
      <c r="I28" s="17"/>
      <c r="J28" s="18"/>
    </row>
    <row r="29" spans="1:10" ht="12" customHeight="1" x14ac:dyDescent="0.2">
      <c r="A29" s="7"/>
      <c r="B29" s="11"/>
      <c r="C29" s="12"/>
      <c r="D29" s="13"/>
      <c r="E29" s="13"/>
      <c r="F29" s="14"/>
      <c r="G29" s="15"/>
      <c r="H29" s="16"/>
      <c r="I29" s="17"/>
      <c r="J29" s="18"/>
    </row>
    <row r="30" spans="1:10" ht="12" customHeight="1" x14ac:dyDescent="0.2">
      <c r="A30" s="7"/>
      <c r="B30" s="12"/>
      <c r="C30" s="12"/>
      <c r="D30" s="13"/>
      <c r="E30" s="13"/>
      <c r="F30" s="14"/>
      <c r="G30" s="15"/>
      <c r="H30" s="20"/>
      <c r="I30" s="17"/>
      <c r="J30" s="18"/>
    </row>
    <row r="31" spans="1:10" ht="12" customHeight="1" x14ac:dyDescent="0.2">
      <c r="A31" s="7"/>
      <c r="B31" s="21" t="s">
        <v>22</v>
      </c>
      <c r="C31" s="12"/>
      <c r="D31" s="13"/>
      <c r="E31" s="13"/>
      <c r="F31" s="14"/>
      <c r="G31" s="13"/>
      <c r="H31" s="20"/>
      <c r="I31" s="17"/>
      <c r="J31" s="18"/>
    </row>
    <row r="32" spans="1:10" ht="12" customHeight="1" x14ac:dyDescent="0.2">
      <c r="A32" s="7"/>
      <c r="B32" s="22" t="s">
        <v>23</v>
      </c>
      <c r="C32" s="12"/>
      <c r="D32" s="13">
        <v>190</v>
      </c>
      <c r="E32" s="13" t="s">
        <v>50</v>
      </c>
      <c r="F32" s="14">
        <f>-'8.1.2'!E8</f>
        <v>-20247547</v>
      </c>
      <c r="G32" s="13" t="s">
        <v>13</v>
      </c>
      <c r="H32" s="20">
        <v>0.22519547929700628</v>
      </c>
      <c r="I32" s="17">
        <f>F32*H32</f>
        <v>-4559656.0512536615</v>
      </c>
      <c r="J32" s="18" t="s">
        <v>52</v>
      </c>
    </row>
    <row r="33" spans="1:10" ht="12" customHeight="1" x14ac:dyDescent="0.2">
      <c r="A33" s="7"/>
      <c r="B33" s="7"/>
      <c r="C33" s="7"/>
      <c r="D33" s="9"/>
      <c r="E33" s="9"/>
      <c r="F33" s="23"/>
      <c r="G33" s="15"/>
      <c r="H33" s="20"/>
      <c r="I33" s="17"/>
      <c r="J33" s="18"/>
    </row>
    <row r="34" spans="1:10" ht="12" customHeight="1" x14ac:dyDescent="0.2">
      <c r="A34" s="7"/>
      <c r="B34" s="7"/>
      <c r="C34" s="7"/>
      <c r="D34" s="9"/>
      <c r="E34" s="9"/>
      <c r="F34" s="23"/>
      <c r="G34" s="15"/>
      <c r="H34" s="20"/>
      <c r="I34" s="17"/>
      <c r="J34" s="18"/>
    </row>
    <row r="35" spans="1:10" ht="12" customHeight="1" x14ac:dyDescent="0.2">
      <c r="A35" s="7"/>
      <c r="B35" s="7"/>
      <c r="C35" s="7"/>
      <c r="D35" s="9"/>
      <c r="E35" s="9"/>
      <c r="F35" s="23"/>
      <c r="G35" s="15"/>
      <c r="H35" s="20"/>
      <c r="I35" s="17"/>
      <c r="J35" s="18"/>
    </row>
    <row r="36" spans="1:10" ht="12" customHeight="1" x14ac:dyDescent="0.2">
      <c r="A36" s="7"/>
      <c r="B36" s="7"/>
      <c r="C36" s="7"/>
      <c r="D36" s="9"/>
      <c r="E36" s="9"/>
      <c r="F36" s="23"/>
      <c r="G36" s="15"/>
      <c r="H36" s="20"/>
      <c r="I36" s="17"/>
      <c r="J36" s="18"/>
    </row>
    <row r="37" spans="1:10" ht="12" customHeight="1" x14ac:dyDescent="0.2">
      <c r="A37" s="7"/>
      <c r="B37" s="7"/>
      <c r="C37" s="7"/>
      <c r="D37" s="9"/>
      <c r="E37" s="9"/>
      <c r="F37" s="23"/>
      <c r="G37" s="15"/>
      <c r="H37" s="20"/>
      <c r="I37" s="17"/>
      <c r="J37" s="18"/>
    </row>
    <row r="38" spans="1:10" ht="12" customHeight="1" x14ac:dyDescent="0.2">
      <c r="A38" s="7"/>
      <c r="B38" s="7"/>
      <c r="C38" s="7"/>
      <c r="D38" s="9"/>
      <c r="E38" s="9"/>
      <c r="F38" s="23"/>
      <c r="G38" s="15"/>
      <c r="H38" s="20"/>
      <c r="I38" s="17"/>
      <c r="J38" s="18"/>
    </row>
    <row r="39" spans="1:10" ht="12" customHeight="1" x14ac:dyDescent="0.2">
      <c r="A39" s="7"/>
      <c r="B39" s="7"/>
      <c r="C39" s="7"/>
      <c r="D39" s="9"/>
      <c r="E39" s="9"/>
      <c r="F39" s="23"/>
      <c r="G39" s="15"/>
      <c r="H39" s="20"/>
      <c r="I39" s="17"/>
      <c r="J39" s="18"/>
    </row>
    <row r="40" spans="1:10" s="7" customFormat="1" ht="12" customHeight="1" x14ac:dyDescent="0.2">
      <c r="D40" s="9"/>
      <c r="E40" s="9"/>
      <c r="F40" s="23"/>
      <c r="G40" s="24"/>
      <c r="H40" s="25"/>
      <c r="I40" s="10"/>
      <c r="J40" s="18"/>
    </row>
    <row r="41" spans="1:10" s="7" customFormat="1" ht="12" customHeight="1" x14ac:dyDescent="0.2">
      <c r="D41" s="9"/>
      <c r="E41" s="9"/>
      <c r="F41" s="23"/>
      <c r="G41" s="24"/>
      <c r="H41" s="25"/>
      <c r="I41" s="10"/>
      <c r="J41" s="18"/>
    </row>
    <row r="42" spans="1:10" s="7" customFormat="1" ht="12" customHeight="1" x14ac:dyDescent="0.2">
      <c r="B42" s="26"/>
      <c r="D42" s="9"/>
      <c r="E42" s="9"/>
      <c r="F42" s="27"/>
      <c r="G42" s="9"/>
      <c r="H42" s="28"/>
      <c r="I42" s="23"/>
      <c r="J42" s="29"/>
    </row>
    <row r="43" spans="1:10" ht="12" customHeight="1" x14ac:dyDescent="0.2">
      <c r="A43" s="7"/>
      <c r="B43" s="30"/>
      <c r="C43" s="7"/>
      <c r="D43" s="9"/>
      <c r="E43" s="9"/>
      <c r="F43" s="23"/>
      <c r="G43" s="9"/>
      <c r="H43" s="31"/>
      <c r="I43" s="32"/>
      <c r="J43" s="4"/>
    </row>
    <row r="44" spans="1:10" ht="12" customHeight="1" x14ac:dyDescent="0.2">
      <c r="A44" s="7"/>
      <c r="B44" s="7"/>
      <c r="C44" s="7"/>
      <c r="D44" s="9"/>
      <c r="E44" s="9"/>
      <c r="F44" s="23"/>
      <c r="G44" s="9"/>
      <c r="H44" s="31"/>
      <c r="I44" s="32"/>
      <c r="J44" s="4"/>
    </row>
    <row r="45" spans="1:10" ht="12" customHeight="1" x14ac:dyDescent="0.2">
      <c r="A45" s="7"/>
      <c r="B45" s="7"/>
      <c r="C45" s="7"/>
      <c r="D45" s="9"/>
      <c r="E45" s="9"/>
      <c r="F45" s="23"/>
      <c r="G45" s="9"/>
      <c r="H45" s="31"/>
      <c r="I45" s="32"/>
      <c r="J45" s="4"/>
    </row>
    <row r="46" spans="1:10" ht="12" customHeight="1" x14ac:dyDescent="0.2">
      <c r="A46" s="7"/>
      <c r="B46" s="7"/>
      <c r="C46" s="7"/>
      <c r="D46" s="9"/>
      <c r="E46" s="9"/>
      <c r="F46" s="23"/>
      <c r="G46" s="9"/>
      <c r="H46" s="31"/>
      <c r="I46" s="32"/>
      <c r="J46" s="4"/>
    </row>
    <row r="47" spans="1:10" ht="12" customHeight="1" thickBot="1" x14ac:dyDescent="0.25">
      <c r="A47" s="7"/>
      <c r="B47" s="26" t="s">
        <v>24</v>
      </c>
      <c r="C47" s="7"/>
      <c r="D47" s="9"/>
      <c r="E47" s="9"/>
      <c r="F47" s="9"/>
      <c r="G47" s="9"/>
      <c r="H47" s="9"/>
      <c r="I47" s="9"/>
      <c r="J47" s="4"/>
    </row>
    <row r="48" spans="1:10" ht="12" customHeight="1" x14ac:dyDescent="0.2">
      <c r="A48" s="66" t="s">
        <v>25</v>
      </c>
      <c r="B48" s="67"/>
      <c r="C48" s="67"/>
      <c r="D48" s="67"/>
      <c r="E48" s="67"/>
      <c r="F48" s="67"/>
      <c r="G48" s="67"/>
      <c r="H48" s="67"/>
      <c r="I48" s="67"/>
      <c r="J48" s="68"/>
    </row>
    <row r="49" spans="1:10" ht="12" customHeight="1" x14ac:dyDescent="0.2">
      <c r="A49" s="69"/>
      <c r="B49" s="70"/>
      <c r="C49" s="70"/>
      <c r="D49" s="70"/>
      <c r="E49" s="70"/>
      <c r="F49" s="70"/>
      <c r="G49" s="70"/>
      <c r="H49" s="70"/>
      <c r="I49" s="70"/>
      <c r="J49" s="71"/>
    </row>
    <row r="50" spans="1:10" ht="12" customHeight="1" x14ac:dyDescent="0.2">
      <c r="A50" s="69"/>
      <c r="B50" s="70"/>
      <c r="C50" s="70"/>
      <c r="D50" s="70"/>
      <c r="E50" s="70"/>
      <c r="F50" s="70"/>
      <c r="G50" s="70"/>
      <c r="H50" s="70"/>
      <c r="I50" s="70"/>
      <c r="J50" s="71"/>
    </row>
    <row r="51" spans="1:10" ht="12" customHeight="1" x14ac:dyDescent="0.2">
      <c r="A51" s="69"/>
      <c r="B51" s="70"/>
      <c r="C51" s="70"/>
      <c r="D51" s="70"/>
      <c r="E51" s="70"/>
      <c r="F51" s="70"/>
      <c r="G51" s="70"/>
      <c r="H51" s="70"/>
      <c r="I51" s="70"/>
      <c r="J51" s="71"/>
    </row>
    <row r="52" spans="1:10" ht="12" customHeight="1" x14ac:dyDescent="0.2">
      <c r="A52" s="69"/>
      <c r="B52" s="70"/>
      <c r="C52" s="70"/>
      <c r="D52" s="70"/>
      <c r="E52" s="70"/>
      <c r="F52" s="70"/>
      <c r="G52" s="70"/>
      <c r="H52" s="70"/>
      <c r="I52" s="70"/>
      <c r="J52" s="71"/>
    </row>
    <row r="53" spans="1:10" ht="12" customHeight="1" x14ac:dyDescent="0.2">
      <c r="A53" s="69"/>
      <c r="B53" s="70"/>
      <c r="C53" s="70"/>
      <c r="D53" s="70"/>
      <c r="E53" s="70"/>
      <c r="F53" s="70"/>
      <c r="G53" s="70"/>
      <c r="H53" s="70"/>
      <c r="I53" s="70"/>
      <c r="J53" s="71"/>
    </row>
    <row r="54" spans="1:10" ht="12" customHeight="1" x14ac:dyDescent="0.2">
      <c r="A54" s="69"/>
      <c r="B54" s="70"/>
      <c r="C54" s="70"/>
      <c r="D54" s="70"/>
      <c r="E54" s="70"/>
      <c r="F54" s="70"/>
      <c r="G54" s="70"/>
      <c r="H54" s="70"/>
      <c r="I54" s="70"/>
      <c r="J54" s="71"/>
    </row>
    <row r="55" spans="1:10" ht="12" customHeight="1" thickBot="1" x14ac:dyDescent="0.25">
      <c r="A55" s="72"/>
      <c r="B55" s="73"/>
      <c r="C55" s="73"/>
      <c r="D55" s="73"/>
      <c r="E55" s="73"/>
      <c r="F55" s="73"/>
      <c r="G55" s="73"/>
      <c r="H55" s="73"/>
      <c r="I55" s="73"/>
      <c r="J55" s="74"/>
    </row>
    <row r="56" spans="1:10" ht="12" customHeight="1" x14ac:dyDescent="0.2">
      <c r="A56" s="7"/>
      <c r="B56" s="7"/>
      <c r="C56" s="7"/>
      <c r="D56" s="9"/>
      <c r="E56" s="9"/>
      <c r="F56" s="9"/>
      <c r="G56" s="9"/>
      <c r="H56" s="9"/>
      <c r="I56" s="9"/>
      <c r="J56" s="9"/>
    </row>
    <row r="57" spans="1:10" ht="12" customHeight="1" x14ac:dyDescent="0.2"/>
    <row r="59" spans="1:10" x14ac:dyDescent="0.2">
      <c r="D59" s="5"/>
      <c r="G59" s="33"/>
    </row>
    <row r="60" spans="1:10" x14ac:dyDescent="0.2">
      <c r="D60" s="34"/>
    </row>
    <row r="61" spans="1:10" x14ac:dyDescent="0.2">
      <c r="D61" s="34"/>
    </row>
    <row r="62" spans="1:10" x14ac:dyDescent="0.2">
      <c r="D62" s="34"/>
    </row>
    <row r="63" spans="1:10" x14ac:dyDescent="0.2">
      <c r="D63" s="34"/>
    </row>
    <row r="64" spans="1:10" x14ac:dyDescent="0.2">
      <c r="D64" s="34"/>
    </row>
    <row r="65" spans="4:4" x14ac:dyDescent="0.2">
      <c r="D65" s="34"/>
    </row>
    <row r="66" spans="4:4" x14ac:dyDescent="0.2">
      <c r="D66" s="34"/>
    </row>
    <row r="67" spans="4:4" x14ac:dyDescent="0.2">
      <c r="D67" s="34"/>
    </row>
    <row r="68" spans="4:4" x14ac:dyDescent="0.2">
      <c r="D68" s="34"/>
    </row>
    <row r="69" spans="4:4" x14ac:dyDescent="0.2">
      <c r="D69" s="34"/>
    </row>
    <row r="70" spans="4:4" x14ac:dyDescent="0.2">
      <c r="D70" s="34"/>
    </row>
    <row r="71" spans="4:4" x14ac:dyDescent="0.2">
      <c r="D71" s="34"/>
    </row>
    <row r="72" spans="4:4" x14ac:dyDescent="0.2">
      <c r="D72" s="34"/>
    </row>
    <row r="73" spans="4:4" x14ac:dyDescent="0.2">
      <c r="D73" s="34"/>
    </row>
    <row r="74" spans="4:4" x14ac:dyDescent="0.2">
      <c r="D74" s="34"/>
    </row>
    <row r="75" spans="4:4" x14ac:dyDescent="0.2">
      <c r="D75" s="34"/>
    </row>
    <row r="76" spans="4:4" x14ac:dyDescent="0.2">
      <c r="D76" s="34"/>
    </row>
    <row r="77" spans="4:4" x14ac:dyDescent="0.2">
      <c r="D77" s="34"/>
    </row>
    <row r="78" spans="4:4" x14ac:dyDescent="0.2">
      <c r="D78" s="34"/>
    </row>
    <row r="79" spans="4:4" x14ac:dyDescent="0.2">
      <c r="D79" s="34"/>
    </row>
    <row r="80" spans="4:4" x14ac:dyDescent="0.2">
      <c r="D80" s="34"/>
    </row>
    <row r="81" spans="4:4" x14ac:dyDescent="0.2">
      <c r="D81" s="34"/>
    </row>
    <row r="82" spans="4:4" x14ac:dyDescent="0.2">
      <c r="D82" s="34"/>
    </row>
    <row r="83" spans="4:4" x14ac:dyDescent="0.2">
      <c r="D83" s="34"/>
    </row>
    <row r="84" spans="4:4" x14ac:dyDescent="0.2">
      <c r="D84" s="34"/>
    </row>
    <row r="85" spans="4:4" x14ac:dyDescent="0.2">
      <c r="D85" s="34"/>
    </row>
    <row r="86" spans="4:4" x14ac:dyDescent="0.2">
      <c r="D86" s="34"/>
    </row>
    <row r="87" spans="4:4" x14ac:dyDescent="0.2">
      <c r="D87" s="34"/>
    </row>
    <row r="88" spans="4:4" x14ac:dyDescent="0.2">
      <c r="D88" s="34"/>
    </row>
    <row r="89" spans="4:4" x14ac:dyDescent="0.2">
      <c r="D89" s="34"/>
    </row>
    <row r="90" spans="4:4" x14ac:dyDescent="0.2">
      <c r="D90" s="34"/>
    </row>
    <row r="91" spans="4:4" x14ac:dyDescent="0.2">
      <c r="D91" s="34"/>
    </row>
    <row r="92" spans="4:4" x14ac:dyDescent="0.2">
      <c r="D92" s="34"/>
    </row>
    <row r="93" spans="4:4" x14ac:dyDescent="0.2">
      <c r="D93" s="34"/>
    </row>
    <row r="94" spans="4:4" x14ac:dyDescent="0.2">
      <c r="D94" s="34"/>
    </row>
    <row r="95" spans="4:4" x14ac:dyDescent="0.2">
      <c r="D95" s="34"/>
    </row>
    <row r="96" spans="4:4" x14ac:dyDescent="0.2">
      <c r="D96" s="34"/>
    </row>
    <row r="97" spans="4:4" x14ac:dyDescent="0.2">
      <c r="D97" s="34"/>
    </row>
    <row r="98" spans="4:4" x14ac:dyDescent="0.2">
      <c r="D98" s="34"/>
    </row>
    <row r="99" spans="4:4" x14ac:dyDescent="0.2">
      <c r="D99" s="34"/>
    </row>
    <row r="100" spans="4:4" x14ac:dyDescent="0.2">
      <c r="D100" s="34"/>
    </row>
    <row r="101" spans="4:4" x14ac:dyDescent="0.2">
      <c r="D101" s="34"/>
    </row>
    <row r="102" spans="4:4" x14ac:dyDescent="0.2">
      <c r="D102" s="34"/>
    </row>
    <row r="103" spans="4:4" x14ac:dyDescent="0.2">
      <c r="D103" s="34"/>
    </row>
    <row r="104" spans="4:4" x14ac:dyDescent="0.2">
      <c r="D104" s="34"/>
    </row>
    <row r="105" spans="4:4" x14ac:dyDescent="0.2">
      <c r="D105" s="34"/>
    </row>
    <row r="106" spans="4:4" x14ac:dyDescent="0.2">
      <c r="D106" s="34"/>
    </row>
    <row r="107" spans="4:4" x14ac:dyDescent="0.2">
      <c r="D107" s="34"/>
    </row>
    <row r="108" spans="4:4" x14ac:dyDescent="0.2">
      <c r="D108" s="34"/>
    </row>
    <row r="109" spans="4:4" x14ac:dyDescent="0.2">
      <c r="D109" s="34"/>
    </row>
    <row r="110" spans="4:4" x14ac:dyDescent="0.2">
      <c r="D110" s="34"/>
    </row>
    <row r="111" spans="4:4" x14ac:dyDescent="0.2">
      <c r="D111" s="34"/>
    </row>
    <row r="112" spans="4:4" x14ac:dyDescent="0.2">
      <c r="D112" s="34"/>
    </row>
    <row r="113" spans="4:4" x14ac:dyDescent="0.2">
      <c r="D113" s="34"/>
    </row>
    <row r="114" spans="4:4" x14ac:dyDescent="0.2">
      <c r="D114" s="34"/>
    </row>
    <row r="115" spans="4:4" x14ac:dyDescent="0.2">
      <c r="D115" s="34"/>
    </row>
    <row r="116" spans="4:4" x14ac:dyDescent="0.2">
      <c r="D116" s="34"/>
    </row>
    <row r="117" spans="4:4" x14ac:dyDescent="0.2">
      <c r="D117" s="34"/>
    </row>
    <row r="118" spans="4:4" x14ac:dyDescent="0.2">
      <c r="D118" s="34"/>
    </row>
    <row r="119" spans="4:4" x14ac:dyDescent="0.2">
      <c r="D119" s="34"/>
    </row>
    <row r="120" spans="4:4" x14ac:dyDescent="0.2">
      <c r="D120" s="34"/>
    </row>
    <row r="121" spans="4:4" x14ac:dyDescent="0.2">
      <c r="D121" s="34"/>
    </row>
    <row r="122" spans="4:4" x14ac:dyDescent="0.2">
      <c r="D122" s="34"/>
    </row>
    <row r="123" spans="4:4" x14ac:dyDescent="0.2">
      <c r="D123" s="34"/>
    </row>
    <row r="124" spans="4:4" x14ac:dyDescent="0.2">
      <c r="D124" s="34"/>
    </row>
    <row r="125" spans="4:4" x14ac:dyDescent="0.2">
      <c r="D125" s="34"/>
    </row>
    <row r="126" spans="4:4" x14ac:dyDescent="0.2">
      <c r="D126" s="34"/>
    </row>
    <row r="127" spans="4:4" x14ac:dyDescent="0.2">
      <c r="D127" s="34"/>
    </row>
    <row r="128" spans="4:4" x14ac:dyDescent="0.2">
      <c r="D128" s="34"/>
    </row>
    <row r="129" spans="4:4" x14ac:dyDescent="0.2">
      <c r="D129" s="34"/>
    </row>
    <row r="130" spans="4:4" x14ac:dyDescent="0.2">
      <c r="D130" s="34"/>
    </row>
    <row r="131" spans="4:4" x14ac:dyDescent="0.2">
      <c r="D131" s="34"/>
    </row>
    <row r="132" spans="4:4" x14ac:dyDescent="0.2">
      <c r="D132" s="34"/>
    </row>
    <row r="133" spans="4:4" x14ac:dyDescent="0.2">
      <c r="D133" s="34"/>
    </row>
    <row r="134" spans="4:4" x14ac:dyDescent="0.2">
      <c r="D134" s="34"/>
    </row>
    <row r="135" spans="4:4" x14ac:dyDescent="0.2">
      <c r="D135" s="34"/>
    </row>
    <row r="136" spans="4:4" x14ac:dyDescent="0.2">
      <c r="D136" s="34"/>
    </row>
    <row r="137" spans="4:4" x14ac:dyDescent="0.2">
      <c r="D137" s="34"/>
    </row>
    <row r="138" spans="4:4" x14ac:dyDescent="0.2">
      <c r="D138" s="34"/>
    </row>
    <row r="139" spans="4:4" x14ac:dyDescent="0.2">
      <c r="D139" s="34"/>
    </row>
    <row r="140" spans="4:4" x14ac:dyDescent="0.2">
      <c r="D140" s="34"/>
    </row>
    <row r="141" spans="4:4" x14ac:dyDescent="0.2">
      <c r="D141" s="34"/>
    </row>
    <row r="142" spans="4:4" x14ac:dyDescent="0.2">
      <c r="D142" s="34"/>
    </row>
    <row r="143" spans="4:4" x14ac:dyDescent="0.2">
      <c r="D143" s="34"/>
    </row>
    <row r="144" spans="4:4" x14ac:dyDescent="0.2">
      <c r="D144" s="34"/>
    </row>
    <row r="145" spans="4:4" x14ac:dyDescent="0.2">
      <c r="D145" s="34"/>
    </row>
    <row r="146" spans="4:4" x14ac:dyDescent="0.2">
      <c r="D146" s="34"/>
    </row>
    <row r="147" spans="4:4" x14ac:dyDescent="0.2">
      <c r="D147" s="34"/>
    </row>
    <row r="148" spans="4:4" x14ac:dyDescent="0.2">
      <c r="D148" s="34"/>
    </row>
    <row r="149" spans="4:4" x14ac:dyDescent="0.2">
      <c r="D149" s="34"/>
    </row>
    <row r="150" spans="4:4" x14ac:dyDescent="0.2">
      <c r="D150" s="34"/>
    </row>
    <row r="151" spans="4:4" x14ac:dyDescent="0.2">
      <c r="D151" s="34"/>
    </row>
    <row r="152" spans="4:4" x14ac:dyDescent="0.2">
      <c r="D152" s="34"/>
    </row>
    <row r="153" spans="4:4" x14ac:dyDescent="0.2">
      <c r="D153" s="34"/>
    </row>
    <row r="154" spans="4:4" x14ac:dyDescent="0.2">
      <c r="D154" s="34"/>
    </row>
    <row r="155" spans="4:4" x14ac:dyDescent="0.2">
      <c r="D155" s="34"/>
    </row>
    <row r="156" spans="4:4" x14ac:dyDescent="0.2">
      <c r="D156" s="34"/>
    </row>
    <row r="157" spans="4:4" x14ac:dyDescent="0.2">
      <c r="D157" s="34"/>
    </row>
    <row r="158" spans="4:4" x14ac:dyDescent="0.2">
      <c r="D158" s="34"/>
    </row>
    <row r="159" spans="4:4" x14ac:dyDescent="0.2">
      <c r="D159" s="34"/>
    </row>
    <row r="160" spans="4:4" x14ac:dyDescent="0.2">
      <c r="D160" s="34"/>
    </row>
    <row r="161" spans="4:4" x14ac:dyDescent="0.2">
      <c r="D161" s="34"/>
    </row>
    <row r="162" spans="4:4" x14ac:dyDescent="0.2">
      <c r="D162" s="34"/>
    </row>
    <row r="163" spans="4:4" x14ac:dyDescent="0.2">
      <c r="D163" s="34"/>
    </row>
    <row r="164" spans="4:4" x14ac:dyDescent="0.2">
      <c r="D164" s="34"/>
    </row>
    <row r="165" spans="4:4" x14ac:dyDescent="0.2">
      <c r="D165" s="34"/>
    </row>
    <row r="166" spans="4:4" x14ac:dyDescent="0.2">
      <c r="D166" s="34"/>
    </row>
    <row r="167" spans="4:4" x14ac:dyDescent="0.2">
      <c r="D167" s="34"/>
    </row>
    <row r="168" spans="4:4" x14ac:dyDescent="0.2">
      <c r="D168" s="34"/>
    </row>
    <row r="169" spans="4:4" x14ac:dyDescent="0.2">
      <c r="D169" s="34"/>
    </row>
    <row r="170" spans="4:4" x14ac:dyDescent="0.2">
      <c r="D170" s="34"/>
    </row>
    <row r="171" spans="4:4" x14ac:dyDescent="0.2">
      <c r="D171" s="34"/>
    </row>
    <row r="172" spans="4:4" x14ac:dyDescent="0.2">
      <c r="D172" s="34"/>
    </row>
    <row r="173" spans="4:4" x14ac:dyDescent="0.2">
      <c r="D173" s="34"/>
    </row>
    <row r="174" spans="4:4" x14ac:dyDescent="0.2">
      <c r="D174" s="34"/>
    </row>
    <row r="175" spans="4:4" x14ac:dyDescent="0.2">
      <c r="D175" s="34"/>
    </row>
    <row r="176" spans="4:4" x14ac:dyDescent="0.2">
      <c r="D176" s="34"/>
    </row>
    <row r="177" spans="4:4" x14ac:dyDescent="0.2">
      <c r="D177" s="34"/>
    </row>
    <row r="178" spans="4:4" x14ac:dyDescent="0.2">
      <c r="D178" s="34"/>
    </row>
    <row r="179" spans="4:4" x14ac:dyDescent="0.2">
      <c r="D179" s="34"/>
    </row>
    <row r="180" spans="4:4" x14ac:dyDescent="0.2">
      <c r="D180" s="34"/>
    </row>
    <row r="181" spans="4:4" x14ac:dyDescent="0.2">
      <c r="D181" s="34"/>
    </row>
    <row r="182" spans="4:4" x14ac:dyDescent="0.2">
      <c r="D182" s="34"/>
    </row>
    <row r="183" spans="4:4" x14ac:dyDescent="0.2">
      <c r="D183" s="34"/>
    </row>
    <row r="184" spans="4:4" x14ac:dyDescent="0.2">
      <c r="D184" s="34"/>
    </row>
    <row r="185" spans="4:4" x14ac:dyDescent="0.2">
      <c r="D185" s="34"/>
    </row>
    <row r="186" spans="4:4" x14ac:dyDescent="0.2">
      <c r="D186" s="34"/>
    </row>
    <row r="187" spans="4:4" x14ac:dyDescent="0.2">
      <c r="D187" s="34"/>
    </row>
    <row r="188" spans="4:4" x14ac:dyDescent="0.2">
      <c r="D188" s="34"/>
    </row>
    <row r="189" spans="4:4" x14ac:dyDescent="0.2">
      <c r="D189" s="34"/>
    </row>
    <row r="190" spans="4:4" x14ac:dyDescent="0.2">
      <c r="D190" s="34"/>
    </row>
    <row r="191" spans="4:4" x14ac:dyDescent="0.2">
      <c r="D191" s="34"/>
    </row>
    <row r="192" spans="4:4" x14ac:dyDescent="0.2">
      <c r="D192" s="34"/>
    </row>
    <row r="193" spans="4:4" x14ac:dyDescent="0.2">
      <c r="D193" s="34"/>
    </row>
    <row r="194" spans="4:4" x14ac:dyDescent="0.2">
      <c r="D194" s="34"/>
    </row>
    <row r="195" spans="4:4" x14ac:dyDescent="0.2">
      <c r="D195" s="34"/>
    </row>
    <row r="196" spans="4:4" x14ac:dyDescent="0.2">
      <c r="D196" s="34"/>
    </row>
    <row r="197" spans="4:4" x14ac:dyDescent="0.2">
      <c r="D197" s="34"/>
    </row>
    <row r="198" spans="4:4" x14ac:dyDescent="0.2">
      <c r="D198" s="34"/>
    </row>
    <row r="199" spans="4:4" x14ac:dyDescent="0.2">
      <c r="D199" s="34"/>
    </row>
    <row r="200" spans="4:4" x14ac:dyDescent="0.2">
      <c r="D200" s="34"/>
    </row>
    <row r="201" spans="4:4" x14ac:dyDescent="0.2">
      <c r="D201" s="34"/>
    </row>
    <row r="202" spans="4:4" x14ac:dyDescent="0.2">
      <c r="D202" s="34"/>
    </row>
    <row r="203" spans="4:4" x14ac:dyDescent="0.2">
      <c r="D203" s="34"/>
    </row>
    <row r="204" spans="4:4" x14ac:dyDescent="0.2">
      <c r="D204" s="34"/>
    </row>
    <row r="205" spans="4:4" x14ac:dyDescent="0.2">
      <c r="D205" s="34"/>
    </row>
    <row r="206" spans="4:4" x14ac:dyDescent="0.2">
      <c r="D206" s="34"/>
    </row>
    <row r="207" spans="4:4" x14ac:dyDescent="0.2">
      <c r="D207" s="34"/>
    </row>
    <row r="208" spans="4:4" x14ac:dyDescent="0.2">
      <c r="D208" s="34"/>
    </row>
    <row r="209" spans="4:4" x14ac:dyDescent="0.2">
      <c r="D209" s="34"/>
    </row>
    <row r="210" spans="4:4" x14ac:dyDescent="0.2">
      <c r="D210" s="34"/>
    </row>
    <row r="211" spans="4:4" x14ac:dyDescent="0.2">
      <c r="D211" s="34"/>
    </row>
    <row r="212" spans="4:4" x14ac:dyDescent="0.2">
      <c r="D212" s="34"/>
    </row>
    <row r="213" spans="4:4" x14ac:dyDescent="0.2">
      <c r="D213" s="34"/>
    </row>
    <row r="214" spans="4:4" x14ac:dyDescent="0.2">
      <c r="D214" s="34"/>
    </row>
    <row r="215" spans="4:4" x14ac:dyDescent="0.2">
      <c r="D215" s="34"/>
    </row>
    <row r="216" spans="4:4" x14ac:dyDescent="0.2">
      <c r="D216" s="34"/>
    </row>
    <row r="217" spans="4:4" x14ac:dyDescent="0.2">
      <c r="D217" s="34"/>
    </row>
    <row r="218" spans="4:4" x14ac:dyDescent="0.2">
      <c r="D218" s="34"/>
    </row>
    <row r="219" spans="4:4" x14ac:dyDescent="0.2">
      <c r="D219" s="34"/>
    </row>
    <row r="220" spans="4:4" x14ac:dyDescent="0.2">
      <c r="D220" s="34"/>
    </row>
    <row r="221" spans="4:4" x14ac:dyDescent="0.2">
      <c r="D221" s="34"/>
    </row>
    <row r="222" spans="4:4" x14ac:dyDescent="0.2">
      <c r="D222" s="34"/>
    </row>
    <row r="223" spans="4:4" x14ac:dyDescent="0.2">
      <c r="D223" s="34"/>
    </row>
    <row r="224" spans="4:4" x14ac:dyDescent="0.2">
      <c r="D224" s="34"/>
    </row>
    <row r="225" spans="4:4" x14ac:dyDescent="0.2">
      <c r="D225" s="34"/>
    </row>
    <row r="226" spans="4:4" x14ac:dyDescent="0.2">
      <c r="D226" s="34"/>
    </row>
    <row r="227" spans="4:4" x14ac:dyDescent="0.2">
      <c r="D227" s="34"/>
    </row>
    <row r="228" spans="4:4" x14ac:dyDescent="0.2">
      <c r="D228" s="34"/>
    </row>
    <row r="229" spans="4:4" x14ac:dyDescent="0.2">
      <c r="D229" s="34"/>
    </row>
    <row r="230" spans="4:4" x14ac:dyDescent="0.2">
      <c r="D230" s="34"/>
    </row>
    <row r="231" spans="4:4" x14ac:dyDescent="0.2">
      <c r="D231" s="34"/>
    </row>
    <row r="232" spans="4:4" x14ac:dyDescent="0.2">
      <c r="D232" s="34"/>
    </row>
    <row r="233" spans="4:4" x14ac:dyDescent="0.2">
      <c r="D233" s="34"/>
    </row>
    <row r="234" spans="4:4" x14ac:dyDescent="0.2">
      <c r="D234" s="34"/>
    </row>
    <row r="235" spans="4:4" x14ac:dyDescent="0.2">
      <c r="D235" s="34"/>
    </row>
    <row r="236" spans="4:4" x14ac:dyDescent="0.2">
      <c r="D236" s="34"/>
    </row>
    <row r="237" spans="4:4" x14ac:dyDescent="0.2">
      <c r="D237" s="34"/>
    </row>
    <row r="238" spans="4:4" x14ac:dyDescent="0.2">
      <c r="D238" s="34"/>
    </row>
    <row r="239" spans="4:4" x14ac:dyDescent="0.2">
      <c r="D239" s="34"/>
    </row>
    <row r="240" spans="4:4" x14ac:dyDescent="0.2">
      <c r="D240" s="34"/>
    </row>
    <row r="241" spans="4:4" x14ac:dyDescent="0.2">
      <c r="D241" s="34"/>
    </row>
    <row r="242" spans="4:4" x14ac:dyDescent="0.2">
      <c r="D242" s="34"/>
    </row>
    <row r="243" spans="4:4" x14ac:dyDescent="0.2">
      <c r="D243" s="34"/>
    </row>
    <row r="244" spans="4:4" x14ac:dyDescent="0.2">
      <c r="D244" s="34"/>
    </row>
    <row r="245" spans="4:4" x14ac:dyDescent="0.2">
      <c r="D245" s="34"/>
    </row>
    <row r="246" spans="4:4" x14ac:dyDescent="0.2">
      <c r="D246" s="34"/>
    </row>
    <row r="247" spans="4:4" x14ac:dyDescent="0.2">
      <c r="D247" s="34"/>
    </row>
    <row r="248" spans="4:4" x14ac:dyDescent="0.2">
      <c r="D248" s="34"/>
    </row>
    <row r="249" spans="4:4" x14ac:dyDescent="0.2">
      <c r="D249" s="34"/>
    </row>
    <row r="250" spans="4:4" x14ac:dyDescent="0.2">
      <c r="D250" s="34"/>
    </row>
    <row r="251" spans="4:4" x14ac:dyDescent="0.2">
      <c r="D251" s="34"/>
    </row>
    <row r="252" spans="4:4" x14ac:dyDescent="0.2">
      <c r="D252" s="34"/>
    </row>
    <row r="253" spans="4:4" x14ac:dyDescent="0.2">
      <c r="D253" s="34"/>
    </row>
    <row r="254" spans="4:4" x14ac:dyDescent="0.2">
      <c r="D254" s="34"/>
    </row>
    <row r="255" spans="4:4" x14ac:dyDescent="0.2">
      <c r="D255" s="34"/>
    </row>
    <row r="256" spans="4:4" x14ac:dyDescent="0.2">
      <c r="D256" s="34"/>
    </row>
    <row r="257" spans="4:4" x14ac:dyDescent="0.2">
      <c r="D257" s="34"/>
    </row>
    <row r="258" spans="4:4" x14ac:dyDescent="0.2">
      <c r="D258" s="34"/>
    </row>
    <row r="259" spans="4:4" x14ac:dyDescent="0.2">
      <c r="D259" s="34"/>
    </row>
    <row r="260" spans="4:4" x14ac:dyDescent="0.2">
      <c r="D260" s="34"/>
    </row>
    <row r="261" spans="4:4" x14ac:dyDescent="0.2">
      <c r="D261" s="34"/>
    </row>
    <row r="262" spans="4:4" x14ac:dyDescent="0.2">
      <c r="D262" s="34"/>
    </row>
    <row r="263" spans="4:4" x14ac:dyDescent="0.2">
      <c r="D263" s="34"/>
    </row>
    <row r="264" spans="4:4" x14ac:dyDescent="0.2">
      <c r="D264" s="34"/>
    </row>
    <row r="265" spans="4:4" x14ac:dyDescent="0.2">
      <c r="D265" s="34"/>
    </row>
    <row r="266" spans="4:4" x14ac:dyDescent="0.2">
      <c r="D266" s="34"/>
    </row>
    <row r="267" spans="4:4" x14ac:dyDescent="0.2">
      <c r="D267" s="34"/>
    </row>
    <row r="268" spans="4:4" x14ac:dyDescent="0.2">
      <c r="D268" s="34"/>
    </row>
    <row r="269" spans="4:4" x14ac:dyDescent="0.2">
      <c r="D269" s="34"/>
    </row>
    <row r="270" spans="4:4" x14ac:dyDescent="0.2">
      <c r="D270" s="34"/>
    </row>
    <row r="271" spans="4:4" x14ac:dyDescent="0.2">
      <c r="D271" s="34"/>
    </row>
    <row r="272" spans="4:4" x14ac:dyDescent="0.2">
      <c r="D272" s="34"/>
    </row>
    <row r="273" spans="4:4" x14ac:dyDescent="0.2">
      <c r="D273" s="34"/>
    </row>
    <row r="274" spans="4:4" x14ac:dyDescent="0.2">
      <c r="D274" s="34"/>
    </row>
    <row r="275" spans="4:4" x14ac:dyDescent="0.2">
      <c r="D275" s="34"/>
    </row>
    <row r="276" spans="4:4" x14ac:dyDescent="0.2">
      <c r="D276" s="34"/>
    </row>
    <row r="277" spans="4:4" x14ac:dyDescent="0.2">
      <c r="D277" s="34"/>
    </row>
    <row r="278" spans="4:4" x14ac:dyDescent="0.2">
      <c r="D278" s="34"/>
    </row>
    <row r="279" spans="4:4" x14ac:dyDescent="0.2">
      <c r="D279" s="34"/>
    </row>
    <row r="280" spans="4:4" x14ac:dyDescent="0.2">
      <c r="D280" s="34"/>
    </row>
    <row r="281" spans="4:4" x14ac:dyDescent="0.2">
      <c r="D281" s="34"/>
    </row>
    <row r="282" spans="4:4" x14ac:dyDescent="0.2">
      <c r="D282" s="34"/>
    </row>
    <row r="283" spans="4:4" x14ac:dyDescent="0.2">
      <c r="D283" s="34"/>
    </row>
    <row r="284" spans="4:4" x14ac:dyDescent="0.2">
      <c r="D284" s="34"/>
    </row>
    <row r="285" spans="4:4" x14ac:dyDescent="0.2">
      <c r="D285" s="34"/>
    </row>
    <row r="286" spans="4:4" x14ac:dyDescent="0.2">
      <c r="D286" s="34"/>
    </row>
    <row r="287" spans="4:4" x14ac:dyDescent="0.2">
      <c r="D287" s="34"/>
    </row>
    <row r="288" spans="4:4" x14ac:dyDescent="0.2">
      <c r="D288" s="34"/>
    </row>
    <row r="289" spans="4:4" x14ac:dyDescent="0.2">
      <c r="D289" s="34"/>
    </row>
    <row r="290" spans="4:4" x14ac:dyDescent="0.2">
      <c r="D290" s="34"/>
    </row>
    <row r="291" spans="4:4" x14ac:dyDescent="0.2">
      <c r="D291" s="34"/>
    </row>
    <row r="292" spans="4:4" x14ac:dyDescent="0.2">
      <c r="D292" s="34"/>
    </row>
    <row r="293" spans="4:4" x14ac:dyDescent="0.2">
      <c r="D293" s="34"/>
    </row>
    <row r="294" spans="4:4" x14ac:dyDescent="0.2">
      <c r="D294" s="34"/>
    </row>
    <row r="295" spans="4:4" x14ac:dyDescent="0.2">
      <c r="D295" s="34"/>
    </row>
    <row r="296" spans="4:4" x14ac:dyDescent="0.2">
      <c r="D296" s="34"/>
    </row>
    <row r="297" spans="4:4" x14ac:dyDescent="0.2">
      <c r="D297" s="34"/>
    </row>
    <row r="298" spans="4:4" x14ac:dyDescent="0.2">
      <c r="D298" s="34"/>
    </row>
    <row r="299" spans="4:4" x14ac:dyDescent="0.2">
      <c r="D299" s="34"/>
    </row>
    <row r="300" spans="4:4" x14ac:dyDescent="0.2">
      <c r="D300" s="34"/>
    </row>
    <row r="301" spans="4:4" x14ac:dyDescent="0.2">
      <c r="D301" s="34"/>
    </row>
    <row r="302" spans="4:4" x14ac:dyDescent="0.2">
      <c r="D302" s="34"/>
    </row>
    <row r="303" spans="4:4" x14ac:dyDescent="0.2">
      <c r="D303" s="34"/>
    </row>
    <row r="304" spans="4:4" x14ac:dyDescent="0.2">
      <c r="D304" s="34"/>
    </row>
    <row r="305" spans="4:4" x14ac:dyDescent="0.2">
      <c r="D305" s="34"/>
    </row>
    <row r="306" spans="4:4" x14ac:dyDescent="0.2">
      <c r="D306" s="34"/>
    </row>
    <row r="307" spans="4:4" x14ac:dyDescent="0.2">
      <c r="D307" s="34"/>
    </row>
    <row r="308" spans="4:4" x14ac:dyDescent="0.2">
      <c r="D308" s="34"/>
    </row>
    <row r="309" spans="4:4" x14ac:dyDescent="0.2">
      <c r="D309" s="34"/>
    </row>
    <row r="310" spans="4:4" x14ac:dyDescent="0.2">
      <c r="D310" s="34"/>
    </row>
    <row r="311" spans="4:4" x14ac:dyDescent="0.2">
      <c r="D311" s="34"/>
    </row>
    <row r="312" spans="4:4" x14ac:dyDescent="0.2">
      <c r="D312" s="34"/>
    </row>
    <row r="313" spans="4:4" x14ac:dyDescent="0.2">
      <c r="D313" s="34"/>
    </row>
    <row r="314" spans="4:4" x14ac:dyDescent="0.2">
      <c r="D314" s="34"/>
    </row>
    <row r="315" spans="4:4" x14ac:dyDescent="0.2">
      <c r="D315" s="34"/>
    </row>
    <row r="316" spans="4:4" x14ac:dyDescent="0.2">
      <c r="D316" s="34"/>
    </row>
    <row r="317" spans="4:4" x14ac:dyDescent="0.2">
      <c r="D317" s="34"/>
    </row>
    <row r="318" spans="4:4" x14ac:dyDescent="0.2">
      <c r="D318" s="34"/>
    </row>
    <row r="319" spans="4:4" x14ac:dyDescent="0.2">
      <c r="D319" s="34"/>
    </row>
    <row r="320" spans="4:4" x14ac:dyDescent="0.2">
      <c r="D320" s="34"/>
    </row>
    <row r="321" spans="4:4" x14ac:dyDescent="0.2">
      <c r="D321" s="34"/>
    </row>
    <row r="322" spans="4:4" x14ac:dyDescent="0.2">
      <c r="D322" s="34"/>
    </row>
    <row r="323" spans="4:4" x14ac:dyDescent="0.2">
      <c r="D323" s="34"/>
    </row>
    <row r="324" spans="4:4" x14ac:dyDescent="0.2">
      <c r="D324" s="34"/>
    </row>
    <row r="325" spans="4:4" x14ac:dyDescent="0.2">
      <c r="D325" s="34"/>
    </row>
    <row r="326" spans="4:4" x14ac:dyDescent="0.2">
      <c r="D326" s="34"/>
    </row>
    <row r="327" spans="4:4" x14ac:dyDescent="0.2">
      <c r="D327" s="34"/>
    </row>
    <row r="328" spans="4:4" x14ac:dyDescent="0.2">
      <c r="D328" s="34"/>
    </row>
    <row r="329" spans="4:4" x14ac:dyDescent="0.2">
      <c r="D329" s="34"/>
    </row>
    <row r="330" spans="4:4" x14ac:dyDescent="0.2">
      <c r="D330" s="34"/>
    </row>
    <row r="331" spans="4:4" x14ac:dyDescent="0.2">
      <c r="D331" s="34"/>
    </row>
    <row r="332" spans="4:4" x14ac:dyDescent="0.2">
      <c r="D332" s="34"/>
    </row>
    <row r="333" spans="4:4" x14ac:dyDescent="0.2">
      <c r="D333" s="34"/>
    </row>
    <row r="334" spans="4:4" x14ac:dyDescent="0.2">
      <c r="D334" s="34"/>
    </row>
    <row r="335" spans="4:4" x14ac:dyDescent="0.2">
      <c r="D335" s="34"/>
    </row>
    <row r="336" spans="4:4" x14ac:dyDescent="0.2">
      <c r="D336" s="34"/>
    </row>
    <row r="337" spans="4:4" x14ac:dyDescent="0.2">
      <c r="D337" s="34"/>
    </row>
    <row r="338" spans="4:4" x14ac:dyDescent="0.2">
      <c r="D338" s="34"/>
    </row>
    <row r="339" spans="4:4" x14ac:dyDescent="0.2">
      <c r="D339" s="34"/>
    </row>
    <row r="340" spans="4:4" x14ac:dyDescent="0.2">
      <c r="D340" s="34"/>
    </row>
    <row r="341" spans="4:4" x14ac:dyDescent="0.2">
      <c r="D341" s="34"/>
    </row>
    <row r="342" spans="4:4" x14ac:dyDescent="0.2">
      <c r="D342" s="34"/>
    </row>
    <row r="343" spans="4:4" x14ac:dyDescent="0.2">
      <c r="D343" s="34"/>
    </row>
    <row r="344" spans="4:4" x14ac:dyDescent="0.2">
      <c r="D344" s="34"/>
    </row>
    <row r="345" spans="4:4" x14ac:dyDescent="0.2">
      <c r="D345" s="34"/>
    </row>
    <row r="346" spans="4:4" x14ac:dyDescent="0.2">
      <c r="D346" s="34"/>
    </row>
    <row r="347" spans="4:4" x14ac:dyDescent="0.2">
      <c r="D347" s="34"/>
    </row>
    <row r="348" spans="4:4" x14ac:dyDescent="0.2">
      <c r="D348" s="34"/>
    </row>
    <row r="349" spans="4:4" x14ac:dyDescent="0.2">
      <c r="D349" s="34"/>
    </row>
    <row r="350" spans="4:4" x14ac:dyDescent="0.2">
      <c r="D350" s="34"/>
    </row>
    <row r="351" spans="4:4" x14ac:dyDescent="0.2">
      <c r="D351" s="34"/>
    </row>
    <row r="352" spans="4:4" x14ac:dyDescent="0.2">
      <c r="D352" s="34"/>
    </row>
    <row r="353" spans="4:4" x14ac:dyDescent="0.2">
      <c r="D353" s="34"/>
    </row>
    <row r="354" spans="4:4" x14ac:dyDescent="0.2">
      <c r="D354" s="34"/>
    </row>
    <row r="355" spans="4:4" x14ac:dyDescent="0.2">
      <c r="D355" s="34"/>
    </row>
    <row r="356" spans="4:4" x14ac:dyDescent="0.2">
      <c r="D356" s="34"/>
    </row>
    <row r="357" spans="4:4" x14ac:dyDescent="0.2">
      <c r="D357" s="34"/>
    </row>
    <row r="358" spans="4:4" x14ac:dyDescent="0.2">
      <c r="D358" s="34"/>
    </row>
    <row r="359" spans="4:4" x14ac:dyDescent="0.2">
      <c r="D359" s="34"/>
    </row>
    <row r="360" spans="4:4" x14ac:dyDescent="0.2">
      <c r="D360" s="34"/>
    </row>
    <row r="361" spans="4:4" x14ac:dyDescent="0.2">
      <c r="D361" s="34"/>
    </row>
    <row r="362" spans="4:4" x14ac:dyDescent="0.2">
      <c r="D362" s="34"/>
    </row>
    <row r="363" spans="4:4" x14ac:dyDescent="0.2">
      <c r="D363" s="34"/>
    </row>
    <row r="364" spans="4:4" x14ac:dyDescent="0.2">
      <c r="D364" s="34"/>
    </row>
    <row r="365" spans="4:4" x14ac:dyDescent="0.2">
      <c r="D365" s="34"/>
    </row>
    <row r="366" spans="4:4" x14ac:dyDescent="0.2">
      <c r="D366" s="34"/>
    </row>
    <row r="367" spans="4:4" x14ac:dyDescent="0.2">
      <c r="D367" s="34"/>
    </row>
    <row r="368" spans="4:4" x14ac:dyDescent="0.2">
      <c r="D368" s="34"/>
    </row>
    <row r="369" spans="4:4" x14ac:dyDescent="0.2">
      <c r="D369" s="34"/>
    </row>
    <row r="370" spans="4:4" x14ac:dyDescent="0.2">
      <c r="D370" s="34"/>
    </row>
    <row r="371" spans="4:4" x14ac:dyDescent="0.2">
      <c r="D371" s="34"/>
    </row>
    <row r="372" spans="4:4" x14ac:dyDescent="0.2">
      <c r="D372" s="34"/>
    </row>
    <row r="373" spans="4:4" x14ac:dyDescent="0.2">
      <c r="D373" s="34"/>
    </row>
    <row r="374" spans="4:4" x14ac:dyDescent="0.2">
      <c r="D374" s="34"/>
    </row>
    <row r="375" spans="4:4" x14ac:dyDescent="0.2">
      <c r="D375" s="34"/>
    </row>
    <row r="376" spans="4:4" x14ac:dyDescent="0.2">
      <c r="D376" s="34"/>
    </row>
    <row r="377" spans="4:4" x14ac:dyDescent="0.2">
      <c r="D377" s="34"/>
    </row>
    <row r="378" spans="4:4" x14ac:dyDescent="0.2">
      <c r="D378" s="34"/>
    </row>
    <row r="379" spans="4:4" x14ac:dyDescent="0.2">
      <c r="D379" s="34"/>
    </row>
    <row r="380" spans="4:4" x14ac:dyDescent="0.2">
      <c r="D380" s="34"/>
    </row>
    <row r="381" spans="4:4" x14ac:dyDescent="0.2">
      <c r="D381" s="34"/>
    </row>
    <row r="382" spans="4:4" x14ac:dyDescent="0.2">
      <c r="D382" s="34"/>
    </row>
    <row r="383" spans="4:4" x14ac:dyDescent="0.2">
      <c r="D383" s="34"/>
    </row>
    <row r="384" spans="4:4" x14ac:dyDescent="0.2">
      <c r="D384" s="34"/>
    </row>
    <row r="385" spans="4:4" x14ac:dyDescent="0.2">
      <c r="D385" s="34"/>
    </row>
    <row r="386" spans="4:4" x14ac:dyDescent="0.2">
      <c r="D386" s="34"/>
    </row>
    <row r="387" spans="4:4" x14ac:dyDescent="0.2">
      <c r="D387" s="34"/>
    </row>
    <row r="388" spans="4:4" x14ac:dyDescent="0.2">
      <c r="D388" s="34"/>
    </row>
    <row r="389" spans="4:4" x14ac:dyDescent="0.2">
      <c r="D389" s="34"/>
    </row>
    <row r="390" spans="4:4" x14ac:dyDescent="0.2">
      <c r="D390" s="34"/>
    </row>
    <row r="391" spans="4:4" x14ac:dyDescent="0.2">
      <c r="D391" s="34"/>
    </row>
    <row r="392" spans="4:4" x14ac:dyDescent="0.2">
      <c r="D392" s="34"/>
    </row>
    <row r="393" spans="4:4" x14ac:dyDescent="0.2">
      <c r="D393" s="34"/>
    </row>
    <row r="394" spans="4:4" x14ac:dyDescent="0.2">
      <c r="D394" s="34"/>
    </row>
  </sheetData>
  <mergeCells count="1">
    <mergeCell ref="A48:J55"/>
  </mergeCells>
  <conditionalFormatting sqref="B9">
    <cfRule type="cellIs" dxfId="6" priority="5" stopIfTrue="1" operator="equal">
      <formula>"Adjustment to Income/Expense/Rate Base:"</formula>
    </cfRule>
  </conditionalFormatting>
  <conditionalFormatting sqref="J1:J2">
    <cfRule type="cellIs" dxfId="5" priority="6" stopIfTrue="1" operator="equal">
      <formula>"x.x"</formula>
    </cfRule>
  </conditionalFormatting>
  <conditionalFormatting sqref="B40:B41 B10:B12 B14:B15 B21:B22 B28:B29">
    <cfRule type="cellIs" dxfId="4" priority="7" stopIfTrue="1" operator="equal">
      <formula>"Title"</formula>
    </cfRule>
  </conditionalFormatting>
  <conditionalFormatting sqref="B16">
    <cfRule type="cellIs" dxfId="3" priority="3" stopIfTrue="1" operator="equal">
      <formula>"Adjustment to Income/Expense/Rate Base:"</formula>
    </cfRule>
  </conditionalFormatting>
  <conditionalFormatting sqref="B17:B19">
    <cfRule type="cellIs" dxfId="2" priority="4" stopIfTrue="1" operator="equal">
      <formula>"Title"</formula>
    </cfRule>
  </conditionalFormatting>
  <conditionalFormatting sqref="B23">
    <cfRule type="cellIs" dxfId="1" priority="1" stopIfTrue="1" operator="equal">
      <formula>"Adjustment to Income/Expense/Rate Base:"</formula>
    </cfRule>
  </conditionalFormatting>
  <conditionalFormatting sqref="B24:B26">
    <cfRule type="cellIs" dxfId="0" priority="2" stopIfTrue="1" operator="equal">
      <formula>"Title"</formula>
    </cfRule>
  </conditionalFormatting>
  <dataValidations count="4">
    <dataValidation type="list" errorStyle="warning" allowBlank="1" showInputMessage="1" showErrorMessage="1" errorTitle="FERC ACCOUNT" error="This FERC Account is not included in the drop-down list. Is this the account you want to use?" sqref="D31:D32">
      <formula1>$D$43:$D$377</formula1>
    </dataValidation>
    <dataValidation type="list" errorStyle="warning" allowBlank="1" showInputMessage="1" showErrorMessage="1" errorTitle="Factor" error="This factor is not included in the drop-down list. Is this the factor you want to use?" sqref="G31:G32">
      <formula1>$G$43:$G$134</formula1>
    </dataValidation>
    <dataValidation type="list" errorStyle="warning" allowBlank="1" showInputMessage="1" showErrorMessage="1" errorTitle="Factor" error="This factor is not included in the drop-down list. Is this the factor you want to use?" sqref="G33:G46 G10:G30">
      <formula1>$G$60:$G$151</formula1>
    </dataValidation>
    <dataValidation type="list" errorStyle="warning" allowBlank="1" showInputMessage="1" showErrorMessage="1" errorTitle="FERC ACCOUNT" error="This FERC Account is not included in the drop-down list. Is this the account you want to use?" sqref="D33:D46 D10:D15 D17:D22 D24:D30">
      <formula1>$D$60:$D$394</formula1>
    </dataValidation>
  </dataValidations>
  <printOptions horizontalCentered="1"/>
  <pageMargins left="0.75" right="1" top="0.75" bottom="0.3" header="0.5" footer="0.5"/>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21"/>
  <sheetViews>
    <sheetView view="pageBreakPreview" zoomScale="65" zoomScaleNormal="65" zoomScaleSheetLayoutView="65" workbookViewId="0">
      <selection activeCell="F20" sqref="F20"/>
    </sheetView>
  </sheetViews>
  <sheetFormatPr defaultColWidth="8.75" defaultRowHeight="12.75" x14ac:dyDescent="0.2"/>
  <cols>
    <col min="1" max="1" width="29.625" style="1" customWidth="1"/>
    <col min="2" max="2" width="10.25" style="1" customWidth="1"/>
    <col min="3" max="3" width="11.5" style="1" customWidth="1"/>
    <col min="4" max="15" width="9.75" style="1" customWidth="1"/>
    <col min="16" max="16" width="12.25" style="1" customWidth="1"/>
    <col min="17" max="27" width="9.75" style="1" customWidth="1"/>
    <col min="28" max="16384" width="8.75" style="1"/>
  </cols>
  <sheetData>
    <row r="1" spans="1:19" x14ac:dyDescent="0.2">
      <c r="A1" s="35" t="s">
        <v>26</v>
      </c>
      <c r="B1" s="35"/>
      <c r="S1" s="36">
        <v>0.66666666666666596</v>
      </c>
    </row>
    <row r="2" spans="1:19" x14ac:dyDescent="0.2">
      <c r="A2" s="35" t="s">
        <v>48</v>
      </c>
      <c r="B2" s="35"/>
    </row>
    <row r="3" spans="1:19" x14ac:dyDescent="0.2">
      <c r="A3" s="35" t="s">
        <v>49</v>
      </c>
      <c r="B3" s="35"/>
    </row>
    <row r="4" spans="1:19" x14ac:dyDescent="0.2">
      <c r="A4" s="57" t="s">
        <v>27</v>
      </c>
      <c r="B4" s="35"/>
    </row>
    <row r="5" spans="1:19" x14ac:dyDescent="0.2">
      <c r="A5" s="35"/>
      <c r="B5" s="35"/>
    </row>
    <row r="6" spans="1:19" ht="22.9" customHeight="1" thickBot="1" x14ac:dyDescent="0.25">
      <c r="A6" s="37" t="s">
        <v>28</v>
      </c>
      <c r="B6" s="38"/>
      <c r="C6" s="39" t="s">
        <v>29</v>
      </c>
      <c r="D6" s="39" t="s">
        <v>29</v>
      </c>
      <c r="E6" s="39" t="s">
        <v>29</v>
      </c>
      <c r="F6" s="39" t="s">
        <v>29</v>
      </c>
      <c r="G6" s="39" t="s">
        <v>29</v>
      </c>
      <c r="H6" s="39" t="s">
        <v>29</v>
      </c>
      <c r="I6" s="39" t="s">
        <v>29</v>
      </c>
      <c r="J6" s="39" t="s">
        <v>29</v>
      </c>
      <c r="K6" s="39" t="s">
        <v>29</v>
      </c>
      <c r="L6" s="39" t="s">
        <v>29</v>
      </c>
      <c r="M6" s="39" t="s">
        <v>29</v>
      </c>
      <c r="N6" s="39" t="s">
        <v>29</v>
      </c>
      <c r="O6" s="39" t="s">
        <v>29</v>
      </c>
    </row>
    <row r="7" spans="1:19" ht="60" customHeight="1" thickBot="1" x14ac:dyDescent="0.25">
      <c r="A7" s="40" t="s">
        <v>30</v>
      </c>
      <c r="B7" s="41" t="s">
        <v>31</v>
      </c>
      <c r="C7" s="42">
        <v>40695</v>
      </c>
      <c r="D7" s="42">
        <v>40725</v>
      </c>
      <c r="E7" s="42">
        <v>40756</v>
      </c>
      <c r="F7" s="42">
        <v>40787</v>
      </c>
      <c r="G7" s="42">
        <v>40817</v>
      </c>
      <c r="H7" s="42">
        <v>40848</v>
      </c>
      <c r="I7" s="42">
        <v>40878</v>
      </c>
      <c r="J7" s="42">
        <v>40909</v>
      </c>
      <c r="K7" s="42">
        <v>40940</v>
      </c>
      <c r="L7" s="42">
        <v>40969</v>
      </c>
      <c r="M7" s="42">
        <v>41000</v>
      </c>
      <c r="N7" s="42">
        <v>41030</v>
      </c>
      <c r="O7" s="42">
        <v>41061</v>
      </c>
      <c r="P7" s="42" t="s">
        <v>32</v>
      </c>
    </row>
    <row r="8" spans="1:19" ht="24.6" customHeight="1" x14ac:dyDescent="0.2">
      <c r="A8" s="43" t="s">
        <v>33</v>
      </c>
      <c r="B8" s="44">
        <v>399</v>
      </c>
      <c r="C8" s="45">
        <v>429423.70836999995</v>
      </c>
      <c r="D8" s="45">
        <v>430198.52551999991</v>
      </c>
      <c r="E8" s="45">
        <v>430283.35671999992</v>
      </c>
      <c r="F8" s="45">
        <v>430545.13982999988</v>
      </c>
      <c r="G8" s="45">
        <v>424711.36148999992</v>
      </c>
      <c r="H8" s="45">
        <v>427883.10433999996</v>
      </c>
      <c r="I8" s="45">
        <v>434585.48834999994</v>
      </c>
      <c r="J8" s="45">
        <v>436905.76411999995</v>
      </c>
      <c r="K8" s="45">
        <v>440868.01619999995</v>
      </c>
      <c r="L8" s="45">
        <v>440962.18806999997</v>
      </c>
      <c r="M8" s="45">
        <v>444156.43499999994</v>
      </c>
      <c r="N8" s="45">
        <v>444438.10217999999</v>
      </c>
      <c r="O8" s="45">
        <v>444618.16275000002</v>
      </c>
      <c r="P8" s="45">
        <f>(((C8+O8)+(SUM(D8:N8)*2))/24)*(2/3)</f>
        <v>290142.13429888885</v>
      </c>
    </row>
    <row r="9" spans="1:19" ht="24.6" hidden="1" customHeight="1" x14ac:dyDescent="0.2">
      <c r="A9" s="43" t="s">
        <v>34</v>
      </c>
      <c r="B9" s="44">
        <v>154</v>
      </c>
      <c r="C9" s="45">
        <v>15042.494739999998</v>
      </c>
      <c r="D9" s="45">
        <v>15249.70132</v>
      </c>
      <c r="E9" s="45">
        <v>15115.311619999999</v>
      </c>
      <c r="F9" s="45">
        <v>14856.85303</v>
      </c>
      <c r="G9" s="45">
        <v>15309.49178</v>
      </c>
      <c r="H9" s="45">
        <v>15681.03118</v>
      </c>
      <c r="I9" s="45">
        <v>15728.09002</v>
      </c>
      <c r="J9" s="45">
        <v>15669.686320000001</v>
      </c>
      <c r="K9" s="45">
        <v>15005.080239999999</v>
      </c>
      <c r="L9" s="45">
        <v>14645.211090000001</v>
      </c>
      <c r="M9" s="45">
        <v>15102.257099999999</v>
      </c>
      <c r="N9" s="45">
        <v>15926.196079999998</v>
      </c>
      <c r="O9" s="45">
        <v>14942.45117</v>
      </c>
      <c r="P9" s="45">
        <f>(((C9+O9)+(SUM(D9:N9)*2))/24)*$S$1</f>
        <v>10182.299040833323</v>
      </c>
    </row>
    <row r="10" spans="1:19" ht="24.6" hidden="1" customHeight="1" x14ac:dyDescent="0.2">
      <c r="A10" s="43" t="s">
        <v>35</v>
      </c>
      <c r="B10" s="44">
        <v>151</v>
      </c>
      <c r="C10" s="45">
        <v>24182.219119999998</v>
      </c>
      <c r="D10" s="45">
        <v>29685.927640000002</v>
      </c>
      <c r="E10" s="45">
        <v>35292.208509999997</v>
      </c>
      <c r="F10" s="45">
        <v>37622.576559999994</v>
      </c>
      <c r="G10" s="45">
        <v>43820.986120000001</v>
      </c>
      <c r="H10" s="45">
        <v>51087.495879999995</v>
      </c>
      <c r="I10" s="45">
        <v>45778.098410000006</v>
      </c>
      <c r="J10" s="45">
        <v>46623.275139999998</v>
      </c>
      <c r="K10" s="45">
        <v>45430.249710000004</v>
      </c>
      <c r="L10" s="45">
        <v>44139.36381000001</v>
      </c>
      <c r="M10" s="45">
        <v>51260.674809999997</v>
      </c>
      <c r="N10" s="45">
        <v>52890.544879999994</v>
      </c>
      <c r="O10" s="45">
        <v>56179.529299999995</v>
      </c>
      <c r="P10" s="45">
        <f>(((C10+O10)+(SUM(D10:N10)*2))/24)*$S$1</f>
        <v>29100.681982222191</v>
      </c>
    </row>
    <row r="11" spans="1:19" ht="24.6" customHeight="1" x14ac:dyDescent="0.2">
      <c r="A11" s="43" t="s">
        <v>36</v>
      </c>
      <c r="B11" s="44" t="s">
        <v>15</v>
      </c>
      <c r="C11" s="45">
        <v>2650.27726857275</v>
      </c>
      <c r="D11" s="45">
        <v>2866.7427687561963</v>
      </c>
      <c r="E11" s="45">
        <v>3163.7054022220236</v>
      </c>
      <c r="F11" s="45">
        <v>3075.8588554371308</v>
      </c>
      <c r="G11" s="45">
        <v>2869.0593385869197</v>
      </c>
      <c r="H11" s="45">
        <v>2401.7948838845386</v>
      </c>
      <c r="I11" s="45">
        <v>1878.6440989437438</v>
      </c>
      <c r="J11" s="45">
        <v>1663.2320281728955</v>
      </c>
      <c r="K11" s="45">
        <v>1439.0388501025768</v>
      </c>
      <c r="L11" s="45">
        <v>2070.7081547198268</v>
      </c>
      <c r="M11" s="45">
        <v>3085.1659204030502</v>
      </c>
      <c r="N11" s="45">
        <v>2517.0968898189162</v>
      </c>
      <c r="O11" s="45">
        <v>1242.519923665998</v>
      </c>
      <c r="P11" s="45">
        <f>(((C11+O11)+(SUM(D11:N11)*2))/24)*(2/3)</f>
        <v>1609.8580992870666</v>
      </c>
    </row>
    <row r="12" spans="1:19" ht="24.6" customHeight="1" x14ac:dyDescent="0.2">
      <c r="A12" s="43" t="s">
        <v>37</v>
      </c>
      <c r="B12" s="44"/>
      <c r="C12" s="45">
        <v>0</v>
      </c>
      <c r="D12" s="45">
        <v>0</v>
      </c>
      <c r="E12" s="45">
        <v>0</v>
      </c>
      <c r="F12" s="45">
        <v>0</v>
      </c>
      <c r="G12" s="45">
        <v>0</v>
      </c>
      <c r="H12" s="45">
        <v>0</v>
      </c>
      <c r="I12" s="45">
        <v>0</v>
      </c>
      <c r="J12" s="45">
        <v>0</v>
      </c>
      <c r="K12" s="45">
        <v>0</v>
      </c>
      <c r="L12" s="45">
        <v>0</v>
      </c>
      <c r="M12" s="45">
        <v>0</v>
      </c>
      <c r="N12" s="45">
        <v>0</v>
      </c>
      <c r="O12" s="45">
        <v>0</v>
      </c>
      <c r="P12" s="45">
        <f>(((C12+O12)+(SUM(D12:N12)*2))/24)*(2/3)</f>
        <v>0</v>
      </c>
    </row>
    <row r="13" spans="1:19" ht="24.6" customHeight="1" x14ac:dyDescent="0.2">
      <c r="A13" s="43" t="s">
        <v>38</v>
      </c>
      <c r="B13" s="44" t="s">
        <v>17</v>
      </c>
      <c r="C13" s="45">
        <v>-209644.35227559842</v>
      </c>
      <c r="D13" s="45">
        <v>-211861.41606559843</v>
      </c>
      <c r="E13" s="45">
        <v>-213353.29817559844</v>
      </c>
      <c r="F13" s="45">
        <v>-215565.95482559846</v>
      </c>
      <c r="G13" s="45">
        <v>-210607.17346559843</v>
      </c>
      <c r="H13" s="45">
        <v>-213010.82204559844</v>
      </c>
      <c r="I13" s="45">
        <v>-215334.53822559846</v>
      </c>
      <c r="J13" s="45">
        <v>-217717.26783559844</v>
      </c>
      <c r="K13" s="45">
        <v>-220236.40513559844</v>
      </c>
      <c r="L13" s="45">
        <v>-222510.29642559844</v>
      </c>
      <c r="M13" s="45">
        <v>-224652.57342559844</v>
      </c>
      <c r="N13" s="45">
        <v>-227197.20151559846</v>
      </c>
      <c r="O13" s="45">
        <v>-229887.48419559846</v>
      </c>
      <c r="P13" s="45">
        <f>(((C13+O13)+(SUM(D13:N13)*2))/24)*(2/3)</f>
        <v>-145100.71474317677</v>
      </c>
    </row>
    <row r="14" spans="1:19" ht="24.6" customHeight="1" x14ac:dyDescent="0.2">
      <c r="A14" s="43" t="s">
        <v>39</v>
      </c>
      <c r="B14" s="44" t="s">
        <v>15</v>
      </c>
      <c r="C14" s="45">
        <v>0</v>
      </c>
      <c r="D14" s="45">
        <v>0</v>
      </c>
      <c r="E14" s="45">
        <v>0</v>
      </c>
      <c r="F14" s="45">
        <v>0</v>
      </c>
      <c r="G14" s="45">
        <v>0</v>
      </c>
      <c r="H14" s="45">
        <v>0</v>
      </c>
      <c r="I14" s="45">
        <v>0</v>
      </c>
      <c r="J14" s="45">
        <v>0</v>
      </c>
      <c r="K14" s="45">
        <v>0</v>
      </c>
      <c r="L14" s="45">
        <v>0</v>
      </c>
      <c r="M14" s="45">
        <v>0</v>
      </c>
      <c r="N14" s="45">
        <v>0</v>
      </c>
      <c r="O14" s="45">
        <v>0</v>
      </c>
      <c r="P14" s="45">
        <f>(((C14+O14)+(SUM(D14:N14)*2))/24)*(2/3)</f>
        <v>0</v>
      </c>
    </row>
    <row r="15" spans="1:19" ht="24.6" customHeight="1" thickBot="1" x14ac:dyDescent="0.25">
      <c r="A15" s="46" t="s">
        <v>40</v>
      </c>
      <c r="B15" s="47"/>
      <c r="C15" s="48">
        <f>C8+C11+C13</f>
        <v>222429.6333629743</v>
      </c>
      <c r="D15" s="48">
        <f t="shared" ref="D15:O15" si="0">D8+D11+D13</f>
        <v>221203.85222315765</v>
      </c>
      <c r="E15" s="48">
        <f t="shared" si="0"/>
        <v>220093.76394662348</v>
      </c>
      <c r="F15" s="48">
        <f t="shared" si="0"/>
        <v>218055.04385983857</v>
      </c>
      <c r="G15" s="48">
        <f t="shared" si="0"/>
        <v>216973.24736298842</v>
      </c>
      <c r="H15" s="48">
        <f t="shared" si="0"/>
        <v>217274.07717828607</v>
      </c>
      <c r="I15" s="48">
        <f t="shared" si="0"/>
        <v>221129.59422334522</v>
      </c>
      <c r="J15" s="48">
        <f t="shared" si="0"/>
        <v>220851.72831257439</v>
      </c>
      <c r="K15" s="48">
        <f t="shared" si="0"/>
        <v>222070.64991450409</v>
      </c>
      <c r="L15" s="48">
        <f t="shared" si="0"/>
        <v>220522.59979912138</v>
      </c>
      <c r="M15" s="48">
        <f t="shared" si="0"/>
        <v>222589.02749480453</v>
      </c>
      <c r="N15" s="48">
        <f t="shared" si="0"/>
        <v>219757.99755422043</v>
      </c>
      <c r="O15" s="48">
        <f t="shared" si="0"/>
        <v>215973.19847806758</v>
      </c>
      <c r="P15" s="48">
        <f>P8+P11+P13</f>
        <v>146651.27765499917</v>
      </c>
      <c r="Q15" s="49"/>
    </row>
    <row r="16" spans="1:19" ht="13.5" thickTop="1" x14ac:dyDescent="0.2">
      <c r="A16" s="50"/>
      <c r="B16" s="7"/>
      <c r="C16" s="7"/>
      <c r="D16" s="7"/>
      <c r="E16" s="7"/>
      <c r="F16" s="7"/>
      <c r="G16" s="7"/>
      <c r="H16" s="7"/>
      <c r="I16" s="7"/>
      <c r="J16" s="7"/>
      <c r="K16" s="7"/>
      <c r="L16" s="7"/>
      <c r="M16" s="7"/>
      <c r="N16" s="7"/>
      <c r="O16" s="51"/>
      <c r="P16" s="51"/>
    </row>
    <row r="17" spans="1:29" ht="27" customHeight="1" thickBot="1" x14ac:dyDescent="0.25">
      <c r="A17" s="52" t="s">
        <v>41</v>
      </c>
      <c r="B17" s="53"/>
      <c r="C17" s="54">
        <f>C15*(2/3)</f>
        <v>148286.42224198286</v>
      </c>
      <c r="D17" s="54">
        <f t="shared" ref="D17:O17" si="1">D15*(2/3)</f>
        <v>147469.23481543842</v>
      </c>
      <c r="E17" s="54">
        <f t="shared" si="1"/>
        <v>146729.17596441566</v>
      </c>
      <c r="F17" s="54">
        <f t="shared" si="1"/>
        <v>145370.02923989238</v>
      </c>
      <c r="G17" s="54">
        <f t="shared" si="1"/>
        <v>144648.8315753256</v>
      </c>
      <c r="H17" s="54">
        <f t="shared" si="1"/>
        <v>144849.38478552405</v>
      </c>
      <c r="I17" s="54">
        <f t="shared" si="1"/>
        <v>147419.72948223015</v>
      </c>
      <c r="J17" s="54">
        <f t="shared" si="1"/>
        <v>147234.48554171625</v>
      </c>
      <c r="K17" s="54">
        <f t="shared" si="1"/>
        <v>148047.09994300272</v>
      </c>
      <c r="L17" s="54">
        <f t="shared" si="1"/>
        <v>147015.06653274759</v>
      </c>
      <c r="M17" s="54">
        <f t="shared" si="1"/>
        <v>148392.68499653635</v>
      </c>
      <c r="N17" s="54">
        <f t="shared" si="1"/>
        <v>146505.33170281362</v>
      </c>
      <c r="O17" s="54">
        <f t="shared" si="1"/>
        <v>143982.13231871172</v>
      </c>
      <c r="P17" s="54"/>
      <c r="Q17" s="49"/>
      <c r="R17" s="49"/>
      <c r="S17" s="49"/>
      <c r="T17" s="49"/>
      <c r="U17" s="49"/>
      <c r="V17" s="49"/>
      <c r="W17" s="49"/>
      <c r="X17" s="49"/>
      <c r="Y17" s="49"/>
      <c r="Z17" s="49"/>
      <c r="AA17" s="49"/>
      <c r="AB17" s="49"/>
      <c r="AC17" s="49"/>
    </row>
    <row r="18" spans="1:29" ht="24.6" customHeight="1" x14ac:dyDescent="0.2"/>
    <row r="20" spans="1:29" ht="31.9" customHeight="1" thickBot="1" x14ac:dyDescent="0.25">
      <c r="A20" s="75" t="s">
        <v>42</v>
      </c>
      <c r="B20" s="76"/>
      <c r="C20" s="55">
        <f>(C17+O17+2*SUM(D17:N17))/24</f>
        <v>146651.27765499917</v>
      </c>
      <c r="D20" s="2" t="s">
        <v>53</v>
      </c>
    </row>
    <row r="21" spans="1:29" ht="32.1" customHeight="1" thickBot="1" x14ac:dyDescent="0.25">
      <c r="A21" s="75" t="s">
        <v>21</v>
      </c>
      <c r="B21" s="76"/>
      <c r="C21" s="55">
        <f>O17</f>
        <v>143982.13231871172</v>
      </c>
      <c r="D21" s="2" t="s">
        <v>53</v>
      </c>
    </row>
  </sheetData>
  <mergeCells count="2">
    <mergeCell ref="A20:B20"/>
    <mergeCell ref="A21:B21"/>
  </mergeCells>
  <printOptions horizontalCentered="1"/>
  <pageMargins left="0.7" right="0.42" top="1" bottom="0.81" header="0.5" footer="0.41"/>
  <pageSetup scale="62" orientation="landscape" r:id="rId1"/>
  <headerFooter alignWithMargins="0">
    <oddFooter xml:space="preserve">&amp;C&amp;"Arial,Regular"
&amp;10Page 8.1.1&amp;12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zoomScaleNormal="100" workbookViewId="0">
      <selection activeCell="F20" sqref="F20"/>
    </sheetView>
  </sheetViews>
  <sheetFormatPr defaultRowHeight="12.75" x14ac:dyDescent="0.2"/>
  <cols>
    <col min="1" max="1" width="7" style="58" customWidth="1"/>
    <col min="2" max="2" width="6.125" style="58" bestFit="1" customWidth="1"/>
    <col min="3" max="3" width="12.125" style="58" bestFit="1" customWidth="1"/>
    <col min="4" max="4" width="5.875" style="58" bestFit="1" customWidth="1"/>
    <col min="5" max="5" width="11.375" style="59" customWidth="1"/>
    <col min="6" max="11" width="12" style="59" bestFit="1" customWidth="1"/>
    <col min="12" max="12" width="13" style="59" bestFit="1" customWidth="1"/>
    <col min="13" max="14" width="12.375" style="59" bestFit="1" customWidth="1"/>
    <col min="15" max="17" width="12" style="59" bestFit="1" customWidth="1"/>
    <col min="18" max="19" width="12.375" style="59" bestFit="1" customWidth="1"/>
    <col min="20" max="20" width="9" style="59"/>
    <col min="21" max="16384" width="9" style="58"/>
  </cols>
  <sheetData>
    <row r="1" spans="1:19" x14ac:dyDescent="0.2">
      <c r="A1" s="61" t="str">
        <f>'8.1'!B1</f>
        <v>PacifiCorp</v>
      </c>
    </row>
    <row r="2" spans="1:19" x14ac:dyDescent="0.2">
      <c r="A2" s="61" t="str">
        <f>'8.1'!B2</f>
        <v>Washington General Rate Case - June 2012</v>
      </c>
    </row>
    <row r="3" spans="1:19" x14ac:dyDescent="0.2">
      <c r="A3" s="61" t="str">
        <f>'8.1'!B3</f>
        <v>Bridger Mine Rate Base</v>
      </c>
    </row>
    <row r="4" spans="1:19" x14ac:dyDescent="0.2">
      <c r="A4" s="58" t="s">
        <v>54</v>
      </c>
    </row>
    <row r="7" spans="1:19" x14ac:dyDescent="0.2">
      <c r="A7" s="64" t="s">
        <v>43</v>
      </c>
      <c r="B7" s="64" t="s">
        <v>44</v>
      </c>
      <c r="C7" s="64" t="s">
        <v>30</v>
      </c>
      <c r="D7" s="64" t="s">
        <v>46</v>
      </c>
      <c r="E7" s="65" t="s">
        <v>45</v>
      </c>
    </row>
    <row r="8" spans="1:19" x14ac:dyDescent="0.2">
      <c r="A8" s="62">
        <v>190</v>
      </c>
      <c r="B8" s="62">
        <v>287726</v>
      </c>
      <c r="C8" s="62" t="s">
        <v>47</v>
      </c>
      <c r="D8" s="62" t="s">
        <v>13</v>
      </c>
      <c r="E8" s="63">
        <v>20247547</v>
      </c>
      <c r="F8" s="60" t="s">
        <v>55</v>
      </c>
      <c r="G8" s="60"/>
      <c r="H8" s="60"/>
      <c r="I8" s="60"/>
      <c r="J8" s="60"/>
      <c r="K8" s="60"/>
      <c r="L8" s="60"/>
      <c r="M8" s="60"/>
      <c r="N8" s="60"/>
      <c r="O8" s="60"/>
      <c r="P8" s="60"/>
      <c r="Q8" s="60"/>
      <c r="R8" s="60"/>
      <c r="S8" s="60"/>
    </row>
  </sheetData>
  <pageMargins left="1" right="0.75" top="0.75" bottom="0.75" header="0.5" footer="0.3"/>
  <pageSetup orientation="portrait" r:id="rId1"/>
  <headerFooter>
    <oddHeader>&amp;R&amp;"Arial,Regular"&amp;10Page 8.1.2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0A7D1-7C0C-4C9D-809D-05494676B3C8}"/>
</file>

<file path=customXml/itemProps2.xml><?xml version="1.0" encoding="utf-8"?>
<ds:datastoreItem xmlns:ds="http://schemas.openxmlformats.org/officeDocument/2006/customXml" ds:itemID="{51FD3980-2101-421C-A60D-ACF8F6FC025B}"/>
</file>

<file path=customXml/itemProps3.xml><?xml version="1.0" encoding="utf-8"?>
<ds:datastoreItem xmlns:ds="http://schemas.openxmlformats.org/officeDocument/2006/customXml" ds:itemID="{EE920D5B-C217-40B0-BC33-A7E658BA68A3}"/>
</file>

<file path=customXml/itemProps4.xml><?xml version="1.0" encoding="utf-8"?>
<ds:datastoreItem xmlns:ds="http://schemas.openxmlformats.org/officeDocument/2006/customXml" ds:itemID="{A1867300-E54A-4FB3-956E-D8C8BAAE76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8.1</vt:lpstr>
      <vt:lpstr>8.1.1</vt:lpstr>
      <vt:lpstr>8.1.2</vt:lpstr>
      <vt:lpstr>'8.1.1'!Print_Area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2012-11-20T23:49:01Z</dcterms:created>
  <dcterms:modified xsi:type="dcterms:W3CDTF">2012-12-18T18:42:45Z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