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5180" windowHeight="7815" tabRatio="810"/>
  </bookViews>
  <sheets>
    <sheet name="7.6 - 7.6.1" sheetId="2" r:id="rId1"/>
    <sheet name="7.6.2 - 7.6.3" sheetId="9" r:id="rId2"/>
    <sheet name="7.6.4" sheetId="10" r:id="rId3"/>
  </sheets>
  <externalReferences>
    <externalReference r:id="rId4"/>
  </externalReferences>
  <definedNames>
    <definedName name="AllocationMethod">[1]Variables!$AP$33</definedName>
    <definedName name="AvgFactors">[1]Factors!$B$3:$P$99</definedName>
    <definedName name="FactorType">[1]Variables!$AK$2:$AL$12</definedName>
    <definedName name="Jurisdiction">[1]Variables!$AK$15</definedName>
    <definedName name="JurisNumber">[1]Variables!$AL$15</definedName>
    <definedName name="_xlnm.Print_Area" localSheetId="0">'7.6 - 7.6.1'!$A$1:$J$120</definedName>
    <definedName name="_xlnm.Print_Area" localSheetId="1">'7.6.2 - 7.6.3'!$A$2:$F$142</definedName>
    <definedName name="_xlnm.Print_Area" localSheetId="2">'7.6.4'!$A$2:$F$70</definedName>
    <definedName name="ValidAccount">[1]Variables!$AK$43:$AK$392</definedName>
    <definedName name="YEFactors">[1]Factors!$S$3:$AG$99</definedName>
  </definedNames>
  <calcPr calcId="145621" calcMode="manual" iterate="1" iterateCount="10"/>
</workbook>
</file>

<file path=xl/calcChain.xml><?xml version="1.0" encoding="utf-8"?>
<calcChain xmlns="http://schemas.openxmlformats.org/spreadsheetml/2006/main">
  <c r="I52" i="2" l="1"/>
  <c r="I53" i="2"/>
  <c r="I54" i="2"/>
  <c r="I55" i="2"/>
  <c r="I56" i="2"/>
  <c r="I57" i="2"/>
  <c r="E25" i="9" l="1"/>
  <c r="E36" i="10" l="1"/>
  <c r="E70" i="10" s="1"/>
  <c r="E37" i="9"/>
  <c r="E135" i="9" s="1"/>
  <c r="C141" i="9" l="1"/>
  <c r="C140" i="9"/>
  <c r="C139" i="9"/>
  <c r="C138" i="9"/>
  <c r="C137" i="9"/>
  <c r="C136" i="9"/>
  <c r="C133" i="9"/>
  <c r="C132" i="9"/>
  <c r="C131" i="9"/>
  <c r="C130" i="9"/>
  <c r="C129" i="9"/>
  <c r="C128" i="9"/>
  <c r="C127" i="9"/>
  <c r="C126" i="9"/>
  <c r="C125" i="9"/>
  <c r="C124" i="9"/>
  <c r="C123" i="9"/>
  <c r="C122" i="9"/>
  <c r="C121" i="9"/>
  <c r="C120" i="9"/>
  <c r="C119" i="9"/>
  <c r="C118" i="9"/>
  <c r="C117" i="9"/>
  <c r="C116" i="9"/>
  <c r="C115" i="9"/>
  <c r="C114" i="9"/>
  <c r="C113" i="9"/>
  <c r="C112" i="9"/>
  <c r="C110" i="9"/>
  <c r="C109" i="9"/>
  <c r="C108" i="9"/>
  <c r="C107" i="9"/>
  <c r="C106" i="9"/>
  <c r="C105" i="9"/>
  <c r="C104" i="9"/>
  <c r="C103" i="9"/>
  <c r="C102" i="9"/>
  <c r="C100" i="9"/>
  <c r="C99" i="9"/>
  <c r="C98" i="9"/>
  <c r="C97" i="9"/>
  <c r="C96" i="9"/>
  <c r="C95" i="9"/>
  <c r="C94" i="9"/>
  <c r="C93" i="9"/>
  <c r="C92" i="9"/>
  <c r="C91" i="9"/>
  <c r="C90" i="9"/>
  <c r="C89" i="9"/>
  <c r="C88" i="9"/>
  <c r="C87" i="9"/>
  <c r="C86" i="9"/>
  <c r="C85" i="9"/>
  <c r="C84" i="9"/>
  <c r="C83" i="9"/>
  <c r="C82" i="9"/>
  <c r="C81" i="9"/>
  <c r="C80" i="9"/>
  <c r="C79" i="9"/>
  <c r="C77" i="9"/>
  <c r="C76" i="9"/>
  <c r="C75" i="9"/>
  <c r="C74" i="9"/>
  <c r="C73" i="9"/>
  <c r="C72" i="9"/>
  <c r="C71" i="9"/>
  <c r="C70" i="9"/>
  <c r="C69" i="9"/>
  <c r="C66" i="9"/>
  <c r="C65" i="9"/>
  <c r="C64" i="9"/>
  <c r="C63" i="9"/>
  <c r="C62" i="9"/>
  <c r="C61" i="9"/>
  <c r="C60" i="9"/>
  <c r="C59" i="9"/>
  <c r="C58" i="9"/>
  <c r="C57" i="9"/>
  <c r="C56" i="9"/>
  <c r="C55" i="9"/>
  <c r="C54" i="9"/>
  <c r="C53" i="9"/>
  <c r="C52" i="9"/>
  <c r="C51" i="9"/>
  <c r="C50" i="9"/>
  <c r="C49" i="9"/>
  <c r="C48" i="9"/>
  <c r="C46" i="9"/>
  <c r="C45" i="9"/>
  <c r="C44" i="9"/>
  <c r="C43" i="9"/>
  <c r="C42" i="9"/>
  <c r="C41" i="9"/>
  <c r="C40" i="9"/>
  <c r="C39" i="9"/>
  <c r="C38" i="9"/>
  <c r="C36" i="9"/>
  <c r="C35" i="9"/>
  <c r="C34" i="9"/>
  <c r="C33" i="9"/>
  <c r="C32" i="9"/>
  <c r="C31" i="9"/>
  <c r="C30" i="9"/>
  <c r="C29" i="9"/>
  <c r="C28" i="9"/>
  <c r="C27" i="9"/>
  <c r="C26" i="9"/>
  <c r="C25" i="9"/>
  <c r="C24" i="9"/>
  <c r="C23" i="9"/>
  <c r="C22" i="9"/>
  <c r="C21" i="9"/>
  <c r="C20" i="9"/>
  <c r="C19" i="9"/>
  <c r="C18" i="9"/>
  <c r="C17" i="9"/>
  <c r="C16" i="9"/>
  <c r="C15" i="9"/>
  <c r="C13" i="9"/>
  <c r="C12" i="9"/>
  <c r="C11" i="9"/>
  <c r="C10" i="9"/>
  <c r="C9" i="9"/>
  <c r="C8" i="9"/>
  <c r="C7" i="9"/>
  <c r="C6" i="9"/>
  <c r="C5" i="9"/>
  <c r="C68" i="10" l="1"/>
  <c r="C67" i="10"/>
  <c r="C66" i="10"/>
  <c r="C65" i="10"/>
  <c r="C64" i="10"/>
  <c r="C63" i="10"/>
  <c r="C62" i="10"/>
  <c r="C61" i="10"/>
  <c r="C60" i="10"/>
  <c r="C59" i="10"/>
  <c r="C58" i="10"/>
  <c r="C57" i="10"/>
  <c r="C56" i="10"/>
  <c r="C55" i="10"/>
  <c r="C54" i="10"/>
  <c r="C53" i="10"/>
  <c r="C52" i="10"/>
  <c r="C51" i="10"/>
  <c r="C50" i="10"/>
  <c r="C49" i="10"/>
  <c r="C48" i="10"/>
  <c r="C47" i="10"/>
  <c r="C45" i="10"/>
  <c r="C44" i="10"/>
  <c r="C43" i="10"/>
  <c r="C42" i="10"/>
  <c r="C41" i="10"/>
  <c r="C40" i="10"/>
  <c r="C39" i="10"/>
  <c r="C38" i="10"/>
  <c r="C37" i="10"/>
  <c r="C35" i="10"/>
  <c r="C34" i="10"/>
  <c r="C33" i="10"/>
  <c r="C32" i="10"/>
  <c r="C31" i="10"/>
  <c r="C30" i="10"/>
  <c r="C29" i="10"/>
  <c r="C28" i="10"/>
  <c r="C27" i="10"/>
  <c r="C26" i="10"/>
  <c r="C25" i="10"/>
  <c r="C24" i="10"/>
  <c r="C23" i="10"/>
  <c r="C22" i="10"/>
  <c r="C21" i="10"/>
  <c r="C20" i="10"/>
  <c r="C19" i="10"/>
  <c r="C18" i="10"/>
  <c r="C17" i="10"/>
  <c r="C16" i="10"/>
  <c r="C15" i="10"/>
  <c r="C14" i="10"/>
  <c r="C12" i="10"/>
  <c r="C11" i="10"/>
  <c r="C10" i="10"/>
  <c r="C9" i="10"/>
  <c r="C8" i="10"/>
  <c r="C7" i="10"/>
  <c r="C6" i="10"/>
  <c r="C5" i="10"/>
  <c r="C4" i="10"/>
  <c r="F35" i="2" l="1"/>
  <c r="I35" i="2" s="1"/>
  <c r="F36" i="2"/>
  <c r="I36" i="2" s="1"/>
  <c r="F37" i="2"/>
  <c r="I37" i="2" s="1"/>
  <c r="F38" i="2"/>
  <c r="I38" i="2" s="1"/>
  <c r="F39" i="2"/>
  <c r="I39" i="2" s="1"/>
  <c r="F40" i="2"/>
  <c r="I40" i="2" s="1"/>
  <c r="F41" i="2"/>
  <c r="I41" i="2" s="1"/>
  <c r="F42" i="2"/>
  <c r="I42" i="2" s="1"/>
  <c r="F43" i="2"/>
  <c r="I43" i="2" s="1"/>
  <c r="F44" i="2"/>
  <c r="I44" i="2" s="1"/>
  <c r="F45" i="2"/>
  <c r="I45" i="2" s="1"/>
  <c r="F46" i="2"/>
  <c r="I46" i="2" s="1"/>
  <c r="F47" i="2"/>
  <c r="I47" i="2" s="1"/>
  <c r="F48" i="2"/>
  <c r="I48" i="2" s="1"/>
  <c r="F34" i="2"/>
  <c r="F32" i="2"/>
  <c r="I32" i="2" s="1"/>
  <c r="F33" i="2"/>
  <c r="I33" i="2" s="1"/>
  <c r="F93" i="2"/>
  <c r="I93" i="2" s="1"/>
  <c r="F75" i="2"/>
  <c r="I75" i="2" s="1"/>
  <c r="F94" i="2"/>
  <c r="I94" i="2" s="1"/>
  <c r="F95" i="2"/>
  <c r="I95" i="2" s="1"/>
  <c r="F96" i="2"/>
  <c r="I96" i="2" s="1"/>
  <c r="F97" i="2"/>
  <c r="I97" i="2" s="1"/>
  <c r="F98" i="2"/>
  <c r="I98" i="2" s="1"/>
  <c r="F99" i="2"/>
  <c r="I99" i="2" s="1"/>
  <c r="F100" i="2"/>
  <c r="I100" i="2" s="1"/>
  <c r="F101" i="2"/>
  <c r="I101" i="2" s="1"/>
  <c r="F102" i="2"/>
  <c r="I102" i="2" s="1"/>
  <c r="F103" i="2"/>
  <c r="I103" i="2" s="1"/>
  <c r="F104" i="2"/>
  <c r="I104" i="2" s="1"/>
  <c r="F105" i="2"/>
  <c r="I105" i="2" s="1"/>
  <c r="F106" i="2"/>
  <c r="I106" i="2" s="1"/>
  <c r="F107" i="2"/>
  <c r="I107" i="2" s="1"/>
  <c r="F108" i="2"/>
  <c r="I108" i="2" s="1"/>
  <c r="F109" i="2"/>
  <c r="I109" i="2" s="1"/>
  <c r="F110" i="2"/>
  <c r="I110" i="2" s="1"/>
  <c r="I34" i="2" l="1"/>
  <c r="I49" i="2" s="1"/>
  <c r="F49" i="2"/>
  <c r="F74" i="2"/>
  <c r="I74" i="2" s="1"/>
  <c r="F76" i="2"/>
  <c r="I76" i="2" s="1"/>
  <c r="F77" i="2"/>
  <c r="I77" i="2" s="1"/>
  <c r="F78" i="2"/>
  <c r="I78" i="2" s="1"/>
  <c r="F79" i="2"/>
  <c r="I79" i="2" s="1"/>
  <c r="F80" i="2"/>
  <c r="I80" i="2" s="1"/>
  <c r="F81" i="2"/>
  <c r="I81" i="2" s="1"/>
  <c r="F82" i="2"/>
  <c r="I82" i="2" s="1"/>
  <c r="F83" i="2"/>
  <c r="I83" i="2" s="1"/>
  <c r="F84" i="2"/>
  <c r="I84" i="2" s="1"/>
  <c r="F85" i="2"/>
  <c r="I85" i="2" s="1"/>
  <c r="F86" i="2"/>
  <c r="I86" i="2" s="1"/>
  <c r="F87" i="2"/>
  <c r="I87" i="2" s="1"/>
  <c r="F88" i="2"/>
  <c r="I88" i="2" s="1"/>
  <c r="F89" i="2"/>
  <c r="I89" i="2" s="1"/>
  <c r="F73" i="2"/>
  <c r="I73" i="2" s="1"/>
  <c r="F23" i="2"/>
  <c r="I23" i="2" s="1"/>
  <c r="F26" i="2"/>
  <c r="I26" i="2" s="1"/>
  <c r="F10" i="2"/>
  <c r="I10" i="2" s="1"/>
  <c r="F11" i="2"/>
  <c r="I11" i="2" s="1"/>
  <c r="F12" i="2"/>
  <c r="I12" i="2" s="1"/>
  <c r="F13" i="2"/>
  <c r="I13" i="2" s="1"/>
  <c r="F14" i="2"/>
  <c r="I14" i="2" s="1"/>
  <c r="F15" i="2"/>
  <c r="I15" i="2" s="1"/>
  <c r="F16" i="2"/>
  <c r="I16" i="2" s="1"/>
  <c r="F17" i="2"/>
  <c r="I17" i="2" s="1"/>
  <c r="F18" i="2"/>
  <c r="I18" i="2" s="1"/>
  <c r="F19" i="2"/>
  <c r="I19" i="2" s="1"/>
  <c r="F20" i="2"/>
  <c r="I20" i="2" s="1"/>
  <c r="F21" i="2"/>
  <c r="I21" i="2" s="1"/>
  <c r="F22" i="2"/>
  <c r="I22" i="2" s="1"/>
  <c r="F24" i="2"/>
  <c r="I24" i="2" s="1"/>
  <c r="F25" i="2"/>
  <c r="I25" i="2" s="1"/>
  <c r="F27" i="2"/>
  <c r="I27" i="2" s="1"/>
  <c r="F9" i="2"/>
  <c r="I9" i="2" s="1"/>
  <c r="F111" i="2" l="1"/>
  <c r="F28" i="2" l="1"/>
  <c r="F50" i="2" s="1"/>
  <c r="F91" i="2" l="1"/>
  <c r="F113" i="2" s="1"/>
  <c r="I91" i="2"/>
  <c r="I111" i="2"/>
  <c r="I113" i="2" l="1"/>
  <c r="I28" i="2"/>
  <c r="I50" i="2" s="1"/>
</calcChain>
</file>

<file path=xl/sharedStrings.xml><?xml version="1.0" encoding="utf-8"?>
<sst xmlns="http://schemas.openxmlformats.org/spreadsheetml/2006/main" count="496" uniqueCount="83">
  <si>
    <t>FERC</t>
  </si>
  <si>
    <t>DITBAL</t>
  </si>
  <si>
    <t>SO</t>
  </si>
  <si>
    <t>CAGE</t>
  </si>
  <si>
    <t>NUTIL</t>
  </si>
  <si>
    <t>CAGW</t>
  </si>
  <si>
    <t>OR</t>
  </si>
  <si>
    <t>CAEE</t>
  </si>
  <si>
    <t>SG</t>
  </si>
  <si>
    <t>OTHER</t>
  </si>
  <si>
    <t>UT</t>
  </si>
  <si>
    <t>WA</t>
  </si>
  <si>
    <t>IDU</t>
  </si>
  <si>
    <t>CA</t>
  </si>
  <si>
    <t>WYP</t>
  </si>
  <si>
    <t>TROJD</t>
  </si>
  <si>
    <t>SE</t>
  </si>
  <si>
    <t>GPS</t>
  </si>
  <si>
    <t>SNP</t>
  </si>
  <si>
    <t>SNPD</t>
  </si>
  <si>
    <t>BADDEBT</t>
  </si>
  <si>
    <t>CN</t>
  </si>
  <si>
    <t>CAEW</t>
  </si>
  <si>
    <t>JBE</t>
  </si>
  <si>
    <t>PacifiCorp</t>
  </si>
  <si>
    <t>TOTAL</t>
  </si>
  <si>
    <t>Washington</t>
  </si>
  <si>
    <t>ACCOUNT</t>
  </si>
  <si>
    <t>Type</t>
  </si>
  <si>
    <t>COMPANY</t>
  </si>
  <si>
    <t>FACTOR</t>
  </si>
  <si>
    <t>FACTOR %</t>
  </si>
  <si>
    <t>ALLOCATED</t>
  </si>
  <si>
    <t>REF#</t>
  </si>
  <si>
    <t>Adjustment to Rate Base:</t>
  </si>
  <si>
    <t>Total Account 190</t>
  </si>
  <si>
    <t>WYU</t>
  </si>
  <si>
    <t>Total Account 283</t>
  </si>
  <si>
    <t>Net Change to Rate Base Tax Accounts</t>
  </si>
  <si>
    <t>Adjustment to Expense:</t>
  </si>
  <si>
    <t>IBT</t>
  </si>
  <si>
    <t>Total 41010</t>
  </si>
  <si>
    <t>Net Deferred Tax Expense Change</t>
  </si>
  <si>
    <t>Description of Adjustment:</t>
  </si>
  <si>
    <t>CIAC</t>
  </si>
  <si>
    <t>TAXDEPR</t>
  </si>
  <si>
    <t>ITC84</t>
  </si>
  <si>
    <t>ITC85</t>
  </si>
  <si>
    <t>ITC86</t>
  </si>
  <si>
    <t>ITC88</t>
  </si>
  <si>
    <t>ITC89</t>
  </si>
  <si>
    <t>ITC90</t>
  </si>
  <si>
    <t>SCHMDEXP</t>
  </si>
  <si>
    <t>SGCT</t>
  </si>
  <si>
    <t>SCHMAT</t>
  </si>
  <si>
    <t>SCHMDT</t>
  </si>
  <si>
    <t>Total Company</t>
  </si>
  <si>
    <t>Unadjusted</t>
  </si>
  <si>
    <t>Factor</t>
  </si>
  <si>
    <t>S</t>
  </si>
  <si>
    <t>SSGCH</t>
  </si>
  <si>
    <t>Accum Def Inc Tax Balance</t>
  </si>
  <si>
    <t>Deferred Income Tax Expense</t>
  </si>
  <si>
    <t>Total 41110</t>
  </si>
  <si>
    <t>Flow Through Adj</t>
  </si>
  <si>
    <t>JBG</t>
  </si>
  <si>
    <t>Washington General Rate Case - June 2012</t>
  </si>
  <si>
    <t>WA Low Energy Program</t>
  </si>
  <si>
    <t>Cholla Plant Adjustment</t>
  </si>
  <si>
    <t>Reg Asset Balance Reclass</t>
  </si>
  <si>
    <t>Bridger Gain/Loss on Assets Adj</t>
  </si>
  <si>
    <t>Ref. 7.6</t>
  </si>
  <si>
    <t>Ref. 7.6.1</t>
  </si>
  <si>
    <t>Flow-Through Adjustment - REVISED</t>
  </si>
  <si>
    <t>7.6.4</t>
  </si>
  <si>
    <t>7.6.2</t>
  </si>
  <si>
    <t>7.6.3</t>
  </si>
  <si>
    <t>PAGE</t>
  </si>
  <si>
    <t xml:space="preserve">This restating adjustment reflects the removal of the June 2012 balances for all non-property-related deferred taxes. The associated deferred tax expenses are removed as well. This in effect flows through to income the current tax impacts on these items.  This adjustment has been modified according the changes described in the rebuttal testimony of Mr. Steven R. McDougal.
</t>
  </si>
  <si>
    <t>7.6.1</t>
  </si>
  <si>
    <t>This restating adjustment reflects the removal of the June 2012 balances for all non-property-related deferred taxes. The associated deferred tax expenses are removed as well. This in effect flows through to income the current tax impacts on these items.  This adjustment has been modified according the changes described in the rebuttal testimony of Mr. Steven R. McDougal.</t>
  </si>
  <si>
    <t>(cont.) Flow-Through Adjustment - REVISED</t>
  </si>
  <si>
    <t>RES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</si>
</sst>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0.0000%"/>
    <numFmt numFmtId="165" formatCode="_(* #,##0_);_(* \(#,##0\);_(* &quot;-&quot;??_);_(@_)"/>
    <numFmt numFmtId="167" formatCode="0.000%"/>
  </numFmts>
  <fonts count="14" x14ac:knownFonts="1">
    <font>
      <sz val="11"/>
      <color theme="1"/>
      <name val="Calibri"/>
      <family val="2"/>
      <scheme val="minor"/>
    </font>
    <font>
      <sz val="9"/>
      <color theme="1"/>
      <name val="Calibri"/>
      <family val="2"/>
      <scheme val="minor"/>
    </font>
    <font>
      <sz val="11"/>
      <color theme="1"/>
      <name val="Calibri"/>
      <family val="2"/>
      <scheme val="minor"/>
    </font>
    <font>
      <b/>
      <sz val="10"/>
      <color theme="1"/>
      <name val="Arial"/>
      <family val="2"/>
    </font>
    <font>
      <sz val="10"/>
      <color theme="1"/>
      <name val="Arial"/>
      <family val="2"/>
    </font>
    <font>
      <sz val="9"/>
      <name val="Arial"/>
      <family val="2"/>
    </font>
    <font>
      <b/>
      <sz val="9"/>
      <name val="Arial"/>
      <family val="2"/>
    </font>
    <font>
      <u/>
      <sz val="9"/>
      <name val="Arial"/>
      <family val="2"/>
    </font>
    <font>
      <sz val="10"/>
      <color indexed="8"/>
      <name val="Arial"/>
      <family val="2"/>
    </font>
    <font>
      <sz val="10"/>
      <name val="Arial"/>
      <family val="2"/>
    </font>
    <font>
      <b/>
      <sz val="10"/>
      <name val="Arial"/>
      <family val="2"/>
    </font>
    <font>
      <b/>
      <sz val="10"/>
      <color indexed="8"/>
      <name val="Arial"/>
      <family val="2"/>
    </font>
    <font>
      <sz val="9"/>
      <color theme="1"/>
      <name val="Arial"/>
      <family val="2"/>
    </font>
    <font>
      <sz val="12"/>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indexed="40"/>
        <bgColor indexed="64"/>
      </patternFill>
    </fill>
    <fill>
      <patternFill patternType="solid">
        <fgColor indexed="22"/>
        <bgColor indexed="64"/>
      </patternFill>
    </fill>
  </fills>
  <borders count="3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diagonal/>
    </border>
    <border>
      <left style="thin">
        <color indexed="64"/>
      </left>
      <right style="thin">
        <color indexed="64"/>
      </right>
      <top/>
      <bottom style="thin">
        <color theme="0" tint="-0.24994659260841701"/>
      </bottom>
      <diagonal/>
    </border>
    <border>
      <left style="thin">
        <color indexed="64"/>
      </left>
      <right style="thin">
        <color indexed="64"/>
      </right>
      <top/>
      <bottom/>
      <diagonal/>
    </border>
    <border>
      <left/>
      <right/>
      <top style="thin">
        <color indexed="64"/>
      </top>
      <bottom style="double">
        <color indexed="64"/>
      </bottom>
      <diagonal/>
    </border>
    <border>
      <left style="thin">
        <color indexed="48"/>
      </left>
      <right style="thin">
        <color indexed="48"/>
      </right>
      <top style="thin">
        <color indexed="48"/>
      </top>
      <bottom style="thin">
        <color indexed="48"/>
      </bottom>
      <diagonal/>
    </border>
    <border>
      <left/>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theme="0" tint="-0.2499465926084170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0" tint="-0.2499465926084170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43" fontId="2" fillId="0" borderId="0" applyFont="0" applyFill="0" applyBorder="0" applyAlignment="0" applyProtection="0"/>
    <xf numFmtId="9" fontId="2" fillId="0" borderId="0" applyFont="0" applyFill="0" applyBorder="0" applyAlignment="0" applyProtection="0"/>
    <xf numFmtId="4" fontId="8" fillId="0" borderId="8" applyNumberFormat="0" applyProtection="0">
      <alignment horizontal="left" vertical="center" indent="1"/>
    </xf>
    <xf numFmtId="0" fontId="9" fillId="0" borderId="0"/>
    <xf numFmtId="0" fontId="9" fillId="0" borderId="0"/>
    <xf numFmtId="0" fontId="9" fillId="0" borderId="0"/>
    <xf numFmtId="4" fontId="11" fillId="3" borderId="8" applyNumberFormat="0" applyProtection="0"/>
    <xf numFmtId="0" fontId="8" fillId="3" borderId="8" applyNumberFormat="0" applyProtection="0">
      <alignment horizontal="left" vertical="top"/>
    </xf>
    <xf numFmtId="0" fontId="9" fillId="0" borderId="0"/>
    <xf numFmtId="0" fontId="9"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1" fontId="2" fillId="0" borderId="0" applyFont="0" applyFill="0" applyBorder="0" applyAlignment="0" applyProtection="0"/>
    <xf numFmtId="43" fontId="13" fillId="0" borderId="0" applyFont="0" applyFill="0" applyBorder="0" applyAlignment="0" applyProtection="0"/>
  </cellStyleXfs>
  <cellXfs count="128">
    <xf numFmtId="0" fontId="0" fillId="0" borderId="0" xfId="0"/>
    <xf numFmtId="37" fontId="4" fillId="0" borderId="0" xfId="0" applyNumberFormat="1" applyFont="1"/>
    <xf numFmtId="37" fontId="4" fillId="0" borderId="2" xfId="0" applyNumberFormat="1" applyFont="1" applyBorder="1"/>
    <xf numFmtId="37" fontId="4" fillId="0" borderId="3" xfId="0" applyNumberFormat="1" applyFont="1" applyBorder="1"/>
    <xf numFmtId="37" fontId="4" fillId="0" borderId="4" xfId="0" applyNumberFormat="1" applyFont="1" applyBorder="1"/>
    <xf numFmtId="37" fontId="4" fillId="0" borderId="2" xfId="0" applyNumberFormat="1" applyFont="1" applyFill="1" applyBorder="1"/>
    <xf numFmtId="0" fontId="5" fillId="0" borderId="0" xfId="0" applyFont="1"/>
    <xf numFmtId="0" fontId="6" fillId="0" borderId="0" xfId="0" applyFont="1"/>
    <xf numFmtId="0" fontId="5" fillId="0" borderId="0" xfId="0" applyFont="1" applyAlignment="1">
      <alignment horizontal="center"/>
    </xf>
    <xf numFmtId="0" fontId="5" fillId="0" borderId="0" xfId="0" applyNumberFormat="1" applyFont="1" applyAlignment="1">
      <alignment horizontal="center"/>
    </xf>
    <xf numFmtId="0" fontId="7" fillId="0" borderId="0" xfId="0" applyFont="1" applyAlignment="1">
      <alignment horizontal="center"/>
    </xf>
    <xf numFmtId="0" fontId="7" fillId="0" borderId="0" xfId="0" applyNumberFormat="1" applyFont="1" applyAlignment="1">
      <alignment horizontal="center"/>
    </xf>
    <xf numFmtId="0" fontId="5" fillId="0" borderId="0" xfId="0" applyFont="1" applyBorder="1"/>
    <xf numFmtId="0" fontId="6" fillId="0" borderId="0" xfId="0" applyFont="1" applyBorder="1" applyAlignment="1">
      <alignment horizontal="left"/>
    </xf>
    <xf numFmtId="0" fontId="5" fillId="0" borderId="0" xfId="0" applyFont="1" applyBorder="1" applyAlignment="1">
      <alignment horizontal="center"/>
    </xf>
    <xf numFmtId="165" fontId="5" fillId="0" borderId="0" xfId="1" applyNumberFormat="1" applyFont="1" applyBorder="1" applyAlignment="1">
      <alignment horizontal="center"/>
    </xf>
    <xf numFmtId="41" fontId="5" fillId="0" borderId="0" xfId="1" applyNumberFormat="1" applyFont="1" applyFill="1" applyBorder="1" applyAlignment="1">
      <alignment horizontal="center"/>
    </xf>
    <xf numFmtId="164" fontId="5" fillId="0" borderId="0" xfId="2" applyNumberFormat="1" applyFont="1" applyAlignment="1">
      <alignment horizontal="center"/>
    </xf>
    <xf numFmtId="41" fontId="5" fillId="0" borderId="0" xfId="1" applyNumberFormat="1" applyFont="1" applyAlignment="1">
      <alignment horizontal="center"/>
    </xf>
    <xf numFmtId="41" fontId="5" fillId="0" borderId="7" xfId="1" applyNumberFormat="1" applyFont="1" applyBorder="1" applyAlignment="1">
      <alignment horizontal="center"/>
    </xf>
    <xf numFmtId="0" fontId="5" fillId="0" borderId="0" xfId="0" applyNumberFormat="1" applyFont="1" applyFill="1" applyBorder="1" applyAlignment="1" applyProtection="1">
      <alignment horizontal="center"/>
      <protection locked="0"/>
    </xf>
    <xf numFmtId="41" fontId="5" fillId="0" borderId="0" xfId="1" applyNumberFormat="1" applyFont="1" applyBorder="1" applyAlignment="1">
      <alignment horizontal="center"/>
    </xf>
    <xf numFmtId="0" fontId="5" fillId="0" borderId="0" xfId="0" applyFont="1" applyFill="1" applyBorder="1"/>
    <xf numFmtId="0" fontId="5" fillId="0" borderId="0" xfId="0" applyFont="1" applyBorder="1" applyAlignment="1">
      <alignment horizontal="left"/>
    </xf>
    <xf numFmtId="41" fontId="5" fillId="0" borderId="9" xfId="1" applyNumberFormat="1" applyFont="1" applyBorder="1" applyAlignment="1">
      <alignment horizontal="center"/>
    </xf>
    <xf numFmtId="0" fontId="5" fillId="0" borderId="0" xfId="0" quotePrefix="1" applyFont="1" applyBorder="1" applyAlignment="1">
      <alignment horizontal="left"/>
    </xf>
    <xf numFmtId="3" fontId="5" fillId="0" borderId="0" xfId="0" applyNumberFormat="1" applyFont="1" applyBorder="1" applyAlignment="1">
      <alignment horizontal="center"/>
    </xf>
    <xf numFmtId="0" fontId="5" fillId="0" borderId="0" xfId="0" applyNumberFormat="1" applyFont="1" applyBorder="1" applyAlignment="1">
      <alignment horizontal="center"/>
    </xf>
    <xf numFmtId="0" fontId="5" fillId="0" borderId="0" xfId="0" applyFont="1" applyAlignment="1">
      <alignment horizontal="right"/>
    </xf>
    <xf numFmtId="0" fontId="0" fillId="0" borderId="0" xfId="0" applyBorder="1"/>
    <xf numFmtId="0" fontId="5" fillId="0" borderId="0" xfId="0" applyFont="1" applyFill="1" applyBorder="1" applyAlignment="1">
      <alignment horizontal="center"/>
    </xf>
    <xf numFmtId="0" fontId="4" fillId="0" borderId="0" xfId="0" applyFont="1"/>
    <xf numFmtId="37" fontId="4" fillId="2" borderId="19" xfId="0" applyNumberFormat="1" applyFont="1" applyFill="1" applyBorder="1"/>
    <xf numFmtId="37" fontId="11" fillId="0" borderId="19" xfId="8" applyNumberFormat="1" applyFont="1" applyFill="1" applyBorder="1" applyAlignment="1" applyProtection="1">
      <alignment horizontal="center" vertical="top"/>
      <protection locked="0"/>
    </xf>
    <xf numFmtId="37" fontId="8" fillId="0" borderId="2" xfId="3" applyNumberFormat="1" applyFont="1" applyBorder="1" applyAlignment="1">
      <alignment horizontal="center" vertical="center"/>
    </xf>
    <xf numFmtId="37" fontId="8" fillId="0" borderId="2" xfId="3" quotePrefix="1" applyNumberFormat="1" applyFont="1" applyBorder="1" applyAlignment="1">
      <alignment horizontal="center" vertical="center"/>
    </xf>
    <xf numFmtId="37" fontId="8" fillId="0" borderId="2" xfId="3" quotePrefix="1" applyNumberFormat="1" applyFont="1" applyBorder="1" applyAlignment="1" applyProtection="1">
      <alignment horizontal="center" vertical="center"/>
      <protection locked="0"/>
    </xf>
    <xf numFmtId="37" fontId="8" fillId="0" borderId="3" xfId="3" applyNumberFormat="1" applyFont="1" applyBorder="1" applyAlignment="1">
      <alignment horizontal="center" vertical="center"/>
    </xf>
    <xf numFmtId="37" fontId="11" fillId="0" borderId="6" xfId="3" applyNumberFormat="1" applyFont="1" applyBorder="1" applyAlignment="1">
      <alignment horizontal="center" vertical="center"/>
    </xf>
    <xf numFmtId="37" fontId="8" fillId="0" borderId="5" xfId="3" applyNumberFormat="1" applyFont="1" applyBorder="1" applyAlignment="1">
      <alignment horizontal="center" vertical="center"/>
    </xf>
    <xf numFmtId="37" fontId="8" fillId="0" borderId="3" xfId="3" quotePrefix="1" applyNumberFormat="1" applyFont="1" applyBorder="1" applyAlignment="1">
      <alignment horizontal="center" vertical="center"/>
    </xf>
    <xf numFmtId="37" fontId="9" fillId="0" borderId="2" xfId="0" applyNumberFormat="1" applyFont="1" applyFill="1" applyBorder="1" applyAlignment="1">
      <alignment horizontal="center"/>
    </xf>
    <xf numFmtId="164" fontId="5" fillId="0" borderId="0" xfId="2" applyNumberFormat="1" applyFont="1" applyBorder="1" applyAlignment="1">
      <alignment horizontal="center"/>
    </xf>
    <xf numFmtId="37" fontId="4" fillId="0" borderId="3" xfId="0" applyNumberFormat="1" applyFont="1" applyFill="1" applyBorder="1"/>
    <xf numFmtId="37" fontId="3" fillId="0" borderId="1" xfId="0" applyNumberFormat="1" applyFont="1" applyBorder="1"/>
    <xf numFmtId="37" fontId="3" fillId="0" borderId="1" xfId="0" applyNumberFormat="1" applyFont="1" applyFill="1" applyBorder="1"/>
    <xf numFmtId="37" fontId="4" fillId="2" borderId="20" xfId="0" applyNumberFormat="1" applyFont="1" applyFill="1" applyBorder="1"/>
    <xf numFmtId="37" fontId="9" fillId="0" borderId="3" xfId="0" applyNumberFormat="1" applyFont="1" applyFill="1" applyBorder="1" applyAlignment="1">
      <alignment horizontal="center"/>
    </xf>
    <xf numFmtId="37" fontId="8" fillId="0" borderId="5" xfId="3" quotePrefix="1" applyNumberFormat="1" applyFont="1" applyBorder="1" applyAlignment="1">
      <alignment horizontal="center" vertical="center"/>
    </xf>
    <xf numFmtId="165" fontId="4" fillId="0" borderId="0" xfId="1" applyNumberFormat="1" applyFont="1"/>
    <xf numFmtId="165" fontId="4" fillId="0" borderId="0" xfId="1" applyNumberFormat="1" applyFont="1" applyFill="1"/>
    <xf numFmtId="0" fontId="4" fillId="0" borderId="0" xfId="0" applyFont="1" applyFill="1"/>
    <xf numFmtId="37" fontId="4" fillId="0" borderId="4" xfId="0" applyNumberFormat="1" applyFont="1" applyFill="1" applyBorder="1"/>
    <xf numFmtId="165" fontId="4" fillId="0" borderId="0" xfId="0" applyNumberFormat="1" applyFont="1" applyFill="1"/>
    <xf numFmtId="37" fontId="4" fillId="0" borderId="0" xfId="0" applyNumberFormat="1" applyFont="1" applyFill="1"/>
    <xf numFmtId="0" fontId="5" fillId="0" borderId="0" xfId="0" applyFont="1" applyFill="1"/>
    <xf numFmtId="37" fontId="11" fillId="0" borderId="21" xfId="7" applyNumberFormat="1" applyFont="1" applyFill="1" applyBorder="1" applyAlignment="1" applyProtection="1">
      <alignment horizontal="centerContinuous"/>
      <protection locked="0"/>
    </xf>
    <xf numFmtId="37" fontId="4" fillId="0" borderId="21" xfId="0" applyNumberFormat="1" applyFont="1" applyBorder="1" applyAlignment="1">
      <alignment horizontal="centerContinuous"/>
    </xf>
    <xf numFmtId="37" fontId="4" fillId="0" borderId="22" xfId="0" applyNumberFormat="1" applyFont="1" applyBorder="1" applyAlignment="1">
      <alignment horizontal="centerContinuous"/>
    </xf>
    <xf numFmtId="37" fontId="4" fillId="2" borderId="22" xfId="0" applyNumberFormat="1" applyFont="1" applyFill="1" applyBorder="1"/>
    <xf numFmtId="37" fontId="4" fillId="2" borderId="23" xfId="0" applyNumberFormat="1" applyFont="1" applyFill="1" applyBorder="1"/>
    <xf numFmtId="37" fontId="8" fillId="0" borderId="24" xfId="3" quotePrefix="1" applyNumberFormat="1" applyFont="1" applyBorder="1" applyAlignment="1">
      <alignment horizontal="center" vertical="center"/>
    </xf>
    <xf numFmtId="37" fontId="4" fillId="0" borderId="24" xfId="0" applyNumberFormat="1" applyFont="1" applyBorder="1"/>
    <xf numFmtId="37" fontId="3" fillId="0" borderId="21" xfId="0" applyNumberFormat="1" applyFont="1" applyBorder="1"/>
    <xf numFmtId="37" fontId="3" fillId="0" borderId="21" xfId="0" applyNumberFormat="1" applyFont="1" applyFill="1" applyBorder="1"/>
    <xf numFmtId="37" fontId="4" fillId="0" borderId="24" xfId="0" applyNumberFormat="1" applyFont="1" applyFill="1" applyBorder="1"/>
    <xf numFmtId="37" fontId="8" fillId="0" borderId="2" xfId="3" quotePrefix="1" applyNumberFormat="1" applyFont="1" applyFill="1" applyBorder="1" applyAlignment="1" applyProtection="1">
      <alignment horizontal="center" vertical="center"/>
      <protection locked="0"/>
    </xf>
    <xf numFmtId="37" fontId="8" fillId="0" borderId="2" xfId="3" quotePrefix="1" applyNumberFormat="1" applyFont="1" applyFill="1" applyBorder="1" applyAlignment="1">
      <alignment horizontal="center" vertical="center"/>
    </xf>
    <xf numFmtId="37" fontId="8" fillId="0" borderId="2" xfId="3" applyNumberFormat="1" applyFont="1" applyFill="1" applyBorder="1" applyAlignment="1">
      <alignment horizontal="center" vertical="center"/>
    </xf>
    <xf numFmtId="37" fontId="8" fillId="0" borderId="26" xfId="3" quotePrefix="1" applyNumberFormat="1" applyFont="1" applyBorder="1" applyAlignment="1">
      <alignment horizontal="center" vertical="center"/>
    </xf>
    <xf numFmtId="37" fontId="4" fillId="0" borderId="26" xfId="0" applyNumberFormat="1" applyFont="1" applyFill="1" applyBorder="1"/>
    <xf numFmtId="37" fontId="4" fillId="0" borderId="26" xfId="0" applyNumberFormat="1" applyFont="1" applyBorder="1"/>
    <xf numFmtId="37" fontId="4" fillId="2" borderId="27" xfId="0" applyNumberFormat="1" applyFont="1" applyFill="1" applyBorder="1"/>
    <xf numFmtId="37" fontId="3" fillId="0" borderId="25" xfId="0" applyNumberFormat="1" applyFont="1" applyFill="1" applyBorder="1"/>
    <xf numFmtId="37" fontId="3" fillId="0" borderId="25" xfId="0" applyNumberFormat="1" applyFont="1" applyBorder="1"/>
    <xf numFmtId="37" fontId="4" fillId="2" borderId="28" xfId="0" applyNumberFormat="1" applyFont="1" applyFill="1" applyBorder="1"/>
    <xf numFmtId="37" fontId="11" fillId="0" borderId="29" xfId="7" applyNumberFormat="1" applyFont="1" applyFill="1" applyBorder="1" applyAlignment="1" applyProtection="1">
      <alignment horizontal="centerContinuous"/>
      <protection locked="0"/>
    </xf>
    <xf numFmtId="37" fontId="4" fillId="0" borderId="29" xfId="0" applyNumberFormat="1" applyFont="1" applyBorder="1" applyAlignment="1">
      <alignment horizontal="centerContinuous"/>
    </xf>
    <xf numFmtId="37" fontId="4" fillId="0" borderId="28" xfId="0" applyNumberFormat="1" applyFont="1" applyBorder="1" applyAlignment="1">
      <alignment horizontal="centerContinuous"/>
    </xf>
    <xf numFmtId="37" fontId="8" fillId="0" borderId="30" xfId="3" quotePrefix="1" applyNumberFormat="1" applyFont="1" applyBorder="1" applyAlignment="1">
      <alignment horizontal="center" vertical="center"/>
    </xf>
    <xf numFmtId="37" fontId="4" fillId="0" borderId="30" xfId="0" applyNumberFormat="1" applyFont="1" applyFill="1" applyBorder="1"/>
    <xf numFmtId="37" fontId="4" fillId="0" borderId="30" xfId="0" applyNumberFormat="1" applyFont="1" applyBorder="1"/>
    <xf numFmtId="37" fontId="3" fillId="0" borderId="29" xfId="0" applyNumberFormat="1" applyFont="1" applyFill="1" applyBorder="1"/>
    <xf numFmtId="37" fontId="4" fillId="2" borderId="31" xfId="0" applyNumberFormat="1" applyFont="1" applyFill="1" applyBorder="1"/>
    <xf numFmtId="37" fontId="4" fillId="2" borderId="32" xfId="0" applyNumberFormat="1" applyFont="1" applyFill="1" applyBorder="1"/>
    <xf numFmtId="37" fontId="9" fillId="0" borderId="26" xfId="0" applyNumberFormat="1" applyFont="1" applyFill="1" applyBorder="1" applyAlignment="1">
      <alignment horizontal="center"/>
    </xf>
    <xf numFmtId="0" fontId="4" fillId="4" borderId="25" xfId="0" applyFont="1" applyFill="1" applyBorder="1"/>
    <xf numFmtId="0" fontId="5" fillId="0" borderId="0" xfId="0" applyFont="1" applyFill="1" applyBorder="1" applyAlignment="1">
      <alignment horizontal="left"/>
    </xf>
    <xf numFmtId="0" fontId="5" fillId="0" borderId="0" xfId="0" quotePrefix="1" applyFont="1" applyFill="1" applyBorder="1" applyAlignment="1">
      <alignment horizontal="left"/>
    </xf>
    <xf numFmtId="0" fontId="6" fillId="0" borderId="0" xfId="0" applyFont="1" applyFill="1" applyBorder="1"/>
    <xf numFmtId="37" fontId="3" fillId="0" borderId="0" xfId="0" applyNumberFormat="1" applyFont="1" applyBorder="1" applyAlignment="1">
      <alignment horizontal="center"/>
    </xf>
    <xf numFmtId="37" fontId="11" fillId="0" borderId="0" xfId="8" applyNumberFormat="1" applyFont="1" applyFill="1" applyBorder="1" applyAlignment="1" applyProtection="1">
      <alignment horizontal="center" vertical="top"/>
      <protection locked="0"/>
    </xf>
    <xf numFmtId="37" fontId="4" fillId="0" borderId="0" xfId="0" applyNumberFormat="1" applyFont="1" applyBorder="1"/>
    <xf numFmtId="37" fontId="3" fillId="0" borderId="0" xfId="0" applyNumberFormat="1" applyFont="1" applyBorder="1"/>
    <xf numFmtId="37" fontId="4" fillId="0" borderId="0" xfId="0" applyNumberFormat="1" applyFont="1" applyFill="1" applyBorder="1"/>
    <xf numFmtId="37" fontId="3" fillId="0" borderId="0" xfId="0" applyNumberFormat="1" applyFont="1" applyFill="1" applyBorder="1"/>
    <xf numFmtId="37" fontId="3" fillId="0" borderId="0" xfId="0" applyNumberFormat="1" applyFont="1" applyFill="1" applyBorder="1" applyAlignment="1">
      <alignment horizontal="center"/>
    </xf>
    <xf numFmtId="37" fontId="4" fillId="0" borderId="0" xfId="0" applyNumberFormat="1" applyFont="1" applyFill="1" applyBorder="1" applyAlignment="1">
      <alignment horizontal="center"/>
    </xf>
    <xf numFmtId="0" fontId="5" fillId="0" borderId="0" xfId="0" applyFont="1" applyBorder="1" applyAlignment="1">
      <alignment horizontal="left" vertical="top"/>
    </xf>
    <xf numFmtId="0" fontId="5" fillId="0" borderId="10" xfId="0" applyFont="1" applyBorder="1" applyAlignment="1">
      <alignment horizontal="left" vertical="top" wrapText="1"/>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13" xfId="0" applyFont="1" applyBorder="1" applyAlignment="1">
      <alignment horizontal="left" vertical="top"/>
    </xf>
    <xf numFmtId="0" fontId="5" fillId="0" borderId="0" xfId="0" applyFont="1" applyBorder="1" applyAlignment="1">
      <alignment horizontal="left" vertical="top"/>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37" fontId="3" fillId="0" borderId="18" xfId="0" applyNumberFormat="1" applyFont="1" applyBorder="1" applyAlignment="1">
      <alignment horizontal="center" vertical="center" textRotation="90"/>
    </xf>
    <xf numFmtId="37" fontId="3" fillId="0" borderId="6" xfId="0" applyNumberFormat="1" applyFont="1" applyBorder="1" applyAlignment="1">
      <alignment horizontal="center" vertical="center" textRotation="90"/>
    </xf>
    <xf numFmtId="37" fontId="3" fillId="0" borderId="1" xfId="0" applyNumberFormat="1" applyFont="1" applyBorder="1" applyAlignment="1">
      <alignment horizontal="center" vertical="center" textRotation="90"/>
    </xf>
    <xf numFmtId="0" fontId="10" fillId="0" borderId="18" xfId="0" applyFont="1" applyBorder="1" applyAlignment="1">
      <alignment horizontal="center" vertical="center" textRotation="90"/>
    </xf>
    <xf numFmtId="0" fontId="10" fillId="0" borderId="6" xfId="0" applyFont="1" applyBorder="1" applyAlignment="1">
      <alignment horizontal="center" vertical="center" textRotation="90"/>
    </xf>
    <xf numFmtId="37" fontId="3" fillId="0" borderId="31" xfId="0" applyNumberFormat="1" applyFont="1" applyBorder="1" applyAlignment="1">
      <alignment horizontal="center"/>
    </xf>
    <xf numFmtId="37" fontId="3" fillId="0" borderId="32" xfId="0" applyNumberFormat="1" applyFont="1" applyBorder="1" applyAlignment="1">
      <alignment horizontal="center"/>
    </xf>
    <xf numFmtId="0" fontId="3" fillId="0" borderId="18" xfId="0" applyNumberFormat="1" applyFont="1" applyBorder="1" applyAlignment="1">
      <alignment horizontal="center" vertical="center" textRotation="90"/>
    </xf>
    <xf numFmtId="0" fontId="3" fillId="0" borderId="6" xfId="0" applyNumberFormat="1" applyFont="1" applyBorder="1" applyAlignment="1">
      <alignment horizontal="center" vertical="center" textRotation="90"/>
    </xf>
    <xf numFmtId="0" fontId="3" fillId="0" borderId="1" xfId="0" applyNumberFormat="1" applyFont="1" applyBorder="1" applyAlignment="1">
      <alignment horizontal="center" vertical="center" textRotation="90"/>
    </xf>
    <xf numFmtId="167" fontId="5" fillId="0" borderId="0" xfId="2" applyNumberFormat="1" applyFont="1" applyAlignment="1" applyProtection="1">
      <alignment horizontal="center"/>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12" fillId="0" borderId="0" xfId="0" applyFont="1" applyBorder="1" applyAlignment="1">
      <alignment horizontal="left" vertical="top" wrapText="1"/>
    </xf>
    <xf numFmtId="0" fontId="12" fillId="0" borderId="14" xfId="0" applyFont="1" applyBorder="1" applyAlignment="1">
      <alignment horizontal="left" vertical="top" wrapText="1"/>
    </xf>
    <xf numFmtId="0" fontId="12" fillId="0" borderId="15" xfId="0" applyFont="1" applyBorder="1" applyAlignment="1">
      <alignment horizontal="left" vertical="top" wrapText="1"/>
    </xf>
    <xf numFmtId="0" fontId="12" fillId="0" borderId="16" xfId="0" applyFont="1" applyBorder="1" applyAlignment="1">
      <alignment horizontal="left" vertical="top" wrapText="1"/>
    </xf>
    <xf numFmtId="0" fontId="12" fillId="0" borderId="17" xfId="0" applyFont="1" applyBorder="1" applyAlignment="1">
      <alignment horizontal="left" vertical="top" wrapText="1"/>
    </xf>
  </cellXfs>
  <cellStyles count="16">
    <cellStyle name="Comma" xfId="1" builtinId="3"/>
    <cellStyle name="Comma [0] 2" xfId="14"/>
    <cellStyle name="Comma 2" xfId="12"/>
    <cellStyle name="Comma 4" xfId="15"/>
    <cellStyle name="Normal" xfId="0" builtinId="0"/>
    <cellStyle name="Normal 16" xfId="10"/>
    <cellStyle name="Normal 18" xfId="5"/>
    <cellStyle name="Normal 19" xfId="4"/>
    <cellStyle name="Normal 2" xfId="11"/>
    <cellStyle name="Normal 22" xfId="6"/>
    <cellStyle name="Normal 6" xfId="9"/>
    <cellStyle name="Percent" xfId="2" builtinId="5"/>
    <cellStyle name="Percent 2" xfId="13"/>
    <cellStyle name="SAPBEXchaText" xfId="7"/>
    <cellStyle name="SAPBEXstdItem" xfId="3"/>
    <cellStyle name="SAPBEXstdItemX" xfId="8"/>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ER\WA%20GRC%20June%202012%20Base\Rebuttal\June_21_2013\Flow%20Through%20Adjustment%20-%20PC\Backup\2013%20WA%20GRC%20RAM%20flow%20throug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 val="CWC -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WASHINGTON</v>
          </cell>
          <cell r="AL15">
            <v>3</v>
          </cell>
        </row>
        <row r="33">
          <cell r="AP33">
            <v>2</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551</v>
          </cell>
        </row>
        <row r="187">
          <cell r="AK187">
            <v>552</v>
          </cell>
        </row>
        <row r="188">
          <cell r="AK188">
            <v>553</v>
          </cell>
        </row>
        <row r="189">
          <cell r="AK189">
            <v>554</v>
          </cell>
        </row>
        <row r="190">
          <cell r="AK190">
            <v>555</v>
          </cell>
        </row>
        <row r="191">
          <cell r="AK191">
            <v>556</v>
          </cell>
        </row>
        <row r="192">
          <cell r="AK192">
            <v>557</v>
          </cell>
        </row>
        <row r="193">
          <cell r="AK193">
            <v>560</v>
          </cell>
        </row>
        <row r="194">
          <cell r="AK194">
            <v>561</v>
          </cell>
        </row>
        <row r="195">
          <cell r="AK195">
            <v>562</v>
          </cell>
        </row>
        <row r="196">
          <cell r="AK196">
            <v>563</v>
          </cell>
        </row>
        <row r="197">
          <cell r="AK197">
            <v>564</v>
          </cell>
        </row>
        <row r="198">
          <cell r="AK198">
            <v>565</v>
          </cell>
        </row>
        <row r="199">
          <cell r="AK199">
            <v>566</v>
          </cell>
        </row>
        <row r="200">
          <cell r="AK200">
            <v>567</v>
          </cell>
        </row>
        <row r="201">
          <cell r="AK201">
            <v>568</v>
          </cell>
        </row>
        <row r="202">
          <cell r="AK202">
            <v>569</v>
          </cell>
        </row>
        <row r="203">
          <cell r="AK203">
            <v>570</v>
          </cell>
        </row>
        <row r="204">
          <cell r="AK204">
            <v>571</v>
          </cell>
        </row>
        <row r="205">
          <cell r="AK205">
            <v>572</v>
          </cell>
        </row>
        <row r="206">
          <cell r="AK206">
            <v>573</v>
          </cell>
        </row>
        <row r="207">
          <cell r="AK207">
            <v>580</v>
          </cell>
        </row>
        <row r="208">
          <cell r="AK208">
            <v>581</v>
          </cell>
        </row>
        <row r="209">
          <cell r="AK209">
            <v>582</v>
          </cell>
        </row>
        <row r="210">
          <cell r="AK210">
            <v>583</v>
          </cell>
        </row>
        <row r="211">
          <cell r="AK211">
            <v>584</v>
          </cell>
        </row>
        <row r="212">
          <cell r="AK212">
            <v>585</v>
          </cell>
        </row>
        <row r="213">
          <cell r="AK213">
            <v>586</v>
          </cell>
        </row>
        <row r="214">
          <cell r="AK214">
            <v>587</v>
          </cell>
        </row>
        <row r="215">
          <cell r="AK215">
            <v>588</v>
          </cell>
        </row>
        <row r="216">
          <cell r="AK216">
            <v>589</v>
          </cell>
        </row>
        <row r="217">
          <cell r="AK217">
            <v>590</v>
          </cell>
        </row>
        <row r="218">
          <cell r="AK218">
            <v>591</v>
          </cell>
        </row>
        <row r="219">
          <cell r="AK219">
            <v>592</v>
          </cell>
        </row>
        <row r="220">
          <cell r="AK220">
            <v>593</v>
          </cell>
        </row>
        <row r="221">
          <cell r="AK221">
            <v>594</v>
          </cell>
        </row>
        <row r="222">
          <cell r="AK222">
            <v>595</v>
          </cell>
        </row>
        <row r="223">
          <cell r="AK223">
            <v>596</v>
          </cell>
        </row>
        <row r="224">
          <cell r="AK224">
            <v>597</v>
          </cell>
        </row>
        <row r="225">
          <cell r="AK225">
            <v>598</v>
          </cell>
        </row>
        <row r="226">
          <cell r="AK226">
            <v>901</v>
          </cell>
        </row>
        <row r="227">
          <cell r="AK227">
            <v>902</v>
          </cell>
        </row>
        <row r="228">
          <cell r="AK228">
            <v>903</v>
          </cell>
        </row>
        <row r="229">
          <cell r="AK229">
            <v>904</v>
          </cell>
        </row>
        <row r="230">
          <cell r="AK230">
            <v>905</v>
          </cell>
        </row>
        <row r="231">
          <cell r="AK231">
            <v>907</v>
          </cell>
        </row>
        <row r="232">
          <cell r="AK232">
            <v>908</v>
          </cell>
        </row>
        <row r="233">
          <cell r="AK233">
            <v>909</v>
          </cell>
        </row>
        <row r="234">
          <cell r="AK234">
            <v>910</v>
          </cell>
        </row>
        <row r="235">
          <cell r="AK235">
            <v>911</v>
          </cell>
        </row>
        <row r="236">
          <cell r="AK236">
            <v>912</v>
          </cell>
        </row>
        <row r="237">
          <cell r="AK237">
            <v>913</v>
          </cell>
        </row>
        <row r="238">
          <cell r="AK238">
            <v>916</v>
          </cell>
        </row>
        <row r="239">
          <cell r="AK239">
            <v>920</v>
          </cell>
        </row>
        <row r="240">
          <cell r="AK240">
            <v>921</v>
          </cell>
        </row>
        <row r="241">
          <cell r="AK241">
            <v>922</v>
          </cell>
        </row>
        <row r="242">
          <cell r="AK242">
            <v>923</v>
          </cell>
        </row>
        <row r="243">
          <cell r="AK243">
            <v>924</v>
          </cell>
        </row>
        <row r="244">
          <cell r="AK244">
            <v>925</v>
          </cell>
        </row>
        <row r="245">
          <cell r="AK245">
            <v>926</v>
          </cell>
        </row>
        <row r="246">
          <cell r="AK246">
            <v>927</v>
          </cell>
        </row>
        <row r="247">
          <cell r="AK247">
            <v>928</v>
          </cell>
        </row>
        <row r="248">
          <cell r="AK248">
            <v>929</v>
          </cell>
        </row>
        <row r="249">
          <cell r="AK249">
            <v>930</v>
          </cell>
        </row>
        <row r="250">
          <cell r="AK250">
            <v>931</v>
          </cell>
        </row>
        <row r="251">
          <cell r="AK251">
            <v>935</v>
          </cell>
        </row>
        <row r="252">
          <cell r="AK252">
            <v>1869</v>
          </cell>
        </row>
        <row r="253">
          <cell r="AK253">
            <v>2281</v>
          </cell>
        </row>
        <row r="254">
          <cell r="AK254">
            <v>2282</v>
          </cell>
        </row>
        <row r="255">
          <cell r="AK255">
            <v>4118</v>
          </cell>
        </row>
        <row r="256">
          <cell r="AK256">
            <v>4194</v>
          </cell>
        </row>
        <row r="257">
          <cell r="AK257">
            <v>4311</v>
          </cell>
        </row>
        <row r="258">
          <cell r="AK258">
            <v>18221</v>
          </cell>
        </row>
        <row r="259">
          <cell r="AK259">
            <v>18222</v>
          </cell>
        </row>
        <row r="260">
          <cell r="AK260">
            <v>22842</v>
          </cell>
        </row>
        <row r="261">
          <cell r="AK261">
            <v>25316</v>
          </cell>
        </row>
        <row r="262">
          <cell r="AK262">
            <v>25317</v>
          </cell>
        </row>
        <row r="263">
          <cell r="AK263">
            <v>25318</v>
          </cell>
        </row>
        <row r="264">
          <cell r="AK264">
            <v>25319</v>
          </cell>
        </row>
        <row r="265">
          <cell r="AK265">
            <v>25399</v>
          </cell>
        </row>
        <row r="266">
          <cell r="AK266">
            <v>40910</v>
          </cell>
        </row>
        <row r="267">
          <cell r="AK267">
            <v>40911</v>
          </cell>
        </row>
        <row r="268">
          <cell r="AK268">
            <v>41010</v>
          </cell>
        </row>
        <row r="269">
          <cell r="AK269">
            <v>41011</v>
          </cell>
        </row>
        <row r="270">
          <cell r="AK270">
            <v>41110</v>
          </cell>
        </row>
        <row r="271">
          <cell r="AK271">
            <v>41111</v>
          </cell>
        </row>
        <row r="272">
          <cell r="AK272">
            <v>41140</v>
          </cell>
        </row>
        <row r="273">
          <cell r="AK273">
            <v>41141</v>
          </cell>
        </row>
        <row r="274">
          <cell r="AK274">
            <v>41160</v>
          </cell>
        </row>
        <row r="275">
          <cell r="AK275">
            <v>41170</v>
          </cell>
        </row>
        <row r="276">
          <cell r="AK276">
            <v>41181</v>
          </cell>
        </row>
        <row r="277">
          <cell r="AK277">
            <v>108360</v>
          </cell>
        </row>
        <row r="278">
          <cell r="AK278">
            <v>108361</v>
          </cell>
        </row>
        <row r="279">
          <cell r="AK279">
            <v>108362</v>
          </cell>
        </row>
        <row r="280">
          <cell r="AK280">
            <v>108364</v>
          </cell>
        </row>
        <row r="281">
          <cell r="AK281">
            <v>108365</v>
          </cell>
        </row>
        <row r="282">
          <cell r="AK282">
            <v>108366</v>
          </cell>
        </row>
        <row r="283">
          <cell r="AK283">
            <v>108367</v>
          </cell>
        </row>
        <row r="284">
          <cell r="AK284">
            <v>108368</v>
          </cell>
        </row>
        <row r="285">
          <cell r="AK285">
            <v>108369</v>
          </cell>
        </row>
        <row r="286">
          <cell r="AK286">
            <v>108370</v>
          </cell>
        </row>
        <row r="287">
          <cell r="AK287">
            <v>108371</v>
          </cell>
        </row>
        <row r="288">
          <cell r="AK288">
            <v>108372</v>
          </cell>
        </row>
        <row r="289">
          <cell r="AK289">
            <v>108373</v>
          </cell>
        </row>
        <row r="290">
          <cell r="AK290">
            <v>111399</v>
          </cell>
        </row>
        <row r="291">
          <cell r="AK291">
            <v>403360</v>
          </cell>
        </row>
        <row r="292">
          <cell r="AK292">
            <v>403361</v>
          </cell>
        </row>
        <row r="293">
          <cell r="AK293">
            <v>403362</v>
          </cell>
        </row>
        <row r="294">
          <cell r="AK294">
            <v>403364</v>
          </cell>
        </row>
        <row r="295">
          <cell r="AK295">
            <v>403365</v>
          </cell>
        </row>
        <row r="296">
          <cell r="AK296">
            <v>403366</v>
          </cell>
        </row>
        <row r="297">
          <cell r="AK297">
            <v>403367</v>
          </cell>
        </row>
        <row r="298">
          <cell r="AK298">
            <v>403368</v>
          </cell>
        </row>
        <row r="299">
          <cell r="AK299">
            <v>403369</v>
          </cell>
        </row>
        <row r="300">
          <cell r="AK300">
            <v>403370</v>
          </cell>
        </row>
        <row r="301">
          <cell r="AK301">
            <v>403371</v>
          </cell>
        </row>
        <row r="302">
          <cell r="AK302">
            <v>403372</v>
          </cell>
        </row>
        <row r="303">
          <cell r="AK303">
            <v>403373</v>
          </cell>
        </row>
        <row r="304">
          <cell r="AK304">
            <v>404330</v>
          </cell>
        </row>
        <row r="305">
          <cell r="AK305">
            <v>1081390</v>
          </cell>
        </row>
        <row r="306">
          <cell r="AK306">
            <v>1081399</v>
          </cell>
        </row>
        <row r="307">
          <cell r="AK307" t="str">
            <v>108D</v>
          </cell>
        </row>
        <row r="308">
          <cell r="AK308" t="str">
            <v>108D00</v>
          </cell>
        </row>
        <row r="309">
          <cell r="AK309" t="str">
            <v>108DS</v>
          </cell>
        </row>
        <row r="310">
          <cell r="AK310" t="str">
            <v>108EP</v>
          </cell>
        </row>
        <row r="311">
          <cell r="AK311" t="str">
            <v>108GP</v>
          </cell>
        </row>
        <row r="312">
          <cell r="AK312" t="str">
            <v>108HP</v>
          </cell>
        </row>
        <row r="313">
          <cell r="AK313" t="str">
            <v>108MP</v>
          </cell>
        </row>
        <row r="314">
          <cell r="AK314" t="str">
            <v>108MP</v>
          </cell>
        </row>
        <row r="315">
          <cell r="AK315" t="str">
            <v>108NP</v>
          </cell>
        </row>
        <row r="316">
          <cell r="AK316" t="str">
            <v>108OP</v>
          </cell>
        </row>
        <row r="317">
          <cell r="AK317" t="str">
            <v>108SP</v>
          </cell>
        </row>
        <row r="318">
          <cell r="AK318" t="str">
            <v>108TP</v>
          </cell>
        </row>
        <row r="319">
          <cell r="AK319" t="str">
            <v>111CLG</v>
          </cell>
        </row>
        <row r="320">
          <cell r="AK320" t="str">
            <v>111CLH</v>
          </cell>
        </row>
        <row r="321">
          <cell r="AK321" t="str">
            <v>111CLS</v>
          </cell>
        </row>
        <row r="322">
          <cell r="AK322" t="str">
            <v>111IP</v>
          </cell>
        </row>
        <row r="323">
          <cell r="AK323" t="str">
            <v>111HP</v>
          </cell>
        </row>
        <row r="324">
          <cell r="AK324" t="str">
            <v>182M</v>
          </cell>
        </row>
        <row r="325">
          <cell r="AK325" t="str">
            <v>182W</v>
          </cell>
        </row>
        <row r="326">
          <cell r="AK326" t="str">
            <v>186M</v>
          </cell>
        </row>
        <row r="327">
          <cell r="AK327" t="str">
            <v>390L</v>
          </cell>
        </row>
        <row r="328">
          <cell r="AK328" t="str">
            <v>392L</v>
          </cell>
        </row>
        <row r="329">
          <cell r="AK329" t="str">
            <v>399G</v>
          </cell>
        </row>
        <row r="330">
          <cell r="AK330" t="str">
            <v>399L</v>
          </cell>
        </row>
        <row r="331">
          <cell r="AK331" t="str">
            <v>403EP</v>
          </cell>
        </row>
        <row r="332">
          <cell r="AK332" t="str">
            <v>403GP</v>
          </cell>
        </row>
        <row r="333">
          <cell r="AK333" t="str">
            <v>403GV0</v>
          </cell>
        </row>
        <row r="334">
          <cell r="AK334" t="str">
            <v>403HP</v>
          </cell>
        </row>
        <row r="335">
          <cell r="AK335" t="str">
            <v>403MP</v>
          </cell>
        </row>
        <row r="336">
          <cell r="AK336" t="str">
            <v>403NP</v>
          </cell>
        </row>
        <row r="337">
          <cell r="AK337" t="str">
            <v>403OP</v>
          </cell>
        </row>
        <row r="338">
          <cell r="AK338" t="str">
            <v>403SP</v>
          </cell>
        </row>
        <row r="339">
          <cell r="AK339" t="str">
            <v>403TP</v>
          </cell>
        </row>
        <row r="340">
          <cell r="AK340" t="str">
            <v>404CLG</v>
          </cell>
        </row>
        <row r="341">
          <cell r="AK341" t="str">
            <v>404CLS</v>
          </cell>
        </row>
        <row r="342">
          <cell r="AK342" t="str">
            <v>404HP</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OWC141</v>
          </cell>
        </row>
        <row r="358">
          <cell r="AK358" t="str">
            <v>OWC143</v>
          </cell>
        </row>
        <row r="359">
          <cell r="AK359" t="str">
            <v>OWC232</v>
          </cell>
        </row>
        <row r="360">
          <cell r="AK360" t="str">
            <v>OWC2533</v>
          </cell>
        </row>
        <row r="361">
          <cell r="AK361" t="str">
            <v>DFA</v>
          </cell>
        </row>
        <row r="362">
          <cell r="AK362" t="str">
            <v>S00</v>
          </cell>
        </row>
        <row r="363">
          <cell r="AK363" t="str">
            <v>SCHMAF</v>
          </cell>
        </row>
        <row r="364">
          <cell r="AK364" t="str">
            <v>SCHMAP</v>
          </cell>
        </row>
        <row r="365">
          <cell r="AK365" t="str">
            <v>SCHMAT</v>
          </cell>
        </row>
        <row r="366">
          <cell r="AK366" t="str">
            <v>SCHMDF</v>
          </cell>
        </row>
        <row r="367">
          <cell r="AK367" t="str">
            <v>SCHMDP</v>
          </cell>
        </row>
        <row r="368">
          <cell r="AK368" t="str">
            <v>SCHMDT</v>
          </cell>
        </row>
        <row r="369">
          <cell r="AK369" t="str">
            <v>T00</v>
          </cell>
        </row>
        <row r="370">
          <cell r="AK370" t="str">
            <v>TS0</v>
          </cell>
        </row>
        <row r="371">
          <cell r="AK371" t="str">
            <v>OWC230</v>
          </cell>
        </row>
        <row r="372">
          <cell r="AK372">
            <v>22844</v>
          </cell>
        </row>
        <row r="373">
          <cell r="AK373">
            <v>230</v>
          </cell>
        </row>
        <row r="374">
          <cell r="AK374">
            <v>254105</v>
          </cell>
        </row>
        <row r="375">
          <cell r="AK375">
            <v>25398</v>
          </cell>
        </row>
        <row r="376">
          <cell r="AK376">
            <v>2283</v>
          </cell>
        </row>
        <row r="377">
          <cell r="AK377">
            <v>415</v>
          </cell>
        </row>
        <row r="378">
          <cell r="AK378">
            <v>416</v>
          </cell>
        </row>
        <row r="379">
          <cell r="AK379" t="str">
            <v>447NPC</v>
          </cell>
        </row>
        <row r="380">
          <cell r="AK380" t="str">
            <v>501NPC</v>
          </cell>
        </row>
        <row r="381">
          <cell r="AK381" t="str">
            <v>503NPC</v>
          </cell>
        </row>
        <row r="382">
          <cell r="AK382" t="str">
            <v>555NPC</v>
          </cell>
        </row>
        <row r="383">
          <cell r="AK383" t="str">
            <v>565NPC</v>
          </cell>
        </row>
        <row r="384">
          <cell r="AK384" t="str">
            <v>547NPC</v>
          </cell>
        </row>
        <row r="385">
          <cell r="AK385">
            <v>254</v>
          </cell>
        </row>
        <row r="386">
          <cell r="AK386" t="str">
            <v>OWC254105</v>
          </cell>
        </row>
        <row r="387">
          <cell r="AK387" t="str">
            <v>108DP</v>
          </cell>
        </row>
        <row r="388">
          <cell r="AK388" t="str">
            <v>111GP</v>
          </cell>
        </row>
        <row r="389">
          <cell r="AK389" t="str">
            <v>DP</v>
          </cell>
        </row>
        <row r="390">
          <cell r="AK390" t="str">
            <v>GP</v>
          </cell>
        </row>
        <row r="391">
          <cell r="AK391" t="str">
            <v>SP</v>
          </cell>
        </row>
        <row r="392">
          <cell r="AK392" t="str">
            <v>OP</v>
          </cell>
        </row>
      </sheetData>
      <sheetData sheetId="11" refreshError="1"/>
      <sheetData sheetId="12" refreshError="1"/>
      <sheetData sheetId="13" refreshError="1"/>
      <sheetData sheetId="14" refreshError="1"/>
      <sheetData sheetId="15"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1.0000000000000002</v>
          </cell>
          <cell r="F4">
            <v>1.5971860893345066E-2</v>
          </cell>
          <cell r="G4">
            <v>0.25983024335617166</v>
          </cell>
          <cell r="H4">
            <v>8.043396137671209E-2</v>
          </cell>
          <cell r="I4">
            <v>0.15804374950417652</v>
          </cell>
          <cell r="J4">
            <v>0.12970371757471968</v>
          </cell>
          <cell r="K4">
            <v>0.42578092906348186</v>
          </cell>
          <cell r="L4">
            <v>5.6255950258692032E-2</v>
          </cell>
          <cell r="M4">
            <v>2.8340031929456826E-2</v>
          </cell>
          <cell r="N4">
            <v>3.6833055474206995E-3</v>
          </cell>
          <cell r="O4">
            <v>0</v>
          </cell>
          <cell r="P4">
            <v>0</v>
          </cell>
          <cell r="S4" t="str">
            <v>SG</v>
          </cell>
          <cell r="V4">
            <v>1.0000000000000002</v>
          </cell>
          <cell r="W4">
            <v>1.5971860893345066E-2</v>
          </cell>
          <cell r="X4">
            <v>0.25983024335617166</v>
          </cell>
          <cell r="Y4">
            <v>8.043396137671209E-2</v>
          </cell>
          <cell r="Z4">
            <v>0.15804374950417652</v>
          </cell>
          <cell r="AA4">
            <v>0.12970371757471968</v>
          </cell>
          <cell r="AB4">
            <v>0.42578092906348186</v>
          </cell>
          <cell r="AC4">
            <v>5.6255950258692032E-2</v>
          </cell>
          <cell r="AD4">
            <v>2.8340031929456826E-2</v>
          </cell>
          <cell r="AE4">
            <v>3.6833055474206995E-3</v>
          </cell>
          <cell r="AF4">
            <v>0</v>
          </cell>
          <cell r="AG4">
            <v>0</v>
          </cell>
        </row>
        <row r="5">
          <cell r="B5" t="str">
            <v>SG-P</v>
          </cell>
          <cell r="E5">
            <v>1.0000000000000002</v>
          </cell>
          <cell r="F5">
            <v>1.5971860893345066E-2</v>
          </cell>
          <cell r="G5">
            <v>0.25983024335617166</v>
          </cell>
          <cell r="H5">
            <v>8.043396137671209E-2</v>
          </cell>
          <cell r="I5">
            <v>0.15804374950417652</v>
          </cell>
          <cell r="J5">
            <v>0.12970371757471968</v>
          </cell>
          <cell r="K5">
            <v>0.42578092906348186</v>
          </cell>
          <cell r="L5">
            <v>5.6255950258692032E-2</v>
          </cell>
          <cell r="M5">
            <v>2.8340031929456826E-2</v>
          </cell>
          <cell r="N5">
            <v>3.6833055474206995E-3</v>
          </cell>
          <cell r="O5">
            <v>0</v>
          </cell>
          <cell r="P5">
            <v>0</v>
          </cell>
          <cell r="S5" t="str">
            <v>SG-P</v>
          </cell>
          <cell r="V5">
            <v>1.0000000000000002</v>
          </cell>
          <cell r="W5">
            <v>1.5971860893345066E-2</v>
          </cell>
          <cell r="X5">
            <v>0.25983024335617166</v>
          </cell>
          <cell r="Y5">
            <v>8.043396137671209E-2</v>
          </cell>
          <cell r="Z5">
            <v>0.15804374950417652</v>
          </cell>
          <cell r="AA5">
            <v>0.12970371757471968</v>
          </cell>
          <cell r="AB5">
            <v>0.42578092906348186</v>
          </cell>
          <cell r="AC5">
            <v>5.6255950258692032E-2</v>
          </cell>
          <cell r="AD5">
            <v>2.8340031929456826E-2</v>
          </cell>
          <cell r="AE5">
            <v>3.6833055474206995E-3</v>
          </cell>
          <cell r="AF5">
            <v>0</v>
          </cell>
          <cell r="AG5">
            <v>0</v>
          </cell>
        </row>
        <row r="6">
          <cell r="B6" t="str">
            <v>SG-U</v>
          </cell>
          <cell r="E6">
            <v>1.0000000000000002</v>
          </cell>
          <cell r="F6">
            <v>1.5971860893345066E-2</v>
          </cell>
          <cell r="G6">
            <v>0.25983024335617166</v>
          </cell>
          <cell r="H6">
            <v>8.043396137671209E-2</v>
          </cell>
          <cell r="I6">
            <v>0.15804374950417652</v>
          </cell>
          <cell r="J6">
            <v>0.12970371757471968</v>
          </cell>
          <cell r="K6">
            <v>0.42578092906348186</v>
          </cell>
          <cell r="L6">
            <v>5.6255950258692032E-2</v>
          </cell>
          <cell r="M6">
            <v>2.8340031929456826E-2</v>
          </cell>
          <cell r="N6">
            <v>3.6833055474206995E-3</v>
          </cell>
          <cell r="O6">
            <v>0</v>
          </cell>
          <cell r="P6">
            <v>0</v>
          </cell>
          <cell r="S6" t="str">
            <v>SG-U</v>
          </cell>
          <cell r="V6">
            <v>1.0000000000000002</v>
          </cell>
          <cell r="W6">
            <v>1.5971860893345066E-2</v>
          </cell>
          <cell r="X6">
            <v>0.25983024335617166</v>
          </cell>
          <cell r="Y6">
            <v>8.043396137671209E-2</v>
          </cell>
          <cell r="Z6">
            <v>0.15804374950417652</v>
          </cell>
          <cell r="AA6">
            <v>0.12970371757471968</v>
          </cell>
          <cell r="AB6">
            <v>0.42578092906348186</v>
          </cell>
          <cell r="AC6">
            <v>5.6255950258692032E-2</v>
          </cell>
          <cell r="AD6">
            <v>2.8340031929456826E-2</v>
          </cell>
          <cell r="AE6">
            <v>3.6833055474206995E-3</v>
          </cell>
          <cell r="AF6">
            <v>0</v>
          </cell>
          <cell r="AG6">
            <v>0</v>
          </cell>
        </row>
        <row r="7">
          <cell r="B7" t="str">
            <v>DGP</v>
          </cell>
          <cell r="E7">
            <v>1</v>
          </cell>
          <cell r="F7">
            <v>3.2867983740981939E-2</v>
          </cell>
          <cell r="G7">
            <v>0.53469638078330628</v>
          </cell>
          <cell r="H7">
            <v>0.16552248685399479</v>
          </cell>
          <cell r="I7">
            <v>0.26691314862171694</v>
          </cell>
          <cell r="J7">
            <v>0.26691314862171694</v>
          </cell>
          <cell r="K7">
            <v>0</v>
          </cell>
          <cell r="L7">
            <v>0</v>
          </cell>
          <cell r="M7">
            <v>0</v>
          </cell>
          <cell r="N7">
            <v>0</v>
          </cell>
          <cell r="O7">
            <v>0</v>
          </cell>
          <cell r="P7">
            <v>0</v>
          </cell>
          <cell r="S7" t="str">
            <v>DGP</v>
          </cell>
          <cell r="V7">
            <v>1</v>
          </cell>
          <cell r="W7">
            <v>3.2867983740981939E-2</v>
          </cell>
          <cell r="X7">
            <v>0.53469638078330628</v>
          </cell>
          <cell r="Y7">
            <v>0.16552248685399479</v>
          </cell>
          <cell r="Z7">
            <v>0.26691314862171694</v>
          </cell>
          <cell r="AA7">
            <v>0.26691314862171694</v>
          </cell>
          <cell r="AB7">
            <v>0</v>
          </cell>
          <cell r="AC7">
            <v>0</v>
          </cell>
          <cell r="AD7">
            <v>0</v>
          </cell>
          <cell r="AE7">
            <v>0</v>
          </cell>
          <cell r="AF7">
            <v>0</v>
          </cell>
          <cell r="AG7">
            <v>0</v>
          </cell>
        </row>
        <row r="8">
          <cell r="B8" t="str">
            <v>DGU</v>
          </cell>
          <cell r="E8">
            <v>1</v>
          </cell>
          <cell r="F8">
            <v>0</v>
          </cell>
          <cell r="G8">
            <v>0</v>
          </cell>
          <cell r="H8">
            <v>0</v>
          </cell>
          <cell r="I8">
            <v>5.5129790252831573E-2</v>
          </cell>
          <cell r="J8">
            <v>0</v>
          </cell>
          <cell r="K8">
            <v>0.82827053164069631</v>
          </cell>
          <cell r="L8">
            <v>0.10943455342447314</v>
          </cell>
          <cell r="M8">
            <v>5.5129790252831573E-2</v>
          </cell>
          <cell r="N8">
            <v>7.1651246819991162E-3</v>
          </cell>
          <cell r="O8">
            <v>0</v>
          </cell>
          <cell r="P8">
            <v>0</v>
          </cell>
          <cell r="S8" t="str">
            <v>DGU</v>
          </cell>
          <cell r="V8">
            <v>1</v>
          </cell>
          <cell r="W8">
            <v>0</v>
          </cell>
          <cell r="X8">
            <v>0</v>
          </cell>
          <cell r="Y8">
            <v>0</v>
          </cell>
          <cell r="Z8">
            <v>5.5129790252831573E-2</v>
          </cell>
          <cell r="AA8">
            <v>0</v>
          </cell>
          <cell r="AB8">
            <v>0.82827053164069631</v>
          </cell>
          <cell r="AC8">
            <v>0.10943455342447314</v>
          </cell>
          <cell r="AD8">
            <v>5.5129790252831573E-2</v>
          </cell>
          <cell r="AE8">
            <v>7.1651246819991162E-3</v>
          </cell>
          <cell r="AF8">
            <v>0</v>
          </cell>
          <cell r="AG8">
            <v>0</v>
          </cell>
        </row>
        <row r="9">
          <cell r="B9" t="str">
            <v>SC</v>
          </cell>
          <cell r="E9">
            <v>1</v>
          </cell>
          <cell r="F9">
            <v>1.6136917487827626E-2</v>
          </cell>
          <cell r="G9">
            <v>0.26540831807921861</v>
          </cell>
          <cell r="H9">
            <v>8.2009230111919268E-2</v>
          </cell>
          <cell r="I9">
            <v>0.15266147543504155</v>
          </cell>
          <cell r="J9">
            <v>0.12551037650949634</v>
          </cell>
          <cell r="K9">
            <v>0.42650717725449255</v>
          </cell>
          <cell r="L9">
            <v>5.3490878784166369E-2</v>
          </cell>
          <cell r="M9">
            <v>2.7151098925545208E-2</v>
          </cell>
          <cell r="N9">
            <v>3.7860028473339197E-3</v>
          </cell>
          <cell r="O9">
            <v>0</v>
          </cell>
          <cell r="P9">
            <v>0</v>
          </cell>
          <cell r="S9" t="str">
            <v>SC</v>
          </cell>
          <cell r="V9">
            <v>1</v>
          </cell>
          <cell r="W9">
            <v>1.6136917487827626E-2</v>
          </cell>
          <cell r="X9">
            <v>0.26540831807921861</v>
          </cell>
          <cell r="Y9">
            <v>8.2009230111919268E-2</v>
          </cell>
          <cell r="Z9">
            <v>0.15266147543504155</v>
          </cell>
          <cell r="AA9">
            <v>0.12551037650949634</v>
          </cell>
          <cell r="AB9">
            <v>0.42650717725449255</v>
          </cell>
          <cell r="AC9">
            <v>5.3490878784166369E-2</v>
          </cell>
          <cell r="AD9">
            <v>2.7151098925545208E-2</v>
          </cell>
          <cell r="AE9">
            <v>3.7860028473339197E-3</v>
          </cell>
          <cell r="AF9">
            <v>0</v>
          </cell>
          <cell r="AG9">
            <v>0</v>
          </cell>
        </row>
        <row r="10">
          <cell r="B10" t="str">
            <v>SE</v>
          </cell>
          <cell r="E10">
            <v>0.99999999999999978</v>
          </cell>
          <cell r="F10">
            <v>1.547669110989738E-2</v>
          </cell>
          <cell r="G10">
            <v>0.24309601918703092</v>
          </cell>
          <cell r="H10">
            <v>7.5708155171090558E-2</v>
          </cell>
          <cell r="I10">
            <v>0.17419057171158142</v>
          </cell>
          <cell r="J10">
            <v>0.14228374077038974</v>
          </cell>
          <cell r="K10">
            <v>0.42360218449044978</v>
          </cell>
          <cell r="L10">
            <v>6.4551164682269013E-2</v>
          </cell>
          <cell r="M10">
            <v>3.190683094119167E-2</v>
          </cell>
          <cell r="N10">
            <v>3.3752136476810396E-3</v>
          </cell>
          <cell r="O10">
            <v>0</v>
          </cell>
          <cell r="P10">
            <v>0</v>
          </cell>
          <cell r="S10" t="str">
            <v>SE</v>
          </cell>
          <cell r="V10">
            <v>0.99999999999999978</v>
          </cell>
          <cell r="W10">
            <v>1.547669110989738E-2</v>
          </cell>
          <cell r="X10">
            <v>0.24309601918703092</v>
          </cell>
          <cell r="Y10">
            <v>7.5708155171090558E-2</v>
          </cell>
          <cell r="Z10">
            <v>0.17419057171158142</v>
          </cell>
          <cell r="AA10">
            <v>0.14228374077038974</v>
          </cell>
          <cell r="AB10">
            <v>0.42360218449044978</v>
          </cell>
          <cell r="AC10">
            <v>6.4551164682269013E-2</v>
          </cell>
          <cell r="AD10">
            <v>3.190683094119167E-2</v>
          </cell>
          <cell r="AE10">
            <v>3.3752136476810396E-3</v>
          </cell>
          <cell r="AF10">
            <v>0</v>
          </cell>
          <cell r="AG10">
            <v>0</v>
          </cell>
        </row>
        <row r="11">
          <cell r="B11" t="str">
            <v>CAEW</v>
          </cell>
          <cell r="E11">
            <v>1</v>
          </cell>
          <cell r="F11">
            <v>4.629846547821044E-2</v>
          </cell>
          <cell r="G11">
            <v>0.72722086215338066</v>
          </cell>
          <cell r="H11">
            <v>0.22648067236840891</v>
          </cell>
          <cell r="I11">
            <v>0</v>
          </cell>
          <cell r="J11">
            <v>0</v>
          </cell>
          <cell r="K11">
            <v>0</v>
          </cell>
          <cell r="L11">
            <v>0</v>
          </cell>
          <cell r="M11">
            <v>0</v>
          </cell>
          <cell r="N11">
            <v>0</v>
          </cell>
          <cell r="O11">
            <v>0</v>
          </cell>
          <cell r="P11">
            <v>0</v>
          </cell>
          <cell r="S11" t="str">
            <v>CAEW</v>
          </cell>
          <cell r="V11">
            <v>1</v>
          </cell>
          <cell r="W11">
            <v>4.629846547821044E-2</v>
          </cell>
          <cell r="X11">
            <v>0.72722086215338066</v>
          </cell>
          <cell r="Y11">
            <v>0.22648067236840891</v>
          </cell>
          <cell r="Z11">
            <v>0</v>
          </cell>
          <cell r="AA11">
            <v>0</v>
          </cell>
          <cell r="AB11">
            <v>0</v>
          </cell>
          <cell r="AC11">
            <v>0</v>
          </cell>
          <cell r="AD11">
            <v>0</v>
          </cell>
          <cell r="AE11">
            <v>0</v>
          </cell>
          <cell r="AF11">
            <v>0</v>
          </cell>
          <cell r="AG11">
            <v>0</v>
          </cell>
        </row>
        <row r="12">
          <cell r="B12" t="str">
            <v>CAEE</v>
          </cell>
          <cell r="E12">
            <v>0.99999999999999978</v>
          </cell>
          <cell r="F12">
            <v>0</v>
          </cell>
          <cell r="G12">
            <v>0</v>
          </cell>
          <cell r="H12">
            <v>0</v>
          </cell>
          <cell r="I12">
            <v>0.26165775125878293</v>
          </cell>
          <cell r="J12">
            <v>0.21372938434527514</v>
          </cell>
          <cell r="K12">
            <v>0.63630765966829794</v>
          </cell>
          <cell r="L12">
            <v>9.6964562581861563E-2</v>
          </cell>
          <cell r="M12">
            <v>4.7928366913507818E-2</v>
          </cell>
          <cell r="N12">
            <v>5.070026491057535E-3</v>
          </cell>
          <cell r="O12">
            <v>0</v>
          </cell>
          <cell r="P12">
            <v>0</v>
          </cell>
          <cell r="S12" t="str">
            <v>CAEE</v>
          </cell>
          <cell r="V12">
            <v>0.99999999999999978</v>
          </cell>
          <cell r="W12">
            <v>0</v>
          </cell>
          <cell r="X12">
            <v>0</v>
          </cell>
          <cell r="Y12">
            <v>0</v>
          </cell>
          <cell r="Z12">
            <v>0.26165775125878293</v>
          </cell>
          <cell r="AA12">
            <v>0.21372938434527514</v>
          </cell>
          <cell r="AB12">
            <v>0.63630765966829794</v>
          </cell>
          <cell r="AC12">
            <v>9.6964562581861563E-2</v>
          </cell>
          <cell r="AD12">
            <v>4.7928366913507818E-2</v>
          </cell>
          <cell r="AE12">
            <v>5.070026491057535E-3</v>
          </cell>
          <cell r="AF12">
            <v>0</v>
          </cell>
          <cell r="AG12">
            <v>0</v>
          </cell>
        </row>
        <row r="13">
          <cell r="B13" t="str">
            <v>DEP</v>
          </cell>
          <cell r="E13">
            <v>1</v>
          </cell>
          <cell r="F13">
            <v>3.2475536175581896E-2</v>
          </cell>
          <cell r="G13">
            <v>0.51010086776234176</v>
          </cell>
          <cell r="H13">
            <v>0.15886231201403242</v>
          </cell>
          <cell r="I13">
            <v>0.298561284048044</v>
          </cell>
          <cell r="J13">
            <v>0.298561284048044</v>
          </cell>
          <cell r="K13">
            <v>0</v>
          </cell>
          <cell r="L13">
            <v>0</v>
          </cell>
          <cell r="M13">
            <v>0</v>
          </cell>
          <cell r="N13">
            <v>0</v>
          </cell>
          <cell r="O13">
            <v>0</v>
          </cell>
          <cell r="P13">
            <v>0</v>
          </cell>
          <cell r="S13" t="str">
            <v>DEP</v>
          </cell>
          <cell r="V13">
            <v>1</v>
          </cell>
          <cell r="W13">
            <v>3.2475536175581896E-2</v>
          </cell>
          <cell r="X13">
            <v>0.51010086776234176</v>
          </cell>
          <cell r="Y13">
            <v>0.15886231201403242</v>
          </cell>
          <cell r="Z13">
            <v>0.298561284048044</v>
          </cell>
          <cell r="AA13">
            <v>0.298561284048044</v>
          </cell>
          <cell r="AB13">
            <v>0</v>
          </cell>
          <cell r="AC13">
            <v>0</v>
          </cell>
          <cell r="AD13">
            <v>0</v>
          </cell>
          <cell r="AE13">
            <v>0</v>
          </cell>
          <cell r="AF13">
            <v>0</v>
          </cell>
          <cell r="AG13">
            <v>0</v>
          </cell>
        </row>
        <row r="14">
          <cell r="B14" t="str">
            <v>DEU</v>
          </cell>
          <cell r="E14">
            <v>1.0000000000000002</v>
          </cell>
          <cell r="F14">
            <v>0</v>
          </cell>
          <cell r="G14">
            <v>0</v>
          </cell>
          <cell r="H14">
            <v>0</v>
          </cell>
          <cell r="I14">
            <v>6.095657901904173E-2</v>
          </cell>
          <cell r="J14">
            <v>0</v>
          </cell>
          <cell r="K14">
            <v>0.80927310139708941</v>
          </cell>
          <cell r="L14">
            <v>0.12332212428048009</v>
          </cell>
          <cell r="M14">
            <v>6.095657901904173E-2</v>
          </cell>
          <cell r="N14">
            <v>6.4481953033889506E-3</v>
          </cell>
          <cell r="O14">
            <v>0</v>
          </cell>
          <cell r="P14">
            <v>0</v>
          </cell>
          <cell r="S14" t="str">
            <v>DEU</v>
          </cell>
          <cell r="V14">
            <v>1.0000000000000002</v>
          </cell>
          <cell r="W14">
            <v>0</v>
          </cell>
          <cell r="X14">
            <v>0</v>
          </cell>
          <cell r="Y14">
            <v>0</v>
          </cell>
          <cell r="Z14">
            <v>6.095657901904173E-2</v>
          </cell>
          <cell r="AA14">
            <v>0</v>
          </cell>
          <cell r="AB14">
            <v>0.80927310139708941</v>
          </cell>
          <cell r="AC14">
            <v>0.12332212428048009</v>
          </cell>
          <cell r="AD14">
            <v>6.095657901904173E-2</v>
          </cell>
          <cell r="AE14">
            <v>6.4481953033889506E-3</v>
          </cell>
          <cell r="AF14">
            <v>0</v>
          </cell>
          <cell r="AG14">
            <v>0</v>
          </cell>
        </row>
        <row r="15">
          <cell r="B15" t="str">
            <v>SO</v>
          </cell>
          <cell r="E15">
            <v>1.0000000000000002</v>
          </cell>
          <cell r="F15">
            <v>2.0518395734578594E-2</v>
          </cell>
          <cell r="G15">
            <v>0.24214763125935604</v>
          </cell>
          <cell r="H15">
            <v>6.8509279244491156E-2</v>
          </cell>
          <cell r="I15">
            <v>0.15749002629244416</v>
          </cell>
          <cell r="J15">
            <v>0.12932517118722683</v>
          </cell>
          <cell r="K15">
            <v>0.4473282990702806</v>
          </cell>
          <cell r="L15">
            <v>6.1341132137236819E-2</v>
          </cell>
          <cell r="M15">
            <v>2.8164855105217334E-2</v>
          </cell>
          <cell r="N15">
            <v>2.6652362616126869E-3</v>
          </cell>
          <cell r="O15">
            <v>0</v>
          </cell>
          <cell r="P15">
            <v>0</v>
          </cell>
          <cell r="S15" t="str">
            <v>SO</v>
          </cell>
          <cell r="V15">
            <v>1.0000000000000002</v>
          </cell>
          <cell r="W15">
            <v>2.0518395734578594E-2</v>
          </cell>
          <cell r="X15">
            <v>0.24214763125935604</v>
          </cell>
          <cell r="Y15">
            <v>6.8509279244491156E-2</v>
          </cell>
          <cell r="Z15">
            <v>0.15749002629244416</v>
          </cell>
          <cell r="AA15">
            <v>0.12932517118722683</v>
          </cell>
          <cell r="AB15">
            <v>0.4473282990702806</v>
          </cell>
          <cell r="AC15">
            <v>6.1341132137236819E-2</v>
          </cell>
          <cell r="AD15">
            <v>2.8164855105217334E-2</v>
          </cell>
          <cell r="AE15">
            <v>2.6652362616126869E-3</v>
          </cell>
          <cell r="AF15">
            <v>0</v>
          </cell>
          <cell r="AG15">
            <v>0</v>
          </cell>
        </row>
        <row r="16">
          <cell r="B16" t="str">
            <v>SO-P</v>
          </cell>
          <cell r="E16">
            <v>1.0000000000000002</v>
          </cell>
          <cell r="F16">
            <v>2.0518395734578594E-2</v>
          </cell>
          <cell r="G16">
            <v>0.24214763125935604</v>
          </cell>
          <cell r="H16">
            <v>6.8509279244491156E-2</v>
          </cell>
          <cell r="I16">
            <v>0.15749002629244416</v>
          </cell>
          <cell r="J16">
            <v>0.12932517118722683</v>
          </cell>
          <cell r="K16">
            <v>0.4473282990702806</v>
          </cell>
          <cell r="L16">
            <v>6.1341132137236819E-2</v>
          </cell>
          <cell r="M16">
            <v>2.8164855105217334E-2</v>
          </cell>
          <cell r="N16">
            <v>2.6652362616126869E-3</v>
          </cell>
          <cell r="O16">
            <v>0</v>
          </cell>
          <cell r="P16">
            <v>0</v>
          </cell>
          <cell r="S16" t="str">
            <v>SO-P</v>
          </cell>
          <cell r="V16">
            <v>1.0000000000000002</v>
          </cell>
          <cell r="W16">
            <v>2.0518395734578594E-2</v>
          </cell>
          <cell r="X16">
            <v>0.24214763125935604</v>
          </cell>
          <cell r="Y16">
            <v>6.8509279244491156E-2</v>
          </cell>
          <cell r="Z16">
            <v>0.15749002629244416</v>
          </cell>
          <cell r="AA16">
            <v>0.12932517118722683</v>
          </cell>
          <cell r="AB16">
            <v>0.4473282990702806</v>
          </cell>
          <cell r="AC16">
            <v>6.1341132137236819E-2</v>
          </cell>
          <cell r="AD16">
            <v>2.8164855105217334E-2</v>
          </cell>
          <cell r="AE16">
            <v>2.6652362616126869E-3</v>
          </cell>
          <cell r="AF16">
            <v>0</v>
          </cell>
          <cell r="AG16">
            <v>0</v>
          </cell>
        </row>
        <row r="17">
          <cell r="B17" t="str">
            <v>SO-U</v>
          </cell>
          <cell r="E17">
            <v>1.0000000000000002</v>
          </cell>
          <cell r="F17">
            <v>2.0518395734578594E-2</v>
          </cell>
          <cell r="G17">
            <v>0.24214763125935604</v>
          </cell>
          <cell r="H17">
            <v>6.8509279244491156E-2</v>
          </cell>
          <cell r="I17">
            <v>0.15749002629244416</v>
          </cell>
          <cell r="J17">
            <v>0.12932517118722683</v>
          </cell>
          <cell r="K17">
            <v>0.4473282990702806</v>
          </cell>
          <cell r="L17">
            <v>6.1341132137236819E-2</v>
          </cell>
          <cell r="M17">
            <v>2.8164855105217334E-2</v>
          </cell>
          <cell r="N17">
            <v>2.6652362616126869E-3</v>
          </cell>
          <cell r="O17">
            <v>0</v>
          </cell>
          <cell r="P17">
            <v>0</v>
          </cell>
          <cell r="S17" t="str">
            <v>SO-U</v>
          </cell>
          <cell r="V17">
            <v>1.0000000000000002</v>
          </cell>
          <cell r="W17">
            <v>2.0518395734578594E-2</v>
          </cell>
          <cell r="X17">
            <v>0.24214763125935604</v>
          </cell>
          <cell r="Y17">
            <v>6.8509279244491156E-2</v>
          </cell>
          <cell r="Z17">
            <v>0.15749002629244416</v>
          </cell>
          <cell r="AA17">
            <v>0.12932517118722683</v>
          </cell>
          <cell r="AB17">
            <v>0.4473282990702806</v>
          </cell>
          <cell r="AC17">
            <v>6.1341132137236819E-2</v>
          </cell>
          <cell r="AD17">
            <v>2.8164855105217334E-2</v>
          </cell>
          <cell r="AE17">
            <v>2.6652362616126869E-3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1.0000000000000002</v>
          </cell>
          <cell r="F20">
            <v>2.0518395734578594E-2</v>
          </cell>
          <cell r="G20">
            <v>0.24214763125935607</v>
          </cell>
          <cell r="H20">
            <v>6.850927924449117E-2</v>
          </cell>
          <cell r="I20">
            <v>0.15749002629244419</v>
          </cell>
          <cell r="J20">
            <v>0.12932517118722683</v>
          </cell>
          <cell r="K20">
            <v>0.44732829907028065</v>
          </cell>
          <cell r="L20">
            <v>6.134113213723684E-2</v>
          </cell>
          <cell r="M20">
            <v>2.8164855105217341E-2</v>
          </cell>
          <cell r="N20">
            <v>2.6652362616126878E-3</v>
          </cell>
          <cell r="O20">
            <v>0</v>
          </cell>
          <cell r="P20">
            <v>0</v>
          </cell>
          <cell r="S20" t="str">
            <v>GPS</v>
          </cell>
          <cell r="V20">
            <v>1.0000000000000002</v>
          </cell>
          <cell r="W20">
            <v>2.0518395734578594E-2</v>
          </cell>
          <cell r="X20">
            <v>0.24214763125935607</v>
          </cell>
          <cell r="Y20">
            <v>6.850927924449117E-2</v>
          </cell>
          <cell r="Z20">
            <v>0.15749002629244419</v>
          </cell>
          <cell r="AA20">
            <v>0.12932517118722683</v>
          </cell>
          <cell r="AB20">
            <v>0.44732829907028065</v>
          </cell>
          <cell r="AC20">
            <v>6.134113213723684E-2</v>
          </cell>
          <cell r="AD20">
            <v>2.8164855105217341E-2</v>
          </cell>
          <cell r="AE20">
            <v>2.6652362616126878E-3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1.0000000000000002</v>
          </cell>
          <cell r="F23">
            <v>1.8073052359804758E-2</v>
          </cell>
          <cell r="G23">
            <v>0.21968186371839438</v>
          </cell>
          <cell r="H23">
            <v>6.278028130665704E-2</v>
          </cell>
          <cell r="I23">
            <v>0.16325186294530095</v>
          </cell>
          <cell r="J23">
            <v>0.13393975527883595</v>
          </cell>
          <cell r="K23">
            <v>0.47079376035960024</v>
          </cell>
          <cell r="L23">
            <v>6.2569174838247366E-2</v>
          </cell>
          <cell r="M23">
            <v>2.9312107666464995E-2</v>
          </cell>
          <cell r="N23">
            <v>2.8500044719954837E-3</v>
          </cell>
          <cell r="O23">
            <v>0</v>
          </cell>
          <cell r="P23">
            <v>0</v>
          </cell>
          <cell r="S23" t="str">
            <v>SNP</v>
          </cell>
          <cell r="V23">
            <v>1.0000000000000002</v>
          </cell>
          <cell r="W23">
            <v>1.8073052359804758E-2</v>
          </cell>
          <cell r="X23">
            <v>0.21968186371839438</v>
          </cell>
          <cell r="Y23">
            <v>6.278028130665704E-2</v>
          </cell>
          <cell r="Z23">
            <v>0.16325186294530095</v>
          </cell>
          <cell r="AA23">
            <v>0.13393975527883595</v>
          </cell>
          <cell r="AB23">
            <v>0.47079376035960024</v>
          </cell>
          <cell r="AC23">
            <v>6.2569174838247366E-2</v>
          </cell>
          <cell r="AD23">
            <v>2.9312107666464995E-2</v>
          </cell>
          <cell r="AE23">
            <v>2.8500044719954837E-3</v>
          </cell>
          <cell r="AF23">
            <v>0</v>
          </cell>
          <cell r="AG23">
            <v>0</v>
          </cell>
        </row>
        <row r="24">
          <cell r="B24" t="str">
            <v>SSCCT</v>
          </cell>
          <cell r="E24">
            <v>0</v>
          </cell>
          <cell r="F24">
            <v>0</v>
          </cell>
          <cell r="G24">
            <v>0</v>
          </cell>
          <cell r="H24">
            <v>0</v>
          </cell>
          <cell r="I24">
            <v>0</v>
          </cell>
          <cell r="J24">
            <v>0</v>
          </cell>
          <cell r="K24">
            <v>0</v>
          </cell>
          <cell r="L24">
            <v>0</v>
          </cell>
          <cell r="M24">
            <v>0</v>
          </cell>
          <cell r="N24">
            <v>0</v>
          </cell>
          <cell r="O24">
            <v>0</v>
          </cell>
          <cell r="P24">
            <v>0</v>
          </cell>
          <cell r="S24" t="str">
            <v>SSCCT</v>
          </cell>
          <cell r="V24">
            <v>0</v>
          </cell>
          <cell r="W24">
            <v>0</v>
          </cell>
          <cell r="X24">
            <v>0</v>
          </cell>
          <cell r="Y24">
            <v>0</v>
          </cell>
          <cell r="Z24">
            <v>0</v>
          </cell>
          <cell r="AA24">
            <v>0</v>
          </cell>
          <cell r="AB24">
            <v>0</v>
          </cell>
          <cell r="AC24">
            <v>0</v>
          </cell>
          <cell r="AD24">
            <v>0</v>
          </cell>
          <cell r="AE24">
            <v>0</v>
          </cell>
          <cell r="AF24">
            <v>0</v>
          </cell>
          <cell r="AG24">
            <v>0</v>
          </cell>
        </row>
        <row r="25">
          <cell r="B25" t="str">
            <v>SSECT</v>
          </cell>
          <cell r="E25">
            <v>0</v>
          </cell>
          <cell r="F25">
            <v>0</v>
          </cell>
          <cell r="G25">
            <v>0</v>
          </cell>
          <cell r="H25">
            <v>0</v>
          </cell>
          <cell r="I25">
            <v>0</v>
          </cell>
          <cell r="J25">
            <v>0</v>
          </cell>
          <cell r="K25">
            <v>0</v>
          </cell>
          <cell r="L25">
            <v>0</v>
          </cell>
          <cell r="M25">
            <v>0</v>
          </cell>
          <cell r="N25">
            <v>0</v>
          </cell>
          <cell r="O25">
            <v>0</v>
          </cell>
          <cell r="P25">
            <v>0</v>
          </cell>
          <cell r="S25" t="str">
            <v>SSECT</v>
          </cell>
          <cell r="V25">
            <v>0</v>
          </cell>
          <cell r="W25">
            <v>0</v>
          </cell>
          <cell r="X25">
            <v>0</v>
          </cell>
          <cell r="Y25">
            <v>0</v>
          </cell>
          <cell r="Z25">
            <v>0</v>
          </cell>
          <cell r="AA25">
            <v>0</v>
          </cell>
          <cell r="AB25">
            <v>0</v>
          </cell>
          <cell r="AC25">
            <v>0</v>
          </cell>
          <cell r="AD25">
            <v>0</v>
          </cell>
          <cell r="AE25">
            <v>0</v>
          </cell>
          <cell r="AF25">
            <v>0</v>
          </cell>
          <cell r="AG25">
            <v>0</v>
          </cell>
        </row>
        <row r="26">
          <cell r="B26" t="str">
            <v>SSCCH</v>
          </cell>
          <cell r="E26">
            <v>0</v>
          </cell>
          <cell r="F26">
            <v>0</v>
          </cell>
          <cell r="G26">
            <v>0</v>
          </cell>
          <cell r="H26">
            <v>0</v>
          </cell>
          <cell r="I26">
            <v>0</v>
          </cell>
          <cell r="J26">
            <v>0</v>
          </cell>
          <cell r="K26">
            <v>0</v>
          </cell>
          <cell r="L26">
            <v>0</v>
          </cell>
          <cell r="M26">
            <v>0</v>
          </cell>
          <cell r="N26">
            <v>0</v>
          </cell>
          <cell r="O26">
            <v>0</v>
          </cell>
          <cell r="P26">
            <v>0</v>
          </cell>
          <cell r="S26" t="str">
            <v>SSCCH</v>
          </cell>
          <cell r="V26">
            <v>0</v>
          </cell>
          <cell r="W26">
            <v>0</v>
          </cell>
          <cell r="X26">
            <v>0</v>
          </cell>
          <cell r="Y26">
            <v>0</v>
          </cell>
          <cell r="Z26">
            <v>0</v>
          </cell>
          <cell r="AA26">
            <v>0</v>
          </cell>
          <cell r="AB26">
            <v>0</v>
          </cell>
          <cell r="AC26">
            <v>0</v>
          </cell>
          <cell r="AD26">
            <v>0</v>
          </cell>
          <cell r="AE26">
            <v>0</v>
          </cell>
          <cell r="AF26">
            <v>0</v>
          </cell>
          <cell r="AG26">
            <v>0</v>
          </cell>
        </row>
        <row r="27">
          <cell r="B27" t="str">
            <v>SSECH</v>
          </cell>
          <cell r="E27">
            <v>0</v>
          </cell>
          <cell r="F27">
            <v>0</v>
          </cell>
          <cell r="G27">
            <v>0</v>
          </cell>
          <cell r="H27">
            <v>0</v>
          </cell>
          <cell r="I27">
            <v>0</v>
          </cell>
          <cell r="J27">
            <v>0</v>
          </cell>
          <cell r="K27">
            <v>0</v>
          </cell>
          <cell r="L27">
            <v>0</v>
          </cell>
          <cell r="M27">
            <v>0</v>
          </cell>
          <cell r="N27">
            <v>0</v>
          </cell>
          <cell r="O27">
            <v>0</v>
          </cell>
          <cell r="P27">
            <v>0</v>
          </cell>
          <cell r="S27" t="str">
            <v>SSECH</v>
          </cell>
          <cell r="V27">
            <v>0</v>
          </cell>
          <cell r="W27">
            <v>0</v>
          </cell>
          <cell r="X27">
            <v>0</v>
          </cell>
          <cell r="Y27">
            <v>0</v>
          </cell>
          <cell r="Z27">
            <v>0</v>
          </cell>
          <cell r="AA27">
            <v>0</v>
          </cell>
          <cell r="AB27">
            <v>0</v>
          </cell>
          <cell r="AC27">
            <v>0</v>
          </cell>
          <cell r="AD27">
            <v>0</v>
          </cell>
          <cell r="AE27">
            <v>0</v>
          </cell>
          <cell r="AF27">
            <v>0</v>
          </cell>
          <cell r="AG27">
            <v>0</v>
          </cell>
        </row>
        <row r="28">
          <cell r="B28" t="str">
            <v>SSGCH</v>
          </cell>
          <cell r="E28">
            <v>0</v>
          </cell>
          <cell r="F28">
            <v>0</v>
          </cell>
          <cell r="G28">
            <v>0</v>
          </cell>
          <cell r="H28">
            <v>0</v>
          </cell>
          <cell r="I28">
            <v>0</v>
          </cell>
          <cell r="J28">
            <v>0</v>
          </cell>
          <cell r="K28">
            <v>0</v>
          </cell>
          <cell r="L28">
            <v>0</v>
          </cell>
          <cell r="M28">
            <v>0</v>
          </cell>
          <cell r="N28">
            <v>0</v>
          </cell>
          <cell r="O28">
            <v>0</v>
          </cell>
          <cell r="P28">
            <v>0</v>
          </cell>
          <cell r="S28" t="str">
            <v>SSGCH</v>
          </cell>
          <cell r="V28">
            <v>0</v>
          </cell>
          <cell r="W28">
            <v>0</v>
          </cell>
          <cell r="X28">
            <v>0</v>
          </cell>
          <cell r="Y28">
            <v>0</v>
          </cell>
          <cell r="Z28">
            <v>0</v>
          </cell>
          <cell r="AA28">
            <v>0</v>
          </cell>
          <cell r="AB28">
            <v>0</v>
          </cell>
          <cell r="AC28">
            <v>0</v>
          </cell>
          <cell r="AD28">
            <v>0</v>
          </cell>
          <cell r="AE28">
            <v>0</v>
          </cell>
          <cell r="AF28">
            <v>0</v>
          </cell>
          <cell r="AG28">
            <v>0</v>
          </cell>
        </row>
        <row r="29">
          <cell r="B29" t="str">
            <v>SSCP</v>
          </cell>
          <cell r="E29">
            <v>0</v>
          </cell>
          <cell r="F29">
            <v>0</v>
          </cell>
          <cell r="G29">
            <v>0</v>
          </cell>
          <cell r="H29">
            <v>0</v>
          </cell>
          <cell r="I29">
            <v>0</v>
          </cell>
          <cell r="J29">
            <v>0</v>
          </cell>
          <cell r="K29">
            <v>0</v>
          </cell>
          <cell r="L29">
            <v>0</v>
          </cell>
          <cell r="M29">
            <v>0</v>
          </cell>
          <cell r="N29">
            <v>0</v>
          </cell>
          <cell r="O29">
            <v>0</v>
          </cell>
          <cell r="P29">
            <v>0</v>
          </cell>
          <cell r="S29" t="str">
            <v>SSCP</v>
          </cell>
          <cell r="V29">
            <v>0</v>
          </cell>
          <cell r="W29">
            <v>0</v>
          </cell>
          <cell r="X29">
            <v>0</v>
          </cell>
          <cell r="Y29">
            <v>0</v>
          </cell>
          <cell r="Z29">
            <v>0</v>
          </cell>
          <cell r="AA29">
            <v>0</v>
          </cell>
          <cell r="AB29">
            <v>0</v>
          </cell>
          <cell r="AC29">
            <v>0</v>
          </cell>
          <cell r="AD29">
            <v>0</v>
          </cell>
          <cell r="AE29">
            <v>0</v>
          </cell>
          <cell r="AF29">
            <v>0</v>
          </cell>
          <cell r="AG29">
            <v>0</v>
          </cell>
        </row>
        <row r="30">
          <cell r="B30" t="str">
            <v>SSEP</v>
          </cell>
          <cell r="E30">
            <v>0</v>
          </cell>
          <cell r="F30">
            <v>0</v>
          </cell>
          <cell r="G30">
            <v>0</v>
          </cell>
          <cell r="H30">
            <v>0</v>
          </cell>
          <cell r="I30">
            <v>0</v>
          </cell>
          <cell r="J30">
            <v>0</v>
          </cell>
          <cell r="K30">
            <v>0</v>
          </cell>
          <cell r="L30">
            <v>0</v>
          </cell>
          <cell r="M30">
            <v>0</v>
          </cell>
          <cell r="N30">
            <v>0</v>
          </cell>
          <cell r="O30">
            <v>0</v>
          </cell>
          <cell r="P30">
            <v>0</v>
          </cell>
          <cell r="S30" t="str">
            <v>SSEP</v>
          </cell>
          <cell r="V30">
            <v>0</v>
          </cell>
          <cell r="W30">
            <v>0</v>
          </cell>
          <cell r="X30">
            <v>0</v>
          </cell>
          <cell r="Y30">
            <v>0</v>
          </cell>
          <cell r="Z30">
            <v>0</v>
          </cell>
          <cell r="AA30">
            <v>0</v>
          </cell>
          <cell r="AB30">
            <v>0</v>
          </cell>
          <cell r="AC30">
            <v>0</v>
          </cell>
          <cell r="AD30">
            <v>0</v>
          </cell>
          <cell r="AE30">
            <v>0</v>
          </cell>
          <cell r="AF30">
            <v>0</v>
          </cell>
          <cell r="AG30">
            <v>0</v>
          </cell>
        </row>
        <row r="31">
          <cell r="B31" t="str">
            <v>SSGC</v>
          </cell>
          <cell r="E31">
            <v>0</v>
          </cell>
          <cell r="F31">
            <v>0</v>
          </cell>
          <cell r="G31">
            <v>0</v>
          </cell>
          <cell r="H31">
            <v>0</v>
          </cell>
          <cell r="I31">
            <v>0</v>
          </cell>
          <cell r="J31">
            <v>0</v>
          </cell>
          <cell r="K31">
            <v>0</v>
          </cell>
          <cell r="L31">
            <v>0</v>
          </cell>
          <cell r="M31">
            <v>0</v>
          </cell>
          <cell r="N31">
            <v>0</v>
          </cell>
          <cell r="O31">
            <v>0</v>
          </cell>
          <cell r="P31">
            <v>0</v>
          </cell>
          <cell r="S31" t="str">
            <v>SSGC</v>
          </cell>
          <cell r="V31">
            <v>0</v>
          </cell>
          <cell r="W31">
            <v>0</v>
          </cell>
          <cell r="X31">
            <v>0</v>
          </cell>
          <cell r="Y31">
            <v>0</v>
          </cell>
          <cell r="Z31">
            <v>0</v>
          </cell>
          <cell r="AA31">
            <v>0</v>
          </cell>
          <cell r="AB31">
            <v>0</v>
          </cell>
          <cell r="AC31">
            <v>0</v>
          </cell>
          <cell r="AD31">
            <v>0</v>
          </cell>
          <cell r="AE31">
            <v>0</v>
          </cell>
          <cell r="AF31">
            <v>0</v>
          </cell>
          <cell r="AG31">
            <v>0</v>
          </cell>
        </row>
        <row r="32">
          <cell r="B32" t="str">
            <v>SSGCT</v>
          </cell>
          <cell r="E32">
            <v>0</v>
          </cell>
          <cell r="F32">
            <v>0</v>
          </cell>
          <cell r="G32">
            <v>0</v>
          </cell>
          <cell r="H32">
            <v>0</v>
          </cell>
          <cell r="I32">
            <v>0</v>
          </cell>
          <cell r="J32">
            <v>0</v>
          </cell>
          <cell r="K32">
            <v>0</v>
          </cell>
          <cell r="L32">
            <v>0</v>
          </cell>
          <cell r="M32">
            <v>0</v>
          </cell>
          <cell r="N32">
            <v>0</v>
          </cell>
          <cell r="O32">
            <v>0</v>
          </cell>
          <cell r="P32">
            <v>0</v>
          </cell>
          <cell r="S32" t="str">
            <v>SSGCT</v>
          </cell>
          <cell r="V32">
            <v>0</v>
          </cell>
          <cell r="W32">
            <v>0</v>
          </cell>
          <cell r="X32">
            <v>0</v>
          </cell>
          <cell r="Y32">
            <v>0</v>
          </cell>
          <cell r="Z32">
            <v>0</v>
          </cell>
          <cell r="AA32">
            <v>0</v>
          </cell>
          <cell r="AB32">
            <v>0</v>
          </cell>
          <cell r="AC32">
            <v>0</v>
          </cell>
          <cell r="AD32">
            <v>0</v>
          </cell>
          <cell r="AE32">
            <v>0</v>
          </cell>
          <cell r="AF32">
            <v>0</v>
          </cell>
          <cell r="AG32">
            <v>0</v>
          </cell>
        </row>
        <row r="33">
          <cell r="B33" t="str">
            <v>MC</v>
          </cell>
          <cell r="E33">
            <v>0</v>
          </cell>
          <cell r="F33">
            <v>0</v>
          </cell>
          <cell r="G33">
            <v>0</v>
          </cell>
          <cell r="H33">
            <v>0</v>
          </cell>
          <cell r="I33">
            <v>0</v>
          </cell>
          <cell r="J33">
            <v>0</v>
          </cell>
          <cell r="K33">
            <v>0</v>
          </cell>
          <cell r="L33">
            <v>0</v>
          </cell>
          <cell r="M33">
            <v>0</v>
          </cell>
          <cell r="N33">
            <v>0</v>
          </cell>
          <cell r="O33">
            <v>0</v>
          </cell>
          <cell r="P33">
            <v>0</v>
          </cell>
          <cell r="S33" t="str">
            <v>MC</v>
          </cell>
          <cell r="V33">
            <v>0</v>
          </cell>
          <cell r="W33">
            <v>0</v>
          </cell>
          <cell r="X33">
            <v>0</v>
          </cell>
          <cell r="Y33">
            <v>0</v>
          </cell>
          <cell r="Z33">
            <v>0</v>
          </cell>
          <cell r="AA33">
            <v>0</v>
          </cell>
          <cell r="AB33">
            <v>0</v>
          </cell>
          <cell r="AC33">
            <v>0</v>
          </cell>
          <cell r="AD33">
            <v>0</v>
          </cell>
          <cell r="AE33">
            <v>0</v>
          </cell>
          <cell r="AF33">
            <v>0</v>
          </cell>
          <cell r="AG33">
            <v>0</v>
          </cell>
        </row>
        <row r="34">
          <cell r="B34" t="str">
            <v>SNPD</v>
          </cell>
          <cell r="E34">
            <v>1</v>
          </cell>
          <cell r="F34">
            <v>3.5150574861492298E-2</v>
          </cell>
          <cell r="G34">
            <v>0.27419474957222972</v>
          </cell>
          <cell r="H34">
            <v>6.4658033670252593E-2</v>
          </cell>
          <cell r="I34">
            <v>0.10394696429920264</v>
          </cell>
          <cell r="J34">
            <v>8.6500420942178913E-2</v>
          </cell>
          <cell r="K34">
            <v>0.47547055510469649</v>
          </cell>
          <cell r="L34">
            <v>4.6579122492126208E-2</v>
          </cell>
          <cell r="M34">
            <v>1.7446543357023721E-2</v>
          </cell>
          <cell r="N34">
            <v>0</v>
          </cell>
          <cell r="O34">
            <v>0</v>
          </cell>
          <cell r="P34">
            <v>0</v>
          </cell>
          <cell r="S34" t="str">
            <v>SNPD</v>
          </cell>
          <cell r="V34">
            <v>1</v>
          </cell>
          <cell r="W34">
            <v>3.5150574861492298E-2</v>
          </cell>
          <cell r="X34">
            <v>0.27419474957222972</v>
          </cell>
          <cell r="Y34">
            <v>6.4658033670252593E-2</v>
          </cell>
          <cell r="Z34">
            <v>0.10394696429920264</v>
          </cell>
          <cell r="AA34">
            <v>8.6500420942178913E-2</v>
          </cell>
          <cell r="AB34">
            <v>0.47547055510469649</v>
          </cell>
          <cell r="AC34">
            <v>4.6579122492126208E-2</v>
          </cell>
          <cell r="AD34">
            <v>1.7446543357023721E-2</v>
          </cell>
          <cell r="AE34">
            <v>0</v>
          </cell>
          <cell r="AF34">
            <v>0</v>
          </cell>
          <cell r="AG34">
            <v>0</v>
          </cell>
        </row>
        <row r="35">
          <cell r="B35" t="str">
            <v>CAGW</v>
          </cell>
          <cell r="E35">
            <v>1</v>
          </cell>
          <cell r="F35">
            <v>4.5097469554722193E-2</v>
          </cell>
          <cell r="G35">
            <v>0.72863762943157784</v>
          </cell>
          <cell r="H35">
            <v>0.2262649010137</v>
          </cell>
          <cell r="I35">
            <v>0</v>
          </cell>
          <cell r="J35">
            <v>0</v>
          </cell>
          <cell r="K35">
            <v>0</v>
          </cell>
          <cell r="L35">
            <v>0</v>
          </cell>
          <cell r="M35">
            <v>0</v>
          </cell>
          <cell r="N35">
            <v>0</v>
          </cell>
          <cell r="O35">
            <v>0</v>
          </cell>
          <cell r="P35">
            <v>0</v>
          </cell>
          <cell r="S35" t="str">
            <v>CAGW</v>
          </cell>
          <cell r="V35">
            <v>1</v>
          </cell>
          <cell r="W35">
            <v>4.5097469554722193E-2</v>
          </cell>
          <cell r="X35">
            <v>0.72863762943157784</v>
          </cell>
          <cell r="Y35">
            <v>0.2262649010137</v>
          </cell>
          <cell r="Z35">
            <v>0</v>
          </cell>
          <cell r="AA35">
            <v>0</v>
          </cell>
          <cell r="AB35">
            <v>0</v>
          </cell>
          <cell r="AC35">
            <v>0</v>
          </cell>
          <cell r="AD35">
            <v>0</v>
          </cell>
          <cell r="AE35">
            <v>0</v>
          </cell>
          <cell r="AF35">
            <v>0</v>
          </cell>
          <cell r="AG35">
            <v>0</v>
          </cell>
        </row>
        <row r="36">
          <cell r="B36" t="str">
            <v>CAGE</v>
          </cell>
          <cell r="E36">
            <v>1</v>
          </cell>
          <cell r="F36">
            <v>0</v>
          </cell>
          <cell r="G36">
            <v>0</v>
          </cell>
          <cell r="H36">
            <v>0</v>
          </cell>
          <cell r="I36">
            <v>0.2520067861975861</v>
          </cell>
          <cell r="J36">
            <v>0.20619614061419073</v>
          </cell>
          <cell r="K36">
            <v>0.6500032039218675</v>
          </cell>
          <cell r="L36">
            <v>9.2674393488078488E-2</v>
          </cell>
          <cell r="M36">
            <v>4.5810645583395357E-2</v>
          </cell>
          <cell r="N36">
            <v>5.3156163924680221E-3</v>
          </cell>
          <cell r="O36">
            <v>0</v>
          </cell>
          <cell r="P36">
            <v>0</v>
          </cell>
          <cell r="S36" t="str">
            <v>CAGE</v>
          </cell>
          <cell r="V36">
            <v>1</v>
          </cell>
          <cell r="W36">
            <v>0</v>
          </cell>
          <cell r="X36">
            <v>0</v>
          </cell>
          <cell r="Y36">
            <v>0</v>
          </cell>
          <cell r="Z36">
            <v>0.2520067861975861</v>
          </cell>
          <cell r="AA36">
            <v>0.20619614061419073</v>
          </cell>
          <cell r="AB36">
            <v>0.6500032039218675</v>
          </cell>
          <cell r="AC36">
            <v>9.2674393488078488E-2</v>
          </cell>
          <cell r="AD36">
            <v>4.5810645583395357E-2</v>
          </cell>
          <cell r="AE36">
            <v>5.3156163924680221E-3</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0.99999999999999978</v>
          </cell>
          <cell r="F38">
            <v>0</v>
          </cell>
          <cell r="G38">
            <v>0</v>
          </cell>
          <cell r="H38">
            <v>0</v>
          </cell>
          <cell r="I38">
            <v>0.26165775125878293</v>
          </cell>
          <cell r="J38">
            <v>0.21372938434527514</v>
          </cell>
          <cell r="K38">
            <v>0.63630765966829783</v>
          </cell>
          <cell r="L38">
            <v>9.6964562581861563E-2</v>
          </cell>
          <cell r="M38">
            <v>4.7928366913507811E-2</v>
          </cell>
          <cell r="N38">
            <v>5.0700264910575358E-3</v>
          </cell>
          <cell r="O38">
            <v>0</v>
          </cell>
          <cell r="P38">
            <v>0</v>
          </cell>
          <cell r="S38" t="str">
            <v>DNPGMU</v>
          </cell>
          <cell r="V38">
            <v>0.99999999999999978</v>
          </cell>
          <cell r="W38">
            <v>0</v>
          </cell>
          <cell r="X38">
            <v>0</v>
          </cell>
          <cell r="Y38">
            <v>0</v>
          </cell>
          <cell r="Z38">
            <v>0.26165775125878293</v>
          </cell>
          <cell r="AA38">
            <v>0.21372938434527514</v>
          </cell>
          <cell r="AB38">
            <v>0.63630765966829783</v>
          </cell>
          <cell r="AC38">
            <v>9.6964562581861563E-2</v>
          </cell>
          <cell r="AD38">
            <v>4.7928366913507811E-2</v>
          </cell>
          <cell r="AE38">
            <v>5.0700264910575358E-3</v>
          </cell>
          <cell r="AF38">
            <v>0</v>
          </cell>
          <cell r="AG38">
            <v>0</v>
          </cell>
        </row>
        <row r="39">
          <cell r="B39" t="str">
            <v>JBG</v>
          </cell>
          <cell r="E39">
            <v>0.99999999999999989</v>
          </cell>
          <cell r="F39">
            <v>4.4841558289520543E-2</v>
          </cell>
          <cell r="G39">
            <v>0.72450288352537784</v>
          </cell>
          <cell r="H39">
            <v>0.22498093236399827</v>
          </cell>
          <cell r="I39">
            <v>1.4300442160500909E-3</v>
          </cell>
          <cell r="J39">
            <v>1.1700859437411418E-3</v>
          </cell>
          <cell r="K39">
            <v>3.6885249647749295E-3</v>
          </cell>
          <cell r="L39">
            <v>5.2589250624254151E-4</v>
          </cell>
          <cell r="M39">
            <v>2.5995827230894901E-4</v>
          </cell>
          <cell r="N39">
            <v>3.0164134035779228E-5</v>
          </cell>
          <cell r="O39">
            <v>0</v>
          </cell>
          <cell r="P39">
            <v>0</v>
          </cell>
          <cell r="S39" t="str">
            <v>JBG</v>
          </cell>
          <cell r="V39">
            <v>0.99999999999999989</v>
          </cell>
          <cell r="W39">
            <v>4.4841558289520543E-2</v>
          </cell>
          <cell r="X39">
            <v>0.72450288352537784</v>
          </cell>
          <cell r="Y39">
            <v>0.22498093236399827</v>
          </cell>
          <cell r="Z39">
            <v>1.4300442160500909E-3</v>
          </cell>
          <cell r="AA39">
            <v>1.1700859437411418E-3</v>
          </cell>
          <cell r="AB39">
            <v>3.6885249647749295E-3</v>
          </cell>
          <cell r="AC39">
            <v>5.2589250624254151E-4</v>
          </cell>
          <cell r="AD39">
            <v>2.5995827230894901E-4</v>
          </cell>
          <cell r="AE39">
            <v>3.0164134035779228E-5</v>
          </cell>
          <cell r="AF39">
            <v>0</v>
          </cell>
          <cell r="AG39">
            <v>0</v>
          </cell>
        </row>
        <row r="40">
          <cell r="B40" t="str">
            <v>JBE</v>
          </cell>
          <cell r="E40">
            <v>1</v>
          </cell>
          <cell r="F40">
            <v>4.6035739010530326E-2</v>
          </cell>
          <cell r="G40">
            <v>0.72309415587136006</v>
          </cell>
          <cell r="H40">
            <v>0.22519547929700628</v>
          </cell>
          <cell r="I40">
            <v>1.484809831584925E-3</v>
          </cell>
          <cell r="J40">
            <v>1.2128342831342184E-3</v>
          </cell>
          <cell r="K40">
            <v>3.6108078757195604E-3</v>
          </cell>
          <cell r="L40">
            <v>5.5023761055902247E-4</v>
          </cell>
          <cell r="M40">
            <v>2.7197554845070649E-4</v>
          </cell>
          <cell r="N40">
            <v>2.8770503239833052E-5</v>
          </cell>
          <cell r="O40">
            <v>0</v>
          </cell>
          <cell r="P40">
            <v>0</v>
          </cell>
          <cell r="S40" t="str">
            <v>JBE</v>
          </cell>
          <cell r="V40">
            <v>1</v>
          </cell>
          <cell r="W40">
            <v>4.6035739010530326E-2</v>
          </cell>
          <cell r="X40">
            <v>0.72309415587136006</v>
          </cell>
          <cell r="Y40">
            <v>0.22519547929700628</v>
          </cell>
          <cell r="Z40">
            <v>1.484809831584925E-3</v>
          </cell>
          <cell r="AA40">
            <v>1.2128342831342184E-3</v>
          </cell>
          <cell r="AB40">
            <v>3.6108078757195604E-3</v>
          </cell>
          <cell r="AC40">
            <v>5.5023761055902247E-4</v>
          </cell>
          <cell r="AD40">
            <v>2.7197554845070649E-4</v>
          </cell>
          <cell r="AE40">
            <v>2.8770503239833052E-5</v>
          </cell>
          <cell r="AF40">
            <v>0</v>
          </cell>
          <cell r="AG40">
            <v>0</v>
          </cell>
        </row>
        <row r="41">
          <cell r="B41" t="str">
            <v>WRG</v>
          </cell>
          <cell r="E41">
            <v>1.0000000000000004</v>
          </cell>
          <cell r="F41">
            <v>9.9352017501849205E-3</v>
          </cell>
          <cell r="G41">
            <v>0.16052257305468229</v>
          </cell>
          <cell r="H41">
            <v>4.9847307681620052E-2</v>
          </cell>
          <cell r="I41">
            <v>0.1964884103771723</v>
          </cell>
          <cell r="J41">
            <v>0.1607700828477861</v>
          </cell>
          <cell r="K41">
            <v>0.5068041944653795</v>
          </cell>
          <cell r="L41">
            <v>7.2257753586302181E-2</v>
          </cell>
          <cell r="M41">
            <v>3.571832752938621E-2</v>
          </cell>
          <cell r="N41">
            <v>4.1445590846588302E-3</v>
          </cell>
          <cell r="O41">
            <v>0</v>
          </cell>
          <cell r="P41">
            <v>0</v>
          </cell>
          <cell r="S41" t="str">
            <v>WRG</v>
          </cell>
          <cell r="V41">
            <v>1.0000000000000004</v>
          </cell>
          <cell r="W41">
            <v>9.9352017501849205E-3</v>
          </cell>
          <cell r="X41">
            <v>0.16052257305468229</v>
          </cell>
          <cell r="Y41">
            <v>4.9847307681620052E-2</v>
          </cell>
          <cell r="Z41">
            <v>0.1964884103771723</v>
          </cell>
          <cell r="AA41">
            <v>0.1607700828477861</v>
          </cell>
          <cell r="AB41">
            <v>0.5068041944653795</v>
          </cell>
          <cell r="AC41">
            <v>7.2257753586302181E-2</v>
          </cell>
          <cell r="AD41">
            <v>3.571832752938621E-2</v>
          </cell>
          <cell r="AE41">
            <v>4.1445590846588302E-3</v>
          </cell>
          <cell r="AF41">
            <v>0</v>
          </cell>
          <cell r="AG41">
            <v>0</v>
          </cell>
        </row>
        <row r="42">
          <cell r="B42" t="str">
            <v>WRE</v>
          </cell>
          <cell r="E42">
            <v>1</v>
          </cell>
          <cell r="F42">
            <v>1.0199787256174934E-2</v>
          </cell>
          <cell r="G42">
            <v>0.1602104520225949</v>
          </cell>
          <cell r="H42">
            <v>4.9894843207717421E-2</v>
          </cell>
          <cell r="I42">
            <v>0.204013218784488</v>
          </cell>
          <cell r="J42">
            <v>0.16664371469730316</v>
          </cell>
          <cell r="K42">
            <v>0.49612584821828987</v>
          </cell>
          <cell r="L42">
            <v>7.5602776623998391E-2</v>
          </cell>
          <cell r="M42">
            <v>3.7369504087184847E-2</v>
          </cell>
          <cell r="N42">
            <v>3.9530738867364287E-3</v>
          </cell>
          <cell r="O42">
            <v>0</v>
          </cell>
          <cell r="P42">
            <v>0</v>
          </cell>
          <cell r="S42" t="str">
            <v>WRE</v>
          </cell>
          <cell r="V42">
            <v>1</v>
          </cell>
          <cell r="W42">
            <v>1.0199787256174934E-2</v>
          </cell>
          <cell r="X42">
            <v>0.1602104520225949</v>
          </cell>
          <cell r="Y42">
            <v>4.9894843207717421E-2</v>
          </cell>
          <cell r="Z42">
            <v>0.204013218784488</v>
          </cell>
          <cell r="AA42">
            <v>0.16664371469730316</v>
          </cell>
          <cell r="AB42">
            <v>0.49612584821828987</v>
          </cell>
          <cell r="AC42">
            <v>7.5602776623998391E-2</v>
          </cell>
          <cell r="AD42">
            <v>3.7369504087184847E-2</v>
          </cell>
          <cell r="AE42">
            <v>3.9530738867364287E-3</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SNPPH-P</v>
          </cell>
          <cell r="E45">
            <v>0.99999999999999989</v>
          </cell>
          <cell r="F45">
            <v>3.5017668366229757E-2</v>
          </cell>
          <cell r="G45">
            <v>0.56577877026182455</v>
          </cell>
          <cell r="H45">
            <v>0.17569210301259344</v>
          </cell>
          <cell r="I45">
            <v>5.6326404299475927E-2</v>
          </cell>
          <cell r="J45">
            <v>4.6087200096747813E-2</v>
          </cell>
          <cell r="K45">
            <v>0.14528316404682795</v>
          </cell>
          <cell r="L45">
            <v>2.0713788841088859E-2</v>
          </cell>
          <cell r="M45">
            <v>1.023920420272811E-2</v>
          </cell>
          <cell r="N45">
            <v>1.1881011719594055E-3</v>
          </cell>
          <cell r="O45">
            <v>0</v>
          </cell>
          <cell r="P45">
            <v>0</v>
          </cell>
          <cell r="S45" t="str">
            <v>SNPPH-P</v>
          </cell>
          <cell r="V45">
            <v>0.99999999999999989</v>
          </cell>
          <cell r="W45">
            <v>3.5017668366229757E-2</v>
          </cell>
          <cell r="X45">
            <v>0.56577877026182455</v>
          </cell>
          <cell r="Y45">
            <v>0.17569210301259344</v>
          </cell>
          <cell r="Z45">
            <v>5.6326404299475927E-2</v>
          </cell>
          <cell r="AA45">
            <v>4.6087200096747813E-2</v>
          </cell>
          <cell r="AB45">
            <v>0.14528316404682795</v>
          </cell>
          <cell r="AC45">
            <v>2.0713788841088859E-2</v>
          </cell>
          <cell r="AD45">
            <v>1.023920420272811E-2</v>
          </cell>
          <cell r="AE45">
            <v>1.1881011719594055E-3</v>
          </cell>
          <cell r="AF45">
            <v>0</v>
          </cell>
          <cell r="AG45">
            <v>0</v>
          </cell>
        </row>
        <row r="46">
          <cell r="B46" t="str">
            <v>SNPPH-U</v>
          </cell>
          <cell r="E46">
            <v>0.99999999999999989</v>
          </cell>
          <cell r="F46">
            <v>3.5017668366229757E-2</v>
          </cell>
          <cell r="G46">
            <v>0.56577877026182455</v>
          </cell>
          <cell r="H46">
            <v>0.17569210301259344</v>
          </cell>
          <cell r="I46">
            <v>5.6326404299475927E-2</v>
          </cell>
          <cell r="J46">
            <v>4.6087200096747813E-2</v>
          </cell>
          <cell r="K46">
            <v>0.14528316404682795</v>
          </cell>
          <cell r="L46">
            <v>2.0713788841088859E-2</v>
          </cell>
          <cell r="M46">
            <v>1.023920420272811E-2</v>
          </cell>
          <cell r="N46">
            <v>1.1881011719594055E-3</v>
          </cell>
          <cell r="O46">
            <v>0</v>
          </cell>
          <cell r="P46">
            <v>0</v>
          </cell>
          <cell r="S46" t="str">
            <v>SNPPH-U</v>
          </cell>
          <cell r="V46">
            <v>0.99999999999999989</v>
          </cell>
          <cell r="W46">
            <v>3.5017668366229757E-2</v>
          </cell>
          <cell r="X46">
            <v>0.56577877026182455</v>
          </cell>
          <cell r="Y46">
            <v>0.17569210301259344</v>
          </cell>
          <cell r="Z46">
            <v>5.6326404299475927E-2</v>
          </cell>
          <cell r="AA46">
            <v>4.6087200096747813E-2</v>
          </cell>
          <cell r="AB46">
            <v>0.14528316404682795</v>
          </cell>
          <cell r="AC46">
            <v>2.0713788841088859E-2</v>
          </cell>
          <cell r="AD46">
            <v>1.023920420272811E-2</v>
          </cell>
          <cell r="AE46">
            <v>1.1881011719594055E-3</v>
          </cell>
          <cell r="AF46">
            <v>0</v>
          </cell>
          <cell r="AG46">
            <v>0</v>
          </cell>
        </row>
        <row r="47">
          <cell r="B47" t="str">
            <v>CN</v>
          </cell>
          <cell r="E47">
            <v>1</v>
          </cell>
          <cell r="F47">
            <v>2.4696982500486811E-2</v>
          </cell>
          <cell r="G47">
            <v>0.30325158915902506</v>
          </cell>
          <cell r="H47">
            <v>6.9301032461305659E-2</v>
          </cell>
          <cell r="I47">
            <v>7.4561226251841611E-2</v>
          </cell>
          <cell r="J47">
            <v>6.6100932527071207E-2</v>
          </cell>
          <cell r="K47">
            <v>0.48962211317866972</v>
          </cell>
          <cell r="L47">
            <v>3.8567056448671123E-2</v>
          </cell>
          <cell r="M47">
            <v>8.460293724770411E-3</v>
          </cell>
          <cell r="N47">
            <v>0</v>
          </cell>
          <cell r="O47">
            <v>0</v>
          </cell>
          <cell r="P47">
            <v>0</v>
          </cell>
          <cell r="S47" t="str">
            <v>CN</v>
          </cell>
          <cell r="V47">
            <v>1</v>
          </cell>
          <cell r="W47">
            <v>2.4696982500486811E-2</v>
          </cell>
          <cell r="X47">
            <v>0.30325158915902506</v>
          </cell>
          <cell r="Y47">
            <v>6.9301032461305659E-2</v>
          </cell>
          <cell r="Z47">
            <v>7.4561226251841611E-2</v>
          </cell>
          <cell r="AA47">
            <v>6.6100932527071207E-2</v>
          </cell>
          <cell r="AB47">
            <v>0.48962211317866972</v>
          </cell>
          <cell r="AC47">
            <v>3.8567056448671123E-2</v>
          </cell>
          <cell r="AD47">
            <v>8.460293724770411E-3</v>
          </cell>
          <cell r="AE47">
            <v>0</v>
          </cell>
          <cell r="AF47">
            <v>0</v>
          </cell>
          <cell r="AG47">
            <v>0</v>
          </cell>
        </row>
        <row r="48">
          <cell r="B48" t="str">
            <v>CNP</v>
          </cell>
          <cell r="E48">
            <v>1</v>
          </cell>
          <cell r="F48">
            <v>5.3300860897145447E-2</v>
          </cell>
          <cell r="G48">
            <v>0.65447553239691891</v>
          </cell>
          <cell r="H48">
            <v>0.14956502038966923</v>
          </cell>
          <cell r="I48">
            <v>0.14265858631626643</v>
          </cell>
          <cell r="J48">
            <v>0.14265858631626643</v>
          </cell>
          <cell r="K48">
            <v>0</v>
          </cell>
          <cell r="L48">
            <v>0</v>
          </cell>
          <cell r="M48">
            <v>0</v>
          </cell>
          <cell r="N48">
            <v>0</v>
          </cell>
          <cell r="O48">
            <v>0</v>
          </cell>
          <cell r="P48">
            <v>0</v>
          </cell>
          <cell r="S48" t="str">
            <v>CNP</v>
          </cell>
          <cell r="V48">
            <v>1</v>
          </cell>
          <cell r="W48">
            <v>5.3300860897145447E-2</v>
          </cell>
          <cell r="X48">
            <v>0.65447553239691891</v>
          </cell>
          <cell r="Y48">
            <v>0.14956502038966923</v>
          </cell>
          <cell r="Z48">
            <v>0.14265858631626643</v>
          </cell>
          <cell r="AA48">
            <v>0.14265858631626643</v>
          </cell>
          <cell r="AB48">
            <v>0</v>
          </cell>
          <cell r="AC48">
            <v>0</v>
          </cell>
          <cell r="AD48">
            <v>0</v>
          </cell>
          <cell r="AE48">
            <v>0</v>
          </cell>
          <cell r="AF48">
            <v>0</v>
          </cell>
          <cell r="AG48">
            <v>0</v>
          </cell>
        </row>
        <row r="49">
          <cell r="B49" t="str">
            <v>CNU</v>
          </cell>
          <cell r="E49">
            <v>0.99999999999999989</v>
          </cell>
          <cell r="F49">
            <v>0</v>
          </cell>
          <cell r="G49">
            <v>0</v>
          </cell>
          <cell r="H49">
            <v>0</v>
          </cell>
          <cell r="I49">
            <v>1.5765027830130091E-2</v>
          </cell>
          <cell r="J49">
            <v>0</v>
          </cell>
          <cell r="K49">
            <v>0.91236858809157972</v>
          </cell>
          <cell r="L49">
            <v>7.1866384078290158E-2</v>
          </cell>
          <cell r="M49">
            <v>1.5765027830130091E-2</v>
          </cell>
          <cell r="N49">
            <v>0</v>
          </cell>
          <cell r="O49">
            <v>0</v>
          </cell>
          <cell r="P49">
            <v>0</v>
          </cell>
          <cell r="S49" t="str">
            <v>CNU</v>
          </cell>
          <cell r="V49">
            <v>0.99999999999999989</v>
          </cell>
          <cell r="W49">
            <v>0</v>
          </cell>
          <cell r="X49">
            <v>0</v>
          </cell>
          <cell r="Y49">
            <v>0</v>
          </cell>
          <cell r="Z49">
            <v>1.5765027830130091E-2</v>
          </cell>
          <cell r="AA49">
            <v>0</v>
          </cell>
          <cell r="AB49">
            <v>0.91236858809157972</v>
          </cell>
          <cell r="AC49">
            <v>7.1866384078290158E-2</v>
          </cell>
          <cell r="AD49">
            <v>1.5765027830130091E-2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0.99971522799169721</v>
          </cell>
          <cell r="F53">
            <v>1.3784723898653942E-2</v>
          </cell>
          <cell r="G53">
            <v>-0.10158564440527243</v>
          </cell>
          <cell r="H53">
            <v>-5.2368385762255207E-2</v>
          </cell>
          <cell r="I53">
            <v>0.29881731096361069</v>
          </cell>
          <cell r="J53">
            <v>0.22770481647401503</v>
          </cell>
          <cell r="K53">
            <v>0.74624561735408912</v>
          </cell>
          <cell r="L53">
            <v>0.14086393589548513</v>
          </cell>
          <cell r="M53">
            <v>7.1112494489595682E-2</v>
          </cell>
          <cell r="N53">
            <v>2.1625315820002046E-3</v>
          </cell>
          <cell r="O53">
            <v>3.7250852129896298E-3</v>
          </cell>
          <cell r="P53">
            <v>-5.1929946747603851E-2</v>
          </cell>
          <cell r="S53" t="str">
            <v>EXCTAX</v>
          </cell>
          <cell r="V53">
            <v>0.99971522799169721</v>
          </cell>
          <cell r="W53">
            <v>1.3784723898653942E-2</v>
          </cell>
          <cell r="X53">
            <v>-0.10158564440527243</v>
          </cell>
          <cell r="Y53">
            <v>-5.2368385762255207E-2</v>
          </cell>
          <cell r="Z53">
            <v>0.29881731096361069</v>
          </cell>
          <cell r="AA53">
            <v>0.22770481647401503</v>
          </cell>
          <cell r="AB53">
            <v>0.74624561735408912</v>
          </cell>
          <cell r="AC53">
            <v>0.14086393589548513</v>
          </cell>
          <cell r="AD53">
            <v>7.1112494489595682E-2</v>
          </cell>
          <cell r="AE53">
            <v>2.1625315820002046E-3</v>
          </cell>
          <cell r="AF53">
            <v>3.7250852129896298E-3</v>
          </cell>
          <cell r="AG53">
            <v>-5.1929946747603851E-2</v>
          </cell>
        </row>
        <row r="54">
          <cell r="B54" t="str">
            <v>INT</v>
          </cell>
          <cell r="E54">
            <v>1.0000000000000002</v>
          </cell>
          <cell r="F54">
            <v>1.8073052359804758E-2</v>
          </cell>
          <cell r="G54">
            <v>0.21968186371839438</v>
          </cell>
          <cell r="H54">
            <v>6.278028130665704E-2</v>
          </cell>
          <cell r="I54">
            <v>0.16325186294530095</v>
          </cell>
          <cell r="J54">
            <v>0.13393975527883595</v>
          </cell>
          <cell r="K54">
            <v>0.47079376035960024</v>
          </cell>
          <cell r="L54">
            <v>6.2569174838247366E-2</v>
          </cell>
          <cell r="M54">
            <v>2.9312107666464995E-2</v>
          </cell>
          <cell r="N54">
            <v>2.8500044719954837E-3</v>
          </cell>
          <cell r="O54">
            <v>0</v>
          </cell>
          <cell r="P54">
            <v>0</v>
          </cell>
          <cell r="S54" t="str">
            <v>INT</v>
          </cell>
          <cell r="V54">
            <v>1.0000000000000002</v>
          </cell>
          <cell r="W54">
            <v>1.8073052359804758E-2</v>
          </cell>
          <cell r="X54">
            <v>0.21968186371839438</v>
          </cell>
          <cell r="Y54">
            <v>6.278028130665704E-2</v>
          </cell>
          <cell r="Z54">
            <v>0.16325186294530095</v>
          </cell>
          <cell r="AA54">
            <v>0.13393975527883595</v>
          </cell>
          <cell r="AB54">
            <v>0.47079376035960024</v>
          </cell>
          <cell r="AC54">
            <v>6.2569174838247366E-2</v>
          </cell>
          <cell r="AD54">
            <v>2.9312107666464995E-2</v>
          </cell>
          <cell r="AE54">
            <v>2.8500044719954837E-3</v>
          </cell>
          <cell r="AF54">
            <v>0</v>
          </cell>
          <cell r="AG54">
            <v>0</v>
          </cell>
        </row>
        <row r="55">
          <cell r="B55" t="str">
            <v>CIAC</v>
          </cell>
          <cell r="E55">
            <v>1</v>
          </cell>
          <cell r="F55">
            <v>3.5150574861492298E-2</v>
          </cell>
          <cell r="G55">
            <v>0.27419474957222972</v>
          </cell>
          <cell r="H55">
            <v>6.4658033670252593E-2</v>
          </cell>
          <cell r="I55">
            <v>0.10394696429920264</v>
          </cell>
          <cell r="J55">
            <v>8.6500420942178913E-2</v>
          </cell>
          <cell r="K55">
            <v>0.47547055510469649</v>
          </cell>
          <cell r="L55">
            <v>4.6579122492126208E-2</v>
          </cell>
          <cell r="M55">
            <v>1.7446543357023721E-2</v>
          </cell>
          <cell r="N55">
            <v>0</v>
          </cell>
          <cell r="O55">
            <v>0</v>
          </cell>
          <cell r="P55">
            <v>0</v>
          </cell>
          <cell r="S55" t="str">
            <v>CIAC</v>
          </cell>
          <cell r="V55">
            <v>1</v>
          </cell>
          <cell r="W55">
            <v>3.5150574861492298E-2</v>
          </cell>
          <cell r="X55">
            <v>0.27419474957222972</v>
          </cell>
          <cell r="Y55">
            <v>6.4658033670252593E-2</v>
          </cell>
          <cell r="Z55">
            <v>0.10394696429920264</v>
          </cell>
          <cell r="AA55">
            <v>8.6500420942178913E-2</v>
          </cell>
          <cell r="AB55">
            <v>0.47547055510469649</v>
          </cell>
          <cell r="AC55">
            <v>4.6579122492126208E-2</v>
          </cell>
          <cell r="AD55">
            <v>1.7446543357023721E-2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DONOTUSE</v>
          </cell>
          <cell r="E57">
            <v>0</v>
          </cell>
          <cell r="F57">
            <v>0</v>
          </cell>
          <cell r="G57">
            <v>0</v>
          </cell>
          <cell r="H57">
            <v>0</v>
          </cell>
          <cell r="I57">
            <v>0</v>
          </cell>
          <cell r="J57">
            <v>0</v>
          </cell>
          <cell r="K57">
            <v>0</v>
          </cell>
          <cell r="L57">
            <v>0</v>
          </cell>
          <cell r="M57">
            <v>0</v>
          </cell>
          <cell r="N57">
            <v>0</v>
          </cell>
          <cell r="O57">
            <v>0</v>
          </cell>
          <cell r="P57">
            <v>0</v>
          </cell>
          <cell r="S57" t="str">
            <v>DONOTUSE</v>
          </cell>
          <cell r="V57">
            <v>0</v>
          </cell>
          <cell r="W57">
            <v>0</v>
          </cell>
          <cell r="X57">
            <v>0</v>
          </cell>
          <cell r="Y57">
            <v>0</v>
          </cell>
          <cell r="Z57">
            <v>0</v>
          </cell>
          <cell r="AA57">
            <v>0</v>
          </cell>
          <cell r="AB57">
            <v>0</v>
          </cell>
          <cell r="AC57">
            <v>0</v>
          </cell>
          <cell r="AD57">
            <v>0</v>
          </cell>
          <cell r="AE57">
            <v>0</v>
          </cell>
          <cell r="AF57">
            <v>0</v>
          </cell>
          <cell r="AG57">
            <v>0</v>
          </cell>
        </row>
        <row r="58">
          <cell r="B58" t="str">
            <v>BADDEBT</v>
          </cell>
          <cell r="E58">
            <v>1.0000000000000002</v>
          </cell>
          <cell r="F58">
            <v>3.7744383516856522E-2</v>
          </cell>
          <cell r="G58">
            <v>0.48172516709767738</v>
          </cell>
          <cell r="H58">
            <v>0.13939618781456953</v>
          </cell>
          <cell r="I58">
            <v>5.3251352344731856E-2</v>
          </cell>
          <cell r="J58">
            <v>5.3102511480433955E-2</v>
          </cell>
          <cell r="K58">
            <v>0.24269880176402786</v>
          </cell>
          <cell r="L58">
            <v>4.5184107462136969E-2</v>
          </cell>
          <cell r="M58">
            <v>1.4884086429789846E-4</v>
          </cell>
          <cell r="N58">
            <v>0</v>
          </cell>
          <cell r="O58">
            <v>0</v>
          </cell>
          <cell r="P58">
            <v>0</v>
          </cell>
          <cell r="S58" t="str">
            <v>BADDEBT</v>
          </cell>
          <cell r="V58">
            <v>1.0000000000000002</v>
          </cell>
          <cell r="W58">
            <v>3.7744383516856522E-2</v>
          </cell>
          <cell r="X58">
            <v>0.48172516709767738</v>
          </cell>
          <cell r="Y58">
            <v>0.13939618781456953</v>
          </cell>
          <cell r="Z58">
            <v>5.3251352344731856E-2</v>
          </cell>
          <cell r="AA58">
            <v>5.3102511480433955E-2</v>
          </cell>
          <cell r="AB58">
            <v>0.24269880176402786</v>
          </cell>
          <cell r="AC58">
            <v>4.5184107462136969E-2</v>
          </cell>
          <cell r="AD58">
            <v>1.4884086429789846E-4</v>
          </cell>
          <cell r="AE58">
            <v>0</v>
          </cell>
          <cell r="AF58">
            <v>0</v>
          </cell>
          <cell r="AG58">
            <v>0</v>
          </cell>
        </row>
        <row r="59">
          <cell r="B59" t="str">
            <v>DONOTUSE</v>
          </cell>
          <cell r="E59">
            <v>0</v>
          </cell>
          <cell r="F59">
            <v>0</v>
          </cell>
          <cell r="G59">
            <v>0</v>
          </cell>
          <cell r="H59">
            <v>0</v>
          </cell>
          <cell r="I59">
            <v>0</v>
          </cell>
          <cell r="J59">
            <v>0</v>
          </cell>
          <cell r="K59">
            <v>0</v>
          </cell>
          <cell r="L59">
            <v>0</v>
          </cell>
          <cell r="M59">
            <v>0</v>
          </cell>
          <cell r="N59">
            <v>0</v>
          </cell>
          <cell r="O59">
            <v>0</v>
          </cell>
          <cell r="P59">
            <v>0</v>
          </cell>
          <cell r="S59" t="str">
            <v>DONOTUSE</v>
          </cell>
          <cell r="V59">
            <v>0</v>
          </cell>
          <cell r="W59">
            <v>0</v>
          </cell>
          <cell r="X59">
            <v>0</v>
          </cell>
          <cell r="Y59">
            <v>0</v>
          </cell>
          <cell r="Z59">
            <v>0</v>
          </cell>
          <cell r="AA59">
            <v>0</v>
          </cell>
          <cell r="AB59">
            <v>0</v>
          </cell>
          <cell r="AC59">
            <v>0</v>
          </cell>
          <cell r="AD59">
            <v>0</v>
          </cell>
          <cell r="AE59">
            <v>0</v>
          </cell>
          <cell r="AF59">
            <v>0</v>
          </cell>
          <cell r="AG59">
            <v>0</v>
          </cell>
        </row>
        <row r="60">
          <cell r="B60" t="str">
            <v>DONOTUSE</v>
          </cell>
          <cell r="E60">
            <v>0</v>
          </cell>
          <cell r="F60">
            <v>0</v>
          </cell>
          <cell r="G60">
            <v>0</v>
          </cell>
          <cell r="H60">
            <v>0</v>
          </cell>
          <cell r="I60">
            <v>0</v>
          </cell>
          <cell r="J60">
            <v>0</v>
          </cell>
          <cell r="K60">
            <v>0</v>
          </cell>
          <cell r="L60">
            <v>0</v>
          </cell>
          <cell r="M60">
            <v>0</v>
          </cell>
          <cell r="N60">
            <v>0</v>
          </cell>
          <cell r="O60">
            <v>0</v>
          </cell>
          <cell r="P60">
            <v>0</v>
          </cell>
          <cell r="S60" t="str">
            <v>DONOTUSE</v>
          </cell>
          <cell r="V60">
            <v>0</v>
          </cell>
          <cell r="W60">
            <v>0</v>
          </cell>
          <cell r="X60">
            <v>0</v>
          </cell>
          <cell r="Y60">
            <v>0</v>
          </cell>
          <cell r="Z60">
            <v>0</v>
          </cell>
          <cell r="AA60">
            <v>0</v>
          </cell>
          <cell r="AB60">
            <v>0</v>
          </cell>
          <cell r="AC60">
            <v>0</v>
          </cell>
          <cell r="AD60">
            <v>0</v>
          </cell>
          <cell r="AE60">
            <v>0</v>
          </cell>
          <cell r="AF60">
            <v>0</v>
          </cell>
          <cell r="AG60">
            <v>0</v>
          </cell>
        </row>
        <row r="61">
          <cell r="B61" t="str">
            <v>ITC84</v>
          </cell>
          <cell r="E61">
            <v>0.99999999999999989</v>
          </cell>
          <cell r="F61">
            <v>3.2870000000000003E-2</v>
          </cell>
          <cell r="G61">
            <v>0.70975999999999995</v>
          </cell>
          <cell r="H61">
            <v>0.14180000000000001</v>
          </cell>
          <cell r="I61">
            <v>0.10946</v>
          </cell>
          <cell r="J61">
            <v>0.10946</v>
          </cell>
          <cell r="K61">
            <v>0</v>
          </cell>
          <cell r="L61">
            <v>0</v>
          </cell>
          <cell r="M61">
            <v>0</v>
          </cell>
          <cell r="N61">
            <v>0</v>
          </cell>
          <cell r="O61">
            <v>0</v>
          </cell>
          <cell r="P61">
            <v>6.11E-3</v>
          </cell>
          <cell r="S61" t="str">
            <v>ITC84</v>
          </cell>
          <cell r="V61">
            <v>0.99999999999999989</v>
          </cell>
          <cell r="W61">
            <v>3.2870000000000003E-2</v>
          </cell>
          <cell r="X61">
            <v>0.70975999999999995</v>
          </cell>
          <cell r="Y61">
            <v>0.14180000000000001</v>
          </cell>
          <cell r="Z61">
            <v>0.10946</v>
          </cell>
          <cell r="AA61">
            <v>0.10946</v>
          </cell>
          <cell r="AB61">
            <v>0</v>
          </cell>
          <cell r="AC61">
            <v>0</v>
          </cell>
          <cell r="AD61">
            <v>0</v>
          </cell>
          <cell r="AE61">
            <v>0</v>
          </cell>
          <cell r="AF61">
            <v>0</v>
          </cell>
          <cell r="AG61">
            <v>6.11E-3</v>
          </cell>
        </row>
        <row r="62">
          <cell r="B62" t="str">
            <v>ITC85</v>
          </cell>
          <cell r="E62">
            <v>1</v>
          </cell>
          <cell r="F62">
            <v>5.4199999999999998E-2</v>
          </cell>
          <cell r="G62">
            <v>0.67689999999999995</v>
          </cell>
          <cell r="H62">
            <v>0.1336</v>
          </cell>
          <cell r="I62">
            <v>0.11609999999999999</v>
          </cell>
          <cell r="J62">
            <v>0.11609999999999999</v>
          </cell>
          <cell r="K62">
            <v>0</v>
          </cell>
          <cell r="L62">
            <v>0</v>
          </cell>
          <cell r="M62">
            <v>0</v>
          </cell>
          <cell r="N62">
            <v>0</v>
          </cell>
          <cell r="O62">
            <v>0</v>
          </cell>
          <cell r="P62">
            <v>1.9199999999999998E-2</v>
          </cell>
          <cell r="S62" t="str">
            <v>ITC85</v>
          </cell>
          <cell r="V62">
            <v>1</v>
          </cell>
          <cell r="W62">
            <v>5.4199999999999998E-2</v>
          </cell>
          <cell r="X62">
            <v>0.67689999999999995</v>
          </cell>
          <cell r="Y62">
            <v>0.1336</v>
          </cell>
          <cell r="Z62">
            <v>0.11609999999999999</v>
          </cell>
          <cell r="AA62">
            <v>0.11609999999999999</v>
          </cell>
          <cell r="AB62">
            <v>0</v>
          </cell>
          <cell r="AC62">
            <v>0</v>
          </cell>
          <cell r="AD62">
            <v>0</v>
          </cell>
          <cell r="AE62">
            <v>0</v>
          </cell>
          <cell r="AF62">
            <v>0</v>
          </cell>
          <cell r="AG62">
            <v>1.9199999999999998E-2</v>
          </cell>
        </row>
        <row r="63">
          <cell r="B63" t="str">
            <v>ITC86</v>
          </cell>
          <cell r="E63">
            <v>1</v>
          </cell>
          <cell r="F63">
            <v>4.7890000000000002E-2</v>
          </cell>
          <cell r="G63">
            <v>0.64607999999999999</v>
          </cell>
          <cell r="H63">
            <v>0.13125999999999999</v>
          </cell>
          <cell r="I63">
            <v>0.155</v>
          </cell>
          <cell r="J63">
            <v>0.155</v>
          </cell>
          <cell r="K63">
            <v>0</v>
          </cell>
          <cell r="L63">
            <v>0</v>
          </cell>
          <cell r="M63">
            <v>0</v>
          </cell>
          <cell r="N63">
            <v>0</v>
          </cell>
          <cell r="O63">
            <v>0</v>
          </cell>
          <cell r="P63">
            <v>1.9769999999999999E-2</v>
          </cell>
          <cell r="S63" t="str">
            <v>ITC86</v>
          </cell>
          <cell r="V63">
            <v>1</v>
          </cell>
          <cell r="W63">
            <v>4.7890000000000002E-2</v>
          </cell>
          <cell r="X63">
            <v>0.64607999999999999</v>
          </cell>
          <cell r="Y63">
            <v>0.13125999999999999</v>
          </cell>
          <cell r="Z63">
            <v>0.155</v>
          </cell>
          <cell r="AA63">
            <v>0.155</v>
          </cell>
          <cell r="AB63">
            <v>0</v>
          </cell>
          <cell r="AC63">
            <v>0</v>
          </cell>
          <cell r="AD63">
            <v>0</v>
          </cell>
          <cell r="AE63">
            <v>0</v>
          </cell>
          <cell r="AF63">
            <v>0</v>
          </cell>
          <cell r="AG63">
            <v>1.9769999999999999E-2</v>
          </cell>
        </row>
        <row r="64">
          <cell r="B64" t="str">
            <v>ITC88</v>
          </cell>
          <cell r="E64">
            <v>1</v>
          </cell>
          <cell r="F64">
            <v>4.2700000000000002E-2</v>
          </cell>
          <cell r="G64">
            <v>0.61199999999999999</v>
          </cell>
          <cell r="H64">
            <v>0.14960000000000001</v>
          </cell>
          <cell r="I64">
            <v>0.1671</v>
          </cell>
          <cell r="J64">
            <v>0.1671</v>
          </cell>
          <cell r="K64">
            <v>0</v>
          </cell>
          <cell r="L64">
            <v>0</v>
          </cell>
          <cell r="M64">
            <v>0</v>
          </cell>
          <cell r="N64">
            <v>0</v>
          </cell>
          <cell r="O64">
            <v>0</v>
          </cell>
          <cell r="P64">
            <v>2.86E-2</v>
          </cell>
          <cell r="S64" t="str">
            <v>ITC88</v>
          </cell>
          <cell r="V64">
            <v>1</v>
          </cell>
          <cell r="W64">
            <v>4.2700000000000002E-2</v>
          </cell>
          <cell r="X64">
            <v>0.61199999999999999</v>
          </cell>
          <cell r="Y64">
            <v>0.14960000000000001</v>
          </cell>
          <cell r="Z64">
            <v>0.1671</v>
          </cell>
          <cell r="AA64">
            <v>0.1671</v>
          </cell>
          <cell r="AB64">
            <v>0</v>
          </cell>
          <cell r="AC64">
            <v>0</v>
          </cell>
          <cell r="AD64">
            <v>0</v>
          </cell>
          <cell r="AE64">
            <v>0</v>
          </cell>
          <cell r="AF64">
            <v>0</v>
          </cell>
          <cell r="AG64">
            <v>2.86E-2</v>
          </cell>
        </row>
        <row r="65">
          <cell r="B65" t="str">
            <v>ITC89</v>
          </cell>
          <cell r="E65">
            <v>1</v>
          </cell>
          <cell r="F65">
            <v>4.8806000000000002E-2</v>
          </cell>
          <cell r="G65">
            <v>0.563558</v>
          </cell>
          <cell r="H65">
            <v>0.15268799999999999</v>
          </cell>
          <cell r="I65">
            <v>0.20677599999999999</v>
          </cell>
          <cell r="J65">
            <v>0.20677599999999999</v>
          </cell>
          <cell r="K65">
            <v>0</v>
          </cell>
          <cell r="L65">
            <v>0</v>
          </cell>
          <cell r="M65">
            <v>0</v>
          </cell>
          <cell r="N65">
            <v>0</v>
          </cell>
          <cell r="O65">
            <v>0</v>
          </cell>
          <cell r="P65">
            <v>2.8171999999999999E-2</v>
          </cell>
          <cell r="S65" t="str">
            <v>ITC89</v>
          </cell>
          <cell r="V65">
            <v>1</v>
          </cell>
          <cell r="W65">
            <v>4.8806000000000002E-2</v>
          </cell>
          <cell r="X65">
            <v>0.563558</v>
          </cell>
          <cell r="Y65">
            <v>0.15268799999999999</v>
          </cell>
          <cell r="Z65">
            <v>0.20677599999999999</v>
          </cell>
          <cell r="AA65">
            <v>0.20677599999999999</v>
          </cell>
          <cell r="AB65">
            <v>0</v>
          </cell>
          <cell r="AC65">
            <v>0</v>
          </cell>
          <cell r="AD65">
            <v>0</v>
          </cell>
          <cell r="AE65">
            <v>0</v>
          </cell>
          <cell r="AF65">
            <v>0</v>
          </cell>
          <cell r="AG65">
            <v>2.8171999999999999E-2</v>
          </cell>
        </row>
        <row r="66">
          <cell r="B66" t="str">
            <v>ITC90</v>
          </cell>
          <cell r="E66">
            <v>1</v>
          </cell>
          <cell r="F66">
            <v>1.5047E-2</v>
          </cell>
          <cell r="G66">
            <v>0.159356</v>
          </cell>
          <cell r="H66">
            <v>3.9132E-2</v>
          </cell>
          <cell r="I66">
            <v>0.17343500000000001</v>
          </cell>
          <cell r="J66">
            <v>3.8051000000000001E-2</v>
          </cell>
          <cell r="K66">
            <v>0.46935500000000002</v>
          </cell>
          <cell r="L66">
            <v>0.13981499999999999</v>
          </cell>
          <cell r="M66">
            <v>0.135384</v>
          </cell>
          <cell r="N66">
            <v>0</v>
          </cell>
          <cell r="O66">
            <v>0</v>
          </cell>
          <cell r="P66">
            <v>3.8600000000000001E-3</v>
          </cell>
          <cell r="S66" t="str">
            <v>ITC90</v>
          </cell>
          <cell r="V66">
            <v>1</v>
          </cell>
          <cell r="W66">
            <v>1.5047E-2</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3.8600000000000001E-3</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1.0000000000000002</v>
          </cell>
          <cell r="F69">
            <v>7.9494712098986415E-3</v>
          </cell>
          <cell r="G69">
            <v>0.12844399021552996</v>
          </cell>
          <cell r="H69">
            <v>3.988522250814576E-2</v>
          </cell>
          <cell r="I69">
            <v>0.20757209733254506</v>
          </cell>
          <cell r="J69">
            <v>0.16983998757701013</v>
          </cell>
          <cell r="K69">
            <v>0.53544121060013361</v>
          </cell>
          <cell r="L69">
            <v>7.6328718978324814E-2</v>
          </cell>
          <cell r="M69">
            <v>3.7732109755534926E-2</v>
          </cell>
          <cell r="N69">
            <v>4.3792891554221731E-3</v>
          </cell>
          <cell r="O69">
            <v>0</v>
          </cell>
          <cell r="P69">
            <v>0</v>
          </cell>
          <cell r="S69" t="str">
            <v>SNPPS</v>
          </cell>
          <cell r="V69">
            <v>1.0000000000000002</v>
          </cell>
          <cell r="W69">
            <v>7.9494712098986415E-3</v>
          </cell>
          <cell r="X69">
            <v>0.12844399021552996</v>
          </cell>
          <cell r="Y69">
            <v>3.988522250814576E-2</v>
          </cell>
          <cell r="Z69">
            <v>0.20757209733254506</v>
          </cell>
          <cell r="AA69">
            <v>0.16983998757701013</v>
          </cell>
          <cell r="AB69">
            <v>0.53544121060013361</v>
          </cell>
          <cell r="AC69">
            <v>7.6328718978324814E-2</v>
          </cell>
          <cell r="AD69">
            <v>3.7732109755534926E-2</v>
          </cell>
          <cell r="AE69">
            <v>4.3792891554221731E-3</v>
          </cell>
          <cell r="AF69">
            <v>0</v>
          </cell>
          <cell r="AG69">
            <v>0</v>
          </cell>
        </row>
        <row r="70">
          <cell r="B70" t="str">
            <v>SNPT</v>
          </cell>
          <cell r="E70">
            <v>0.99999999999999978</v>
          </cell>
          <cell r="F70">
            <v>9.9351121453915905E-3</v>
          </cell>
          <cell r="G70">
            <v>0.16052282537160781</v>
          </cell>
          <cell r="H70">
            <v>4.9847144969487868E-2</v>
          </cell>
          <cell r="I70">
            <v>0.19648439508833099</v>
          </cell>
          <cell r="J70">
            <v>0.16076717099520799</v>
          </cell>
          <cell r="K70">
            <v>0.50681122249612243</v>
          </cell>
          <cell r="L70">
            <v>7.2254490384624989E-2</v>
          </cell>
          <cell r="M70">
            <v>3.5717224093123015E-2</v>
          </cell>
          <cell r="N70">
            <v>4.1448095444343467E-3</v>
          </cell>
          <cell r="O70">
            <v>0</v>
          </cell>
          <cell r="P70">
            <v>0</v>
          </cell>
          <cell r="S70" t="str">
            <v>SNPT</v>
          </cell>
          <cell r="V70">
            <v>0.99999999999999978</v>
          </cell>
          <cell r="W70">
            <v>9.9351121453915905E-3</v>
          </cell>
          <cell r="X70">
            <v>0.16052282537160781</v>
          </cell>
          <cell r="Y70">
            <v>4.9847144969487868E-2</v>
          </cell>
          <cell r="Z70">
            <v>0.19648439508833099</v>
          </cell>
          <cell r="AA70">
            <v>0.16076717099520799</v>
          </cell>
          <cell r="AB70">
            <v>0.50681122249612243</v>
          </cell>
          <cell r="AC70">
            <v>7.2254490384624989E-2</v>
          </cell>
          <cell r="AD70">
            <v>3.5717224093123015E-2</v>
          </cell>
          <cell r="AE70">
            <v>4.1448095444343467E-3</v>
          </cell>
          <cell r="AF70">
            <v>0</v>
          </cell>
          <cell r="AG70">
            <v>0</v>
          </cell>
        </row>
        <row r="71">
          <cell r="B71" t="str">
            <v>SNPP</v>
          </cell>
          <cell r="E71">
            <v>1.0000000000000002</v>
          </cell>
          <cell r="F71">
            <v>1.275612260758734E-2</v>
          </cell>
          <cell r="G71">
            <v>0.20610263707269105</v>
          </cell>
          <cell r="H71">
            <v>6.4000984952006915E-2</v>
          </cell>
          <cell r="I71">
            <v>0.18071811158082651</v>
          </cell>
          <cell r="J71">
            <v>0.14786712968421364</v>
          </cell>
          <cell r="K71">
            <v>0.46615413958534974</v>
          </cell>
          <cell r="L71">
            <v>6.6455581243311107E-2</v>
          </cell>
          <cell r="M71">
            <v>3.2850981896612855E-2</v>
          </cell>
          <cell r="N71">
            <v>3.8124229582275496E-3</v>
          </cell>
          <cell r="O71">
            <v>0</v>
          </cell>
          <cell r="P71">
            <v>0</v>
          </cell>
          <cell r="S71" t="str">
            <v>SNPP</v>
          </cell>
          <cell r="V71">
            <v>1.0000000000000002</v>
          </cell>
          <cell r="W71">
            <v>1.275612260758734E-2</v>
          </cell>
          <cell r="X71">
            <v>0.20610263707269105</v>
          </cell>
          <cell r="Y71">
            <v>6.4000984952006915E-2</v>
          </cell>
          <cell r="Z71">
            <v>0.18071811158082651</v>
          </cell>
          <cell r="AA71">
            <v>0.14786712968421364</v>
          </cell>
          <cell r="AB71">
            <v>0.46615413958534974</v>
          </cell>
          <cell r="AC71">
            <v>6.6455581243311107E-2</v>
          </cell>
          <cell r="AD71">
            <v>3.2850981896612855E-2</v>
          </cell>
          <cell r="AE71">
            <v>3.8124229582275496E-3</v>
          </cell>
          <cell r="AF71">
            <v>0</v>
          </cell>
          <cell r="AG71">
            <v>0</v>
          </cell>
        </row>
        <row r="72">
          <cell r="B72" t="str">
            <v>SNPPH</v>
          </cell>
          <cell r="E72">
            <v>0.99999999999999989</v>
          </cell>
          <cell r="F72">
            <v>3.5017668366229757E-2</v>
          </cell>
          <cell r="G72">
            <v>0.56577877026182455</v>
          </cell>
          <cell r="H72">
            <v>0.17569210301259344</v>
          </cell>
          <cell r="I72">
            <v>5.6326404299475927E-2</v>
          </cell>
          <cell r="J72">
            <v>4.6087200096747813E-2</v>
          </cell>
          <cell r="K72">
            <v>0.14528316404682795</v>
          </cell>
          <cell r="L72">
            <v>2.0713788841088859E-2</v>
          </cell>
          <cell r="M72">
            <v>1.023920420272811E-2</v>
          </cell>
          <cell r="N72">
            <v>1.1881011719594055E-3</v>
          </cell>
          <cell r="O72">
            <v>0</v>
          </cell>
          <cell r="P72">
            <v>0</v>
          </cell>
          <cell r="S72" t="str">
            <v>SNPPH</v>
          </cell>
          <cell r="V72">
            <v>0.99999999999999989</v>
          </cell>
          <cell r="W72">
            <v>3.5017668366229757E-2</v>
          </cell>
          <cell r="X72">
            <v>0.56577877026182455</v>
          </cell>
          <cell r="Y72">
            <v>0.17569210301259344</v>
          </cell>
          <cell r="Z72">
            <v>5.6326404299475927E-2</v>
          </cell>
          <cell r="AA72">
            <v>4.6087200096747813E-2</v>
          </cell>
          <cell r="AB72">
            <v>0.14528316404682795</v>
          </cell>
          <cell r="AC72">
            <v>2.0713788841088859E-2</v>
          </cell>
          <cell r="AD72">
            <v>1.023920420272811E-2</v>
          </cell>
          <cell r="AE72">
            <v>1.1881011719594055E-3</v>
          </cell>
          <cell r="AF72">
            <v>0</v>
          </cell>
          <cell r="AG72">
            <v>0</v>
          </cell>
        </row>
        <row r="73">
          <cell r="B73" t="str">
            <v>SNPPN</v>
          </cell>
          <cell r="E73">
            <v>1.0000000000000002</v>
          </cell>
          <cell r="F73">
            <v>4.5097469554722186E-2</v>
          </cell>
          <cell r="G73">
            <v>0.72863762943157795</v>
          </cell>
          <cell r="H73">
            <v>0.22626490101370003</v>
          </cell>
          <cell r="I73">
            <v>0</v>
          </cell>
          <cell r="J73">
            <v>0</v>
          </cell>
          <cell r="K73">
            <v>0</v>
          </cell>
          <cell r="L73">
            <v>0</v>
          </cell>
          <cell r="M73">
            <v>0</v>
          </cell>
          <cell r="N73">
            <v>0</v>
          </cell>
          <cell r="O73">
            <v>0</v>
          </cell>
          <cell r="P73">
            <v>0</v>
          </cell>
          <cell r="S73" t="str">
            <v>SNPPN</v>
          </cell>
          <cell r="V73">
            <v>1.0000000000000002</v>
          </cell>
          <cell r="W73">
            <v>4.5097469554722186E-2</v>
          </cell>
          <cell r="X73">
            <v>0.72863762943157795</v>
          </cell>
          <cell r="Y73">
            <v>0.22626490101370003</v>
          </cell>
          <cell r="Z73">
            <v>0</v>
          </cell>
          <cell r="AA73">
            <v>0</v>
          </cell>
          <cell r="AB73">
            <v>0</v>
          </cell>
          <cell r="AC73">
            <v>0</v>
          </cell>
          <cell r="AD73">
            <v>0</v>
          </cell>
          <cell r="AE73">
            <v>0</v>
          </cell>
          <cell r="AF73">
            <v>0</v>
          </cell>
          <cell r="AG73">
            <v>0</v>
          </cell>
        </row>
        <row r="74">
          <cell r="B74" t="str">
            <v>SNPPO</v>
          </cell>
          <cell r="E74">
            <v>1.0000000000000002</v>
          </cell>
          <cell r="F74">
            <v>1.5857464058118421E-2</v>
          </cell>
          <cell r="G74">
            <v>0.25620827850403777</v>
          </cell>
          <cell r="H74">
            <v>7.9560728664789651E-2</v>
          </cell>
          <cell r="I74">
            <v>0.16339452822567616</v>
          </cell>
          <cell r="J74">
            <v>0.13369211857260657</v>
          </cell>
          <cell r="K74">
            <v>0.42144487281895149</v>
          </cell>
          <cell r="L74">
            <v>6.0087622707063165E-2</v>
          </cell>
          <cell r="M74">
            <v>2.9702409653069587E-2</v>
          </cell>
          <cell r="N74">
            <v>3.4465050213635189E-3</v>
          </cell>
          <cell r="O74">
            <v>0</v>
          </cell>
          <cell r="P74">
            <v>0</v>
          </cell>
          <cell r="S74" t="str">
            <v>SNPPO</v>
          </cell>
          <cell r="V74">
            <v>1.0000000000000002</v>
          </cell>
          <cell r="W74">
            <v>1.5857464058118421E-2</v>
          </cell>
          <cell r="X74">
            <v>0.25620827850403777</v>
          </cell>
          <cell r="Y74">
            <v>7.9560728664789651E-2</v>
          </cell>
          <cell r="Z74">
            <v>0.16339452822567616</v>
          </cell>
          <cell r="AA74">
            <v>0.13369211857260657</v>
          </cell>
          <cell r="AB74">
            <v>0.42144487281895149</v>
          </cell>
          <cell r="AC74">
            <v>6.0087622707063165E-2</v>
          </cell>
          <cell r="AD74">
            <v>2.9702409653069587E-2</v>
          </cell>
          <cell r="AE74">
            <v>3.4465050213635189E-3</v>
          </cell>
          <cell r="AF74">
            <v>0</v>
          </cell>
          <cell r="AG74">
            <v>0</v>
          </cell>
        </row>
        <row r="75">
          <cell r="B75" t="str">
            <v>SNPG</v>
          </cell>
          <cell r="E75">
            <v>1</v>
          </cell>
          <cell r="F75">
            <v>2.1605308940477363E-2</v>
          </cell>
          <cell r="G75">
            <v>0.27411957277719196</v>
          </cell>
          <cell r="H75">
            <v>7.1207205206502228E-2</v>
          </cell>
          <cell r="I75">
            <v>0.14981273410829793</v>
          </cell>
          <cell r="J75">
            <v>0.12273919001591541</v>
          </cell>
          <cell r="K75">
            <v>0.41443150353872565</v>
          </cell>
          <cell r="L75">
            <v>6.7316503097511124E-2</v>
          </cell>
          <cell r="M75">
            <v>2.707354409238252E-2</v>
          </cell>
          <cell r="N75">
            <v>1.5071723312938962E-3</v>
          </cell>
          <cell r="O75">
            <v>0</v>
          </cell>
          <cell r="P75">
            <v>0</v>
          </cell>
          <cell r="S75" t="str">
            <v>SNPG</v>
          </cell>
          <cell r="V75">
            <v>1</v>
          </cell>
          <cell r="W75">
            <v>2.1605308940477363E-2</v>
          </cell>
          <cell r="X75">
            <v>0.27411957277719196</v>
          </cell>
          <cell r="Y75">
            <v>7.1207205206502228E-2</v>
          </cell>
          <cell r="Z75">
            <v>0.14981273410829793</v>
          </cell>
          <cell r="AA75">
            <v>0.12273919001591541</v>
          </cell>
          <cell r="AB75">
            <v>0.41443150353872565</v>
          </cell>
          <cell r="AC75">
            <v>6.7316503097511124E-2</v>
          </cell>
          <cell r="AD75">
            <v>2.707354409238252E-2</v>
          </cell>
          <cell r="AE75">
            <v>1.5071723312938962E-3</v>
          </cell>
          <cell r="AF75">
            <v>0</v>
          </cell>
          <cell r="AG75">
            <v>0</v>
          </cell>
        </row>
        <row r="76">
          <cell r="B76" t="str">
            <v>SNPI</v>
          </cell>
          <cell r="E76">
            <v>1</v>
          </cell>
          <cell r="F76">
            <v>3.0601141016999765E-2</v>
          </cell>
          <cell r="G76">
            <v>0.46063848503405147</v>
          </cell>
          <cell r="H76">
            <v>0.14016421442133789</v>
          </cell>
          <cell r="I76">
            <v>8.5747205102572957E-2</v>
          </cell>
          <cell r="J76">
            <v>7.1088990305437277E-2</v>
          </cell>
          <cell r="K76">
            <v>0.24765224489241927</v>
          </cell>
          <cell r="L76">
            <v>3.3727961770046312E-2</v>
          </cell>
          <cell r="M76">
            <v>1.4658214797135683E-2</v>
          </cell>
          <cell r="N76">
            <v>1.468747762572297E-3</v>
          </cell>
          <cell r="O76">
            <v>0</v>
          </cell>
          <cell r="P76">
            <v>0</v>
          </cell>
          <cell r="S76" t="str">
            <v>SNPI</v>
          </cell>
          <cell r="V76">
            <v>1</v>
          </cell>
          <cell r="W76">
            <v>3.0601141016999765E-2</v>
          </cell>
          <cell r="X76">
            <v>0.46063848503405147</v>
          </cell>
          <cell r="Y76">
            <v>0.14016421442133789</v>
          </cell>
          <cell r="Z76">
            <v>8.5747205102572957E-2</v>
          </cell>
          <cell r="AA76">
            <v>7.1088990305437277E-2</v>
          </cell>
          <cell r="AB76">
            <v>0.24765224489241927</v>
          </cell>
          <cell r="AC76">
            <v>3.3727961770046312E-2</v>
          </cell>
          <cell r="AD76">
            <v>1.4658214797135683E-2</v>
          </cell>
          <cell r="AE76">
            <v>1.468747762572297E-3</v>
          </cell>
          <cell r="AF76">
            <v>0</v>
          </cell>
          <cell r="AG76">
            <v>0</v>
          </cell>
        </row>
        <row r="77">
          <cell r="B77" t="str">
            <v>TROJP</v>
          </cell>
          <cell r="E77">
            <v>1</v>
          </cell>
          <cell r="F77">
            <v>4.5279910026875356E-2</v>
          </cell>
          <cell r="G77">
            <v>0.72842241163931865</v>
          </cell>
          <cell r="H77">
            <v>0.22629767833380601</v>
          </cell>
          <cell r="I77">
            <v>0</v>
          </cell>
          <cell r="J77">
            <v>0</v>
          </cell>
          <cell r="K77">
            <v>0</v>
          </cell>
          <cell r="L77">
            <v>0</v>
          </cell>
          <cell r="M77">
            <v>0</v>
          </cell>
          <cell r="N77">
            <v>0</v>
          </cell>
          <cell r="O77">
            <v>0</v>
          </cell>
          <cell r="P77">
            <v>0</v>
          </cell>
          <cell r="S77" t="str">
            <v>TROJP</v>
          </cell>
          <cell r="V77">
            <v>1</v>
          </cell>
          <cell r="W77">
            <v>4.5279910026875356E-2</v>
          </cell>
          <cell r="X77">
            <v>0.72842241163931865</v>
          </cell>
          <cell r="Y77">
            <v>0.22629767833380601</v>
          </cell>
          <cell r="Z77">
            <v>0</v>
          </cell>
          <cell r="AA77">
            <v>0</v>
          </cell>
          <cell r="AB77">
            <v>0</v>
          </cell>
          <cell r="AC77">
            <v>0</v>
          </cell>
          <cell r="AD77">
            <v>0</v>
          </cell>
          <cell r="AE77">
            <v>0</v>
          </cell>
          <cell r="AF77">
            <v>0</v>
          </cell>
          <cell r="AG77">
            <v>0</v>
          </cell>
        </row>
        <row r="78">
          <cell r="B78" t="str">
            <v>TROJD</v>
          </cell>
          <cell r="E78">
            <v>1</v>
          </cell>
          <cell r="F78">
            <v>4.5312132701390104E-2</v>
          </cell>
          <cell r="G78">
            <v>0.72838439982764158</v>
          </cell>
          <cell r="H78">
            <v>0.2263034674709683</v>
          </cell>
          <cell r="I78">
            <v>0</v>
          </cell>
          <cell r="J78">
            <v>0</v>
          </cell>
          <cell r="K78">
            <v>0</v>
          </cell>
          <cell r="L78">
            <v>0</v>
          </cell>
          <cell r="M78">
            <v>0</v>
          </cell>
          <cell r="N78">
            <v>0</v>
          </cell>
          <cell r="O78">
            <v>0</v>
          </cell>
          <cell r="P78">
            <v>0</v>
          </cell>
          <cell r="S78" t="str">
            <v>TROJD</v>
          </cell>
          <cell r="V78">
            <v>1</v>
          </cell>
          <cell r="W78">
            <v>4.5312132701390104E-2</v>
          </cell>
          <cell r="X78">
            <v>0.72838439982764158</v>
          </cell>
          <cell r="Y78">
            <v>0.2263034674709683</v>
          </cell>
          <cell r="Z78">
            <v>0</v>
          </cell>
          <cell r="AA78">
            <v>0</v>
          </cell>
          <cell r="AB78">
            <v>0</v>
          </cell>
          <cell r="AC78">
            <v>0</v>
          </cell>
          <cell r="AD78">
            <v>0</v>
          </cell>
          <cell r="AE78">
            <v>0</v>
          </cell>
          <cell r="AF78">
            <v>0</v>
          </cell>
          <cell r="AG78">
            <v>0</v>
          </cell>
        </row>
        <row r="79">
          <cell r="B79" t="str">
            <v>IBT</v>
          </cell>
          <cell r="E79">
            <v>1.0000000000000002</v>
          </cell>
          <cell r="F79">
            <v>1.4207307104511391E-2</v>
          </cell>
          <cell r="G79">
            <v>-7.1901817289994147E-2</v>
          </cell>
          <cell r="H79">
            <v>0</v>
          </cell>
          <cell r="I79">
            <v>0.2754810698486061</v>
          </cell>
          <cell r="J79">
            <v>0.21022118258556766</v>
          </cell>
          <cell r="K79">
            <v>0.69410958833149883</v>
          </cell>
          <cell r="L79">
            <v>0.12976229584015272</v>
          </cell>
          <cell r="M79">
            <v>6.5259887263038469E-2</v>
          </cell>
          <cell r="N79">
            <v>2.0840029996218278E-3</v>
          </cell>
          <cell r="O79">
            <v>3.3802470683541204E-3</v>
          </cell>
          <cell r="P79">
            <v>-4.7122693902750777E-2</v>
          </cell>
          <cell r="S79" t="str">
            <v>IBT</v>
          </cell>
          <cell r="V79">
            <v>1.0000000000000002</v>
          </cell>
          <cell r="W79">
            <v>1.4207307104511391E-2</v>
          </cell>
          <cell r="X79">
            <v>-7.1901817289994147E-2</v>
          </cell>
          <cell r="Y79">
            <v>0</v>
          </cell>
          <cell r="Z79">
            <v>0.2754810698486061</v>
          </cell>
          <cell r="AA79">
            <v>0.21022118258556766</v>
          </cell>
          <cell r="AB79">
            <v>0.69410958833149883</v>
          </cell>
          <cell r="AC79">
            <v>0.12976229584015272</v>
          </cell>
          <cell r="AD79">
            <v>6.5259887263038469E-2</v>
          </cell>
          <cell r="AE79">
            <v>2.0840029996218278E-3</v>
          </cell>
          <cell r="AF79">
            <v>3.3802470683541204E-3</v>
          </cell>
          <cell r="AG79">
            <v>-4.7122693902750777E-2</v>
          </cell>
        </row>
        <row r="80">
          <cell r="B80" t="str">
            <v>DITEXP</v>
          </cell>
          <cell r="E80">
            <v>1</v>
          </cell>
          <cell r="F80">
            <v>1.9141955588282758E-2</v>
          </cell>
          <cell r="G80">
            <v>0.27398036455512026</v>
          </cell>
          <cell r="H80">
            <v>3.2100059840287035E-2</v>
          </cell>
          <cell r="I80">
            <v>0.14768838059234202</v>
          </cell>
          <cell r="J80">
            <v>0.12117948257707835</v>
          </cell>
          <cell r="K80">
            <v>0.41769949533400635</v>
          </cell>
          <cell r="L80">
            <v>4.9355006141802826E-2</v>
          </cell>
          <cell r="M80">
            <v>2.6508898015263672E-2</v>
          </cell>
          <cell r="N80">
            <v>3.2247311804357438E-3</v>
          </cell>
          <cell r="O80">
            <v>0</v>
          </cell>
          <cell r="P80">
            <v>5.6810006767722993E-2</v>
          </cell>
          <cell r="S80" t="str">
            <v>DITEXP</v>
          </cell>
          <cell r="V80">
            <v>1</v>
          </cell>
          <cell r="W80">
            <v>1.9141955588282758E-2</v>
          </cell>
          <cell r="X80">
            <v>0.27398036455512026</v>
          </cell>
          <cell r="Y80">
            <v>3.2100059840287035E-2</v>
          </cell>
          <cell r="Z80">
            <v>0.14768838059234202</v>
          </cell>
          <cell r="AA80">
            <v>0.12117948257707835</v>
          </cell>
          <cell r="AB80">
            <v>0.41769949533400635</v>
          </cell>
          <cell r="AC80">
            <v>4.9355006141802826E-2</v>
          </cell>
          <cell r="AD80">
            <v>2.6508898015263672E-2</v>
          </cell>
          <cell r="AE80">
            <v>3.2247311804357438E-3</v>
          </cell>
          <cell r="AF80">
            <v>0</v>
          </cell>
          <cell r="AG80">
            <v>5.6810006767722993E-2</v>
          </cell>
        </row>
        <row r="81">
          <cell r="B81" t="str">
            <v>DITBAL</v>
          </cell>
          <cell r="E81">
            <v>1</v>
          </cell>
          <cell r="F81">
            <v>2.243815344552089E-2</v>
          </cell>
          <cell r="G81">
            <v>0.27374701471248875</v>
          </cell>
          <cell r="H81">
            <v>6.1772153853148895E-2</v>
          </cell>
          <cell r="I81">
            <v>0.13902314746100766</v>
          </cell>
          <cell r="J81">
            <v>0.11470774511023356</v>
          </cell>
          <cell r="K81">
            <v>0.42962370046737147</v>
          </cell>
          <cell r="L81">
            <v>5.625034631534763E-2</v>
          </cell>
          <cell r="M81">
            <v>2.4315402350774094E-2</v>
          </cell>
          <cell r="N81">
            <v>2.8039263704470892E-3</v>
          </cell>
          <cell r="O81">
            <v>0</v>
          </cell>
          <cell r="P81">
            <v>1.4341557374667644E-2</v>
          </cell>
          <cell r="S81" t="str">
            <v>DITBAL</v>
          </cell>
          <cell r="V81">
            <v>1</v>
          </cell>
          <cell r="W81">
            <v>2.243815344552089E-2</v>
          </cell>
          <cell r="X81">
            <v>0.27374701471248875</v>
          </cell>
          <cell r="Y81">
            <v>6.1772153853148895E-2</v>
          </cell>
          <cell r="Z81">
            <v>0.13902314746100766</v>
          </cell>
          <cell r="AA81">
            <v>0.11470774511023356</v>
          </cell>
          <cell r="AB81">
            <v>0.42962370046737147</v>
          </cell>
          <cell r="AC81">
            <v>5.625034631534763E-2</v>
          </cell>
          <cell r="AD81">
            <v>2.4315402350774094E-2</v>
          </cell>
          <cell r="AE81">
            <v>2.8039263704470892E-3</v>
          </cell>
          <cell r="AF81">
            <v>0</v>
          </cell>
          <cell r="AG81">
            <v>1.4341557374667644E-2</v>
          </cell>
        </row>
        <row r="82">
          <cell r="B82" t="str">
            <v>TAXDEPR</v>
          </cell>
          <cell r="E82">
            <v>0.99999999999999989</v>
          </cell>
          <cell r="F82">
            <v>2.1199855855487736E-2</v>
          </cell>
          <cell r="G82">
            <v>0.26393302294368043</v>
          </cell>
          <cell r="H82">
            <v>5.7974386662337701E-2</v>
          </cell>
          <cell r="I82">
            <v>0.14526245563018816</v>
          </cell>
          <cell r="J82">
            <v>0.11788684008708308</v>
          </cell>
          <cell r="K82">
            <v>0.43020961913586675</v>
          </cell>
          <cell r="L82">
            <v>5.4265405993633907E-2</v>
          </cell>
          <cell r="M82">
            <v>2.737561554310507E-2</v>
          </cell>
          <cell r="N82">
            <v>2.7763249369358329E-3</v>
          </cell>
          <cell r="O82">
            <v>0</v>
          </cell>
          <cell r="P82">
            <v>2.4378928841869488E-2</v>
          </cell>
          <cell r="S82" t="str">
            <v>TAXDEPR</v>
          </cell>
          <cell r="V82">
            <v>0.99999999999999989</v>
          </cell>
          <cell r="W82">
            <v>2.1199855855487736E-2</v>
          </cell>
          <cell r="X82">
            <v>0.26393302294368043</v>
          </cell>
          <cell r="Y82">
            <v>5.7974386662337701E-2</v>
          </cell>
          <cell r="Z82">
            <v>0.14526245563018816</v>
          </cell>
          <cell r="AA82">
            <v>0.11788684008708308</v>
          </cell>
          <cell r="AB82">
            <v>0.43020961913586675</v>
          </cell>
          <cell r="AC82">
            <v>5.4265405993633907E-2</v>
          </cell>
          <cell r="AD82">
            <v>2.737561554310507E-2</v>
          </cell>
          <cell r="AE82">
            <v>2.7763249369358329E-3</v>
          </cell>
          <cell r="AF82">
            <v>0</v>
          </cell>
          <cell r="AG82">
            <v>2.4378928841869488E-2</v>
          </cell>
        </row>
        <row r="83">
          <cell r="B83" t="str">
            <v>DONOTUSE</v>
          </cell>
          <cell r="E83">
            <v>0</v>
          </cell>
          <cell r="F83">
            <v>0</v>
          </cell>
          <cell r="G83">
            <v>0</v>
          </cell>
          <cell r="H83">
            <v>0</v>
          </cell>
          <cell r="I83">
            <v>0</v>
          </cell>
          <cell r="J83">
            <v>0</v>
          </cell>
          <cell r="K83">
            <v>0</v>
          </cell>
          <cell r="L83">
            <v>0</v>
          </cell>
          <cell r="M83">
            <v>0</v>
          </cell>
          <cell r="N83">
            <v>0</v>
          </cell>
          <cell r="O83">
            <v>0</v>
          </cell>
          <cell r="P83">
            <v>0</v>
          </cell>
          <cell r="S83" t="str">
            <v>DONOTUSE</v>
          </cell>
          <cell r="V83">
            <v>0</v>
          </cell>
          <cell r="W83">
            <v>0</v>
          </cell>
          <cell r="X83">
            <v>0</v>
          </cell>
          <cell r="Y83">
            <v>0</v>
          </cell>
          <cell r="Z83">
            <v>0</v>
          </cell>
          <cell r="AA83">
            <v>0</v>
          </cell>
          <cell r="AB83">
            <v>0</v>
          </cell>
          <cell r="AC83">
            <v>0</v>
          </cell>
          <cell r="AD83">
            <v>0</v>
          </cell>
          <cell r="AE83">
            <v>0</v>
          </cell>
          <cell r="AF83">
            <v>0</v>
          </cell>
          <cell r="AG83">
            <v>0</v>
          </cell>
        </row>
        <row r="84">
          <cell r="B84" t="str">
            <v>DONOTUSE</v>
          </cell>
          <cell r="E84">
            <v>0</v>
          </cell>
          <cell r="F84">
            <v>0</v>
          </cell>
          <cell r="G84">
            <v>0</v>
          </cell>
          <cell r="H84">
            <v>0</v>
          </cell>
          <cell r="I84">
            <v>0</v>
          </cell>
          <cell r="J84">
            <v>0</v>
          </cell>
          <cell r="K84">
            <v>0</v>
          </cell>
          <cell r="L84">
            <v>0</v>
          </cell>
          <cell r="M84">
            <v>0</v>
          </cell>
          <cell r="N84">
            <v>0</v>
          </cell>
          <cell r="O84">
            <v>0</v>
          </cell>
          <cell r="P84">
            <v>0</v>
          </cell>
          <cell r="S84" t="str">
            <v>DONOTUSE</v>
          </cell>
          <cell r="V84">
            <v>0</v>
          </cell>
          <cell r="W84">
            <v>0</v>
          </cell>
          <cell r="X84">
            <v>0</v>
          </cell>
          <cell r="Y84">
            <v>0</v>
          </cell>
          <cell r="Z84">
            <v>0</v>
          </cell>
          <cell r="AA84">
            <v>0</v>
          </cell>
          <cell r="AB84">
            <v>0</v>
          </cell>
          <cell r="AC84">
            <v>0</v>
          </cell>
          <cell r="AD84">
            <v>0</v>
          </cell>
          <cell r="AE84">
            <v>0</v>
          </cell>
          <cell r="AF84">
            <v>0</v>
          </cell>
          <cell r="AG84">
            <v>0</v>
          </cell>
        </row>
        <row r="85">
          <cell r="B85" t="str">
            <v>DONOTUSE</v>
          </cell>
          <cell r="E85">
            <v>0</v>
          </cell>
          <cell r="F85">
            <v>0</v>
          </cell>
          <cell r="G85">
            <v>0</v>
          </cell>
          <cell r="H85">
            <v>0</v>
          </cell>
          <cell r="I85">
            <v>0</v>
          </cell>
          <cell r="J85">
            <v>0</v>
          </cell>
          <cell r="K85">
            <v>0</v>
          </cell>
          <cell r="L85">
            <v>0</v>
          </cell>
          <cell r="M85">
            <v>0</v>
          </cell>
          <cell r="N85">
            <v>0</v>
          </cell>
          <cell r="O85">
            <v>0</v>
          </cell>
          <cell r="P85">
            <v>0</v>
          </cell>
          <cell r="S85" t="str">
            <v>DONOTUSE</v>
          </cell>
          <cell r="V85">
            <v>0</v>
          </cell>
          <cell r="W85">
            <v>0</v>
          </cell>
          <cell r="X85">
            <v>0</v>
          </cell>
          <cell r="Y85">
            <v>0</v>
          </cell>
          <cell r="Z85">
            <v>0</v>
          </cell>
          <cell r="AA85">
            <v>0</v>
          </cell>
          <cell r="AB85">
            <v>0</v>
          </cell>
          <cell r="AC85">
            <v>0</v>
          </cell>
          <cell r="AD85">
            <v>0</v>
          </cell>
          <cell r="AE85">
            <v>0</v>
          </cell>
          <cell r="AF85">
            <v>0</v>
          </cell>
          <cell r="AG85">
            <v>0</v>
          </cell>
        </row>
        <row r="86">
          <cell r="B86" t="str">
            <v>SCHMDEXP</v>
          </cell>
          <cell r="E86">
            <v>1.0000000000000002</v>
          </cell>
          <cell r="F86">
            <v>2.2066545109999211E-2</v>
          </cell>
          <cell r="G86">
            <v>0.25317164730701502</v>
          </cell>
          <cell r="H86">
            <v>7.3512245733098489E-2</v>
          </cell>
          <cell r="I86">
            <v>0.15705598008328397</v>
          </cell>
          <cell r="J86">
            <v>0.12914522329301897</v>
          </cell>
          <cell r="K86">
            <v>0.43213379500210108</v>
          </cell>
          <cell r="L86">
            <v>5.9517079240773034E-2</v>
          </cell>
          <cell r="M86">
            <v>2.7910756790265005E-2</v>
          </cell>
          <cell r="N86">
            <v>2.5427075237292604E-3</v>
          </cell>
          <cell r="O86">
            <v>0</v>
          </cell>
          <cell r="P86">
            <v>0</v>
          </cell>
          <cell r="S86" t="str">
            <v>SCHMDEXP</v>
          </cell>
          <cell r="V86">
            <v>1.0000000000000002</v>
          </cell>
          <cell r="W86">
            <v>2.2066545109999211E-2</v>
          </cell>
          <cell r="X86">
            <v>0.25317164730701502</v>
          </cell>
          <cell r="Y86">
            <v>7.3512245733098489E-2</v>
          </cell>
          <cell r="Z86">
            <v>0.15705598008328397</v>
          </cell>
          <cell r="AA86">
            <v>0.12914522329301897</v>
          </cell>
          <cell r="AB86">
            <v>0.43213379500210108</v>
          </cell>
          <cell r="AC86">
            <v>5.9517079240773034E-2</v>
          </cell>
          <cell r="AD86">
            <v>2.7910756790265005E-2</v>
          </cell>
          <cell r="AE86">
            <v>2.5427075237292604E-3</v>
          </cell>
          <cell r="AF86">
            <v>0</v>
          </cell>
          <cell r="AG86">
            <v>0</v>
          </cell>
        </row>
        <row r="87">
          <cell r="B87" t="str">
            <v>SCHMAEXP</v>
          </cell>
          <cell r="E87">
            <v>1.0000000000000002</v>
          </cell>
          <cell r="F87">
            <v>2.5310196761308627E-2</v>
          </cell>
          <cell r="G87">
            <v>0.333739719142085</v>
          </cell>
          <cell r="H87">
            <v>9.9657474491413725E-2</v>
          </cell>
          <cell r="I87">
            <v>0.13016564128576011</v>
          </cell>
          <cell r="J87">
            <v>0.10959434358861277</v>
          </cell>
          <cell r="K87">
            <v>0.35266273497754119</v>
          </cell>
          <cell r="L87">
            <v>4.5683636995989887E-2</v>
          </cell>
          <cell r="M87">
            <v>2.0571297697147339E-2</v>
          </cell>
          <cell r="N87">
            <v>2.1040292315546247E-3</v>
          </cell>
          <cell r="O87">
            <v>1.0676567114347082E-2</v>
          </cell>
          <cell r="P87">
            <v>0</v>
          </cell>
          <cell r="S87" t="str">
            <v>SCHMAEXP</v>
          </cell>
          <cell r="V87">
            <v>1.0000000000000002</v>
          </cell>
          <cell r="W87">
            <v>2.5310196761308627E-2</v>
          </cell>
          <cell r="X87">
            <v>0.333739719142085</v>
          </cell>
          <cell r="Y87">
            <v>9.9657474491413725E-2</v>
          </cell>
          <cell r="Z87">
            <v>0.13016564128576011</v>
          </cell>
          <cell r="AA87">
            <v>0.10959434358861277</v>
          </cell>
          <cell r="AB87">
            <v>0.35266273497754119</v>
          </cell>
          <cell r="AC87">
            <v>4.5683636995989887E-2</v>
          </cell>
          <cell r="AD87">
            <v>2.0571297697147339E-2</v>
          </cell>
          <cell r="AE87">
            <v>2.1040292315546247E-3</v>
          </cell>
          <cell r="AF87">
            <v>1.0676567114347082E-2</v>
          </cell>
          <cell r="AG87">
            <v>0</v>
          </cell>
        </row>
        <row r="88">
          <cell r="B88" t="str">
            <v>SGCT</v>
          </cell>
          <cell r="E88">
            <v>1.0000000000000002</v>
          </cell>
          <cell r="F88">
            <v>1.6030907624327944E-2</v>
          </cell>
          <cell r="G88">
            <v>0.26079081561403927</v>
          </cell>
          <cell r="H88">
            <v>8.0731319493653669E-2</v>
          </cell>
          <cell r="I88">
            <v>0.15862802498859341</v>
          </cell>
          <cell r="J88">
            <v>0.13018322215907935</v>
          </cell>
          <cell r="K88">
            <v>0.42735500813566601</v>
          </cell>
          <cell r="L88">
            <v>5.6463924143719743E-2</v>
          </cell>
          <cell r="M88">
            <v>2.8444802829514067E-2</v>
          </cell>
          <cell r="N88">
            <v>0</v>
          </cell>
          <cell r="O88">
            <v>0</v>
          </cell>
          <cell r="P88">
            <v>0</v>
          </cell>
          <cell r="S88" t="str">
            <v>SGCT</v>
          </cell>
          <cell r="V88">
            <v>1.0000000000000002</v>
          </cell>
          <cell r="W88">
            <v>1.6030907624327944E-2</v>
          </cell>
          <cell r="X88">
            <v>0.26079081561403927</v>
          </cell>
          <cell r="Y88">
            <v>8.0731319493653669E-2</v>
          </cell>
          <cell r="Z88">
            <v>0.15862802498859341</v>
          </cell>
          <cell r="AA88">
            <v>0.13018322215907935</v>
          </cell>
          <cell r="AB88">
            <v>0.42735500813566601</v>
          </cell>
          <cell r="AC88">
            <v>5.6463924143719743E-2</v>
          </cell>
          <cell r="AD88">
            <v>2.8444802829514067E-2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4"/>
  <sheetViews>
    <sheetView tabSelected="1" view="pageBreakPreview" zoomScale="85" zoomScaleNormal="80" zoomScaleSheetLayoutView="85" workbookViewId="0"/>
  </sheetViews>
  <sheetFormatPr defaultColWidth="10" defaultRowHeight="12" x14ac:dyDescent="0.2"/>
  <cols>
    <col min="1" max="1" width="2.5703125" style="6" customWidth="1"/>
    <col min="2" max="2" width="7.140625" style="6" customWidth="1"/>
    <col min="3" max="3" width="23.5703125" style="6" customWidth="1"/>
    <col min="4" max="4" width="9.7109375" style="6" customWidth="1"/>
    <col min="5" max="5" width="4.7109375" style="6" customWidth="1"/>
    <col min="6" max="6" width="14.42578125" style="6" customWidth="1"/>
    <col min="7" max="7" width="11.140625" style="6" customWidth="1"/>
    <col min="8" max="8" width="10.28515625" style="6" customWidth="1"/>
    <col min="9" max="9" width="13" style="6" customWidth="1"/>
    <col min="10" max="10" width="8.28515625" style="6" customWidth="1"/>
    <col min="11" max="249" width="10" style="6"/>
    <col min="250" max="250" width="2.5703125" style="6" customWidth="1"/>
    <col min="251" max="251" width="7.140625" style="6" customWidth="1"/>
    <col min="252" max="252" width="23.5703125" style="6" customWidth="1"/>
    <col min="253" max="253" width="9.7109375" style="6" customWidth="1"/>
    <col min="254" max="254" width="4.7109375" style="6" customWidth="1"/>
    <col min="255" max="255" width="14.42578125" style="6" customWidth="1"/>
    <col min="256" max="256" width="11.140625" style="6" customWidth="1"/>
    <col min="257" max="257" width="10.28515625" style="6" customWidth="1"/>
    <col min="258" max="258" width="13" style="6" customWidth="1"/>
    <col min="259" max="259" width="8.28515625" style="6" customWidth="1"/>
    <col min="260" max="260" width="10" style="6" customWidth="1"/>
    <col min="261" max="261" width="14.140625" style="6" bestFit="1" customWidth="1"/>
    <col min="262" max="505" width="10" style="6"/>
    <col min="506" max="506" width="2.5703125" style="6" customWidth="1"/>
    <col min="507" max="507" width="7.140625" style="6" customWidth="1"/>
    <col min="508" max="508" width="23.5703125" style="6" customWidth="1"/>
    <col min="509" max="509" width="9.7109375" style="6" customWidth="1"/>
    <col min="510" max="510" width="4.7109375" style="6" customWidth="1"/>
    <col min="511" max="511" width="14.42578125" style="6" customWidth="1"/>
    <col min="512" max="512" width="11.140625" style="6" customWidth="1"/>
    <col min="513" max="513" width="10.28515625" style="6" customWidth="1"/>
    <col min="514" max="514" width="13" style="6" customWidth="1"/>
    <col min="515" max="515" width="8.28515625" style="6" customWidth="1"/>
    <col min="516" max="516" width="10" style="6" customWidth="1"/>
    <col min="517" max="517" width="14.140625" style="6" bestFit="1" customWidth="1"/>
    <col min="518" max="761" width="10" style="6"/>
    <col min="762" max="762" width="2.5703125" style="6" customWidth="1"/>
    <col min="763" max="763" width="7.140625" style="6" customWidth="1"/>
    <col min="764" max="764" width="23.5703125" style="6" customWidth="1"/>
    <col min="765" max="765" width="9.7109375" style="6" customWidth="1"/>
    <col min="766" max="766" width="4.7109375" style="6" customWidth="1"/>
    <col min="767" max="767" width="14.42578125" style="6" customWidth="1"/>
    <col min="768" max="768" width="11.140625" style="6" customWidth="1"/>
    <col min="769" max="769" width="10.28515625" style="6" customWidth="1"/>
    <col min="770" max="770" width="13" style="6" customWidth="1"/>
    <col min="771" max="771" width="8.28515625" style="6" customWidth="1"/>
    <col min="772" max="772" width="10" style="6" customWidth="1"/>
    <col min="773" max="773" width="14.140625" style="6" bestFit="1" customWidth="1"/>
    <col min="774" max="1017" width="10" style="6"/>
    <col min="1018" max="1018" width="2.5703125" style="6" customWidth="1"/>
    <col min="1019" max="1019" width="7.140625" style="6" customWidth="1"/>
    <col min="1020" max="1020" width="23.5703125" style="6" customWidth="1"/>
    <col min="1021" max="1021" width="9.7109375" style="6" customWidth="1"/>
    <col min="1022" max="1022" width="4.7109375" style="6" customWidth="1"/>
    <col min="1023" max="1023" width="14.42578125" style="6" customWidth="1"/>
    <col min="1024" max="1024" width="11.140625" style="6" customWidth="1"/>
    <col min="1025" max="1025" width="10.28515625" style="6" customWidth="1"/>
    <col min="1026" max="1026" width="13" style="6" customWidth="1"/>
    <col min="1027" max="1027" width="8.28515625" style="6" customWidth="1"/>
    <col min="1028" max="1028" width="10" style="6" customWidth="1"/>
    <col min="1029" max="1029" width="14.140625" style="6" bestFit="1" customWidth="1"/>
    <col min="1030" max="1273" width="10" style="6"/>
    <col min="1274" max="1274" width="2.5703125" style="6" customWidth="1"/>
    <col min="1275" max="1275" width="7.140625" style="6" customWidth="1"/>
    <col min="1276" max="1276" width="23.5703125" style="6" customWidth="1"/>
    <col min="1277" max="1277" width="9.7109375" style="6" customWidth="1"/>
    <col min="1278" max="1278" width="4.7109375" style="6" customWidth="1"/>
    <col min="1279" max="1279" width="14.42578125" style="6" customWidth="1"/>
    <col min="1280" max="1280" width="11.140625" style="6" customWidth="1"/>
    <col min="1281" max="1281" width="10.28515625" style="6" customWidth="1"/>
    <col min="1282" max="1282" width="13" style="6" customWidth="1"/>
    <col min="1283" max="1283" width="8.28515625" style="6" customWidth="1"/>
    <col min="1284" max="1284" width="10" style="6" customWidth="1"/>
    <col min="1285" max="1285" width="14.140625" style="6" bestFit="1" customWidth="1"/>
    <col min="1286" max="1529" width="10" style="6"/>
    <col min="1530" max="1530" width="2.5703125" style="6" customWidth="1"/>
    <col min="1531" max="1531" width="7.140625" style="6" customWidth="1"/>
    <col min="1532" max="1532" width="23.5703125" style="6" customWidth="1"/>
    <col min="1533" max="1533" width="9.7109375" style="6" customWidth="1"/>
    <col min="1534" max="1534" width="4.7109375" style="6" customWidth="1"/>
    <col min="1535" max="1535" width="14.42578125" style="6" customWidth="1"/>
    <col min="1536" max="1536" width="11.140625" style="6" customWidth="1"/>
    <col min="1537" max="1537" width="10.28515625" style="6" customWidth="1"/>
    <col min="1538" max="1538" width="13" style="6" customWidth="1"/>
    <col min="1539" max="1539" width="8.28515625" style="6" customWidth="1"/>
    <col min="1540" max="1540" width="10" style="6" customWidth="1"/>
    <col min="1541" max="1541" width="14.140625" style="6" bestFit="1" customWidth="1"/>
    <col min="1542" max="1785" width="10" style="6"/>
    <col min="1786" max="1786" width="2.5703125" style="6" customWidth="1"/>
    <col min="1787" max="1787" width="7.140625" style="6" customWidth="1"/>
    <col min="1788" max="1788" width="23.5703125" style="6" customWidth="1"/>
    <col min="1789" max="1789" width="9.7109375" style="6" customWidth="1"/>
    <col min="1790" max="1790" width="4.7109375" style="6" customWidth="1"/>
    <col min="1791" max="1791" width="14.42578125" style="6" customWidth="1"/>
    <col min="1792" max="1792" width="11.140625" style="6" customWidth="1"/>
    <col min="1793" max="1793" width="10.28515625" style="6" customWidth="1"/>
    <col min="1794" max="1794" width="13" style="6" customWidth="1"/>
    <col min="1795" max="1795" width="8.28515625" style="6" customWidth="1"/>
    <col min="1796" max="1796" width="10" style="6" customWidth="1"/>
    <col min="1797" max="1797" width="14.140625" style="6" bestFit="1" customWidth="1"/>
    <col min="1798" max="2041" width="10" style="6"/>
    <col min="2042" max="2042" width="2.5703125" style="6" customWidth="1"/>
    <col min="2043" max="2043" width="7.140625" style="6" customWidth="1"/>
    <col min="2044" max="2044" width="23.5703125" style="6" customWidth="1"/>
    <col min="2045" max="2045" width="9.7109375" style="6" customWidth="1"/>
    <col min="2046" max="2046" width="4.7109375" style="6" customWidth="1"/>
    <col min="2047" max="2047" width="14.42578125" style="6" customWidth="1"/>
    <col min="2048" max="2048" width="11.140625" style="6" customWidth="1"/>
    <col min="2049" max="2049" width="10.28515625" style="6" customWidth="1"/>
    <col min="2050" max="2050" width="13" style="6" customWidth="1"/>
    <col min="2051" max="2051" width="8.28515625" style="6" customWidth="1"/>
    <col min="2052" max="2052" width="10" style="6" customWidth="1"/>
    <col min="2053" max="2053" width="14.140625" style="6" bestFit="1" customWidth="1"/>
    <col min="2054" max="2297" width="10" style="6"/>
    <col min="2298" max="2298" width="2.5703125" style="6" customWidth="1"/>
    <col min="2299" max="2299" width="7.140625" style="6" customWidth="1"/>
    <col min="2300" max="2300" width="23.5703125" style="6" customWidth="1"/>
    <col min="2301" max="2301" width="9.7109375" style="6" customWidth="1"/>
    <col min="2302" max="2302" width="4.7109375" style="6" customWidth="1"/>
    <col min="2303" max="2303" width="14.42578125" style="6" customWidth="1"/>
    <col min="2304" max="2304" width="11.140625" style="6" customWidth="1"/>
    <col min="2305" max="2305" width="10.28515625" style="6" customWidth="1"/>
    <col min="2306" max="2306" width="13" style="6" customWidth="1"/>
    <col min="2307" max="2307" width="8.28515625" style="6" customWidth="1"/>
    <col min="2308" max="2308" width="10" style="6" customWidth="1"/>
    <col min="2309" max="2309" width="14.140625" style="6" bestFit="1" customWidth="1"/>
    <col min="2310" max="2553" width="10" style="6"/>
    <col min="2554" max="2554" width="2.5703125" style="6" customWidth="1"/>
    <col min="2555" max="2555" width="7.140625" style="6" customWidth="1"/>
    <col min="2556" max="2556" width="23.5703125" style="6" customWidth="1"/>
    <col min="2557" max="2557" width="9.7109375" style="6" customWidth="1"/>
    <col min="2558" max="2558" width="4.7109375" style="6" customWidth="1"/>
    <col min="2559" max="2559" width="14.42578125" style="6" customWidth="1"/>
    <col min="2560" max="2560" width="11.140625" style="6" customWidth="1"/>
    <col min="2561" max="2561" width="10.28515625" style="6" customWidth="1"/>
    <col min="2562" max="2562" width="13" style="6" customWidth="1"/>
    <col min="2563" max="2563" width="8.28515625" style="6" customWidth="1"/>
    <col min="2564" max="2564" width="10" style="6" customWidth="1"/>
    <col min="2565" max="2565" width="14.140625" style="6" bestFit="1" customWidth="1"/>
    <col min="2566" max="2809" width="10" style="6"/>
    <col min="2810" max="2810" width="2.5703125" style="6" customWidth="1"/>
    <col min="2811" max="2811" width="7.140625" style="6" customWidth="1"/>
    <col min="2812" max="2812" width="23.5703125" style="6" customWidth="1"/>
    <col min="2813" max="2813" width="9.7109375" style="6" customWidth="1"/>
    <col min="2814" max="2814" width="4.7109375" style="6" customWidth="1"/>
    <col min="2815" max="2815" width="14.42578125" style="6" customWidth="1"/>
    <col min="2816" max="2816" width="11.140625" style="6" customWidth="1"/>
    <col min="2817" max="2817" width="10.28515625" style="6" customWidth="1"/>
    <col min="2818" max="2818" width="13" style="6" customWidth="1"/>
    <col min="2819" max="2819" width="8.28515625" style="6" customWidth="1"/>
    <col min="2820" max="2820" width="10" style="6" customWidth="1"/>
    <col min="2821" max="2821" width="14.140625" style="6" bestFit="1" customWidth="1"/>
    <col min="2822" max="3065" width="10" style="6"/>
    <col min="3066" max="3066" width="2.5703125" style="6" customWidth="1"/>
    <col min="3067" max="3067" width="7.140625" style="6" customWidth="1"/>
    <col min="3068" max="3068" width="23.5703125" style="6" customWidth="1"/>
    <col min="3069" max="3069" width="9.7109375" style="6" customWidth="1"/>
    <col min="3070" max="3070" width="4.7109375" style="6" customWidth="1"/>
    <col min="3071" max="3071" width="14.42578125" style="6" customWidth="1"/>
    <col min="3072" max="3072" width="11.140625" style="6" customWidth="1"/>
    <col min="3073" max="3073" width="10.28515625" style="6" customWidth="1"/>
    <col min="3074" max="3074" width="13" style="6" customWidth="1"/>
    <col min="3075" max="3075" width="8.28515625" style="6" customWidth="1"/>
    <col min="3076" max="3076" width="10" style="6" customWidth="1"/>
    <col min="3077" max="3077" width="14.140625" style="6" bestFit="1" customWidth="1"/>
    <col min="3078" max="3321" width="10" style="6"/>
    <col min="3322" max="3322" width="2.5703125" style="6" customWidth="1"/>
    <col min="3323" max="3323" width="7.140625" style="6" customWidth="1"/>
    <col min="3324" max="3324" width="23.5703125" style="6" customWidth="1"/>
    <col min="3325" max="3325" width="9.7109375" style="6" customWidth="1"/>
    <col min="3326" max="3326" width="4.7109375" style="6" customWidth="1"/>
    <col min="3327" max="3327" width="14.42578125" style="6" customWidth="1"/>
    <col min="3328" max="3328" width="11.140625" style="6" customWidth="1"/>
    <col min="3329" max="3329" width="10.28515625" style="6" customWidth="1"/>
    <col min="3330" max="3330" width="13" style="6" customWidth="1"/>
    <col min="3331" max="3331" width="8.28515625" style="6" customWidth="1"/>
    <col min="3332" max="3332" width="10" style="6" customWidth="1"/>
    <col min="3333" max="3333" width="14.140625" style="6" bestFit="1" customWidth="1"/>
    <col min="3334" max="3577" width="10" style="6"/>
    <col min="3578" max="3578" width="2.5703125" style="6" customWidth="1"/>
    <col min="3579" max="3579" width="7.140625" style="6" customWidth="1"/>
    <col min="3580" max="3580" width="23.5703125" style="6" customWidth="1"/>
    <col min="3581" max="3581" width="9.7109375" style="6" customWidth="1"/>
    <col min="3582" max="3582" width="4.7109375" style="6" customWidth="1"/>
    <col min="3583" max="3583" width="14.42578125" style="6" customWidth="1"/>
    <col min="3584" max="3584" width="11.140625" style="6" customWidth="1"/>
    <col min="3585" max="3585" width="10.28515625" style="6" customWidth="1"/>
    <col min="3586" max="3586" width="13" style="6" customWidth="1"/>
    <col min="3587" max="3587" width="8.28515625" style="6" customWidth="1"/>
    <col min="3588" max="3588" width="10" style="6" customWidth="1"/>
    <col min="3589" max="3589" width="14.140625" style="6" bestFit="1" customWidth="1"/>
    <col min="3590" max="3833" width="10" style="6"/>
    <col min="3834" max="3834" width="2.5703125" style="6" customWidth="1"/>
    <col min="3835" max="3835" width="7.140625" style="6" customWidth="1"/>
    <col min="3836" max="3836" width="23.5703125" style="6" customWidth="1"/>
    <col min="3837" max="3837" width="9.7109375" style="6" customWidth="1"/>
    <col min="3838" max="3838" width="4.7109375" style="6" customWidth="1"/>
    <col min="3839" max="3839" width="14.42578125" style="6" customWidth="1"/>
    <col min="3840" max="3840" width="11.140625" style="6" customWidth="1"/>
    <col min="3841" max="3841" width="10.28515625" style="6" customWidth="1"/>
    <col min="3842" max="3842" width="13" style="6" customWidth="1"/>
    <col min="3843" max="3843" width="8.28515625" style="6" customWidth="1"/>
    <col min="3844" max="3844" width="10" style="6" customWidth="1"/>
    <col min="3845" max="3845" width="14.140625" style="6" bestFit="1" customWidth="1"/>
    <col min="3846" max="4089" width="10" style="6"/>
    <col min="4090" max="4090" width="2.5703125" style="6" customWidth="1"/>
    <col min="4091" max="4091" width="7.140625" style="6" customWidth="1"/>
    <col min="4092" max="4092" width="23.5703125" style="6" customWidth="1"/>
    <col min="4093" max="4093" width="9.7109375" style="6" customWidth="1"/>
    <col min="4094" max="4094" width="4.7109375" style="6" customWidth="1"/>
    <col min="4095" max="4095" width="14.42578125" style="6" customWidth="1"/>
    <col min="4096" max="4096" width="11.140625" style="6" customWidth="1"/>
    <col min="4097" max="4097" width="10.28515625" style="6" customWidth="1"/>
    <col min="4098" max="4098" width="13" style="6" customWidth="1"/>
    <col min="4099" max="4099" width="8.28515625" style="6" customWidth="1"/>
    <col min="4100" max="4100" width="10" style="6" customWidth="1"/>
    <col min="4101" max="4101" width="14.140625" style="6" bestFit="1" customWidth="1"/>
    <col min="4102" max="4345" width="10" style="6"/>
    <col min="4346" max="4346" width="2.5703125" style="6" customWidth="1"/>
    <col min="4347" max="4347" width="7.140625" style="6" customWidth="1"/>
    <col min="4348" max="4348" width="23.5703125" style="6" customWidth="1"/>
    <col min="4349" max="4349" width="9.7109375" style="6" customWidth="1"/>
    <col min="4350" max="4350" width="4.7109375" style="6" customWidth="1"/>
    <col min="4351" max="4351" width="14.42578125" style="6" customWidth="1"/>
    <col min="4352" max="4352" width="11.140625" style="6" customWidth="1"/>
    <col min="4353" max="4353" width="10.28515625" style="6" customWidth="1"/>
    <col min="4354" max="4354" width="13" style="6" customWidth="1"/>
    <col min="4355" max="4355" width="8.28515625" style="6" customWidth="1"/>
    <col min="4356" max="4356" width="10" style="6" customWidth="1"/>
    <col min="4357" max="4357" width="14.140625" style="6" bestFit="1" customWidth="1"/>
    <col min="4358" max="4601" width="10" style="6"/>
    <col min="4602" max="4602" width="2.5703125" style="6" customWidth="1"/>
    <col min="4603" max="4603" width="7.140625" style="6" customWidth="1"/>
    <col min="4604" max="4604" width="23.5703125" style="6" customWidth="1"/>
    <col min="4605" max="4605" width="9.7109375" style="6" customWidth="1"/>
    <col min="4606" max="4606" width="4.7109375" style="6" customWidth="1"/>
    <col min="4607" max="4607" width="14.42578125" style="6" customWidth="1"/>
    <col min="4608" max="4608" width="11.140625" style="6" customWidth="1"/>
    <col min="4609" max="4609" width="10.28515625" style="6" customWidth="1"/>
    <col min="4610" max="4610" width="13" style="6" customWidth="1"/>
    <col min="4611" max="4611" width="8.28515625" style="6" customWidth="1"/>
    <col min="4612" max="4612" width="10" style="6" customWidth="1"/>
    <col min="4613" max="4613" width="14.140625" style="6" bestFit="1" customWidth="1"/>
    <col min="4614" max="4857" width="10" style="6"/>
    <col min="4858" max="4858" width="2.5703125" style="6" customWidth="1"/>
    <col min="4859" max="4859" width="7.140625" style="6" customWidth="1"/>
    <col min="4860" max="4860" width="23.5703125" style="6" customWidth="1"/>
    <col min="4861" max="4861" width="9.7109375" style="6" customWidth="1"/>
    <col min="4862" max="4862" width="4.7109375" style="6" customWidth="1"/>
    <col min="4863" max="4863" width="14.42578125" style="6" customWidth="1"/>
    <col min="4864" max="4864" width="11.140625" style="6" customWidth="1"/>
    <col min="4865" max="4865" width="10.28515625" style="6" customWidth="1"/>
    <col min="4866" max="4866" width="13" style="6" customWidth="1"/>
    <col min="4867" max="4867" width="8.28515625" style="6" customWidth="1"/>
    <col min="4868" max="4868" width="10" style="6" customWidth="1"/>
    <col min="4869" max="4869" width="14.140625" style="6" bestFit="1" customWidth="1"/>
    <col min="4870" max="5113" width="10" style="6"/>
    <col min="5114" max="5114" width="2.5703125" style="6" customWidth="1"/>
    <col min="5115" max="5115" width="7.140625" style="6" customWidth="1"/>
    <col min="5116" max="5116" width="23.5703125" style="6" customWidth="1"/>
    <col min="5117" max="5117" width="9.7109375" style="6" customWidth="1"/>
    <col min="5118" max="5118" width="4.7109375" style="6" customWidth="1"/>
    <col min="5119" max="5119" width="14.42578125" style="6" customWidth="1"/>
    <col min="5120" max="5120" width="11.140625" style="6" customWidth="1"/>
    <col min="5121" max="5121" width="10.28515625" style="6" customWidth="1"/>
    <col min="5122" max="5122" width="13" style="6" customWidth="1"/>
    <col min="5123" max="5123" width="8.28515625" style="6" customWidth="1"/>
    <col min="5124" max="5124" width="10" style="6" customWidth="1"/>
    <col min="5125" max="5125" width="14.140625" style="6" bestFit="1" customWidth="1"/>
    <col min="5126" max="5369" width="10" style="6"/>
    <col min="5370" max="5370" width="2.5703125" style="6" customWidth="1"/>
    <col min="5371" max="5371" width="7.140625" style="6" customWidth="1"/>
    <col min="5372" max="5372" width="23.5703125" style="6" customWidth="1"/>
    <col min="5373" max="5373" width="9.7109375" style="6" customWidth="1"/>
    <col min="5374" max="5374" width="4.7109375" style="6" customWidth="1"/>
    <col min="5375" max="5375" width="14.42578125" style="6" customWidth="1"/>
    <col min="5376" max="5376" width="11.140625" style="6" customWidth="1"/>
    <col min="5377" max="5377" width="10.28515625" style="6" customWidth="1"/>
    <col min="5378" max="5378" width="13" style="6" customWidth="1"/>
    <col min="5379" max="5379" width="8.28515625" style="6" customWidth="1"/>
    <col min="5380" max="5380" width="10" style="6" customWidth="1"/>
    <col min="5381" max="5381" width="14.140625" style="6" bestFit="1" customWidth="1"/>
    <col min="5382" max="5625" width="10" style="6"/>
    <col min="5626" max="5626" width="2.5703125" style="6" customWidth="1"/>
    <col min="5627" max="5627" width="7.140625" style="6" customWidth="1"/>
    <col min="5628" max="5628" width="23.5703125" style="6" customWidth="1"/>
    <col min="5629" max="5629" width="9.7109375" style="6" customWidth="1"/>
    <col min="5630" max="5630" width="4.7109375" style="6" customWidth="1"/>
    <col min="5631" max="5631" width="14.42578125" style="6" customWidth="1"/>
    <col min="5632" max="5632" width="11.140625" style="6" customWidth="1"/>
    <col min="5633" max="5633" width="10.28515625" style="6" customWidth="1"/>
    <col min="5634" max="5634" width="13" style="6" customWidth="1"/>
    <col min="5635" max="5635" width="8.28515625" style="6" customWidth="1"/>
    <col min="5636" max="5636" width="10" style="6" customWidth="1"/>
    <col min="5637" max="5637" width="14.140625" style="6" bestFit="1" customWidth="1"/>
    <col min="5638" max="5881" width="10" style="6"/>
    <col min="5882" max="5882" width="2.5703125" style="6" customWidth="1"/>
    <col min="5883" max="5883" width="7.140625" style="6" customWidth="1"/>
    <col min="5884" max="5884" width="23.5703125" style="6" customWidth="1"/>
    <col min="5885" max="5885" width="9.7109375" style="6" customWidth="1"/>
    <col min="5886" max="5886" width="4.7109375" style="6" customWidth="1"/>
    <col min="5887" max="5887" width="14.42578125" style="6" customWidth="1"/>
    <col min="5888" max="5888" width="11.140625" style="6" customWidth="1"/>
    <col min="5889" max="5889" width="10.28515625" style="6" customWidth="1"/>
    <col min="5890" max="5890" width="13" style="6" customWidth="1"/>
    <col min="5891" max="5891" width="8.28515625" style="6" customWidth="1"/>
    <col min="5892" max="5892" width="10" style="6" customWidth="1"/>
    <col min="5893" max="5893" width="14.140625" style="6" bestFit="1" customWidth="1"/>
    <col min="5894" max="6137" width="10" style="6"/>
    <col min="6138" max="6138" width="2.5703125" style="6" customWidth="1"/>
    <col min="6139" max="6139" width="7.140625" style="6" customWidth="1"/>
    <col min="6140" max="6140" width="23.5703125" style="6" customWidth="1"/>
    <col min="6141" max="6141" width="9.7109375" style="6" customWidth="1"/>
    <col min="6142" max="6142" width="4.7109375" style="6" customWidth="1"/>
    <col min="6143" max="6143" width="14.42578125" style="6" customWidth="1"/>
    <col min="6144" max="6144" width="11.140625" style="6" customWidth="1"/>
    <col min="6145" max="6145" width="10.28515625" style="6" customWidth="1"/>
    <col min="6146" max="6146" width="13" style="6" customWidth="1"/>
    <col min="6147" max="6147" width="8.28515625" style="6" customWidth="1"/>
    <col min="6148" max="6148" width="10" style="6" customWidth="1"/>
    <col min="6149" max="6149" width="14.140625" style="6" bestFit="1" customWidth="1"/>
    <col min="6150" max="6393" width="10" style="6"/>
    <col min="6394" max="6394" width="2.5703125" style="6" customWidth="1"/>
    <col min="6395" max="6395" width="7.140625" style="6" customWidth="1"/>
    <col min="6396" max="6396" width="23.5703125" style="6" customWidth="1"/>
    <col min="6397" max="6397" width="9.7109375" style="6" customWidth="1"/>
    <col min="6398" max="6398" width="4.7109375" style="6" customWidth="1"/>
    <col min="6399" max="6399" width="14.42578125" style="6" customWidth="1"/>
    <col min="6400" max="6400" width="11.140625" style="6" customWidth="1"/>
    <col min="6401" max="6401" width="10.28515625" style="6" customWidth="1"/>
    <col min="6402" max="6402" width="13" style="6" customWidth="1"/>
    <col min="6403" max="6403" width="8.28515625" style="6" customWidth="1"/>
    <col min="6404" max="6404" width="10" style="6" customWidth="1"/>
    <col min="6405" max="6405" width="14.140625" style="6" bestFit="1" customWidth="1"/>
    <col min="6406" max="6649" width="10" style="6"/>
    <col min="6650" max="6650" width="2.5703125" style="6" customWidth="1"/>
    <col min="6651" max="6651" width="7.140625" style="6" customWidth="1"/>
    <col min="6652" max="6652" width="23.5703125" style="6" customWidth="1"/>
    <col min="6653" max="6653" width="9.7109375" style="6" customWidth="1"/>
    <col min="6654" max="6654" width="4.7109375" style="6" customWidth="1"/>
    <col min="6655" max="6655" width="14.42578125" style="6" customWidth="1"/>
    <col min="6656" max="6656" width="11.140625" style="6" customWidth="1"/>
    <col min="6657" max="6657" width="10.28515625" style="6" customWidth="1"/>
    <col min="6658" max="6658" width="13" style="6" customWidth="1"/>
    <col min="6659" max="6659" width="8.28515625" style="6" customWidth="1"/>
    <col min="6660" max="6660" width="10" style="6" customWidth="1"/>
    <col min="6661" max="6661" width="14.140625" style="6" bestFit="1" customWidth="1"/>
    <col min="6662" max="6905" width="10" style="6"/>
    <col min="6906" max="6906" width="2.5703125" style="6" customWidth="1"/>
    <col min="6907" max="6907" width="7.140625" style="6" customWidth="1"/>
    <col min="6908" max="6908" width="23.5703125" style="6" customWidth="1"/>
    <col min="6909" max="6909" width="9.7109375" style="6" customWidth="1"/>
    <col min="6910" max="6910" width="4.7109375" style="6" customWidth="1"/>
    <col min="6911" max="6911" width="14.42578125" style="6" customWidth="1"/>
    <col min="6912" max="6912" width="11.140625" style="6" customWidth="1"/>
    <col min="6913" max="6913" width="10.28515625" style="6" customWidth="1"/>
    <col min="6914" max="6914" width="13" style="6" customWidth="1"/>
    <col min="6915" max="6915" width="8.28515625" style="6" customWidth="1"/>
    <col min="6916" max="6916" width="10" style="6" customWidth="1"/>
    <col min="6917" max="6917" width="14.140625" style="6" bestFit="1" customWidth="1"/>
    <col min="6918" max="7161" width="10" style="6"/>
    <col min="7162" max="7162" width="2.5703125" style="6" customWidth="1"/>
    <col min="7163" max="7163" width="7.140625" style="6" customWidth="1"/>
    <col min="7164" max="7164" width="23.5703125" style="6" customWidth="1"/>
    <col min="7165" max="7165" width="9.7109375" style="6" customWidth="1"/>
    <col min="7166" max="7166" width="4.7109375" style="6" customWidth="1"/>
    <col min="7167" max="7167" width="14.42578125" style="6" customWidth="1"/>
    <col min="7168" max="7168" width="11.140625" style="6" customWidth="1"/>
    <col min="7169" max="7169" width="10.28515625" style="6" customWidth="1"/>
    <col min="7170" max="7170" width="13" style="6" customWidth="1"/>
    <col min="7171" max="7171" width="8.28515625" style="6" customWidth="1"/>
    <col min="7172" max="7172" width="10" style="6" customWidth="1"/>
    <col min="7173" max="7173" width="14.140625" style="6" bestFit="1" customWidth="1"/>
    <col min="7174" max="7417" width="10" style="6"/>
    <col min="7418" max="7418" width="2.5703125" style="6" customWidth="1"/>
    <col min="7419" max="7419" width="7.140625" style="6" customWidth="1"/>
    <col min="7420" max="7420" width="23.5703125" style="6" customWidth="1"/>
    <col min="7421" max="7421" width="9.7109375" style="6" customWidth="1"/>
    <col min="7422" max="7422" width="4.7109375" style="6" customWidth="1"/>
    <col min="7423" max="7423" width="14.42578125" style="6" customWidth="1"/>
    <col min="7424" max="7424" width="11.140625" style="6" customWidth="1"/>
    <col min="7425" max="7425" width="10.28515625" style="6" customWidth="1"/>
    <col min="7426" max="7426" width="13" style="6" customWidth="1"/>
    <col min="7427" max="7427" width="8.28515625" style="6" customWidth="1"/>
    <col min="7428" max="7428" width="10" style="6" customWidth="1"/>
    <col min="7429" max="7429" width="14.140625" style="6" bestFit="1" customWidth="1"/>
    <col min="7430" max="7673" width="10" style="6"/>
    <col min="7674" max="7674" width="2.5703125" style="6" customWidth="1"/>
    <col min="7675" max="7675" width="7.140625" style="6" customWidth="1"/>
    <col min="7676" max="7676" width="23.5703125" style="6" customWidth="1"/>
    <col min="7677" max="7677" width="9.7109375" style="6" customWidth="1"/>
    <col min="7678" max="7678" width="4.7109375" style="6" customWidth="1"/>
    <col min="7679" max="7679" width="14.42578125" style="6" customWidth="1"/>
    <col min="7680" max="7680" width="11.140625" style="6" customWidth="1"/>
    <col min="7681" max="7681" width="10.28515625" style="6" customWidth="1"/>
    <col min="7682" max="7682" width="13" style="6" customWidth="1"/>
    <col min="7683" max="7683" width="8.28515625" style="6" customWidth="1"/>
    <col min="7684" max="7684" width="10" style="6" customWidth="1"/>
    <col min="7685" max="7685" width="14.140625" style="6" bestFit="1" customWidth="1"/>
    <col min="7686" max="7929" width="10" style="6"/>
    <col min="7930" max="7930" width="2.5703125" style="6" customWidth="1"/>
    <col min="7931" max="7931" width="7.140625" style="6" customWidth="1"/>
    <col min="7932" max="7932" width="23.5703125" style="6" customWidth="1"/>
    <col min="7933" max="7933" width="9.7109375" style="6" customWidth="1"/>
    <col min="7934" max="7934" width="4.7109375" style="6" customWidth="1"/>
    <col min="7935" max="7935" width="14.42578125" style="6" customWidth="1"/>
    <col min="7936" max="7936" width="11.140625" style="6" customWidth="1"/>
    <col min="7937" max="7937" width="10.28515625" style="6" customWidth="1"/>
    <col min="7938" max="7938" width="13" style="6" customWidth="1"/>
    <col min="7939" max="7939" width="8.28515625" style="6" customWidth="1"/>
    <col min="7940" max="7940" width="10" style="6" customWidth="1"/>
    <col min="7941" max="7941" width="14.140625" style="6" bestFit="1" customWidth="1"/>
    <col min="7942" max="8185" width="10" style="6"/>
    <col min="8186" max="8186" width="2.5703125" style="6" customWidth="1"/>
    <col min="8187" max="8187" width="7.140625" style="6" customWidth="1"/>
    <col min="8188" max="8188" width="23.5703125" style="6" customWidth="1"/>
    <col min="8189" max="8189" width="9.7109375" style="6" customWidth="1"/>
    <col min="8190" max="8190" width="4.7109375" style="6" customWidth="1"/>
    <col min="8191" max="8191" width="14.42578125" style="6" customWidth="1"/>
    <col min="8192" max="8192" width="11.140625" style="6" customWidth="1"/>
    <col min="8193" max="8193" width="10.28515625" style="6" customWidth="1"/>
    <col min="8194" max="8194" width="13" style="6" customWidth="1"/>
    <col min="8195" max="8195" width="8.28515625" style="6" customWidth="1"/>
    <col min="8196" max="8196" width="10" style="6" customWidth="1"/>
    <col min="8197" max="8197" width="14.140625" style="6" bestFit="1" customWidth="1"/>
    <col min="8198" max="8441" width="10" style="6"/>
    <col min="8442" max="8442" width="2.5703125" style="6" customWidth="1"/>
    <col min="8443" max="8443" width="7.140625" style="6" customWidth="1"/>
    <col min="8444" max="8444" width="23.5703125" style="6" customWidth="1"/>
    <col min="8445" max="8445" width="9.7109375" style="6" customWidth="1"/>
    <col min="8446" max="8446" width="4.7109375" style="6" customWidth="1"/>
    <col min="8447" max="8447" width="14.42578125" style="6" customWidth="1"/>
    <col min="8448" max="8448" width="11.140625" style="6" customWidth="1"/>
    <col min="8449" max="8449" width="10.28515625" style="6" customWidth="1"/>
    <col min="8450" max="8450" width="13" style="6" customWidth="1"/>
    <col min="8451" max="8451" width="8.28515625" style="6" customWidth="1"/>
    <col min="8452" max="8452" width="10" style="6" customWidth="1"/>
    <col min="8453" max="8453" width="14.140625" style="6" bestFit="1" customWidth="1"/>
    <col min="8454" max="8697" width="10" style="6"/>
    <col min="8698" max="8698" width="2.5703125" style="6" customWidth="1"/>
    <col min="8699" max="8699" width="7.140625" style="6" customWidth="1"/>
    <col min="8700" max="8700" width="23.5703125" style="6" customWidth="1"/>
    <col min="8701" max="8701" width="9.7109375" style="6" customWidth="1"/>
    <col min="8702" max="8702" width="4.7109375" style="6" customWidth="1"/>
    <col min="8703" max="8703" width="14.42578125" style="6" customWidth="1"/>
    <col min="8704" max="8704" width="11.140625" style="6" customWidth="1"/>
    <col min="8705" max="8705" width="10.28515625" style="6" customWidth="1"/>
    <col min="8706" max="8706" width="13" style="6" customWidth="1"/>
    <col min="8707" max="8707" width="8.28515625" style="6" customWidth="1"/>
    <col min="8708" max="8708" width="10" style="6" customWidth="1"/>
    <col min="8709" max="8709" width="14.140625" style="6" bestFit="1" customWidth="1"/>
    <col min="8710" max="8953" width="10" style="6"/>
    <col min="8954" max="8954" width="2.5703125" style="6" customWidth="1"/>
    <col min="8955" max="8955" width="7.140625" style="6" customWidth="1"/>
    <col min="8956" max="8956" width="23.5703125" style="6" customWidth="1"/>
    <col min="8957" max="8957" width="9.7109375" style="6" customWidth="1"/>
    <col min="8958" max="8958" width="4.7109375" style="6" customWidth="1"/>
    <col min="8959" max="8959" width="14.42578125" style="6" customWidth="1"/>
    <col min="8960" max="8960" width="11.140625" style="6" customWidth="1"/>
    <col min="8961" max="8961" width="10.28515625" style="6" customWidth="1"/>
    <col min="8962" max="8962" width="13" style="6" customWidth="1"/>
    <col min="8963" max="8963" width="8.28515625" style="6" customWidth="1"/>
    <col min="8964" max="8964" width="10" style="6" customWidth="1"/>
    <col min="8965" max="8965" width="14.140625" style="6" bestFit="1" customWidth="1"/>
    <col min="8966" max="9209" width="10" style="6"/>
    <col min="9210" max="9210" width="2.5703125" style="6" customWidth="1"/>
    <col min="9211" max="9211" width="7.140625" style="6" customWidth="1"/>
    <col min="9212" max="9212" width="23.5703125" style="6" customWidth="1"/>
    <col min="9213" max="9213" width="9.7109375" style="6" customWidth="1"/>
    <col min="9214" max="9214" width="4.7109375" style="6" customWidth="1"/>
    <col min="9215" max="9215" width="14.42578125" style="6" customWidth="1"/>
    <col min="9216" max="9216" width="11.140625" style="6" customWidth="1"/>
    <col min="9217" max="9217" width="10.28515625" style="6" customWidth="1"/>
    <col min="9218" max="9218" width="13" style="6" customWidth="1"/>
    <col min="9219" max="9219" width="8.28515625" style="6" customWidth="1"/>
    <col min="9220" max="9220" width="10" style="6" customWidth="1"/>
    <col min="9221" max="9221" width="14.140625" style="6" bestFit="1" customWidth="1"/>
    <col min="9222" max="9465" width="10" style="6"/>
    <col min="9466" max="9466" width="2.5703125" style="6" customWidth="1"/>
    <col min="9467" max="9467" width="7.140625" style="6" customWidth="1"/>
    <col min="9468" max="9468" width="23.5703125" style="6" customWidth="1"/>
    <col min="9469" max="9469" width="9.7109375" style="6" customWidth="1"/>
    <col min="9470" max="9470" width="4.7109375" style="6" customWidth="1"/>
    <col min="9471" max="9471" width="14.42578125" style="6" customWidth="1"/>
    <col min="9472" max="9472" width="11.140625" style="6" customWidth="1"/>
    <col min="9473" max="9473" width="10.28515625" style="6" customWidth="1"/>
    <col min="9474" max="9474" width="13" style="6" customWidth="1"/>
    <col min="9475" max="9475" width="8.28515625" style="6" customWidth="1"/>
    <col min="9476" max="9476" width="10" style="6" customWidth="1"/>
    <col min="9477" max="9477" width="14.140625" style="6" bestFit="1" customWidth="1"/>
    <col min="9478" max="9721" width="10" style="6"/>
    <col min="9722" max="9722" width="2.5703125" style="6" customWidth="1"/>
    <col min="9723" max="9723" width="7.140625" style="6" customWidth="1"/>
    <col min="9724" max="9724" width="23.5703125" style="6" customWidth="1"/>
    <col min="9725" max="9725" width="9.7109375" style="6" customWidth="1"/>
    <col min="9726" max="9726" width="4.7109375" style="6" customWidth="1"/>
    <col min="9727" max="9727" width="14.42578125" style="6" customWidth="1"/>
    <col min="9728" max="9728" width="11.140625" style="6" customWidth="1"/>
    <col min="9729" max="9729" width="10.28515625" style="6" customWidth="1"/>
    <col min="9730" max="9730" width="13" style="6" customWidth="1"/>
    <col min="9731" max="9731" width="8.28515625" style="6" customWidth="1"/>
    <col min="9732" max="9732" width="10" style="6" customWidth="1"/>
    <col min="9733" max="9733" width="14.140625" style="6" bestFit="1" customWidth="1"/>
    <col min="9734" max="9977" width="10" style="6"/>
    <col min="9978" max="9978" width="2.5703125" style="6" customWidth="1"/>
    <col min="9979" max="9979" width="7.140625" style="6" customWidth="1"/>
    <col min="9980" max="9980" width="23.5703125" style="6" customWidth="1"/>
    <col min="9981" max="9981" width="9.7109375" style="6" customWidth="1"/>
    <col min="9982" max="9982" width="4.7109375" style="6" customWidth="1"/>
    <col min="9983" max="9983" width="14.42578125" style="6" customWidth="1"/>
    <col min="9984" max="9984" width="11.140625" style="6" customWidth="1"/>
    <col min="9985" max="9985" width="10.28515625" style="6" customWidth="1"/>
    <col min="9986" max="9986" width="13" style="6" customWidth="1"/>
    <col min="9987" max="9987" width="8.28515625" style="6" customWidth="1"/>
    <col min="9988" max="9988" width="10" style="6" customWidth="1"/>
    <col min="9989" max="9989" width="14.140625" style="6" bestFit="1" customWidth="1"/>
    <col min="9990" max="10233" width="10" style="6"/>
    <col min="10234" max="10234" width="2.5703125" style="6" customWidth="1"/>
    <col min="10235" max="10235" width="7.140625" style="6" customWidth="1"/>
    <col min="10236" max="10236" width="23.5703125" style="6" customWidth="1"/>
    <col min="10237" max="10237" width="9.7109375" style="6" customWidth="1"/>
    <col min="10238" max="10238" width="4.7109375" style="6" customWidth="1"/>
    <col min="10239" max="10239" width="14.42578125" style="6" customWidth="1"/>
    <col min="10240" max="10240" width="11.140625" style="6" customWidth="1"/>
    <col min="10241" max="10241" width="10.28515625" style="6" customWidth="1"/>
    <col min="10242" max="10242" width="13" style="6" customWidth="1"/>
    <col min="10243" max="10243" width="8.28515625" style="6" customWidth="1"/>
    <col min="10244" max="10244" width="10" style="6" customWidth="1"/>
    <col min="10245" max="10245" width="14.140625" style="6" bestFit="1" customWidth="1"/>
    <col min="10246" max="10489" width="10" style="6"/>
    <col min="10490" max="10490" width="2.5703125" style="6" customWidth="1"/>
    <col min="10491" max="10491" width="7.140625" style="6" customWidth="1"/>
    <col min="10492" max="10492" width="23.5703125" style="6" customWidth="1"/>
    <col min="10493" max="10493" width="9.7109375" style="6" customWidth="1"/>
    <col min="10494" max="10494" width="4.7109375" style="6" customWidth="1"/>
    <col min="10495" max="10495" width="14.42578125" style="6" customWidth="1"/>
    <col min="10496" max="10496" width="11.140625" style="6" customWidth="1"/>
    <col min="10497" max="10497" width="10.28515625" style="6" customWidth="1"/>
    <col min="10498" max="10498" width="13" style="6" customWidth="1"/>
    <col min="10499" max="10499" width="8.28515625" style="6" customWidth="1"/>
    <col min="10500" max="10500" width="10" style="6" customWidth="1"/>
    <col min="10501" max="10501" width="14.140625" style="6" bestFit="1" customWidth="1"/>
    <col min="10502" max="10745" width="10" style="6"/>
    <col min="10746" max="10746" width="2.5703125" style="6" customWidth="1"/>
    <col min="10747" max="10747" width="7.140625" style="6" customWidth="1"/>
    <col min="10748" max="10748" width="23.5703125" style="6" customWidth="1"/>
    <col min="10749" max="10749" width="9.7109375" style="6" customWidth="1"/>
    <col min="10750" max="10750" width="4.7109375" style="6" customWidth="1"/>
    <col min="10751" max="10751" width="14.42578125" style="6" customWidth="1"/>
    <col min="10752" max="10752" width="11.140625" style="6" customWidth="1"/>
    <col min="10753" max="10753" width="10.28515625" style="6" customWidth="1"/>
    <col min="10754" max="10754" width="13" style="6" customWidth="1"/>
    <col min="10755" max="10755" width="8.28515625" style="6" customWidth="1"/>
    <col min="10756" max="10756" width="10" style="6" customWidth="1"/>
    <col min="10757" max="10757" width="14.140625" style="6" bestFit="1" customWidth="1"/>
    <col min="10758" max="11001" width="10" style="6"/>
    <col min="11002" max="11002" width="2.5703125" style="6" customWidth="1"/>
    <col min="11003" max="11003" width="7.140625" style="6" customWidth="1"/>
    <col min="11004" max="11004" width="23.5703125" style="6" customWidth="1"/>
    <col min="11005" max="11005" width="9.7109375" style="6" customWidth="1"/>
    <col min="11006" max="11006" width="4.7109375" style="6" customWidth="1"/>
    <col min="11007" max="11007" width="14.42578125" style="6" customWidth="1"/>
    <col min="11008" max="11008" width="11.140625" style="6" customWidth="1"/>
    <col min="11009" max="11009" width="10.28515625" style="6" customWidth="1"/>
    <col min="11010" max="11010" width="13" style="6" customWidth="1"/>
    <col min="11011" max="11011" width="8.28515625" style="6" customWidth="1"/>
    <col min="11012" max="11012" width="10" style="6" customWidth="1"/>
    <col min="11013" max="11013" width="14.140625" style="6" bestFit="1" customWidth="1"/>
    <col min="11014" max="11257" width="10" style="6"/>
    <col min="11258" max="11258" width="2.5703125" style="6" customWidth="1"/>
    <col min="11259" max="11259" width="7.140625" style="6" customWidth="1"/>
    <col min="11260" max="11260" width="23.5703125" style="6" customWidth="1"/>
    <col min="11261" max="11261" width="9.7109375" style="6" customWidth="1"/>
    <col min="11262" max="11262" width="4.7109375" style="6" customWidth="1"/>
    <col min="11263" max="11263" width="14.42578125" style="6" customWidth="1"/>
    <col min="11264" max="11264" width="11.140625" style="6" customWidth="1"/>
    <col min="11265" max="11265" width="10.28515625" style="6" customWidth="1"/>
    <col min="11266" max="11266" width="13" style="6" customWidth="1"/>
    <col min="11267" max="11267" width="8.28515625" style="6" customWidth="1"/>
    <col min="11268" max="11268" width="10" style="6" customWidth="1"/>
    <col min="11269" max="11269" width="14.140625" style="6" bestFit="1" customWidth="1"/>
    <col min="11270" max="11513" width="10" style="6"/>
    <col min="11514" max="11514" width="2.5703125" style="6" customWidth="1"/>
    <col min="11515" max="11515" width="7.140625" style="6" customWidth="1"/>
    <col min="11516" max="11516" width="23.5703125" style="6" customWidth="1"/>
    <col min="11517" max="11517" width="9.7109375" style="6" customWidth="1"/>
    <col min="11518" max="11518" width="4.7109375" style="6" customWidth="1"/>
    <col min="11519" max="11519" width="14.42578125" style="6" customWidth="1"/>
    <col min="11520" max="11520" width="11.140625" style="6" customWidth="1"/>
    <col min="11521" max="11521" width="10.28515625" style="6" customWidth="1"/>
    <col min="11522" max="11522" width="13" style="6" customWidth="1"/>
    <col min="11523" max="11523" width="8.28515625" style="6" customWidth="1"/>
    <col min="11524" max="11524" width="10" style="6" customWidth="1"/>
    <col min="11525" max="11525" width="14.140625" style="6" bestFit="1" customWidth="1"/>
    <col min="11526" max="11769" width="10" style="6"/>
    <col min="11770" max="11770" width="2.5703125" style="6" customWidth="1"/>
    <col min="11771" max="11771" width="7.140625" style="6" customWidth="1"/>
    <col min="11772" max="11772" width="23.5703125" style="6" customWidth="1"/>
    <col min="11773" max="11773" width="9.7109375" style="6" customWidth="1"/>
    <col min="11774" max="11774" width="4.7109375" style="6" customWidth="1"/>
    <col min="11775" max="11775" width="14.42578125" style="6" customWidth="1"/>
    <col min="11776" max="11776" width="11.140625" style="6" customWidth="1"/>
    <col min="11777" max="11777" width="10.28515625" style="6" customWidth="1"/>
    <col min="11778" max="11778" width="13" style="6" customWidth="1"/>
    <col min="11779" max="11779" width="8.28515625" style="6" customWidth="1"/>
    <col min="11780" max="11780" width="10" style="6" customWidth="1"/>
    <col min="11781" max="11781" width="14.140625" style="6" bestFit="1" customWidth="1"/>
    <col min="11782" max="12025" width="10" style="6"/>
    <col min="12026" max="12026" width="2.5703125" style="6" customWidth="1"/>
    <col min="12027" max="12027" width="7.140625" style="6" customWidth="1"/>
    <col min="12028" max="12028" width="23.5703125" style="6" customWidth="1"/>
    <col min="12029" max="12029" width="9.7109375" style="6" customWidth="1"/>
    <col min="12030" max="12030" width="4.7109375" style="6" customWidth="1"/>
    <col min="12031" max="12031" width="14.42578125" style="6" customWidth="1"/>
    <col min="12032" max="12032" width="11.140625" style="6" customWidth="1"/>
    <col min="12033" max="12033" width="10.28515625" style="6" customWidth="1"/>
    <col min="12034" max="12034" width="13" style="6" customWidth="1"/>
    <col min="12035" max="12035" width="8.28515625" style="6" customWidth="1"/>
    <col min="12036" max="12036" width="10" style="6" customWidth="1"/>
    <col min="12037" max="12037" width="14.140625" style="6" bestFit="1" customWidth="1"/>
    <col min="12038" max="12281" width="10" style="6"/>
    <col min="12282" max="12282" width="2.5703125" style="6" customWidth="1"/>
    <col min="12283" max="12283" width="7.140625" style="6" customWidth="1"/>
    <col min="12284" max="12284" width="23.5703125" style="6" customWidth="1"/>
    <col min="12285" max="12285" width="9.7109375" style="6" customWidth="1"/>
    <col min="12286" max="12286" width="4.7109375" style="6" customWidth="1"/>
    <col min="12287" max="12287" width="14.42578125" style="6" customWidth="1"/>
    <col min="12288" max="12288" width="11.140625" style="6" customWidth="1"/>
    <col min="12289" max="12289" width="10.28515625" style="6" customWidth="1"/>
    <col min="12290" max="12290" width="13" style="6" customWidth="1"/>
    <col min="12291" max="12291" width="8.28515625" style="6" customWidth="1"/>
    <col min="12292" max="12292" width="10" style="6" customWidth="1"/>
    <col min="12293" max="12293" width="14.140625" style="6" bestFit="1" customWidth="1"/>
    <col min="12294" max="12537" width="10" style="6"/>
    <col min="12538" max="12538" width="2.5703125" style="6" customWidth="1"/>
    <col min="12539" max="12539" width="7.140625" style="6" customWidth="1"/>
    <col min="12540" max="12540" width="23.5703125" style="6" customWidth="1"/>
    <col min="12541" max="12541" width="9.7109375" style="6" customWidth="1"/>
    <col min="12542" max="12542" width="4.7109375" style="6" customWidth="1"/>
    <col min="12543" max="12543" width="14.42578125" style="6" customWidth="1"/>
    <col min="12544" max="12544" width="11.140625" style="6" customWidth="1"/>
    <col min="12545" max="12545" width="10.28515625" style="6" customWidth="1"/>
    <col min="12546" max="12546" width="13" style="6" customWidth="1"/>
    <col min="12547" max="12547" width="8.28515625" style="6" customWidth="1"/>
    <col min="12548" max="12548" width="10" style="6" customWidth="1"/>
    <col min="12549" max="12549" width="14.140625" style="6" bestFit="1" customWidth="1"/>
    <col min="12550" max="12793" width="10" style="6"/>
    <col min="12794" max="12794" width="2.5703125" style="6" customWidth="1"/>
    <col min="12795" max="12795" width="7.140625" style="6" customWidth="1"/>
    <col min="12796" max="12796" width="23.5703125" style="6" customWidth="1"/>
    <col min="12797" max="12797" width="9.7109375" style="6" customWidth="1"/>
    <col min="12798" max="12798" width="4.7109375" style="6" customWidth="1"/>
    <col min="12799" max="12799" width="14.42578125" style="6" customWidth="1"/>
    <col min="12800" max="12800" width="11.140625" style="6" customWidth="1"/>
    <col min="12801" max="12801" width="10.28515625" style="6" customWidth="1"/>
    <col min="12802" max="12802" width="13" style="6" customWidth="1"/>
    <col min="12803" max="12803" width="8.28515625" style="6" customWidth="1"/>
    <col min="12804" max="12804" width="10" style="6" customWidth="1"/>
    <col min="12805" max="12805" width="14.140625" style="6" bestFit="1" customWidth="1"/>
    <col min="12806" max="13049" width="10" style="6"/>
    <col min="13050" max="13050" width="2.5703125" style="6" customWidth="1"/>
    <col min="13051" max="13051" width="7.140625" style="6" customWidth="1"/>
    <col min="13052" max="13052" width="23.5703125" style="6" customWidth="1"/>
    <col min="13053" max="13053" width="9.7109375" style="6" customWidth="1"/>
    <col min="13054" max="13054" width="4.7109375" style="6" customWidth="1"/>
    <col min="13055" max="13055" width="14.42578125" style="6" customWidth="1"/>
    <col min="13056" max="13056" width="11.140625" style="6" customWidth="1"/>
    <col min="13057" max="13057" width="10.28515625" style="6" customWidth="1"/>
    <col min="13058" max="13058" width="13" style="6" customWidth="1"/>
    <col min="13059" max="13059" width="8.28515625" style="6" customWidth="1"/>
    <col min="13060" max="13060" width="10" style="6" customWidth="1"/>
    <col min="13061" max="13061" width="14.140625" style="6" bestFit="1" customWidth="1"/>
    <col min="13062" max="13305" width="10" style="6"/>
    <col min="13306" max="13306" width="2.5703125" style="6" customWidth="1"/>
    <col min="13307" max="13307" width="7.140625" style="6" customWidth="1"/>
    <col min="13308" max="13308" width="23.5703125" style="6" customWidth="1"/>
    <col min="13309" max="13309" width="9.7109375" style="6" customWidth="1"/>
    <col min="13310" max="13310" width="4.7109375" style="6" customWidth="1"/>
    <col min="13311" max="13311" width="14.42578125" style="6" customWidth="1"/>
    <col min="13312" max="13312" width="11.140625" style="6" customWidth="1"/>
    <col min="13313" max="13313" width="10.28515625" style="6" customWidth="1"/>
    <col min="13314" max="13314" width="13" style="6" customWidth="1"/>
    <col min="13315" max="13315" width="8.28515625" style="6" customWidth="1"/>
    <col min="13316" max="13316" width="10" style="6" customWidth="1"/>
    <col min="13317" max="13317" width="14.140625" style="6" bestFit="1" customWidth="1"/>
    <col min="13318" max="13561" width="10" style="6"/>
    <col min="13562" max="13562" width="2.5703125" style="6" customWidth="1"/>
    <col min="13563" max="13563" width="7.140625" style="6" customWidth="1"/>
    <col min="13564" max="13564" width="23.5703125" style="6" customWidth="1"/>
    <col min="13565" max="13565" width="9.7109375" style="6" customWidth="1"/>
    <col min="13566" max="13566" width="4.7109375" style="6" customWidth="1"/>
    <col min="13567" max="13567" width="14.42578125" style="6" customWidth="1"/>
    <col min="13568" max="13568" width="11.140625" style="6" customWidth="1"/>
    <col min="13569" max="13569" width="10.28515625" style="6" customWidth="1"/>
    <col min="13570" max="13570" width="13" style="6" customWidth="1"/>
    <col min="13571" max="13571" width="8.28515625" style="6" customWidth="1"/>
    <col min="13572" max="13572" width="10" style="6" customWidth="1"/>
    <col min="13573" max="13573" width="14.140625" style="6" bestFit="1" customWidth="1"/>
    <col min="13574" max="13817" width="10" style="6"/>
    <col min="13818" max="13818" width="2.5703125" style="6" customWidth="1"/>
    <col min="13819" max="13819" width="7.140625" style="6" customWidth="1"/>
    <col min="13820" max="13820" width="23.5703125" style="6" customWidth="1"/>
    <col min="13821" max="13821" width="9.7109375" style="6" customWidth="1"/>
    <col min="13822" max="13822" width="4.7109375" style="6" customWidth="1"/>
    <col min="13823" max="13823" width="14.42578125" style="6" customWidth="1"/>
    <col min="13824" max="13824" width="11.140625" style="6" customWidth="1"/>
    <col min="13825" max="13825" width="10.28515625" style="6" customWidth="1"/>
    <col min="13826" max="13826" width="13" style="6" customWidth="1"/>
    <col min="13827" max="13827" width="8.28515625" style="6" customWidth="1"/>
    <col min="13828" max="13828" width="10" style="6" customWidth="1"/>
    <col min="13829" max="13829" width="14.140625" style="6" bestFit="1" customWidth="1"/>
    <col min="13830" max="14073" width="10" style="6"/>
    <col min="14074" max="14074" width="2.5703125" style="6" customWidth="1"/>
    <col min="14075" max="14075" width="7.140625" style="6" customWidth="1"/>
    <col min="14076" max="14076" width="23.5703125" style="6" customWidth="1"/>
    <col min="14077" max="14077" width="9.7109375" style="6" customWidth="1"/>
    <col min="14078" max="14078" width="4.7109375" style="6" customWidth="1"/>
    <col min="14079" max="14079" width="14.42578125" style="6" customWidth="1"/>
    <col min="14080" max="14080" width="11.140625" style="6" customWidth="1"/>
    <col min="14081" max="14081" width="10.28515625" style="6" customWidth="1"/>
    <col min="14082" max="14082" width="13" style="6" customWidth="1"/>
    <col min="14083" max="14083" width="8.28515625" style="6" customWidth="1"/>
    <col min="14084" max="14084" width="10" style="6" customWidth="1"/>
    <col min="14085" max="14085" width="14.140625" style="6" bestFit="1" customWidth="1"/>
    <col min="14086" max="14329" width="10" style="6"/>
    <col min="14330" max="14330" width="2.5703125" style="6" customWidth="1"/>
    <col min="14331" max="14331" width="7.140625" style="6" customWidth="1"/>
    <col min="14332" max="14332" width="23.5703125" style="6" customWidth="1"/>
    <col min="14333" max="14333" width="9.7109375" style="6" customWidth="1"/>
    <col min="14334" max="14334" width="4.7109375" style="6" customWidth="1"/>
    <col min="14335" max="14335" width="14.42578125" style="6" customWidth="1"/>
    <col min="14336" max="14336" width="11.140625" style="6" customWidth="1"/>
    <col min="14337" max="14337" width="10.28515625" style="6" customWidth="1"/>
    <col min="14338" max="14338" width="13" style="6" customWidth="1"/>
    <col min="14339" max="14339" width="8.28515625" style="6" customWidth="1"/>
    <col min="14340" max="14340" width="10" style="6" customWidth="1"/>
    <col min="14341" max="14341" width="14.140625" style="6" bestFit="1" customWidth="1"/>
    <col min="14342" max="14585" width="10" style="6"/>
    <col min="14586" max="14586" width="2.5703125" style="6" customWidth="1"/>
    <col min="14587" max="14587" width="7.140625" style="6" customWidth="1"/>
    <col min="14588" max="14588" width="23.5703125" style="6" customWidth="1"/>
    <col min="14589" max="14589" width="9.7109375" style="6" customWidth="1"/>
    <col min="14590" max="14590" width="4.7109375" style="6" customWidth="1"/>
    <col min="14591" max="14591" width="14.42578125" style="6" customWidth="1"/>
    <col min="14592" max="14592" width="11.140625" style="6" customWidth="1"/>
    <col min="14593" max="14593" width="10.28515625" style="6" customWidth="1"/>
    <col min="14594" max="14594" width="13" style="6" customWidth="1"/>
    <col min="14595" max="14595" width="8.28515625" style="6" customWidth="1"/>
    <col min="14596" max="14596" width="10" style="6" customWidth="1"/>
    <col min="14597" max="14597" width="14.140625" style="6" bestFit="1" customWidth="1"/>
    <col min="14598" max="14841" width="10" style="6"/>
    <col min="14842" max="14842" width="2.5703125" style="6" customWidth="1"/>
    <col min="14843" max="14843" width="7.140625" style="6" customWidth="1"/>
    <col min="14844" max="14844" width="23.5703125" style="6" customWidth="1"/>
    <col min="14845" max="14845" width="9.7109375" style="6" customWidth="1"/>
    <col min="14846" max="14846" width="4.7109375" style="6" customWidth="1"/>
    <col min="14847" max="14847" width="14.42578125" style="6" customWidth="1"/>
    <col min="14848" max="14848" width="11.140625" style="6" customWidth="1"/>
    <col min="14849" max="14849" width="10.28515625" style="6" customWidth="1"/>
    <col min="14850" max="14850" width="13" style="6" customWidth="1"/>
    <col min="14851" max="14851" width="8.28515625" style="6" customWidth="1"/>
    <col min="14852" max="14852" width="10" style="6" customWidth="1"/>
    <col min="14853" max="14853" width="14.140625" style="6" bestFit="1" customWidth="1"/>
    <col min="14854" max="15097" width="10" style="6"/>
    <col min="15098" max="15098" width="2.5703125" style="6" customWidth="1"/>
    <col min="15099" max="15099" width="7.140625" style="6" customWidth="1"/>
    <col min="15100" max="15100" width="23.5703125" style="6" customWidth="1"/>
    <col min="15101" max="15101" width="9.7109375" style="6" customWidth="1"/>
    <col min="15102" max="15102" width="4.7109375" style="6" customWidth="1"/>
    <col min="15103" max="15103" width="14.42578125" style="6" customWidth="1"/>
    <col min="15104" max="15104" width="11.140625" style="6" customWidth="1"/>
    <col min="15105" max="15105" width="10.28515625" style="6" customWidth="1"/>
    <col min="15106" max="15106" width="13" style="6" customWidth="1"/>
    <col min="15107" max="15107" width="8.28515625" style="6" customWidth="1"/>
    <col min="15108" max="15108" width="10" style="6" customWidth="1"/>
    <col min="15109" max="15109" width="14.140625" style="6" bestFit="1" customWidth="1"/>
    <col min="15110" max="15353" width="10" style="6"/>
    <col min="15354" max="15354" width="2.5703125" style="6" customWidth="1"/>
    <col min="15355" max="15355" width="7.140625" style="6" customWidth="1"/>
    <col min="15356" max="15356" width="23.5703125" style="6" customWidth="1"/>
    <col min="15357" max="15357" width="9.7109375" style="6" customWidth="1"/>
    <col min="15358" max="15358" width="4.7109375" style="6" customWidth="1"/>
    <col min="15359" max="15359" width="14.42578125" style="6" customWidth="1"/>
    <col min="15360" max="15360" width="11.140625" style="6" customWidth="1"/>
    <col min="15361" max="15361" width="10.28515625" style="6" customWidth="1"/>
    <col min="15362" max="15362" width="13" style="6" customWidth="1"/>
    <col min="15363" max="15363" width="8.28515625" style="6" customWidth="1"/>
    <col min="15364" max="15364" width="10" style="6" customWidth="1"/>
    <col min="15365" max="15365" width="14.140625" style="6" bestFit="1" customWidth="1"/>
    <col min="15366" max="15609" width="10" style="6"/>
    <col min="15610" max="15610" width="2.5703125" style="6" customWidth="1"/>
    <col min="15611" max="15611" width="7.140625" style="6" customWidth="1"/>
    <col min="15612" max="15612" width="23.5703125" style="6" customWidth="1"/>
    <col min="15613" max="15613" width="9.7109375" style="6" customWidth="1"/>
    <col min="15614" max="15614" width="4.7109375" style="6" customWidth="1"/>
    <col min="15615" max="15615" width="14.42578125" style="6" customWidth="1"/>
    <col min="15616" max="15616" width="11.140625" style="6" customWidth="1"/>
    <col min="15617" max="15617" width="10.28515625" style="6" customWidth="1"/>
    <col min="15618" max="15618" width="13" style="6" customWidth="1"/>
    <col min="15619" max="15619" width="8.28515625" style="6" customWidth="1"/>
    <col min="15620" max="15620" width="10" style="6" customWidth="1"/>
    <col min="15621" max="15621" width="14.140625" style="6" bestFit="1" customWidth="1"/>
    <col min="15622" max="15865" width="10" style="6"/>
    <col min="15866" max="15866" width="2.5703125" style="6" customWidth="1"/>
    <col min="15867" max="15867" width="7.140625" style="6" customWidth="1"/>
    <col min="15868" max="15868" width="23.5703125" style="6" customWidth="1"/>
    <col min="15869" max="15869" width="9.7109375" style="6" customWidth="1"/>
    <col min="15870" max="15870" width="4.7109375" style="6" customWidth="1"/>
    <col min="15871" max="15871" width="14.42578125" style="6" customWidth="1"/>
    <col min="15872" max="15872" width="11.140625" style="6" customWidth="1"/>
    <col min="15873" max="15873" width="10.28515625" style="6" customWidth="1"/>
    <col min="15874" max="15874" width="13" style="6" customWidth="1"/>
    <col min="15875" max="15875" width="8.28515625" style="6" customWidth="1"/>
    <col min="15876" max="15876" width="10" style="6" customWidth="1"/>
    <col min="15877" max="15877" width="14.140625" style="6" bestFit="1" customWidth="1"/>
    <col min="15878" max="16121" width="10" style="6"/>
    <col min="16122" max="16122" width="2.5703125" style="6" customWidth="1"/>
    <col min="16123" max="16123" width="7.140625" style="6" customWidth="1"/>
    <col min="16124" max="16124" width="23.5703125" style="6" customWidth="1"/>
    <col min="16125" max="16125" width="9.7109375" style="6" customWidth="1"/>
    <col min="16126" max="16126" width="4.7109375" style="6" customWidth="1"/>
    <col min="16127" max="16127" width="14.42578125" style="6" customWidth="1"/>
    <col min="16128" max="16128" width="11.140625" style="6" customWidth="1"/>
    <col min="16129" max="16129" width="10.28515625" style="6" customWidth="1"/>
    <col min="16130" max="16130" width="13" style="6" customWidth="1"/>
    <col min="16131" max="16131" width="8.28515625" style="6" customWidth="1"/>
    <col min="16132" max="16132" width="10" style="6" customWidth="1"/>
    <col min="16133" max="16133" width="14.140625" style="6" bestFit="1" customWidth="1"/>
    <col min="16134" max="16384" width="10" style="6"/>
  </cols>
  <sheetData>
    <row r="1" spans="1:10" ht="12" customHeight="1" x14ac:dyDescent="0.2">
      <c r="B1" s="7" t="s">
        <v>24</v>
      </c>
      <c r="D1" s="8"/>
      <c r="E1" s="8"/>
      <c r="F1" s="8"/>
      <c r="G1" s="8"/>
      <c r="H1" s="8"/>
      <c r="I1" s="28" t="s">
        <v>77</v>
      </c>
      <c r="J1" s="9">
        <v>7.6</v>
      </c>
    </row>
    <row r="2" spans="1:10" ht="12" customHeight="1" x14ac:dyDescent="0.2">
      <c r="B2" s="7" t="s">
        <v>66</v>
      </c>
      <c r="D2" s="8"/>
      <c r="E2" s="8"/>
      <c r="F2" s="8"/>
      <c r="G2" s="8"/>
      <c r="H2" s="8"/>
      <c r="I2" s="8"/>
      <c r="J2" s="9"/>
    </row>
    <row r="3" spans="1:10" ht="12" customHeight="1" x14ac:dyDescent="0.2">
      <c r="B3" s="7" t="s">
        <v>73</v>
      </c>
      <c r="D3" s="8"/>
      <c r="E3" s="8"/>
      <c r="F3" s="8"/>
      <c r="G3" s="8"/>
      <c r="H3" s="8"/>
      <c r="I3" s="8"/>
      <c r="J3" s="9"/>
    </row>
    <row r="4" spans="1:10" ht="12" customHeight="1" x14ac:dyDescent="0.2">
      <c r="D4" s="8"/>
      <c r="E4" s="8"/>
      <c r="F4" s="8"/>
      <c r="G4" s="8"/>
      <c r="H4" s="8"/>
      <c r="I4" s="8"/>
      <c r="J4" s="9"/>
    </row>
    <row r="5" spans="1:10" ht="12" customHeight="1" x14ac:dyDescent="0.2">
      <c r="D5" s="8"/>
      <c r="E5" s="8"/>
      <c r="F5" s="8"/>
      <c r="G5" s="8"/>
      <c r="H5" s="8"/>
      <c r="I5" s="8"/>
      <c r="J5" s="9"/>
    </row>
    <row r="6" spans="1:10" ht="12" customHeight="1" x14ac:dyDescent="0.2">
      <c r="D6" s="8"/>
      <c r="E6" s="8"/>
      <c r="F6" s="8" t="s">
        <v>25</v>
      </c>
      <c r="G6" s="8"/>
      <c r="H6" s="8"/>
      <c r="I6" s="8" t="s">
        <v>26</v>
      </c>
      <c r="J6" s="9"/>
    </row>
    <row r="7" spans="1:10" ht="12" customHeight="1" x14ac:dyDescent="0.2">
      <c r="D7" s="10" t="s">
        <v>27</v>
      </c>
      <c r="E7" s="10" t="s">
        <v>28</v>
      </c>
      <c r="F7" s="10" t="s">
        <v>29</v>
      </c>
      <c r="G7" s="10" t="s">
        <v>30</v>
      </c>
      <c r="H7" s="10" t="s">
        <v>31</v>
      </c>
      <c r="I7" s="10" t="s">
        <v>32</v>
      </c>
      <c r="J7" s="11" t="s">
        <v>33</v>
      </c>
    </row>
    <row r="8" spans="1:10" ht="12" customHeight="1" x14ac:dyDescent="0.2">
      <c r="A8" s="12"/>
      <c r="B8" s="13" t="s">
        <v>34</v>
      </c>
      <c r="C8" s="12"/>
      <c r="D8" s="14"/>
      <c r="E8" s="14"/>
      <c r="F8" s="14"/>
      <c r="G8" s="14"/>
      <c r="H8" s="14"/>
      <c r="I8" s="15"/>
      <c r="J8" s="9"/>
    </row>
    <row r="9" spans="1:10" ht="12" customHeight="1" x14ac:dyDescent="0.2">
      <c r="A9" s="12"/>
      <c r="B9" s="6" t="s">
        <v>61</v>
      </c>
      <c r="C9" s="12"/>
      <c r="D9" s="14">
        <v>190</v>
      </c>
      <c r="E9" s="14" t="s">
        <v>82</v>
      </c>
      <c r="F9" s="16">
        <f>VLOOKUP(G9,'7.6.2 - 7.6.3'!$B$5:$E$36,4,FALSE)</f>
        <v>-4749270</v>
      </c>
      <c r="G9" s="30" t="s">
        <v>20</v>
      </c>
      <c r="H9" s="17">
        <v>0.13939618781456953</v>
      </c>
      <c r="I9" s="18">
        <f t="shared" ref="I9:I27" si="0">F9*H9</f>
        <v>-662030.13290210057</v>
      </c>
    </row>
    <row r="10" spans="1:10" ht="12" customHeight="1" x14ac:dyDescent="0.2">
      <c r="A10" s="12"/>
      <c r="B10" s="6" t="s">
        <v>61</v>
      </c>
      <c r="C10" s="12"/>
      <c r="D10" s="14">
        <v>190</v>
      </c>
      <c r="E10" s="14" t="s">
        <v>82</v>
      </c>
      <c r="F10" s="16">
        <f>VLOOKUP(G10,'7.6.2 - 7.6.3'!$B$5:$E$36,4,FALSE)</f>
        <v>-3565905</v>
      </c>
      <c r="G10" s="30" t="s">
        <v>7</v>
      </c>
      <c r="H10" s="17">
        <v>0</v>
      </c>
      <c r="I10" s="18">
        <f t="shared" si="0"/>
        <v>0</v>
      </c>
      <c r="J10" s="9"/>
    </row>
    <row r="11" spans="1:10" ht="12" customHeight="1" x14ac:dyDescent="0.2">
      <c r="A11" s="12"/>
      <c r="B11" s="6" t="s">
        <v>61</v>
      </c>
      <c r="C11" s="12"/>
      <c r="D11" s="14">
        <v>190</v>
      </c>
      <c r="E11" s="14" t="s">
        <v>82</v>
      </c>
      <c r="F11" s="16">
        <f>VLOOKUP(G11,'7.6.2 - 7.6.3'!$B$5:$E$36,4,FALSE)</f>
        <v>-120385</v>
      </c>
      <c r="G11" s="30" t="s">
        <v>22</v>
      </c>
      <c r="H11" s="17">
        <v>0.22648067236840891</v>
      </c>
      <c r="I11" s="18">
        <f t="shared" si="0"/>
        <v>-27264.875743070905</v>
      </c>
      <c r="J11" s="9"/>
    </row>
    <row r="12" spans="1:10" ht="12" customHeight="1" x14ac:dyDescent="0.2">
      <c r="A12" s="12"/>
      <c r="B12" s="6" t="s">
        <v>61</v>
      </c>
      <c r="C12" s="12"/>
      <c r="D12" s="14">
        <v>190</v>
      </c>
      <c r="E12" s="14" t="s">
        <v>82</v>
      </c>
      <c r="F12" s="16">
        <f>VLOOKUP(G12,'7.6.2 - 7.6.3'!$B$5:$E$36,4,FALSE)</f>
        <v>-194838</v>
      </c>
      <c r="G12" s="30" t="s">
        <v>3</v>
      </c>
      <c r="H12" s="17">
        <v>0</v>
      </c>
      <c r="I12" s="18">
        <f t="shared" si="0"/>
        <v>0</v>
      </c>
      <c r="J12" s="9"/>
    </row>
    <row r="13" spans="1:10" ht="12" customHeight="1" x14ac:dyDescent="0.2">
      <c r="A13" s="12"/>
      <c r="B13" s="6" t="s">
        <v>61</v>
      </c>
      <c r="C13" s="12"/>
      <c r="D13" s="14">
        <v>190</v>
      </c>
      <c r="E13" s="14" t="s">
        <v>82</v>
      </c>
      <c r="F13" s="16">
        <f>VLOOKUP(G13,'7.6.2 - 7.6.3'!$B$5:$E$36,4,FALSE)</f>
        <v>-1001741</v>
      </c>
      <c r="G13" s="30" t="s">
        <v>5</v>
      </c>
      <c r="H13" s="17">
        <v>0.2262649010137</v>
      </c>
      <c r="I13" s="18">
        <f t="shared" si="0"/>
        <v>-226658.82820636485</v>
      </c>
      <c r="J13" s="9"/>
    </row>
    <row r="14" spans="1:10" ht="12" customHeight="1" x14ac:dyDescent="0.2">
      <c r="A14" s="12"/>
      <c r="B14" s="6" t="s">
        <v>61</v>
      </c>
      <c r="C14" s="12"/>
      <c r="D14" s="14">
        <v>190</v>
      </c>
      <c r="E14" s="14" t="s">
        <v>82</v>
      </c>
      <c r="F14" s="16">
        <f>VLOOKUP(G14,'7.6.2 - 7.6.3'!$B$5:$E$36,4,FALSE)</f>
        <v>-37313</v>
      </c>
      <c r="G14" s="30" t="s">
        <v>21</v>
      </c>
      <c r="H14" s="17">
        <v>6.9301032461305659E-2</v>
      </c>
      <c r="I14" s="18">
        <f t="shared" si="0"/>
        <v>-2585.8294242286979</v>
      </c>
      <c r="J14" s="9"/>
    </row>
    <row r="15" spans="1:10" ht="12" customHeight="1" x14ac:dyDescent="0.2">
      <c r="A15" s="12"/>
      <c r="B15" s="6" t="s">
        <v>61</v>
      </c>
      <c r="C15" s="12"/>
      <c r="D15" s="14">
        <v>190</v>
      </c>
      <c r="E15" s="14" t="s">
        <v>82</v>
      </c>
      <c r="F15" s="16">
        <f>VLOOKUP(G15,'7.6.2 - 7.6.3'!$B$5:$E$36,4,FALSE)</f>
        <v>-2403148</v>
      </c>
      <c r="G15" s="30" t="s">
        <v>23</v>
      </c>
      <c r="H15" s="17">
        <v>0.22519547929700628</v>
      </c>
      <c r="I15" s="18">
        <f t="shared" si="0"/>
        <v>-541178.06568164204</v>
      </c>
      <c r="J15" s="9"/>
    </row>
    <row r="16" spans="1:10" ht="12" customHeight="1" x14ac:dyDescent="0.2">
      <c r="A16" s="12"/>
      <c r="B16" s="6" t="s">
        <v>61</v>
      </c>
      <c r="C16" s="12"/>
      <c r="D16" s="14">
        <v>190</v>
      </c>
      <c r="E16" s="14" t="s">
        <v>82</v>
      </c>
      <c r="F16" s="16">
        <f>VLOOKUP(G16,'7.6.2 - 7.6.3'!$B$5:$E$36,4,FALSE)</f>
        <v>-4661749</v>
      </c>
      <c r="G16" s="30" t="s">
        <v>16</v>
      </c>
      <c r="H16" s="17">
        <v>7.5708155171090558E-2</v>
      </c>
      <c r="I16" s="18">
        <f t="shared" si="0"/>
        <v>-352932.41666067624</v>
      </c>
      <c r="J16" s="9"/>
    </row>
    <row r="17" spans="1:10" ht="12" customHeight="1" x14ac:dyDescent="0.2">
      <c r="A17" s="12"/>
      <c r="B17" s="6" t="s">
        <v>61</v>
      </c>
      <c r="C17" s="12"/>
      <c r="D17" s="14">
        <v>190</v>
      </c>
      <c r="E17" s="14" t="s">
        <v>82</v>
      </c>
      <c r="F17" s="16">
        <f>VLOOKUP(G17,'7.6.2 - 7.6.3'!$B$5:$E$36,4,FALSE)</f>
        <v>-5543857</v>
      </c>
      <c r="G17" s="30" t="s">
        <v>8</v>
      </c>
      <c r="H17" s="17">
        <v>8.043396137671209E-2</v>
      </c>
      <c r="I17" s="18">
        <f t="shared" si="0"/>
        <v>-445914.37981601496</v>
      </c>
      <c r="J17" s="9"/>
    </row>
    <row r="18" spans="1:10" ht="12" customHeight="1" x14ac:dyDescent="0.2">
      <c r="A18" s="12"/>
      <c r="B18" s="6" t="s">
        <v>61</v>
      </c>
      <c r="C18" s="12"/>
      <c r="D18" s="14">
        <v>190</v>
      </c>
      <c r="E18" s="14" t="s">
        <v>82</v>
      </c>
      <c r="F18" s="16">
        <f>VLOOKUP(G18,'7.6.2 - 7.6.3'!$B$5:$E$36,4,FALSE)</f>
        <v>-1258979</v>
      </c>
      <c r="G18" s="30" t="s">
        <v>19</v>
      </c>
      <c r="H18" s="17">
        <v>6.4658033670252593E-2</v>
      </c>
      <c r="I18" s="18">
        <f t="shared" si="0"/>
        <v>-81403.10657214094</v>
      </c>
      <c r="J18" s="9"/>
    </row>
    <row r="19" spans="1:10" ht="12" customHeight="1" x14ac:dyDescent="0.2">
      <c r="A19" s="12"/>
      <c r="B19" s="6" t="s">
        <v>61</v>
      </c>
      <c r="C19" s="12"/>
      <c r="D19" s="14">
        <v>190</v>
      </c>
      <c r="E19" s="14" t="s">
        <v>82</v>
      </c>
      <c r="F19" s="16">
        <f>VLOOKUP(G19,'7.6.2 - 7.6.3'!$B$5:$E$36,4,FALSE)</f>
        <v>-75517541</v>
      </c>
      <c r="G19" s="30" t="s">
        <v>2</v>
      </c>
      <c r="H19" s="17">
        <v>6.8509279244491156E-2</v>
      </c>
      <c r="I19" s="18">
        <f t="shared" si="0"/>
        <v>-5173652.30422631</v>
      </c>
      <c r="J19" s="9"/>
    </row>
    <row r="20" spans="1:10" ht="12" customHeight="1" x14ac:dyDescent="0.2">
      <c r="A20" s="12"/>
      <c r="B20" s="6" t="s">
        <v>61</v>
      </c>
      <c r="C20" s="12"/>
      <c r="D20" s="14">
        <v>190</v>
      </c>
      <c r="E20" s="14" t="s">
        <v>82</v>
      </c>
      <c r="F20" s="16">
        <f>VLOOKUP(G20,'7.6.2 - 7.6.3'!$B$5:$E$36,4,FALSE)</f>
        <v>-1915659</v>
      </c>
      <c r="G20" s="30" t="s">
        <v>15</v>
      </c>
      <c r="H20" s="17">
        <v>0.2263034674709683</v>
      </c>
      <c r="I20" s="18">
        <f t="shared" si="0"/>
        <v>-433520.27419196768</v>
      </c>
      <c r="J20" s="9"/>
    </row>
    <row r="21" spans="1:10" ht="12" customHeight="1" x14ac:dyDescent="0.2">
      <c r="A21" s="12"/>
      <c r="B21" s="6" t="s">
        <v>61</v>
      </c>
      <c r="C21" s="12"/>
      <c r="D21" s="14">
        <v>190</v>
      </c>
      <c r="E21" s="14" t="s">
        <v>82</v>
      </c>
      <c r="F21" s="16">
        <f>VLOOKUP(G21,'7.6.2 - 7.6.3'!$B$5:$E$36,4,FALSE)</f>
        <v>-9761</v>
      </c>
      <c r="G21" s="30" t="s">
        <v>13</v>
      </c>
      <c r="H21" s="17">
        <v>0</v>
      </c>
      <c r="I21" s="18">
        <f t="shared" si="0"/>
        <v>0</v>
      </c>
      <c r="J21" s="9"/>
    </row>
    <row r="22" spans="1:10" ht="12" customHeight="1" x14ac:dyDescent="0.2">
      <c r="A22" s="12"/>
      <c r="B22" s="6" t="s">
        <v>61</v>
      </c>
      <c r="C22" s="12"/>
      <c r="D22" s="14">
        <v>190</v>
      </c>
      <c r="E22" s="14" t="s">
        <v>82</v>
      </c>
      <c r="F22" s="16">
        <f>VLOOKUP(G22,'7.6.2 - 7.6.3'!$B$5:$E$36,4,FALSE)</f>
        <v>-2835449</v>
      </c>
      <c r="G22" s="30" t="s">
        <v>6</v>
      </c>
      <c r="H22" s="17">
        <v>0</v>
      </c>
      <c r="I22" s="18">
        <f t="shared" si="0"/>
        <v>0</v>
      </c>
      <c r="J22" s="9"/>
    </row>
    <row r="23" spans="1:10" ht="12" customHeight="1" x14ac:dyDescent="0.2">
      <c r="A23" s="12"/>
      <c r="B23" s="6" t="s">
        <v>61</v>
      </c>
      <c r="C23" s="12"/>
      <c r="D23" s="14">
        <v>190</v>
      </c>
      <c r="E23" s="14" t="s">
        <v>82</v>
      </c>
      <c r="F23" s="16">
        <f>VLOOKUP(G23,'7.6.2 - 7.6.3'!$B$5:$E$36,4,FALSE)</f>
        <v>-18133</v>
      </c>
      <c r="G23" s="30" t="s">
        <v>12</v>
      </c>
      <c r="H23" s="17">
        <v>0</v>
      </c>
      <c r="I23" s="18">
        <f t="shared" si="0"/>
        <v>0</v>
      </c>
      <c r="J23" s="9"/>
    </row>
    <row r="24" spans="1:10" ht="12" customHeight="1" x14ac:dyDescent="0.2">
      <c r="A24" s="12"/>
      <c r="B24" s="6" t="s">
        <v>61</v>
      </c>
      <c r="C24" s="12"/>
      <c r="D24" s="14">
        <v>190</v>
      </c>
      <c r="E24" s="14" t="s">
        <v>82</v>
      </c>
      <c r="F24" s="16">
        <f>VLOOKUP(G24,'7.6.2 - 7.6.3'!$B$5:$E$36,4,FALSE)</f>
        <v>-23911135</v>
      </c>
      <c r="G24" s="30" t="s">
        <v>9</v>
      </c>
      <c r="H24" s="17">
        <v>0</v>
      </c>
      <c r="I24" s="18">
        <f t="shared" si="0"/>
        <v>0</v>
      </c>
      <c r="J24" s="9"/>
    </row>
    <row r="25" spans="1:10" ht="12" customHeight="1" x14ac:dyDescent="0.2">
      <c r="A25" s="12"/>
      <c r="B25" s="6" t="s">
        <v>61</v>
      </c>
      <c r="C25" s="12"/>
      <c r="D25" s="14">
        <v>190</v>
      </c>
      <c r="E25" s="14" t="s">
        <v>82</v>
      </c>
      <c r="F25" s="16">
        <f>VLOOKUP(G25,'7.6.2 - 7.6.3'!$B$5:$E$36,4,FALSE)</f>
        <v>8044</v>
      </c>
      <c r="G25" s="30" t="s">
        <v>10</v>
      </c>
      <c r="H25" s="17">
        <v>0</v>
      </c>
      <c r="I25" s="18">
        <f t="shared" si="0"/>
        <v>0</v>
      </c>
      <c r="J25" s="9"/>
    </row>
    <row r="26" spans="1:10" ht="12" customHeight="1" x14ac:dyDescent="0.2">
      <c r="A26" s="12"/>
      <c r="B26" s="6" t="s">
        <v>61</v>
      </c>
      <c r="C26" s="12"/>
      <c r="D26" s="14">
        <v>190</v>
      </c>
      <c r="E26" s="14" t="s">
        <v>82</v>
      </c>
      <c r="F26" s="16">
        <f>VLOOKUP(G26,'7.6.2 - 7.6.3'!$B$5:$E$36,4,FALSE)</f>
        <v>-55865</v>
      </c>
      <c r="G26" s="30" t="s">
        <v>14</v>
      </c>
      <c r="H26" s="17">
        <v>0</v>
      </c>
      <c r="I26" s="18">
        <f t="shared" si="0"/>
        <v>0</v>
      </c>
      <c r="J26" s="9"/>
    </row>
    <row r="27" spans="1:10" ht="12" customHeight="1" x14ac:dyDescent="0.2">
      <c r="A27" s="12"/>
      <c r="B27" s="6" t="s">
        <v>61</v>
      </c>
      <c r="C27" s="12"/>
      <c r="D27" s="14">
        <v>190</v>
      </c>
      <c r="E27" s="14" t="s">
        <v>82</v>
      </c>
      <c r="F27" s="16">
        <f>VLOOKUP(G27,'7.6.2 - 7.6.3'!$B$5:$E$36,4,FALSE)</f>
        <v>-2432418</v>
      </c>
      <c r="G27" s="30" t="s">
        <v>11</v>
      </c>
      <c r="H27" s="17">
        <v>1</v>
      </c>
      <c r="I27" s="18">
        <f t="shared" si="0"/>
        <v>-2432418</v>
      </c>
      <c r="J27" s="9"/>
    </row>
    <row r="28" spans="1:10" ht="12" customHeight="1" thickBot="1" x14ac:dyDescent="0.25">
      <c r="A28" s="12"/>
      <c r="C28" s="12" t="s">
        <v>35</v>
      </c>
      <c r="D28" s="14"/>
      <c r="E28" s="14"/>
      <c r="F28" s="19">
        <f>SUM(F9:F27)</f>
        <v>-130225102</v>
      </c>
      <c r="G28" s="14"/>
      <c r="H28" s="17"/>
      <c r="I28" s="19">
        <f>SUM(I9:I27)</f>
        <v>-10379558.213424517</v>
      </c>
      <c r="J28" s="20" t="s">
        <v>75</v>
      </c>
    </row>
    <row r="29" spans="1:10" ht="12" customHeight="1" thickTop="1" x14ac:dyDescent="0.2">
      <c r="A29" s="12"/>
      <c r="C29" s="12"/>
      <c r="D29" s="14"/>
      <c r="E29" s="14"/>
      <c r="F29" s="21"/>
      <c r="G29" s="14"/>
      <c r="H29" s="17"/>
      <c r="I29" s="18"/>
      <c r="J29" s="20"/>
    </row>
    <row r="30" spans="1:10" ht="12" customHeight="1" x14ac:dyDescent="0.2">
      <c r="A30" s="12"/>
      <c r="B30" s="12"/>
      <c r="C30" s="12"/>
      <c r="D30" s="14"/>
      <c r="E30" s="14"/>
      <c r="F30" s="21"/>
      <c r="G30" s="30"/>
      <c r="H30" s="42"/>
      <c r="I30" s="21"/>
      <c r="J30" s="20"/>
    </row>
    <row r="31" spans="1:10" ht="12" customHeight="1" x14ac:dyDescent="0.2">
      <c r="A31" s="12"/>
      <c r="C31" s="12"/>
      <c r="D31" s="14"/>
      <c r="E31" s="14"/>
      <c r="F31" s="21"/>
      <c r="G31" s="14"/>
      <c r="H31" s="17"/>
      <c r="I31" s="18"/>
      <c r="J31" s="9"/>
    </row>
    <row r="32" spans="1:10" ht="12" customHeight="1" x14ac:dyDescent="0.2">
      <c r="A32" s="12"/>
      <c r="B32" s="6" t="s">
        <v>61</v>
      </c>
      <c r="D32" s="14">
        <v>282</v>
      </c>
      <c r="E32" s="14" t="s">
        <v>82</v>
      </c>
      <c r="F32" s="21">
        <f>VLOOKUP(G32,'7.6.2 - 7.6.3'!$B$79:$E$100,4,FALSE)</f>
        <v>5271767</v>
      </c>
      <c r="G32" s="30" t="s">
        <v>7</v>
      </c>
      <c r="H32" s="17">
        <v>0</v>
      </c>
      <c r="I32" s="18">
        <f t="shared" ref="I32:I48" si="1">F32*H32</f>
        <v>0</v>
      </c>
      <c r="J32" s="8" t="s">
        <v>76</v>
      </c>
    </row>
    <row r="33" spans="1:10" ht="12" customHeight="1" x14ac:dyDescent="0.2">
      <c r="A33" s="12"/>
      <c r="B33" s="6" t="s">
        <v>61</v>
      </c>
      <c r="D33" s="14">
        <v>282</v>
      </c>
      <c r="E33" s="14" t="s">
        <v>82</v>
      </c>
      <c r="F33" s="21">
        <f>VLOOKUP(G33,'7.6.2 - 7.6.3'!$B$79:$E$100,4,FALSE)</f>
        <v>-24124287</v>
      </c>
      <c r="G33" s="30" t="s">
        <v>2</v>
      </c>
      <c r="H33" s="17">
        <v>6.8509279244491156E-2</v>
      </c>
      <c r="I33" s="18">
        <f t="shared" si="1"/>
        <v>-1652737.5146572478</v>
      </c>
      <c r="J33" s="8" t="s">
        <v>76</v>
      </c>
    </row>
    <row r="34" spans="1:10" ht="12" customHeight="1" x14ac:dyDescent="0.2">
      <c r="A34" s="12"/>
      <c r="B34" s="6" t="s">
        <v>61</v>
      </c>
      <c r="C34" s="12"/>
      <c r="D34" s="14">
        <v>283</v>
      </c>
      <c r="E34" s="14" t="s">
        <v>82</v>
      </c>
      <c r="F34" s="21">
        <f>VLOOKUP(G34,'7.6.2 - 7.6.3'!$B$102:$E$133,4,FALSE)</f>
        <v>10963</v>
      </c>
      <c r="G34" s="30" t="s">
        <v>7</v>
      </c>
      <c r="H34" s="17">
        <v>0</v>
      </c>
      <c r="I34" s="18">
        <f t="shared" si="1"/>
        <v>0</v>
      </c>
      <c r="J34" s="9"/>
    </row>
    <row r="35" spans="1:10" ht="12" customHeight="1" x14ac:dyDescent="0.2">
      <c r="A35" s="12"/>
      <c r="B35" s="6" t="s">
        <v>61</v>
      </c>
      <c r="C35" s="12"/>
      <c r="D35" s="14">
        <v>283</v>
      </c>
      <c r="E35" s="14" t="s">
        <v>82</v>
      </c>
      <c r="F35" s="21">
        <f>VLOOKUP(G35,'7.6.2 - 7.6.3'!$B$102:$E$133,4,FALSE)</f>
        <v>2623738</v>
      </c>
      <c r="G35" s="30" t="s">
        <v>3</v>
      </c>
      <c r="H35" s="17">
        <v>0</v>
      </c>
      <c r="I35" s="18">
        <f t="shared" si="1"/>
        <v>0</v>
      </c>
      <c r="J35" s="9"/>
    </row>
    <row r="36" spans="1:10" ht="12" customHeight="1" x14ac:dyDescent="0.2">
      <c r="A36" s="12"/>
      <c r="B36" s="6" t="s">
        <v>61</v>
      </c>
      <c r="C36" s="12"/>
      <c r="D36" s="14">
        <v>283</v>
      </c>
      <c r="E36" s="14" t="s">
        <v>82</v>
      </c>
      <c r="F36" s="21">
        <f>VLOOKUP(G36,'7.6.2 - 7.6.3'!$B$102:$E$133,4,FALSE)</f>
        <v>1972763</v>
      </c>
      <c r="G36" s="30" t="s">
        <v>5</v>
      </c>
      <c r="H36" s="17">
        <v>0.2262649010137</v>
      </c>
      <c r="I36" s="18">
        <f t="shared" si="1"/>
        <v>446367.02491848986</v>
      </c>
      <c r="J36" s="9"/>
    </row>
    <row r="37" spans="1:10" ht="12" customHeight="1" x14ac:dyDescent="0.2">
      <c r="A37" s="12"/>
      <c r="B37" s="6" t="s">
        <v>61</v>
      </c>
      <c r="C37" s="12"/>
      <c r="D37" s="14">
        <v>283</v>
      </c>
      <c r="E37" s="14" t="s">
        <v>82</v>
      </c>
      <c r="F37" s="21">
        <f>VLOOKUP(G37,'7.6.2 - 7.6.3'!$B$102:$E$133,4,FALSE)</f>
        <v>6655831</v>
      </c>
      <c r="G37" s="30" t="s">
        <v>17</v>
      </c>
      <c r="H37" s="17">
        <v>6.850927924449117E-2</v>
      </c>
      <c r="I37" s="18">
        <f t="shared" si="1"/>
        <v>455986.18458314089</v>
      </c>
      <c r="J37" s="9"/>
    </row>
    <row r="38" spans="1:10" ht="12" customHeight="1" x14ac:dyDescent="0.2">
      <c r="A38" s="12"/>
      <c r="B38" s="6" t="s">
        <v>61</v>
      </c>
      <c r="C38" s="12"/>
      <c r="D38" s="14">
        <v>283</v>
      </c>
      <c r="E38" s="14" t="s">
        <v>82</v>
      </c>
      <c r="F38" s="21">
        <f>VLOOKUP(G38,'7.6.2 - 7.6.3'!$B$102:$E$133,4,FALSE)</f>
        <v>6666770</v>
      </c>
      <c r="G38" s="30" t="s">
        <v>16</v>
      </c>
      <c r="H38" s="17">
        <v>7.5708155171090558E-2</v>
      </c>
      <c r="I38" s="18">
        <f t="shared" si="1"/>
        <v>504728.85764997138</v>
      </c>
      <c r="J38" s="9"/>
    </row>
    <row r="39" spans="1:10" ht="12" customHeight="1" x14ac:dyDescent="0.2">
      <c r="A39" s="12"/>
      <c r="B39" s="6" t="s">
        <v>61</v>
      </c>
      <c r="C39" s="12"/>
      <c r="D39" s="14">
        <v>283</v>
      </c>
      <c r="E39" s="14" t="s">
        <v>82</v>
      </c>
      <c r="F39" s="21">
        <f>VLOOKUP(G39,'7.6.2 - 7.6.3'!$B$102:$E$133,4,FALSE)</f>
        <v>-196854</v>
      </c>
      <c r="G39" s="30" t="s">
        <v>8</v>
      </c>
      <c r="H39" s="17">
        <v>8.043396137671209E-2</v>
      </c>
      <c r="I39" s="18">
        <f t="shared" si="1"/>
        <v>-15833.747032851283</v>
      </c>
      <c r="J39" s="9"/>
    </row>
    <row r="40" spans="1:10" ht="12" customHeight="1" x14ac:dyDescent="0.2">
      <c r="A40" s="12"/>
      <c r="B40" s="6" t="s">
        <v>61</v>
      </c>
      <c r="C40" s="12"/>
      <c r="D40" s="14">
        <v>283</v>
      </c>
      <c r="E40" s="14" t="s">
        <v>82</v>
      </c>
      <c r="F40" s="21">
        <f>VLOOKUP(G40,'7.6.2 - 7.6.3'!$B$102:$E$133,4,FALSE)</f>
        <v>3980331</v>
      </c>
      <c r="G40" s="30" t="s">
        <v>18</v>
      </c>
      <c r="H40" s="17">
        <v>6.278028130665704E-2</v>
      </c>
      <c r="I40" s="18">
        <f t="shared" si="1"/>
        <v>249886.29987360752</v>
      </c>
      <c r="J40" s="9"/>
    </row>
    <row r="41" spans="1:10" ht="12" customHeight="1" x14ac:dyDescent="0.2">
      <c r="A41" s="12"/>
      <c r="B41" s="6" t="s">
        <v>61</v>
      </c>
      <c r="C41" s="12"/>
      <c r="D41" s="14">
        <v>283</v>
      </c>
      <c r="E41" s="14" t="s">
        <v>82</v>
      </c>
      <c r="F41" s="21">
        <f>VLOOKUP(G41,'7.6.2 - 7.6.3'!$B$102:$E$133,4,FALSE)</f>
        <v>9579779</v>
      </c>
      <c r="G41" s="30" t="s">
        <v>2</v>
      </c>
      <c r="H41" s="17">
        <v>6.8509279244491156E-2</v>
      </c>
      <c r="I41" s="18">
        <f t="shared" si="1"/>
        <v>656303.7546115123</v>
      </c>
      <c r="J41" s="9"/>
    </row>
    <row r="42" spans="1:10" ht="12" customHeight="1" x14ac:dyDescent="0.2">
      <c r="A42" s="12"/>
      <c r="B42" s="6" t="s">
        <v>61</v>
      </c>
      <c r="C42" s="12"/>
      <c r="D42" s="14">
        <v>283</v>
      </c>
      <c r="E42" s="14" t="s">
        <v>82</v>
      </c>
      <c r="F42" s="21">
        <f>VLOOKUP(G42,'7.6.2 - 7.6.3'!$B$102:$E$133,4,FALSE)</f>
        <v>-152511</v>
      </c>
      <c r="G42" s="30" t="s">
        <v>13</v>
      </c>
      <c r="H42" s="17">
        <v>0</v>
      </c>
      <c r="I42" s="18">
        <f t="shared" si="1"/>
        <v>0</v>
      </c>
      <c r="J42" s="9"/>
    </row>
    <row r="43" spans="1:10" ht="12" customHeight="1" x14ac:dyDescent="0.2">
      <c r="A43" s="12"/>
      <c r="B43" s="6" t="s">
        <v>61</v>
      </c>
      <c r="C43" s="12"/>
      <c r="D43" s="14">
        <v>283</v>
      </c>
      <c r="E43" s="14" t="s">
        <v>82</v>
      </c>
      <c r="F43" s="21">
        <f>VLOOKUP(G43,'7.6.2 - 7.6.3'!$B$102:$E$133,4,FALSE)</f>
        <v>855869</v>
      </c>
      <c r="G43" s="30" t="s">
        <v>12</v>
      </c>
      <c r="H43" s="17">
        <v>0</v>
      </c>
      <c r="I43" s="18">
        <f t="shared" si="1"/>
        <v>0</v>
      </c>
      <c r="J43" s="9"/>
    </row>
    <row r="44" spans="1:10" ht="12" customHeight="1" x14ac:dyDescent="0.2">
      <c r="A44" s="12"/>
      <c r="B44" s="6" t="s">
        <v>61</v>
      </c>
      <c r="C44" s="12"/>
      <c r="D44" s="14">
        <v>283</v>
      </c>
      <c r="E44" s="14" t="s">
        <v>82</v>
      </c>
      <c r="F44" s="21">
        <f>VLOOKUP(G44,'7.6.2 - 7.6.3'!$B$102:$E$133,4,FALSE)</f>
        <v>-1964118</v>
      </c>
      <c r="G44" s="30" t="s">
        <v>6</v>
      </c>
      <c r="H44" s="17">
        <v>0</v>
      </c>
      <c r="I44" s="18">
        <f t="shared" si="1"/>
        <v>0</v>
      </c>
      <c r="J44" s="9"/>
    </row>
    <row r="45" spans="1:10" ht="12" customHeight="1" x14ac:dyDescent="0.2">
      <c r="A45" s="12"/>
      <c r="B45" s="6" t="s">
        <v>61</v>
      </c>
      <c r="C45" s="12"/>
      <c r="D45" s="14">
        <v>283</v>
      </c>
      <c r="E45" s="14" t="s">
        <v>82</v>
      </c>
      <c r="F45" s="21">
        <f>VLOOKUP(G45,'7.6.2 - 7.6.3'!$B$102:$E$133,4,FALSE)</f>
        <v>64965359</v>
      </c>
      <c r="G45" s="30" t="s">
        <v>9</v>
      </c>
      <c r="H45" s="17">
        <v>0</v>
      </c>
      <c r="I45" s="18">
        <f t="shared" si="1"/>
        <v>0</v>
      </c>
      <c r="J45" s="9"/>
    </row>
    <row r="46" spans="1:10" ht="12" customHeight="1" x14ac:dyDescent="0.2">
      <c r="A46" s="12"/>
      <c r="B46" s="6" t="s">
        <v>61</v>
      </c>
      <c r="C46" s="12"/>
      <c r="D46" s="14">
        <v>283</v>
      </c>
      <c r="E46" s="14" t="s">
        <v>82</v>
      </c>
      <c r="F46" s="21">
        <f>VLOOKUP(G46,'7.6.2 - 7.6.3'!$B$102:$E$133,4,FALSE)</f>
        <v>1707826</v>
      </c>
      <c r="G46" s="30" t="s">
        <v>10</v>
      </c>
      <c r="H46" s="17">
        <v>0</v>
      </c>
      <c r="I46" s="18">
        <f t="shared" si="1"/>
        <v>0</v>
      </c>
      <c r="J46" s="9"/>
    </row>
    <row r="47" spans="1:10" ht="12" customHeight="1" x14ac:dyDescent="0.2">
      <c r="A47" s="12"/>
      <c r="B47" s="6" t="s">
        <v>61</v>
      </c>
      <c r="C47" s="12"/>
      <c r="D47" s="14">
        <v>283</v>
      </c>
      <c r="E47" s="14" t="s">
        <v>82</v>
      </c>
      <c r="F47" s="21">
        <f>VLOOKUP(G47,'7.6.2 - 7.6.3'!$B$102:$E$133,4,FALSE)</f>
        <v>598882</v>
      </c>
      <c r="G47" s="30" t="s">
        <v>11</v>
      </c>
      <c r="H47" s="17">
        <v>1</v>
      </c>
      <c r="I47" s="18">
        <f t="shared" si="1"/>
        <v>598882</v>
      </c>
      <c r="J47" s="9"/>
    </row>
    <row r="48" spans="1:10" ht="12" customHeight="1" x14ac:dyDescent="0.2">
      <c r="A48" s="12"/>
      <c r="B48" s="6" t="s">
        <v>61</v>
      </c>
      <c r="C48" s="12"/>
      <c r="D48" s="14">
        <v>283</v>
      </c>
      <c r="E48" s="14" t="s">
        <v>82</v>
      </c>
      <c r="F48" s="21">
        <f>VLOOKUP(G48,'7.6.2 - 7.6.3'!$B$102:$E$133,4,FALSE)</f>
        <v>575093</v>
      </c>
      <c r="G48" s="30" t="s">
        <v>14</v>
      </c>
      <c r="H48" s="17">
        <v>0</v>
      </c>
      <c r="I48" s="18">
        <f t="shared" si="1"/>
        <v>0</v>
      </c>
      <c r="J48" s="9"/>
    </row>
    <row r="49" spans="1:10" ht="12" customHeight="1" thickBot="1" x14ac:dyDescent="0.25">
      <c r="A49" s="12"/>
      <c r="B49" s="23"/>
      <c r="C49" s="12" t="s">
        <v>37</v>
      </c>
      <c r="D49" s="14"/>
      <c r="E49" s="14"/>
      <c r="F49" s="19">
        <f>SUM(F34:F48)</f>
        <v>97879721</v>
      </c>
      <c r="G49" s="14"/>
      <c r="H49" s="17"/>
      <c r="I49" s="19">
        <f>SUM(I34:I48)</f>
        <v>2896320.3746038708</v>
      </c>
      <c r="J49" s="8" t="s">
        <v>76</v>
      </c>
    </row>
    <row r="50" spans="1:10" ht="12" customHeight="1" thickTop="1" thickBot="1" x14ac:dyDescent="0.25">
      <c r="A50" s="12"/>
      <c r="B50" s="23" t="s">
        <v>38</v>
      </c>
      <c r="C50" s="12"/>
      <c r="D50" s="14"/>
      <c r="E50" s="14"/>
      <c r="F50" s="24">
        <f>+F49+F28+F32+F33</f>
        <v>-51197901</v>
      </c>
      <c r="G50" s="14"/>
      <c r="H50" s="17"/>
      <c r="I50" s="24">
        <f>+I49+I28+I32+I33</f>
        <v>-9135975.3534778934</v>
      </c>
      <c r="J50" s="9"/>
    </row>
    <row r="51" spans="1:10" ht="12" customHeight="1" thickTop="1" x14ac:dyDescent="0.2">
      <c r="A51" s="12"/>
      <c r="B51" s="23"/>
      <c r="C51" s="12"/>
      <c r="D51" s="14"/>
      <c r="E51" s="14"/>
      <c r="F51" s="21"/>
      <c r="G51" s="14"/>
      <c r="H51" s="17"/>
      <c r="I51" s="21"/>
      <c r="J51" s="9"/>
    </row>
    <row r="52" spans="1:10" ht="12" customHeight="1" x14ac:dyDescent="0.2">
      <c r="B52" s="87" t="s">
        <v>67</v>
      </c>
      <c r="C52" s="22"/>
      <c r="D52" s="30" t="s">
        <v>54</v>
      </c>
      <c r="E52" s="30" t="s">
        <v>82</v>
      </c>
      <c r="F52" s="16">
        <v>-260603</v>
      </c>
      <c r="G52" s="30" t="s">
        <v>11</v>
      </c>
      <c r="H52" s="17">
        <v>1</v>
      </c>
      <c r="I52" s="21">
        <f t="shared" ref="I52:I57" si="2">F52*H52</f>
        <v>-260603</v>
      </c>
      <c r="J52" s="9"/>
    </row>
    <row r="53" spans="1:10" ht="12" customHeight="1" x14ac:dyDescent="0.2">
      <c r="A53" s="12"/>
      <c r="B53" s="87" t="s">
        <v>68</v>
      </c>
      <c r="C53" s="22"/>
      <c r="D53" s="30" t="s">
        <v>55</v>
      </c>
      <c r="E53" s="30" t="s">
        <v>82</v>
      </c>
      <c r="F53" s="16">
        <v>-97006</v>
      </c>
      <c r="G53" s="30" t="s">
        <v>11</v>
      </c>
      <c r="H53" s="17">
        <v>1</v>
      </c>
      <c r="I53" s="21">
        <f t="shared" si="2"/>
        <v>-97006</v>
      </c>
      <c r="J53" s="9"/>
    </row>
    <row r="54" spans="1:10" ht="12" customHeight="1" x14ac:dyDescent="0.25">
      <c r="A54"/>
      <c r="B54" s="87" t="s">
        <v>69</v>
      </c>
      <c r="C54" s="22"/>
      <c r="D54" s="30" t="s">
        <v>55</v>
      </c>
      <c r="E54" s="30" t="s">
        <v>82</v>
      </c>
      <c r="F54" s="16">
        <v>-387526</v>
      </c>
      <c r="G54" s="30" t="s">
        <v>2</v>
      </c>
      <c r="H54" s="118">
        <v>6.8509279244491156E-2</v>
      </c>
      <c r="I54" s="21">
        <f t="shared" si="2"/>
        <v>-26549.126948500678</v>
      </c>
      <c r="J54" s="9"/>
    </row>
    <row r="55" spans="1:10" ht="12" customHeight="1" x14ac:dyDescent="0.25">
      <c r="A55"/>
      <c r="B55" s="88" t="s">
        <v>70</v>
      </c>
      <c r="C55" s="22"/>
      <c r="D55" s="30" t="s">
        <v>55</v>
      </c>
      <c r="E55" s="30" t="s">
        <v>82</v>
      </c>
      <c r="F55" s="16">
        <v>462766</v>
      </c>
      <c r="G55" s="30" t="s">
        <v>23</v>
      </c>
      <c r="H55" s="118">
        <v>0.22519547929700628</v>
      </c>
      <c r="I55" s="18">
        <f t="shared" si="2"/>
        <v>104212.81117235842</v>
      </c>
      <c r="J55" s="9"/>
    </row>
    <row r="56" spans="1:10" ht="12" customHeight="1" x14ac:dyDescent="0.25">
      <c r="A56" s="29"/>
      <c r="B56" s="88" t="s">
        <v>70</v>
      </c>
      <c r="C56" s="22"/>
      <c r="D56" s="30">
        <v>190</v>
      </c>
      <c r="E56" s="30" t="s">
        <v>82</v>
      </c>
      <c r="F56" s="16">
        <v>1987</v>
      </c>
      <c r="G56" s="30" t="s">
        <v>16</v>
      </c>
      <c r="H56" s="118">
        <v>7.5708155171090558E-2</v>
      </c>
      <c r="I56" s="18">
        <f t="shared" si="2"/>
        <v>150.43210432495692</v>
      </c>
      <c r="J56" s="9"/>
    </row>
    <row r="57" spans="1:10" ht="12" customHeight="1" x14ac:dyDescent="0.2">
      <c r="A57" s="12"/>
      <c r="B57" s="88" t="s">
        <v>70</v>
      </c>
      <c r="C57" s="22"/>
      <c r="D57" s="30">
        <v>190</v>
      </c>
      <c r="E57" s="30" t="s">
        <v>82</v>
      </c>
      <c r="F57" s="16">
        <v>-1987</v>
      </c>
      <c r="G57" s="30" t="s">
        <v>23</v>
      </c>
      <c r="H57" s="118">
        <v>0.22519547929700628</v>
      </c>
      <c r="I57" s="18">
        <f t="shared" si="2"/>
        <v>-447.46341736315151</v>
      </c>
      <c r="J57" s="9"/>
    </row>
    <row r="58" spans="1:10" ht="12" customHeight="1" x14ac:dyDescent="0.2">
      <c r="A58" s="12"/>
      <c r="B58" s="88"/>
      <c r="C58" s="22"/>
      <c r="D58" s="30"/>
      <c r="E58" s="30"/>
      <c r="F58" s="16"/>
      <c r="G58" s="30"/>
      <c r="H58" s="118"/>
      <c r="I58" s="18"/>
      <c r="J58" s="9"/>
    </row>
    <row r="59" spans="1:10" ht="12" customHeight="1" thickBot="1" x14ac:dyDescent="0.25">
      <c r="A59" s="12"/>
      <c r="B59" s="89" t="s">
        <v>43</v>
      </c>
      <c r="C59" s="22"/>
      <c r="D59" s="30"/>
      <c r="E59" s="30"/>
      <c r="F59" s="16"/>
      <c r="G59" s="30"/>
      <c r="H59" s="17"/>
      <c r="I59" s="18"/>
      <c r="J59" s="9"/>
    </row>
    <row r="60" spans="1:10" ht="12" customHeight="1" x14ac:dyDescent="0.2">
      <c r="A60" s="99" t="s">
        <v>78</v>
      </c>
      <c r="B60" s="100"/>
      <c r="C60" s="100"/>
      <c r="D60" s="100"/>
      <c r="E60" s="100"/>
      <c r="F60" s="100"/>
      <c r="G60" s="100"/>
      <c r="H60" s="100"/>
      <c r="I60" s="100"/>
      <c r="J60" s="101"/>
    </row>
    <row r="61" spans="1:10" ht="12" customHeight="1" x14ac:dyDescent="0.2">
      <c r="A61" s="102"/>
      <c r="B61" s="103"/>
      <c r="C61" s="103"/>
      <c r="D61" s="103"/>
      <c r="E61" s="103"/>
      <c r="F61" s="103"/>
      <c r="G61" s="103"/>
      <c r="H61" s="103"/>
      <c r="I61" s="103"/>
      <c r="J61" s="104"/>
    </row>
    <row r="62" spans="1:10" ht="12" customHeight="1" thickBot="1" x14ac:dyDescent="0.25">
      <c r="A62" s="105"/>
      <c r="B62" s="106"/>
      <c r="C62" s="106"/>
      <c r="D62" s="106"/>
      <c r="E62" s="106"/>
      <c r="F62" s="106"/>
      <c r="G62" s="106"/>
      <c r="H62" s="106"/>
      <c r="I62" s="106"/>
      <c r="J62" s="107"/>
    </row>
    <row r="63" spans="1:10" ht="12" customHeight="1" x14ac:dyDescent="0.2">
      <c r="A63" s="98"/>
      <c r="B63" s="98"/>
      <c r="C63" s="98"/>
      <c r="D63" s="98"/>
      <c r="E63" s="98"/>
      <c r="F63" s="98"/>
      <c r="G63" s="98"/>
      <c r="H63" s="98"/>
      <c r="I63" s="98"/>
      <c r="J63" s="98"/>
    </row>
    <row r="64" spans="1:10" ht="12" customHeight="1" x14ac:dyDescent="0.2">
      <c r="A64" s="98"/>
      <c r="B64" s="98"/>
      <c r="C64" s="98"/>
      <c r="D64" s="98"/>
      <c r="E64" s="98"/>
      <c r="F64" s="98"/>
      <c r="G64" s="98"/>
      <c r="H64" s="98"/>
      <c r="I64" s="98"/>
      <c r="J64" s="98"/>
    </row>
    <row r="65" spans="1:10" ht="12" customHeight="1" x14ac:dyDescent="0.2">
      <c r="A65" s="12"/>
      <c r="B65" s="7" t="s">
        <v>24</v>
      </c>
      <c r="D65" s="8"/>
      <c r="E65" s="8"/>
      <c r="F65" s="8"/>
      <c r="G65" s="8"/>
      <c r="H65" s="8"/>
      <c r="I65" s="8" t="s">
        <v>77</v>
      </c>
      <c r="J65" s="9" t="s">
        <v>79</v>
      </c>
    </row>
    <row r="66" spans="1:10" ht="12" customHeight="1" x14ac:dyDescent="0.2">
      <c r="A66" s="12"/>
      <c r="B66" s="7" t="s">
        <v>66</v>
      </c>
      <c r="D66" s="8"/>
      <c r="E66" s="8"/>
      <c r="F66" s="8"/>
      <c r="G66" s="8"/>
      <c r="H66" s="8"/>
      <c r="I66" s="8"/>
      <c r="J66" s="9"/>
    </row>
    <row r="67" spans="1:10" ht="12" customHeight="1" x14ac:dyDescent="0.2">
      <c r="A67" s="12"/>
      <c r="B67" s="7" t="s">
        <v>81</v>
      </c>
      <c r="D67" s="8"/>
      <c r="E67" s="8"/>
      <c r="F67" s="8"/>
      <c r="G67" s="8"/>
      <c r="H67" s="8"/>
      <c r="I67" s="8"/>
      <c r="J67" s="9"/>
    </row>
    <row r="68" spans="1:10" ht="12" customHeight="1" x14ac:dyDescent="0.2">
      <c r="A68" s="12"/>
      <c r="D68" s="8"/>
      <c r="E68" s="8"/>
      <c r="F68" s="8"/>
      <c r="G68" s="8"/>
      <c r="H68" s="8"/>
      <c r="I68" s="8"/>
      <c r="J68" s="9"/>
    </row>
    <row r="69" spans="1:10" ht="12" customHeight="1" x14ac:dyDescent="0.2">
      <c r="A69" s="12"/>
      <c r="D69" s="8"/>
      <c r="E69" s="8"/>
      <c r="F69" s="8"/>
      <c r="G69" s="8"/>
      <c r="H69" s="8"/>
      <c r="I69" s="8"/>
      <c r="J69" s="9"/>
    </row>
    <row r="70" spans="1:10" ht="12" customHeight="1" x14ac:dyDescent="0.2">
      <c r="A70" s="12"/>
      <c r="D70" s="8"/>
      <c r="E70" s="8"/>
      <c r="F70" s="8" t="s">
        <v>25</v>
      </c>
      <c r="G70" s="8"/>
      <c r="H70" s="8"/>
      <c r="I70" s="8" t="s">
        <v>26</v>
      </c>
      <c r="J70" s="9"/>
    </row>
    <row r="71" spans="1:10" ht="12" customHeight="1" x14ac:dyDescent="0.2">
      <c r="A71" s="12"/>
      <c r="D71" s="10" t="s">
        <v>27</v>
      </c>
      <c r="E71" s="10" t="s">
        <v>28</v>
      </c>
      <c r="F71" s="10" t="s">
        <v>29</v>
      </c>
      <c r="G71" s="10" t="s">
        <v>30</v>
      </c>
      <c r="H71" s="10" t="s">
        <v>31</v>
      </c>
      <c r="I71" s="10" t="s">
        <v>32</v>
      </c>
      <c r="J71" s="11" t="s">
        <v>33</v>
      </c>
    </row>
    <row r="72" spans="1:10" ht="12" customHeight="1" x14ac:dyDescent="0.2">
      <c r="A72" s="12"/>
      <c r="B72" s="13" t="s">
        <v>39</v>
      </c>
      <c r="C72" s="12"/>
      <c r="D72" s="14"/>
      <c r="E72" s="14"/>
      <c r="F72" s="21"/>
      <c r="G72" s="14"/>
      <c r="H72" s="17"/>
      <c r="I72" s="18"/>
      <c r="J72" s="9"/>
    </row>
    <row r="73" spans="1:10" ht="12" customHeight="1" x14ac:dyDescent="0.2">
      <c r="A73" s="12"/>
      <c r="B73" s="6" t="s">
        <v>62</v>
      </c>
      <c r="C73" s="12"/>
      <c r="D73" s="14">
        <v>41010</v>
      </c>
      <c r="E73" s="14" t="s">
        <v>82</v>
      </c>
      <c r="F73" s="21">
        <f>VLOOKUP(G73,'7.6.4'!$B$4:$E$35,4,FALSE)</f>
        <v>-18276</v>
      </c>
      <c r="G73" s="14" t="s">
        <v>21</v>
      </c>
      <c r="H73" s="17">
        <v>6.9301032461305659E-2</v>
      </c>
      <c r="I73" s="18">
        <f t="shared" ref="I73:I89" si="3">F73*H73</f>
        <v>-1266.5456692628222</v>
      </c>
    </row>
    <row r="74" spans="1:10" ht="12" customHeight="1" x14ac:dyDescent="0.2">
      <c r="A74" s="12"/>
      <c r="B74" s="6" t="s">
        <v>62</v>
      </c>
      <c r="C74" s="12"/>
      <c r="D74" s="14">
        <v>41010</v>
      </c>
      <c r="E74" s="14" t="s">
        <v>82</v>
      </c>
      <c r="F74" s="21">
        <f>VLOOKUP(G74,'7.6.4'!$B$4:$E$35,4,FALSE)</f>
        <v>-718405</v>
      </c>
      <c r="G74" s="14" t="s">
        <v>7</v>
      </c>
      <c r="H74" s="17">
        <v>0</v>
      </c>
      <c r="I74" s="18">
        <f t="shared" si="3"/>
        <v>0</v>
      </c>
    </row>
    <row r="75" spans="1:10" ht="12" customHeight="1" x14ac:dyDescent="0.2">
      <c r="A75" s="12"/>
      <c r="B75" s="55" t="s">
        <v>62</v>
      </c>
      <c r="C75" s="12"/>
      <c r="D75" s="14">
        <v>41010</v>
      </c>
      <c r="E75" s="14" t="s">
        <v>82</v>
      </c>
      <c r="F75" s="21">
        <f>+'7.6.4'!E16</f>
        <v>-4665</v>
      </c>
      <c r="G75" s="14" t="s">
        <v>22</v>
      </c>
      <c r="H75" s="17">
        <v>0.22648067236840891</v>
      </c>
      <c r="I75" s="18">
        <f t="shared" si="3"/>
        <v>-1056.5323365986276</v>
      </c>
    </row>
    <row r="76" spans="1:10" ht="12" customHeight="1" x14ac:dyDescent="0.2">
      <c r="A76" s="12"/>
      <c r="B76" s="6" t="s">
        <v>62</v>
      </c>
      <c r="C76" s="12"/>
      <c r="D76" s="14">
        <v>41010</v>
      </c>
      <c r="E76" s="14" t="s">
        <v>82</v>
      </c>
      <c r="F76" s="21">
        <f>VLOOKUP(G76,'7.6.4'!$B$4:$E$35,4,FALSE)</f>
        <v>-52236</v>
      </c>
      <c r="G76" s="14" t="s">
        <v>3</v>
      </c>
      <c r="H76" s="17">
        <v>0</v>
      </c>
      <c r="I76" s="18">
        <f t="shared" si="3"/>
        <v>0</v>
      </c>
    </row>
    <row r="77" spans="1:10" ht="12" customHeight="1" x14ac:dyDescent="0.2">
      <c r="A77" s="12"/>
      <c r="B77" s="6" t="s">
        <v>62</v>
      </c>
      <c r="C77" s="12"/>
      <c r="D77" s="14">
        <v>41010</v>
      </c>
      <c r="E77" s="14" t="s">
        <v>82</v>
      </c>
      <c r="F77" s="21">
        <f>VLOOKUP(G77,'7.6.4'!$B$4:$E$35,4,FALSE)</f>
        <v>-626559</v>
      </c>
      <c r="G77" s="14" t="s">
        <v>5</v>
      </c>
      <c r="H77" s="17">
        <v>0.2262649010137</v>
      </c>
      <c r="I77" s="18">
        <f t="shared" si="3"/>
        <v>-141768.31011424286</v>
      </c>
    </row>
    <row r="78" spans="1:10" ht="12" customHeight="1" x14ac:dyDescent="0.2">
      <c r="A78" s="12"/>
      <c r="B78" s="6" t="s">
        <v>62</v>
      </c>
      <c r="C78" s="12"/>
      <c r="D78" s="14">
        <v>41010</v>
      </c>
      <c r="E78" s="14" t="s">
        <v>82</v>
      </c>
      <c r="F78" s="21">
        <f>VLOOKUP(G78,'7.6.4'!$B$4:$E$35,4,FALSE)</f>
        <v>0</v>
      </c>
      <c r="G78" s="14" t="s">
        <v>17</v>
      </c>
      <c r="H78" s="17">
        <v>6.850927924449117E-2</v>
      </c>
      <c r="I78" s="18">
        <f t="shared" si="3"/>
        <v>0</v>
      </c>
    </row>
    <row r="79" spans="1:10" ht="12" customHeight="1" x14ac:dyDescent="0.2">
      <c r="A79" s="12"/>
      <c r="B79" s="6" t="s">
        <v>62</v>
      </c>
      <c r="C79" s="12"/>
      <c r="D79" s="14">
        <v>41010</v>
      </c>
      <c r="E79" s="14" t="s">
        <v>82</v>
      </c>
      <c r="F79" s="21">
        <f>VLOOKUP(G79,'7.6.4'!$B$4:$E$35,4,FALSE)</f>
        <v>-1633599</v>
      </c>
      <c r="G79" s="14" t="s">
        <v>23</v>
      </c>
      <c r="H79" s="17">
        <v>0.22519547929700628</v>
      </c>
      <c r="I79" s="18">
        <f t="shared" si="3"/>
        <v>-367879.10978411016</v>
      </c>
    </row>
    <row r="80" spans="1:10" ht="12" customHeight="1" x14ac:dyDescent="0.2">
      <c r="A80" s="12"/>
      <c r="B80" s="6" t="s">
        <v>62</v>
      </c>
      <c r="C80" s="12"/>
      <c r="D80" s="14">
        <v>41010</v>
      </c>
      <c r="E80" s="14" t="s">
        <v>82</v>
      </c>
      <c r="F80" s="21">
        <f>VLOOKUP(G80,'7.6.4'!$B$4:$E$35,4,FALSE)</f>
        <v>-5014286</v>
      </c>
      <c r="G80" s="14" t="s">
        <v>2</v>
      </c>
      <c r="H80" s="17">
        <v>6.8509279244491156E-2</v>
      </c>
      <c r="I80" s="18">
        <f t="shared" si="3"/>
        <v>-343525.1197857426</v>
      </c>
    </row>
    <row r="81" spans="1:10" ht="12" customHeight="1" x14ac:dyDescent="0.2">
      <c r="A81" s="12"/>
      <c r="B81" s="6" t="s">
        <v>62</v>
      </c>
      <c r="D81" s="14">
        <v>41010</v>
      </c>
      <c r="E81" s="14" t="s">
        <v>82</v>
      </c>
      <c r="F81" s="21">
        <f>VLOOKUP(G81,'7.6.4'!$B$4:$E$35,4,FALSE)</f>
        <v>-88910</v>
      </c>
      <c r="G81" s="14" t="s">
        <v>13</v>
      </c>
      <c r="H81" s="17">
        <v>0</v>
      </c>
      <c r="I81" s="18">
        <f t="shared" si="3"/>
        <v>0</v>
      </c>
    </row>
    <row r="82" spans="1:10" ht="12" customHeight="1" x14ac:dyDescent="0.2">
      <c r="A82" s="12"/>
      <c r="B82" s="6" t="s">
        <v>62</v>
      </c>
      <c r="D82" s="14">
        <v>41010</v>
      </c>
      <c r="E82" s="14" t="s">
        <v>82</v>
      </c>
      <c r="F82" s="21">
        <f>VLOOKUP(G82,'7.6.4'!$B$4:$E$35,4,FALSE)</f>
        <v>-36110</v>
      </c>
      <c r="G82" s="14" t="s">
        <v>12</v>
      </c>
      <c r="H82" s="17">
        <v>0</v>
      </c>
      <c r="I82" s="18">
        <f t="shared" si="3"/>
        <v>0</v>
      </c>
    </row>
    <row r="83" spans="1:10" ht="12" customHeight="1" x14ac:dyDescent="0.2">
      <c r="A83" s="12"/>
      <c r="B83" s="6" t="s">
        <v>62</v>
      </c>
      <c r="D83" s="14">
        <v>41010</v>
      </c>
      <c r="E83" s="14" t="s">
        <v>82</v>
      </c>
      <c r="F83" s="21">
        <f>VLOOKUP(G83,'7.6.4'!$B$4:$E$35,4,FALSE)</f>
        <v>-249502</v>
      </c>
      <c r="G83" s="14" t="s">
        <v>6</v>
      </c>
      <c r="H83" s="17">
        <v>0</v>
      </c>
      <c r="I83" s="18">
        <f t="shared" si="3"/>
        <v>0</v>
      </c>
    </row>
    <row r="84" spans="1:10" ht="12" customHeight="1" x14ac:dyDescent="0.2">
      <c r="A84" s="12"/>
      <c r="B84" s="6" t="s">
        <v>62</v>
      </c>
      <c r="C84" s="12"/>
      <c r="D84" s="14">
        <v>41010</v>
      </c>
      <c r="E84" s="14" t="s">
        <v>82</v>
      </c>
      <c r="F84" s="21">
        <f>VLOOKUP(G84,'7.6.4'!$B$4:$E$35,4,FALSE)</f>
        <v>-36283266</v>
      </c>
      <c r="G84" s="14" t="s">
        <v>9</v>
      </c>
      <c r="H84" s="17">
        <v>0</v>
      </c>
      <c r="I84" s="18">
        <f t="shared" si="3"/>
        <v>0</v>
      </c>
      <c r="J84" s="9"/>
    </row>
    <row r="85" spans="1:10" ht="12" customHeight="1" x14ac:dyDescent="0.2">
      <c r="A85" s="12"/>
      <c r="B85" s="6" t="s">
        <v>62</v>
      </c>
      <c r="C85" s="12"/>
      <c r="D85" s="14">
        <v>41010</v>
      </c>
      <c r="E85" s="14" t="s">
        <v>82</v>
      </c>
      <c r="F85" s="21">
        <f>VLOOKUP(G85,'7.6.4'!$B$4:$E$35,4,FALSE)</f>
        <v>-320468</v>
      </c>
      <c r="G85" s="14" t="s">
        <v>8</v>
      </c>
      <c r="H85" s="17">
        <v>8.043396137671209E-2</v>
      </c>
      <c r="I85" s="18">
        <f t="shared" si="3"/>
        <v>-25776.510734472169</v>
      </c>
      <c r="J85" s="9"/>
    </row>
    <row r="86" spans="1:10" ht="12" customHeight="1" x14ac:dyDescent="0.2">
      <c r="A86" s="12"/>
      <c r="B86" s="6" t="s">
        <v>62</v>
      </c>
      <c r="C86" s="12"/>
      <c r="D86" s="14">
        <v>41010</v>
      </c>
      <c r="E86" s="14" t="s">
        <v>82</v>
      </c>
      <c r="F86" s="21">
        <f>VLOOKUP(G86,'7.6.4'!$B$4:$E$35,4,FALSE)</f>
        <v>-986927</v>
      </c>
      <c r="G86" s="14" t="s">
        <v>19</v>
      </c>
      <c r="H86" s="17">
        <v>6.4658033670252593E-2</v>
      </c>
      <c r="I86" s="18">
        <f t="shared" si="3"/>
        <v>-63812.759196081381</v>
      </c>
      <c r="J86" s="9"/>
    </row>
    <row r="87" spans="1:10" ht="12" customHeight="1" x14ac:dyDescent="0.2">
      <c r="A87" s="12"/>
      <c r="B87" s="6" t="s">
        <v>62</v>
      </c>
      <c r="C87" s="12"/>
      <c r="D87" s="14">
        <v>41010</v>
      </c>
      <c r="E87" s="14" t="s">
        <v>82</v>
      </c>
      <c r="F87" s="21">
        <f>VLOOKUP(G87,'7.6.4'!$B$4:$E$35,4,FALSE)</f>
        <v>-586910</v>
      </c>
      <c r="G87" s="14" t="s">
        <v>10</v>
      </c>
      <c r="H87" s="17">
        <v>0</v>
      </c>
      <c r="I87" s="18">
        <f t="shared" si="3"/>
        <v>0</v>
      </c>
      <c r="J87" s="9"/>
    </row>
    <row r="88" spans="1:10" ht="12" customHeight="1" x14ac:dyDescent="0.2">
      <c r="A88" s="12"/>
      <c r="B88" s="6" t="s">
        <v>62</v>
      </c>
      <c r="C88" s="12"/>
      <c r="D88" s="14">
        <v>41010</v>
      </c>
      <c r="E88" s="14" t="s">
        <v>82</v>
      </c>
      <c r="F88" s="21">
        <f>VLOOKUP(G88,'7.6.4'!$B$4:$E$35,4,FALSE)</f>
        <v>-82603</v>
      </c>
      <c r="G88" s="14" t="s">
        <v>11</v>
      </c>
      <c r="H88" s="17">
        <v>1</v>
      </c>
      <c r="I88" s="18">
        <f t="shared" si="3"/>
        <v>-82603</v>
      </c>
      <c r="J88" s="9"/>
    </row>
    <row r="89" spans="1:10" ht="12" customHeight="1" x14ac:dyDescent="0.2">
      <c r="A89" s="12"/>
      <c r="B89" s="6" t="s">
        <v>62</v>
      </c>
      <c r="C89" s="12"/>
      <c r="D89" s="14">
        <v>41010</v>
      </c>
      <c r="E89" s="14" t="s">
        <v>82</v>
      </c>
      <c r="F89" s="21">
        <f>VLOOKUP(G89,'7.6.4'!$B$4:$E$35,4,FALSE)</f>
        <v>-631472</v>
      </c>
      <c r="G89" s="14" t="s">
        <v>14</v>
      </c>
      <c r="H89" s="17">
        <v>0</v>
      </c>
      <c r="I89" s="18">
        <f t="shared" si="3"/>
        <v>0</v>
      </c>
      <c r="J89" s="9"/>
    </row>
    <row r="90" spans="1:10" ht="12" customHeight="1" x14ac:dyDescent="0.2">
      <c r="A90" s="12"/>
      <c r="B90" s="25"/>
      <c r="C90" s="12"/>
      <c r="D90" s="14"/>
      <c r="E90" s="14"/>
      <c r="F90" s="16"/>
      <c r="G90" s="14"/>
      <c r="H90" s="17"/>
      <c r="I90" s="18"/>
      <c r="J90" s="9"/>
    </row>
    <row r="91" spans="1:10" ht="12" customHeight="1" thickBot="1" x14ac:dyDescent="0.25">
      <c r="A91" s="12"/>
      <c r="B91" s="25"/>
      <c r="C91" s="12" t="s">
        <v>41</v>
      </c>
      <c r="D91" s="14"/>
      <c r="E91" s="14"/>
      <c r="F91" s="19">
        <f>SUM(F73:F90)</f>
        <v>-47334194</v>
      </c>
      <c r="G91" s="14"/>
      <c r="H91" s="17"/>
      <c r="I91" s="19">
        <f>SUM(I73:I89)</f>
        <v>-1027687.8876205108</v>
      </c>
      <c r="J91" s="9" t="s">
        <v>74</v>
      </c>
    </row>
    <row r="92" spans="1:10" ht="12" customHeight="1" thickTop="1" x14ac:dyDescent="0.2">
      <c r="A92" s="12"/>
      <c r="B92" s="25"/>
      <c r="C92" s="12"/>
      <c r="D92" s="14"/>
      <c r="E92" s="14"/>
      <c r="F92" s="21"/>
      <c r="G92" s="14"/>
      <c r="H92" s="17"/>
      <c r="I92" s="18"/>
      <c r="J92" s="9"/>
    </row>
    <row r="93" spans="1:10" ht="12" customHeight="1" x14ac:dyDescent="0.2">
      <c r="A93" s="12"/>
      <c r="B93" s="6" t="s">
        <v>62</v>
      </c>
      <c r="C93" s="12"/>
      <c r="D93" s="14">
        <v>41110</v>
      </c>
      <c r="E93" s="14" t="s">
        <v>82</v>
      </c>
      <c r="F93" s="16">
        <f>VLOOKUP(G93,'7.6.4'!$B$37:$E$68,4,FALSE)</f>
        <v>1670977</v>
      </c>
      <c r="G93" s="14" t="s">
        <v>20</v>
      </c>
      <c r="H93" s="17">
        <v>0.13939618781456953</v>
      </c>
      <c r="I93" s="18">
        <f t="shared" ref="I93:I110" si="4">F93*H93</f>
        <v>232927.82372582593</v>
      </c>
    </row>
    <row r="94" spans="1:10" ht="12" customHeight="1" x14ac:dyDescent="0.2">
      <c r="A94" s="12"/>
      <c r="B94" s="6" t="s">
        <v>62</v>
      </c>
      <c r="C94" s="12"/>
      <c r="D94" s="14">
        <v>41110</v>
      </c>
      <c r="E94" s="14" t="s">
        <v>82</v>
      </c>
      <c r="F94" s="16">
        <f>VLOOKUP(G94,'7.6.4'!$B$37:$E$68,4,FALSE)</f>
        <v>2904038</v>
      </c>
      <c r="G94" s="14" t="s">
        <v>7</v>
      </c>
      <c r="H94" s="17">
        <v>0</v>
      </c>
      <c r="I94" s="18">
        <f t="shared" si="4"/>
        <v>0</v>
      </c>
    </row>
    <row r="95" spans="1:10" ht="12" customHeight="1" x14ac:dyDescent="0.2">
      <c r="A95" s="12"/>
      <c r="B95" s="6" t="s">
        <v>62</v>
      </c>
      <c r="C95" s="12"/>
      <c r="D95" s="14">
        <v>41110</v>
      </c>
      <c r="E95" s="14" t="s">
        <v>82</v>
      </c>
      <c r="F95" s="16">
        <f>VLOOKUP(G95,'7.6.4'!$B$37:$E$68,4,FALSE)</f>
        <v>431845</v>
      </c>
      <c r="G95" s="14" t="s">
        <v>3</v>
      </c>
      <c r="H95" s="17">
        <v>0</v>
      </c>
      <c r="I95" s="18">
        <f t="shared" si="4"/>
        <v>0</v>
      </c>
    </row>
    <row r="96" spans="1:10" ht="12" customHeight="1" x14ac:dyDescent="0.2">
      <c r="A96" s="12"/>
      <c r="B96" s="6" t="s">
        <v>62</v>
      </c>
      <c r="C96" s="12"/>
      <c r="D96" s="14">
        <v>41110</v>
      </c>
      <c r="E96" s="14" t="s">
        <v>82</v>
      </c>
      <c r="F96" s="16">
        <f>VLOOKUP(G96,'7.6.4'!$B$37:$E$68,4,FALSE)</f>
        <v>738061</v>
      </c>
      <c r="G96" s="14" t="s">
        <v>5</v>
      </c>
      <c r="H96" s="17">
        <v>0.2262649010137</v>
      </c>
      <c r="I96" s="18">
        <f t="shared" si="4"/>
        <v>166997.29910707244</v>
      </c>
    </row>
    <row r="97" spans="1:10" ht="12" customHeight="1" x14ac:dyDescent="0.2">
      <c r="A97" s="12"/>
      <c r="B97" s="6" t="s">
        <v>62</v>
      </c>
      <c r="C97" s="12"/>
      <c r="D97" s="14">
        <v>41110</v>
      </c>
      <c r="E97" s="14" t="s">
        <v>82</v>
      </c>
      <c r="F97" s="16">
        <f>VLOOKUP(G97,'7.6.4'!$B$37:$E$68,4,FALSE)</f>
        <v>1739033</v>
      </c>
      <c r="G97" s="14" t="s">
        <v>17</v>
      </c>
      <c r="H97" s="17">
        <v>6.850927924449117E-2</v>
      </c>
      <c r="I97" s="18">
        <f t="shared" si="4"/>
        <v>119139.89741238521</v>
      </c>
    </row>
    <row r="98" spans="1:10" ht="12" customHeight="1" x14ac:dyDescent="0.2">
      <c r="A98" s="12"/>
      <c r="B98" s="6" t="s">
        <v>62</v>
      </c>
      <c r="C98" s="12"/>
      <c r="D98" s="14">
        <v>41110</v>
      </c>
      <c r="E98" s="14" t="s">
        <v>82</v>
      </c>
      <c r="F98" s="16">
        <f>VLOOKUP(G98,'7.6.4'!$B$37:$E$68,4,FALSE)</f>
        <v>210867</v>
      </c>
      <c r="G98" s="14" t="s">
        <v>23</v>
      </c>
      <c r="H98" s="17">
        <v>0.22519547929700628</v>
      </c>
      <c r="I98" s="18">
        <f t="shared" si="4"/>
        <v>47486.295132921827</v>
      </c>
      <c r="J98" s="9"/>
    </row>
    <row r="99" spans="1:10" ht="12" customHeight="1" x14ac:dyDescent="0.2">
      <c r="A99" s="12"/>
      <c r="B99" s="6" t="s">
        <v>62</v>
      </c>
      <c r="D99" s="14">
        <v>41110</v>
      </c>
      <c r="E99" s="14" t="s">
        <v>82</v>
      </c>
      <c r="F99" s="16">
        <f>VLOOKUP(G99,'7.6.4'!$B$37:$E$68,4,FALSE)</f>
        <v>137</v>
      </c>
      <c r="G99" s="14" t="s">
        <v>8</v>
      </c>
      <c r="H99" s="17">
        <v>8.043396137671209E-2</v>
      </c>
      <c r="I99" s="18">
        <f t="shared" si="4"/>
        <v>11.019452708609556</v>
      </c>
      <c r="J99" s="9"/>
    </row>
    <row r="100" spans="1:10" ht="12" customHeight="1" x14ac:dyDescent="0.2">
      <c r="A100" s="12"/>
      <c r="B100" s="6" t="s">
        <v>62</v>
      </c>
      <c r="C100" s="12"/>
      <c r="D100" s="14">
        <v>41110</v>
      </c>
      <c r="E100" s="14" t="s">
        <v>82</v>
      </c>
      <c r="F100" s="16">
        <f>VLOOKUP(G100,'7.6.4'!$B$37:$E$68,4,FALSE)</f>
        <v>671673</v>
      </c>
      <c r="G100" s="14" t="s">
        <v>18</v>
      </c>
      <c r="H100" s="17">
        <v>6.278028130665704E-2</v>
      </c>
      <c r="I100" s="18">
        <f t="shared" si="4"/>
        <v>42167.819886086254</v>
      </c>
      <c r="J100" s="9"/>
    </row>
    <row r="101" spans="1:10" ht="12" customHeight="1" x14ac:dyDescent="0.2">
      <c r="A101" s="12"/>
      <c r="B101" s="6" t="s">
        <v>62</v>
      </c>
      <c r="C101" s="12"/>
      <c r="D101" s="14">
        <v>41110</v>
      </c>
      <c r="E101" s="14" t="s">
        <v>82</v>
      </c>
      <c r="F101" s="16">
        <f>VLOOKUP(G101,'7.6.4'!$B$37:$E$68,4,FALSE)</f>
        <v>114445</v>
      </c>
      <c r="G101" s="14" t="s">
        <v>19</v>
      </c>
      <c r="H101" s="17">
        <v>6.4658033670252593E-2</v>
      </c>
      <c r="I101" s="18">
        <f t="shared" si="4"/>
        <v>7399.788663392058</v>
      </c>
      <c r="J101" s="9"/>
    </row>
    <row r="102" spans="1:10" ht="12" customHeight="1" x14ac:dyDescent="0.2">
      <c r="A102" s="12"/>
      <c r="B102" s="6" t="s">
        <v>62</v>
      </c>
      <c r="C102" s="12"/>
      <c r="D102" s="14">
        <v>41110</v>
      </c>
      <c r="E102" s="14" t="s">
        <v>82</v>
      </c>
      <c r="F102" s="16">
        <f>VLOOKUP(G102,'7.6.4'!$B$37:$E$68,4,FALSE)</f>
        <v>5054</v>
      </c>
      <c r="G102" s="14" t="s">
        <v>15</v>
      </c>
      <c r="H102" s="17">
        <v>0.2263034674709683</v>
      </c>
      <c r="I102" s="18">
        <f t="shared" si="4"/>
        <v>1143.7377245982739</v>
      </c>
      <c r="J102" s="9"/>
    </row>
    <row r="103" spans="1:10" ht="12" customHeight="1" x14ac:dyDescent="0.2">
      <c r="A103" s="12"/>
      <c r="B103" s="6" t="s">
        <v>62</v>
      </c>
      <c r="C103" s="12"/>
      <c r="D103" s="14">
        <v>41110</v>
      </c>
      <c r="E103" s="14" t="s">
        <v>82</v>
      </c>
      <c r="F103" s="16">
        <f>VLOOKUP(G103,'7.6.4'!$B$37:$E$68,4,FALSE)</f>
        <v>4406824</v>
      </c>
      <c r="G103" s="14" t="s">
        <v>2</v>
      </c>
      <c r="H103" s="17">
        <v>6.8509279244491156E-2</v>
      </c>
      <c r="I103" s="18">
        <f t="shared" si="4"/>
        <v>301908.33599732548</v>
      </c>
      <c r="J103" s="9"/>
    </row>
    <row r="104" spans="1:10" ht="12" customHeight="1" x14ac:dyDescent="0.2">
      <c r="A104" s="12"/>
      <c r="B104" s="6" t="s">
        <v>62</v>
      </c>
      <c r="C104" s="12"/>
      <c r="D104" s="14">
        <v>41110</v>
      </c>
      <c r="E104" s="14" t="s">
        <v>82</v>
      </c>
      <c r="F104" s="16">
        <f>VLOOKUP(G104,'7.6.4'!$B$37:$E$68,4,FALSE)</f>
        <v>254209</v>
      </c>
      <c r="G104" s="14" t="s">
        <v>13</v>
      </c>
      <c r="H104" s="17">
        <v>0</v>
      </c>
      <c r="I104" s="18">
        <f t="shared" si="4"/>
        <v>0</v>
      </c>
      <c r="J104" s="9"/>
    </row>
    <row r="105" spans="1:10" ht="12" customHeight="1" x14ac:dyDescent="0.2">
      <c r="A105" s="12"/>
      <c r="B105" s="6" t="s">
        <v>62</v>
      </c>
      <c r="C105" s="12"/>
      <c r="D105" s="14">
        <v>41110</v>
      </c>
      <c r="E105" s="14" t="s">
        <v>82</v>
      </c>
      <c r="F105" s="16">
        <f>VLOOKUP(G105,'7.6.4'!$B$37:$E$68,4,FALSE)</f>
        <v>78717</v>
      </c>
      <c r="G105" s="14" t="s">
        <v>12</v>
      </c>
      <c r="H105" s="17">
        <v>0</v>
      </c>
      <c r="I105" s="18">
        <f t="shared" si="4"/>
        <v>0</v>
      </c>
      <c r="J105" s="9"/>
    </row>
    <row r="106" spans="1:10" ht="12" customHeight="1" x14ac:dyDescent="0.2">
      <c r="B106" s="6" t="s">
        <v>62</v>
      </c>
      <c r="C106" s="12"/>
      <c r="D106" s="14">
        <v>41110</v>
      </c>
      <c r="E106" s="14" t="s">
        <v>82</v>
      </c>
      <c r="F106" s="16">
        <f>VLOOKUP(G106,'7.6.4'!$B$37:$E$68,4,FALSE)</f>
        <v>2843105</v>
      </c>
      <c r="G106" s="14" t="s">
        <v>6</v>
      </c>
      <c r="H106" s="17">
        <v>0</v>
      </c>
      <c r="I106" s="18">
        <f t="shared" si="4"/>
        <v>0</v>
      </c>
      <c r="J106" s="9"/>
    </row>
    <row r="107" spans="1:10" ht="12" customHeight="1" x14ac:dyDescent="0.2">
      <c r="B107" s="6" t="s">
        <v>62</v>
      </c>
      <c r="C107" s="12"/>
      <c r="D107" s="14">
        <v>41110</v>
      </c>
      <c r="E107" s="14" t="s">
        <v>82</v>
      </c>
      <c r="F107" s="16">
        <f>VLOOKUP(G107,'7.6.4'!$B$37:$E$68,4,FALSE)</f>
        <v>25675837</v>
      </c>
      <c r="G107" s="14" t="s">
        <v>9</v>
      </c>
      <c r="H107" s="17">
        <v>0</v>
      </c>
      <c r="I107" s="18">
        <f t="shared" si="4"/>
        <v>0</v>
      </c>
      <c r="J107" s="9"/>
    </row>
    <row r="108" spans="1:10" ht="12" customHeight="1" x14ac:dyDescent="0.2">
      <c r="B108" s="6" t="s">
        <v>62</v>
      </c>
      <c r="C108" s="12"/>
      <c r="D108" s="14">
        <v>41110</v>
      </c>
      <c r="E108" s="14" t="s">
        <v>82</v>
      </c>
      <c r="F108" s="16">
        <f>VLOOKUP(G108,'7.6.4'!$B$37:$E$68,4,FALSE)</f>
        <v>423199</v>
      </c>
      <c r="G108" s="14" t="s">
        <v>10</v>
      </c>
      <c r="H108" s="17">
        <v>0</v>
      </c>
      <c r="I108" s="18">
        <f t="shared" si="4"/>
        <v>0</v>
      </c>
      <c r="J108" s="9"/>
    </row>
    <row r="109" spans="1:10" ht="12" customHeight="1" x14ac:dyDescent="0.2">
      <c r="B109" s="6" t="s">
        <v>62</v>
      </c>
      <c r="C109" s="12"/>
      <c r="D109" s="14">
        <v>41110</v>
      </c>
      <c r="E109" s="14" t="s">
        <v>82</v>
      </c>
      <c r="F109" s="16">
        <f>VLOOKUP(G109,'7.6.4'!$B$37:$E$68,4,FALSE)</f>
        <v>1321862</v>
      </c>
      <c r="G109" s="14" t="s">
        <v>11</v>
      </c>
      <c r="H109" s="17">
        <v>1</v>
      </c>
      <c r="I109" s="18">
        <f t="shared" si="4"/>
        <v>1321862</v>
      </c>
      <c r="J109" s="9"/>
    </row>
    <row r="110" spans="1:10" ht="12" customHeight="1" x14ac:dyDescent="0.2">
      <c r="B110" s="6" t="s">
        <v>62</v>
      </c>
      <c r="C110" s="12"/>
      <c r="D110" s="14">
        <v>41110</v>
      </c>
      <c r="E110" s="14" t="s">
        <v>82</v>
      </c>
      <c r="F110" s="16">
        <f>VLOOKUP(G110,'7.6.4'!$B$37:$E$68,4,FALSE)</f>
        <v>350471</v>
      </c>
      <c r="G110" s="14" t="s">
        <v>14</v>
      </c>
      <c r="H110" s="17">
        <v>0</v>
      </c>
      <c r="I110" s="18">
        <f t="shared" si="4"/>
        <v>0</v>
      </c>
      <c r="J110" s="9"/>
    </row>
    <row r="111" spans="1:10" ht="12" customHeight="1" thickBot="1" x14ac:dyDescent="0.25">
      <c r="C111" s="12" t="s">
        <v>63</v>
      </c>
      <c r="D111" s="14"/>
      <c r="E111" s="14"/>
      <c r="F111" s="19">
        <f>SUM(F93:F110)</f>
        <v>43840354</v>
      </c>
      <c r="G111" s="14"/>
      <c r="H111" s="17"/>
      <c r="I111" s="19">
        <f>SUM(I93:I110)</f>
        <v>2241044.017102316</v>
      </c>
      <c r="J111" s="20" t="s">
        <v>74</v>
      </c>
    </row>
    <row r="112" spans="1:10" ht="12" customHeight="1" thickTop="1" x14ac:dyDescent="0.2">
      <c r="B112" s="13"/>
      <c r="C112" s="12"/>
      <c r="D112" s="14"/>
      <c r="E112" s="14"/>
      <c r="F112" s="21"/>
      <c r="G112" s="14"/>
      <c r="H112" s="17"/>
      <c r="I112" s="18"/>
      <c r="J112" s="9"/>
    </row>
    <row r="113" spans="1:10" ht="12.75" customHeight="1" thickBot="1" x14ac:dyDescent="0.25">
      <c r="B113" s="23" t="s">
        <v>42</v>
      </c>
      <c r="C113" s="12"/>
      <c r="D113" s="14"/>
      <c r="E113" s="14"/>
      <c r="F113" s="19">
        <f>+F111+F91</f>
        <v>-3493840</v>
      </c>
      <c r="G113" s="14"/>
      <c r="H113" s="17"/>
      <c r="I113" s="19">
        <f>+I111+I91</f>
        <v>1213356.1294818053</v>
      </c>
      <c r="J113" s="9"/>
    </row>
    <row r="114" spans="1:10" ht="12" customHeight="1" thickTop="1" x14ac:dyDescent="0.2">
      <c r="B114" s="23"/>
      <c r="C114" s="12"/>
      <c r="D114" s="14"/>
      <c r="E114" s="14"/>
      <c r="F114" s="21"/>
      <c r="G114" s="14"/>
      <c r="H114" s="17"/>
      <c r="I114" s="21"/>
      <c r="J114" s="9"/>
    </row>
    <row r="115" spans="1:10" ht="12" customHeight="1" x14ac:dyDescent="0.2">
      <c r="A115" s="12"/>
      <c r="B115" s="22"/>
      <c r="C115" s="22"/>
      <c r="D115" s="30"/>
      <c r="E115" s="30"/>
      <c r="F115" s="16"/>
      <c r="G115" s="30"/>
      <c r="H115" s="17"/>
      <c r="I115" s="18"/>
      <c r="J115" s="9"/>
    </row>
    <row r="116" spans="1:10" ht="12" customHeight="1" thickBot="1" x14ac:dyDescent="0.25">
      <c r="A116" s="12"/>
      <c r="B116" s="89" t="s">
        <v>43</v>
      </c>
      <c r="C116" s="22"/>
      <c r="D116" s="30"/>
      <c r="E116" s="30"/>
      <c r="F116" s="30"/>
      <c r="G116" s="30"/>
      <c r="H116" s="14"/>
      <c r="I116" s="14"/>
      <c r="J116" s="9"/>
    </row>
    <row r="117" spans="1:10" ht="12" customHeight="1" x14ac:dyDescent="0.2">
      <c r="A117" s="119" t="s">
        <v>80</v>
      </c>
      <c r="B117" s="120"/>
      <c r="C117" s="120"/>
      <c r="D117" s="120"/>
      <c r="E117" s="120"/>
      <c r="F117" s="120"/>
      <c r="G117" s="120"/>
      <c r="H117" s="120"/>
      <c r="I117" s="120"/>
      <c r="J117" s="121"/>
    </row>
    <row r="118" spans="1:10" ht="12" customHeight="1" x14ac:dyDescent="0.2">
      <c r="A118" s="122"/>
      <c r="B118" s="123"/>
      <c r="C118" s="123"/>
      <c r="D118" s="123"/>
      <c r="E118" s="123"/>
      <c r="F118" s="123"/>
      <c r="G118" s="123"/>
      <c r="H118" s="123"/>
      <c r="I118" s="123"/>
      <c r="J118" s="124"/>
    </row>
    <row r="119" spans="1:10" ht="12" customHeight="1" x14ac:dyDescent="0.2">
      <c r="A119" s="122"/>
      <c r="B119" s="123"/>
      <c r="C119" s="123"/>
      <c r="D119" s="123"/>
      <c r="E119" s="123"/>
      <c r="F119" s="123"/>
      <c r="G119" s="123"/>
      <c r="H119" s="123"/>
      <c r="I119" s="123"/>
      <c r="J119" s="124"/>
    </row>
    <row r="120" spans="1:10" ht="15.75" customHeight="1" thickBot="1" x14ac:dyDescent="0.25">
      <c r="A120" s="125"/>
      <c r="B120" s="126"/>
      <c r="C120" s="126"/>
      <c r="D120" s="126"/>
      <c r="E120" s="126"/>
      <c r="F120" s="126"/>
      <c r="G120" s="126"/>
      <c r="H120" s="126"/>
      <c r="I120" s="126"/>
      <c r="J120" s="127"/>
    </row>
    <row r="121" spans="1:10" x14ac:dyDescent="0.2">
      <c r="B121" s="25"/>
      <c r="C121" s="12"/>
      <c r="D121" s="14"/>
      <c r="E121" s="14"/>
      <c r="F121" s="26"/>
      <c r="G121" s="14"/>
      <c r="H121" s="14"/>
      <c r="I121" s="14"/>
      <c r="J121" s="27"/>
    </row>
    <row r="122" spans="1:10" x14ac:dyDescent="0.2">
      <c r="B122" s="25"/>
      <c r="C122" s="12"/>
      <c r="D122" s="14"/>
      <c r="E122" s="14"/>
      <c r="F122" s="14"/>
      <c r="G122" s="14"/>
      <c r="H122" s="14"/>
      <c r="I122" s="14"/>
      <c r="J122" s="27"/>
    </row>
    <row r="123" spans="1:10" x14ac:dyDescent="0.2">
      <c r="B123" s="25"/>
      <c r="C123" s="12"/>
      <c r="D123" s="14"/>
      <c r="E123" s="14"/>
      <c r="F123" s="14"/>
      <c r="G123" s="14"/>
      <c r="H123" s="14"/>
      <c r="I123" s="14"/>
      <c r="J123" s="27"/>
    </row>
    <row r="124" spans="1:10" x14ac:dyDescent="0.2">
      <c r="B124" s="12"/>
      <c r="C124" s="12"/>
      <c r="D124" s="14"/>
      <c r="E124" s="14"/>
      <c r="F124" s="14"/>
      <c r="G124" s="14"/>
      <c r="H124" s="14"/>
      <c r="I124" s="14"/>
      <c r="J124" s="14"/>
    </row>
  </sheetData>
  <mergeCells count="2">
    <mergeCell ref="A60:J62"/>
    <mergeCell ref="A117:J120"/>
  </mergeCells>
  <conditionalFormatting sqref="B93:B111 B73:B89 B9:B48">
    <cfRule type="cellIs" dxfId="3" priority="4" stopIfTrue="1" operator="equal">
      <formula>"Title"</formula>
    </cfRule>
  </conditionalFormatting>
  <conditionalFormatting sqref="B72 B8">
    <cfRule type="cellIs" dxfId="2" priority="3" stopIfTrue="1" operator="equal">
      <formula>"Adjustment to Income/Expense/Rate Base:"</formula>
    </cfRule>
  </conditionalFormatting>
  <conditionalFormatting sqref="J1">
    <cfRule type="cellIs" dxfId="1" priority="2" stopIfTrue="1" operator="equal">
      <formula>"x.x"</formula>
    </cfRule>
  </conditionalFormatting>
  <conditionalFormatting sqref="J65">
    <cfRule type="cellIs" dxfId="0" priority="1" stopIfTrue="1" operator="equal">
      <formula>"x.x"</formula>
    </cfRule>
  </conditionalFormatting>
  <dataValidations disablePrompts="1" count="3">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IT62:IT73 SP62:SP73 ACL62:ACL73 AMH62:AMH73 AWD62:AWD73 BFZ62:BFZ73 BPV62:BPV73 BZR62:BZR73 CJN62:CJN73 CTJ62:CTJ73 DDF62:DDF73 DNB62:DNB73 DWX62:DWX73 EGT62:EGT73 EQP62:EQP73 FAL62:FAL73 FKH62:FKH73 FUD62:FUD73 GDZ62:GDZ73 GNV62:GNV73 GXR62:GXR73 HHN62:HHN73 HRJ62:HRJ73 IBF62:IBF73 ILB62:ILB73 IUX62:IUX73 JET62:JET73 JOP62:JOP73 JYL62:JYL73 KIH62:KIH73 KSD62:KSD73 LBZ62:LBZ73 LLV62:LLV73 LVR62:LVR73 MFN62:MFN73 MPJ62:MPJ73 MZF62:MZF73 NJB62:NJB73 NSX62:NSX73 OCT62:OCT73 OMP62:OMP73 OWL62:OWL73 PGH62:PGH73 PQD62:PQD73 PZZ62:PZZ73 QJV62:QJV73 QTR62:QTR73 RDN62:RDN73 RNJ62:RNJ73 RXF62:RXF73 SHB62:SHB73 SQX62:SQX73 TAT62:TAT73 TKP62:TKP73 TUL62:TUL73 UEH62:UEH73 UOD62:UOD73 UXZ62:UXZ73 VHV62:VHV73 VRR62:VRR73 WBN62:WBN73 WLJ62:WLJ73 WVF62:WVF73 IT9:IT53 IT77:IT114 SP9:SP53 SP77:SP114 ACL9:ACL53 ACL77:ACL114 AMH9:AMH53 AMH77:AMH114 AWD9:AWD53 AWD77:AWD114 BFZ9:BFZ53 BFZ77:BFZ114 BPV9:BPV53 BPV77:BPV114 BZR9:BZR53 BZR77:BZR114 CJN9:CJN53 CJN77:CJN114 CTJ9:CTJ53 CTJ77:CTJ114 DDF9:DDF53 DDF77:DDF114 DNB9:DNB53 DNB77:DNB114 DWX9:DWX53 DWX77:DWX114 EGT9:EGT53 EGT77:EGT114 EQP9:EQP53 EQP77:EQP114 FAL9:FAL53 FAL77:FAL114 FKH9:FKH53 FKH77:FKH114 FUD9:FUD53 FUD77:FUD114 GDZ9:GDZ53 GDZ77:GDZ114 GNV9:GNV53 GNV77:GNV114 GXR9:GXR53 GXR77:GXR114 HHN9:HHN53 HHN77:HHN114 HRJ9:HRJ53 HRJ77:HRJ114 IBF9:IBF53 IBF77:IBF114 ILB9:ILB53 ILB77:ILB114 IUX9:IUX53 IUX77:IUX114 JET9:JET53 JET77:JET114 JOP9:JOP53 JOP77:JOP114 JYL9:JYL53 JYL77:JYL114 KIH9:KIH53 KIH77:KIH114 KSD9:KSD53 KSD77:KSD114 LBZ9:LBZ53 LBZ77:LBZ114 LLV9:LLV53 LLV77:LLV114 LVR9:LVR53 LVR77:LVR114 MFN9:MFN53 MFN77:MFN114 MPJ9:MPJ53 MPJ77:MPJ114 MZF9:MZF53 MZF77:MZF114 NJB9:NJB53 NJB77:NJB114 NSX9:NSX53 NSX77:NSX114 OCT9:OCT53 OCT77:OCT114 OMP9:OMP53 OMP77:OMP114 OWL9:OWL53 OWL77:OWL114 PGH9:PGH53 PGH77:PGH114 PQD9:PQD53 PQD77:PQD114 PZZ9:PZZ53 PZZ77:PZZ114 QJV9:QJV53 QJV77:QJV114 QTR9:QTR53 QTR77:QTR114 RDN9:RDN53 RDN77:RDN114 RNJ9:RNJ53 RNJ77:RNJ114 RXF9:RXF53 RXF77:RXF114 SHB9:SHB53 SHB77:SHB114 SQX9:SQX53 SQX77:SQX114 TAT9:TAT53 TAT77:TAT114 TKP9:TKP53 TKP77:TKP114 TUL9:TUL53 TUL77:TUL114 UEH9:UEH53 UEH77:UEH114 UOD9:UOD53 UOD77:UOD114 UXZ9:UXZ53 UXZ77:UXZ114 VHV9:VHV53 VHV77:VHV114 VRR9:VRR53 VRR77:VRR114 WBN9:WBN53 WBN77:WBN114 WLJ9:WLJ53 WLJ77:WLJ114 WVF9:WVF53 WVF77:WVF114">
      <formula1>"1, 2, 3"</formula1>
    </dataValidation>
    <dataValidation type="list" errorStyle="warning" allowBlank="1" showInputMessage="1" showErrorMessage="1" errorTitle="Factor" error="This factor is not included in the drop-down list. Is this the factor you want to use?" sqref="HRL77:HRL114 HHP9:HHP53 SR62:SR73 ACN62:ACN73 AMJ62:AMJ73 AWF62:AWF73 BGB62:BGB73 BPX62:BPX73 BZT62:BZT73 CJP62:CJP73 CTL62:CTL73 DDH62:DDH73 DND62:DND73 DWZ62:DWZ73 EGV62:EGV73 EQR62:EQR73 FAN62:FAN73 FKJ62:FKJ73 FUF62:FUF73 GEB62:GEB73 GNX62:GNX73 GXT62:GXT73 HHP62:HHP73 HRL62:HRL73 IBH62:IBH73 ILD62:ILD73 IUZ62:IUZ73 JEV62:JEV73 JOR62:JOR73 JYN62:JYN73 KIJ62:KIJ73 KSF62:KSF73 LCB62:LCB73 LLX62:LLX73 LVT62:LVT73 MFP62:MFP73 MPL62:MPL73 MZH62:MZH73 NJD62:NJD73 NSZ62:NSZ73 OCV62:OCV73 OMR62:OMR73 OWN62:OWN73 PGJ62:PGJ73 PQF62:PQF73 QAB62:QAB73 QJX62:QJX73 QTT62:QTT73 RDP62:RDP73 RNL62:RNL73 RXH62:RXH73 SHD62:SHD73 SQZ62:SQZ73 TAV62:TAV73 TKR62:TKR73 TUN62:TUN73 UEJ62:UEJ73 UOF62:UOF73 UYB62:UYB73 VHX62:VHX73 VRT62:VRT73 WBP62:WBP73 WLL62:WLL73 WVH62:WVH73 HHP77:HHP114 GXT9:GXT53 GXT77:GXT114 GNX9:GNX53 GNX77:GNX114 GEB9:GEB53 GEB77:GEB114 FUF9:FUF53 FUF77:FUF114 FKJ9:FKJ53 FKJ77:FKJ114 FAN9:FAN53 FAN77:FAN114 EQR9:EQR53 EQR77:EQR114 EGV9:EGV53 EGV77:EGV114 DWZ9:DWZ53 DWZ77:DWZ114 DND9:DND53 DND77:DND114 DDH9:DDH53 DDH77:DDH114 CTL9:CTL53 CTL77:CTL114 CJP9:CJP53 CJP77:CJP114 BZT9:BZT53 BZT77:BZT114 BPX9:BPX53 BPX77:BPX114 BGB9:BGB53 BGB77:BGB114 AWF9:AWF53 AWF77:AWF114 AMJ9:AMJ53 AMJ77:AMJ114 ACN9:ACN53 ACN77:ACN114 SR9:SR53 SR77:SR114 IV9:IV53 IV77:IV114 IV62:IV73 WVH9:WVH53 WVH77:WVH114 WLL9:WLL53 WLL77:WLL114 WBP9:WBP53 WBP77:WBP114 VRT9:VRT53 VRT77:VRT114 VHX9:VHX53 VHX77:VHX114 UYB9:UYB53 UYB77:UYB114 UOF9:UOF53 UOF77:UOF114 UEJ9:UEJ53 UEJ77:UEJ114 TUN9:TUN53 TUN77:TUN114 TKR9:TKR53 TKR77:TKR114 TAV9:TAV53 TAV77:TAV114 SQZ9:SQZ53 SQZ77:SQZ114 SHD9:SHD53 SHD77:SHD114 RXH9:RXH53 RXH77:RXH114 RNL9:RNL53 RNL77:RNL114 RDP9:RDP53 RDP77:RDP114 QTT9:QTT53 QTT77:QTT114 QJX9:QJX53 QJX77:QJX114 QAB9:QAB53 QAB77:QAB114 PQF9:PQF53 PQF77:PQF114 PGJ9:PGJ53 PGJ77:PGJ114 OWN9:OWN53 OWN77:OWN114 OMR9:OMR53 OMR77:OMR114 OCV9:OCV53 OCV77:OCV114 NSZ9:NSZ53 NSZ77:NSZ114 NJD9:NJD53 NJD77:NJD114 MZH9:MZH53 MZH77:MZH114 MPL9:MPL53 MPL77:MPL114 MFP9:MFP53 MFP77:MFP114 LVT9:LVT53 LVT77:LVT114 LLX9:LLX53 LLX77:LLX114 LCB9:LCB53 LCB77:LCB114 KSF9:KSF53 KSF77:KSF114 KIJ9:KIJ53 KIJ77:KIJ114 JYN9:JYN53 JYN77:JYN114 JOR9:JOR53 JOR77:JOR114 JEV9:JEV53 JEV77:JEV114 IUZ9:IUZ53 IUZ77:IUZ114 ILD9:ILD53 ILD77:ILD114 IBH9:IBH53 IBH77:IBH114 HRL9:HRL53">
      <formula1>#REF!</formula1>
    </dataValidation>
    <dataValidation type="list" errorStyle="warning" allowBlank="1" showInputMessage="1" showErrorMessage="1" errorTitle="FERC ACCOUNT" error="This FERC Account is not included in the drop-down list. Is this the account you want to use?" sqref="D72:D115 D9:D59 ACK62:ACK73 AMG62:AMG73 AWC62:AWC73 BFY62:BFY73 BPU62:BPU73 BZQ62:BZQ73 CJM62:CJM73 CTI62:CTI73 DDE62:DDE73 DNA62:DNA73 DWW62:DWW73 EGS62:EGS73 EQO62:EQO73 FAK62:FAK73 FKG62:FKG73 FUC62:FUC73 GDY62:GDY73 GNU62:GNU73 GXQ62:GXQ73 HHM62:HHM73 HRI62:HRI73 IBE62:IBE73 ILA62:ILA73 IUW62:IUW73 JES62:JES73 JOO62:JOO73 JYK62:JYK73 KIG62:KIG73 KSC62:KSC73 LBY62:LBY73 LLU62:LLU73 LVQ62:LVQ73 MFM62:MFM73 MPI62:MPI73 MZE62:MZE73 NJA62:NJA73 NSW62:NSW73 OCS62:OCS73 OMO62:OMO73 OWK62:OWK73 PGG62:PGG73 PQC62:PQC73 PZY62:PZY73 QJU62:QJU73 QTQ62:QTQ73 RDM62:RDM73 RNI62:RNI73 RXE62:RXE73 SHA62:SHA73 SQW62:SQW73 TAS62:TAS73 TKO62:TKO73 TUK62:TUK73 UEG62:UEG73 UOC62:UOC73 UXY62:UXY73 VHU62:VHU73 VRQ62:VRQ73 WBM62:WBM73 WLI62:WLI73 WVE62:WVE73 IS62:IS73 WVE9:WVE53 WVE77:WVE114 WLI9:WLI53 WLI77:WLI114 WBM9:WBM53 WBM77:WBM114 VRQ9:VRQ53 VRQ77:VRQ114 VHU9:VHU53 VHU77:VHU114 UXY9:UXY53 UXY77:UXY114 UOC9:UOC53 UOC77:UOC114 UEG9:UEG53 UEG77:UEG114 TUK9:TUK53 TUK77:TUK114 TKO9:TKO53 TKO77:TKO114 TAS9:TAS53 TAS77:TAS114 SQW9:SQW53 SQW77:SQW114 SHA9:SHA53 SHA77:SHA114 RXE9:RXE53 RXE77:RXE114 RNI9:RNI53 RNI77:RNI114 RDM9:RDM53 RDM77:RDM114 QTQ9:QTQ53 QTQ77:QTQ114 QJU9:QJU53 QJU77:QJU114 PZY9:PZY53 PZY77:PZY114 PQC9:PQC53 PQC77:PQC114 PGG9:PGG53 PGG77:PGG114 OWK9:OWK53 OWK77:OWK114 OMO9:OMO53 OMO77:OMO114 OCS9:OCS53 OCS77:OCS114 NSW9:NSW53 NSW77:NSW114 NJA9:NJA53 NJA77:NJA114 MZE9:MZE53 MZE77:MZE114 MPI9:MPI53 MPI77:MPI114 MFM9:MFM53 MFM77:MFM114 LVQ9:LVQ53 LVQ77:LVQ114 LLU9:LLU53 LLU77:LLU114 LBY9:LBY53 LBY77:LBY114 KSC9:KSC53 KSC77:KSC114 KIG9:KIG53 KIG77:KIG114 JYK9:JYK53 JYK77:JYK114 JOO9:JOO53 JOO77:JOO114 JES9:JES53 JES77:JES114 IUW9:IUW53 IUW77:IUW114 ILA9:ILA53 ILA77:ILA114 IBE9:IBE53 IBE77:IBE114 HRI9:HRI53 HRI77:HRI114 HHM9:HHM53 HHM77:HHM114 GXQ9:GXQ53 GXQ77:GXQ114 GNU9:GNU53 GNU77:GNU114 GDY9:GDY53 GDY77:GDY114 FUC9:FUC53 FUC77:FUC114 FKG9:FKG53 FKG77:FKG114 FAK9:FAK53 FAK77:FAK114 EQO9:EQO53 EQO77:EQO114 EGS9:EGS53 EGS77:EGS114 DWW9:DWW53 DWW77:DWW114 DNA9:DNA53 DNA77:DNA114 DDE9:DDE53 DDE77:DDE114 CTI9:CTI53 CTI77:CTI114 CJM9:CJM53 CJM77:CJM114 BZQ9:BZQ53 BZQ77:BZQ114 BPU9:BPU53 BPU77:BPU114 BFY9:BFY53 BFY77:BFY114 AWC9:AWC53 AWC77:AWC114 AMG9:AMG53 AMG77:AMG114 ACK9:ACK53 ACK77:ACK114 SO9:SO53 SO77:SO114 IS9:IS53 IS77:IS114 SO62:SO73">
      <formula1>#REF!</formula1>
    </dataValidation>
  </dataValidations>
  <pageMargins left="0.7" right="0.7" top="0.75" bottom="0.75" header="0.3" footer="0.3"/>
  <pageSetup paperSize="5" scale="86" fitToHeight="0" orientation="portrait" r:id="rId1"/>
  <rowBreaks count="1" manualBreakCount="1">
    <brk id="6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360"/>
  <sheetViews>
    <sheetView view="pageBreakPreview" zoomScale="70" zoomScaleNormal="70" zoomScaleSheetLayoutView="70" workbookViewId="0"/>
  </sheetViews>
  <sheetFormatPr defaultRowHeight="15" x14ac:dyDescent="0.25"/>
  <cols>
    <col min="1" max="1" width="4.7109375" style="1" customWidth="1"/>
    <col min="2" max="5" width="20.7109375" style="1" customWidth="1"/>
    <col min="6" max="6" width="10.7109375" style="1" customWidth="1"/>
    <col min="7" max="7" width="20.7109375" customWidth="1"/>
    <col min="8" max="8" width="15.85546875" style="49" bestFit="1" customWidth="1"/>
    <col min="9" max="9" width="14.28515625" style="31" bestFit="1" customWidth="1"/>
    <col min="10" max="10" width="13" style="31" bestFit="1" customWidth="1"/>
    <col min="11" max="16384" width="9.140625" style="31"/>
  </cols>
  <sheetData>
    <row r="3" spans="1:13" x14ac:dyDescent="0.25">
      <c r="A3" s="76" t="s">
        <v>58</v>
      </c>
      <c r="B3" s="77"/>
      <c r="C3" s="78"/>
      <c r="D3" s="113" t="s">
        <v>56</v>
      </c>
      <c r="E3" s="114"/>
      <c r="F3" s="90"/>
    </row>
    <row r="4" spans="1:13" x14ac:dyDescent="0.25">
      <c r="A4" s="75"/>
      <c r="B4" s="72"/>
      <c r="C4" s="32"/>
      <c r="D4" s="33" t="s">
        <v>57</v>
      </c>
      <c r="E4" s="33" t="s">
        <v>64</v>
      </c>
      <c r="F4" s="91"/>
    </row>
    <row r="5" spans="1:13" ht="12.75" customHeight="1" x14ac:dyDescent="0.25">
      <c r="A5" s="108">
        <v>190</v>
      </c>
      <c r="B5" s="79" t="s">
        <v>13</v>
      </c>
      <c r="C5" s="79" t="str">
        <f t="shared" ref="C5:C13" si="0">CONCATENATE("190",B5)</f>
        <v>190CA</v>
      </c>
      <c r="D5" s="80">
        <v>9761</v>
      </c>
      <c r="E5" s="81">
        <v>-9761</v>
      </c>
      <c r="F5" s="92"/>
    </row>
    <row r="6" spans="1:13" x14ac:dyDescent="0.25">
      <c r="A6" s="109"/>
      <c r="B6" s="34" t="s">
        <v>0</v>
      </c>
      <c r="C6" s="34" t="str">
        <f t="shared" si="0"/>
        <v>190FERC</v>
      </c>
      <c r="D6" s="5">
        <v>0</v>
      </c>
      <c r="E6" s="2">
        <v>0</v>
      </c>
      <c r="F6" s="92"/>
    </row>
    <row r="7" spans="1:13" x14ac:dyDescent="0.25">
      <c r="A7" s="109"/>
      <c r="B7" s="35" t="s">
        <v>12</v>
      </c>
      <c r="C7" s="35" t="str">
        <f t="shared" si="0"/>
        <v>190IDU</v>
      </c>
      <c r="D7" s="5">
        <v>18133</v>
      </c>
      <c r="E7" s="2">
        <v>-18133</v>
      </c>
      <c r="F7" s="92"/>
    </row>
    <row r="8" spans="1:13" x14ac:dyDescent="0.25">
      <c r="A8" s="109"/>
      <c r="B8" s="35" t="s">
        <v>6</v>
      </c>
      <c r="C8" s="35" t="str">
        <f t="shared" si="0"/>
        <v>190OR</v>
      </c>
      <c r="D8" s="5">
        <v>2835449</v>
      </c>
      <c r="E8" s="2">
        <v>-2835449</v>
      </c>
      <c r="F8" s="92"/>
    </row>
    <row r="9" spans="1:13" x14ac:dyDescent="0.25">
      <c r="A9" s="109"/>
      <c r="B9" s="36" t="s">
        <v>9</v>
      </c>
      <c r="C9" s="36" t="str">
        <f t="shared" si="0"/>
        <v>190OTHER</v>
      </c>
      <c r="D9" s="5">
        <v>23911135</v>
      </c>
      <c r="E9" s="2">
        <v>-23911135</v>
      </c>
      <c r="F9" s="92"/>
    </row>
    <row r="10" spans="1:13" x14ac:dyDescent="0.25">
      <c r="A10" s="109"/>
      <c r="B10" s="36" t="s">
        <v>10</v>
      </c>
      <c r="C10" s="36" t="str">
        <f t="shared" si="0"/>
        <v>190UT</v>
      </c>
      <c r="D10" s="5">
        <v>-8044</v>
      </c>
      <c r="E10" s="2">
        <v>8044</v>
      </c>
      <c r="F10" s="92"/>
    </row>
    <row r="11" spans="1:13" x14ac:dyDescent="0.25">
      <c r="A11" s="109"/>
      <c r="B11" s="35" t="s">
        <v>11</v>
      </c>
      <c r="C11" s="35" t="str">
        <f t="shared" si="0"/>
        <v>190WA</v>
      </c>
      <c r="D11" s="5">
        <v>2432418</v>
      </c>
      <c r="E11" s="2">
        <v>-2432418</v>
      </c>
      <c r="F11" s="92"/>
    </row>
    <row r="12" spans="1:13" x14ac:dyDescent="0.25">
      <c r="A12" s="109"/>
      <c r="B12" s="35" t="s">
        <v>14</v>
      </c>
      <c r="C12" s="35" t="str">
        <f t="shared" si="0"/>
        <v>190WYP</v>
      </c>
      <c r="D12" s="5">
        <v>55865</v>
      </c>
      <c r="E12" s="2">
        <v>-55865</v>
      </c>
      <c r="F12" s="92"/>
      <c r="H12" s="50"/>
      <c r="I12" s="51"/>
      <c r="J12" s="51"/>
      <c r="K12" s="51"/>
      <c r="L12" s="51"/>
      <c r="M12" s="51"/>
    </row>
    <row r="13" spans="1:13" x14ac:dyDescent="0.25">
      <c r="A13" s="109"/>
      <c r="B13" s="37" t="s">
        <v>36</v>
      </c>
      <c r="C13" s="37" t="str">
        <f t="shared" si="0"/>
        <v>190WYU</v>
      </c>
      <c r="D13" s="52">
        <v>0</v>
      </c>
      <c r="E13" s="3">
        <v>0</v>
      </c>
      <c r="F13" s="92"/>
      <c r="H13" s="50"/>
      <c r="I13" s="51"/>
      <c r="J13" s="51"/>
      <c r="K13" s="51"/>
      <c r="L13" s="51"/>
      <c r="M13" s="51"/>
    </row>
    <row r="14" spans="1:13" x14ac:dyDescent="0.25">
      <c r="A14" s="109"/>
      <c r="B14" s="38" t="s">
        <v>59</v>
      </c>
      <c r="C14" s="38" t="s">
        <v>59</v>
      </c>
      <c r="D14" s="82">
        <v>29254717</v>
      </c>
      <c r="E14" s="44">
        <v>-29254717</v>
      </c>
      <c r="F14" s="93"/>
      <c r="H14" s="50"/>
      <c r="I14" s="53"/>
      <c r="J14" s="53"/>
      <c r="K14" s="51"/>
      <c r="L14" s="51"/>
      <c r="M14" s="51"/>
    </row>
    <row r="15" spans="1:13" x14ac:dyDescent="0.25">
      <c r="A15" s="109"/>
      <c r="B15" s="79" t="s">
        <v>20</v>
      </c>
      <c r="C15" s="79" t="str">
        <f t="shared" ref="C15:C36" si="1">CONCATENATE("190",B15)</f>
        <v>190BADDEBT</v>
      </c>
      <c r="D15" s="80">
        <v>4749270</v>
      </c>
      <c r="E15" s="81">
        <v>-4749270</v>
      </c>
      <c r="F15" s="92"/>
      <c r="H15" s="50"/>
      <c r="I15" s="53"/>
      <c r="J15" s="53"/>
      <c r="K15" s="51"/>
      <c r="L15" s="51"/>
      <c r="M15" s="51"/>
    </row>
    <row r="16" spans="1:13" x14ac:dyDescent="0.25">
      <c r="A16" s="109"/>
      <c r="B16" s="39" t="s">
        <v>7</v>
      </c>
      <c r="C16" s="36" t="str">
        <f t="shared" si="1"/>
        <v>190CAEE</v>
      </c>
      <c r="D16" s="5">
        <v>3565905</v>
      </c>
      <c r="E16" s="2">
        <v>-3565905</v>
      </c>
      <c r="F16" s="92"/>
      <c r="H16" s="50"/>
      <c r="I16" s="53"/>
      <c r="J16" s="53"/>
      <c r="K16" s="51"/>
      <c r="L16" s="51"/>
      <c r="M16" s="51"/>
    </row>
    <row r="17" spans="1:13" x14ac:dyDescent="0.25">
      <c r="A17" s="109"/>
      <c r="B17" s="39" t="s">
        <v>22</v>
      </c>
      <c r="C17" s="36" t="str">
        <f t="shared" si="1"/>
        <v>190CAEW</v>
      </c>
      <c r="D17" s="5">
        <v>120385</v>
      </c>
      <c r="E17" s="2">
        <v>-120385</v>
      </c>
      <c r="F17" s="92"/>
      <c r="H17" s="50"/>
      <c r="I17" s="53"/>
      <c r="J17" s="53"/>
      <c r="K17" s="51"/>
      <c r="L17" s="51"/>
      <c r="M17" s="51"/>
    </row>
    <row r="18" spans="1:13" x14ac:dyDescent="0.25">
      <c r="A18" s="109"/>
      <c r="B18" s="39" t="s">
        <v>3</v>
      </c>
      <c r="C18" s="36" t="str">
        <f t="shared" si="1"/>
        <v>190CAGE</v>
      </c>
      <c r="D18" s="5">
        <v>37468556</v>
      </c>
      <c r="E18" s="2">
        <v>-194838</v>
      </c>
      <c r="F18" s="92"/>
      <c r="H18" s="50"/>
      <c r="I18" s="53"/>
      <c r="J18" s="53"/>
      <c r="K18" s="51"/>
      <c r="L18" s="51"/>
      <c r="M18" s="51"/>
    </row>
    <row r="19" spans="1:13" x14ac:dyDescent="0.25">
      <c r="A19" s="109"/>
      <c r="B19" s="39" t="s">
        <v>5</v>
      </c>
      <c r="C19" s="36" t="str">
        <f t="shared" si="1"/>
        <v>190CAGW</v>
      </c>
      <c r="D19" s="5">
        <v>1001741</v>
      </c>
      <c r="E19" s="2">
        <v>-1001741</v>
      </c>
      <c r="F19" s="92"/>
      <c r="H19" s="50"/>
      <c r="I19" s="53"/>
      <c r="J19" s="53"/>
      <c r="K19" s="51"/>
      <c r="L19" s="51"/>
      <c r="M19" s="51"/>
    </row>
    <row r="20" spans="1:13" x14ac:dyDescent="0.25">
      <c r="A20" s="109"/>
      <c r="B20" s="36" t="s">
        <v>44</v>
      </c>
      <c r="C20" s="36" t="str">
        <f t="shared" si="1"/>
        <v>190CIAC</v>
      </c>
      <c r="D20" s="5">
        <v>0</v>
      </c>
      <c r="E20" s="5">
        <v>0</v>
      </c>
      <c r="F20" s="94"/>
      <c r="H20" s="50"/>
      <c r="I20" s="53"/>
      <c r="J20" s="53"/>
      <c r="K20" s="51"/>
      <c r="L20" s="51"/>
      <c r="M20" s="51"/>
    </row>
    <row r="21" spans="1:13" x14ac:dyDescent="0.25">
      <c r="A21" s="109"/>
      <c r="B21" s="35" t="s">
        <v>21</v>
      </c>
      <c r="C21" s="35" t="str">
        <f t="shared" si="1"/>
        <v>190CN</v>
      </c>
      <c r="D21" s="5">
        <v>37313</v>
      </c>
      <c r="E21" s="5">
        <v>-37313</v>
      </c>
      <c r="F21" s="94"/>
      <c r="H21" s="50"/>
      <c r="I21" s="53"/>
      <c r="J21" s="53"/>
      <c r="K21" s="51"/>
      <c r="L21" s="51"/>
      <c r="M21" s="51"/>
    </row>
    <row r="22" spans="1:13" x14ac:dyDescent="0.25">
      <c r="A22" s="109"/>
      <c r="B22" s="34" t="s">
        <v>1</v>
      </c>
      <c r="C22" s="35" t="str">
        <f t="shared" si="1"/>
        <v>190DITBAL</v>
      </c>
      <c r="D22" s="5">
        <v>0</v>
      </c>
      <c r="E22" s="5">
        <v>0</v>
      </c>
      <c r="F22" s="94"/>
      <c r="H22" s="50"/>
      <c r="I22" s="53"/>
      <c r="J22" s="53"/>
      <c r="K22" s="51"/>
      <c r="L22" s="51"/>
      <c r="M22" s="51"/>
    </row>
    <row r="23" spans="1:13" x14ac:dyDescent="0.25">
      <c r="A23" s="109"/>
      <c r="B23" s="35" t="s">
        <v>17</v>
      </c>
      <c r="C23" s="35" t="str">
        <f t="shared" si="1"/>
        <v>190GPS</v>
      </c>
      <c r="D23" s="5">
        <v>0</v>
      </c>
      <c r="E23" s="5">
        <v>0</v>
      </c>
      <c r="F23" s="94"/>
      <c r="H23" s="50"/>
      <c r="I23" s="53"/>
      <c r="J23" s="53"/>
      <c r="K23" s="51"/>
      <c r="L23" s="51"/>
      <c r="M23" s="51"/>
    </row>
    <row r="24" spans="1:13" x14ac:dyDescent="0.25">
      <c r="A24" s="109"/>
      <c r="B24" s="34" t="s">
        <v>40</v>
      </c>
      <c r="C24" s="34" t="str">
        <f t="shared" si="1"/>
        <v>190IBT</v>
      </c>
      <c r="D24" s="5">
        <v>0</v>
      </c>
      <c r="E24" s="5">
        <v>0</v>
      </c>
      <c r="F24" s="94"/>
      <c r="H24" s="50"/>
      <c r="I24" s="53"/>
      <c r="J24" s="53"/>
      <c r="K24" s="51"/>
      <c r="L24" s="51"/>
      <c r="M24" s="51"/>
    </row>
    <row r="25" spans="1:13" x14ac:dyDescent="0.25">
      <c r="A25" s="109"/>
      <c r="B25" s="34" t="s">
        <v>23</v>
      </c>
      <c r="C25" s="34" t="str">
        <f t="shared" si="1"/>
        <v>190JBE</v>
      </c>
      <c r="D25" s="5">
        <v>-12484627</v>
      </c>
      <c r="E25" s="5">
        <f>-2403148</f>
        <v>-2403148</v>
      </c>
      <c r="F25" s="94"/>
      <c r="H25" s="50"/>
      <c r="I25" s="53"/>
      <c r="J25" s="53"/>
      <c r="K25" s="51"/>
      <c r="L25" s="51"/>
      <c r="M25" s="51"/>
    </row>
    <row r="26" spans="1:13" x14ac:dyDescent="0.25">
      <c r="A26" s="109"/>
      <c r="B26" s="36" t="s">
        <v>4</v>
      </c>
      <c r="C26" s="36" t="str">
        <f t="shared" si="1"/>
        <v>190NUTIL</v>
      </c>
      <c r="D26" s="5">
        <v>454363259</v>
      </c>
      <c r="E26" s="5">
        <v>0</v>
      </c>
      <c r="F26" s="94"/>
      <c r="H26" s="50"/>
      <c r="I26" s="53"/>
      <c r="J26" s="53"/>
      <c r="K26" s="51"/>
      <c r="L26" s="51"/>
      <c r="M26" s="51"/>
    </row>
    <row r="27" spans="1:13" x14ac:dyDescent="0.25">
      <c r="A27" s="109"/>
      <c r="B27" s="36" t="s">
        <v>52</v>
      </c>
      <c r="C27" s="36" t="str">
        <f t="shared" si="1"/>
        <v>190SCHMDEXP</v>
      </c>
      <c r="D27" s="5">
        <v>0</v>
      </c>
      <c r="E27" s="5">
        <v>0</v>
      </c>
      <c r="F27" s="94"/>
      <c r="H27" s="50"/>
      <c r="I27" s="53"/>
      <c r="J27" s="53"/>
      <c r="K27" s="51"/>
      <c r="L27" s="51"/>
      <c r="M27" s="51"/>
    </row>
    <row r="28" spans="1:13" x14ac:dyDescent="0.25">
      <c r="A28" s="109"/>
      <c r="B28" s="36" t="s">
        <v>16</v>
      </c>
      <c r="C28" s="36" t="str">
        <f t="shared" si="1"/>
        <v>190SE</v>
      </c>
      <c r="D28" s="5">
        <v>4659762</v>
      </c>
      <c r="E28" s="5">
        <v>-4661749</v>
      </c>
      <c r="F28" s="94"/>
      <c r="H28" s="50"/>
      <c r="I28" s="53"/>
      <c r="J28" s="53"/>
      <c r="K28" s="51"/>
      <c r="L28" s="51"/>
      <c r="M28" s="51"/>
    </row>
    <row r="29" spans="1:13" x14ac:dyDescent="0.25">
      <c r="A29" s="109"/>
      <c r="B29" s="35" t="s">
        <v>8</v>
      </c>
      <c r="C29" s="35" t="str">
        <f t="shared" si="1"/>
        <v>190SG</v>
      </c>
      <c r="D29" s="5">
        <v>5543857</v>
      </c>
      <c r="E29" s="5">
        <v>-5543857</v>
      </c>
      <c r="F29" s="94"/>
      <c r="H29" s="50"/>
      <c r="I29" s="53"/>
      <c r="J29" s="53"/>
      <c r="K29" s="51"/>
      <c r="L29" s="51"/>
      <c r="M29" s="51"/>
    </row>
    <row r="30" spans="1:13" x14ac:dyDescent="0.25">
      <c r="A30" s="109"/>
      <c r="B30" s="36" t="s">
        <v>53</v>
      </c>
      <c r="C30" s="36" t="str">
        <f t="shared" si="1"/>
        <v>190SGCT</v>
      </c>
      <c r="D30" s="5">
        <v>0</v>
      </c>
      <c r="E30" s="5">
        <v>0</v>
      </c>
      <c r="F30" s="94"/>
      <c r="H30" s="50"/>
      <c r="I30" s="53"/>
      <c r="J30" s="53"/>
      <c r="K30" s="51"/>
      <c r="L30" s="51"/>
      <c r="M30" s="51"/>
    </row>
    <row r="31" spans="1:13" x14ac:dyDescent="0.25">
      <c r="A31" s="109"/>
      <c r="B31" s="36" t="s">
        <v>18</v>
      </c>
      <c r="C31" s="36" t="str">
        <f t="shared" si="1"/>
        <v>190SNP</v>
      </c>
      <c r="D31" s="5">
        <v>0</v>
      </c>
      <c r="E31" s="5">
        <v>0</v>
      </c>
      <c r="F31" s="94"/>
      <c r="H31" s="50"/>
      <c r="I31" s="53"/>
      <c r="J31" s="53"/>
      <c r="K31" s="51"/>
      <c r="L31" s="51"/>
      <c r="M31" s="51"/>
    </row>
    <row r="32" spans="1:13" x14ac:dyDescent="0.25">
      <c r="A32" s="109"/>
      <c r="B32" s="35" t="s">
        <v>19</v>
      </c>
      <c r="C32" s="35" t="str">
        <f t="shared" si="1"/>
        <v>190SNPD</v>
      </c>
      <c r="D32" s="5">
        <v>1258979</v>
      </c>
      <c r="E32" s="5">
        <v>-1258979</v>
      </c>
      <c r="F32" s="94"/>
      <c r="H32" s="50"/>
      <c r="I32" s="53"/>
      <c r="J32" s="53"/>
      <c r="K32" s="51"/>
      <c r="L32" s="51"/>
      <c r="M32" s="51"/>
    </row>
    <row r="33" spans="1:13" x14ac:dyDescent="0.25">
      <c r="A33" s="109"/>
      <c r="B33" s="36" t="s">
        <v>2</v>
      </c>
      <c r="C33" s="36" t="str">
        <f t="shared" si="1"/>
        <v>190SO</v>
      </c>
      <c r="D33" s="5">
        <v>75517541</v>
      </c>
      <c r="E33" s="5">
        <v>-75517541</v>
      </c>
      <c r="F33" s="94"/>
      <c r="H33" s="50"/>
      <c r="I33" s="53"/>
      <c r="J33" s="53"/>
      <c r="K33" s="51"/>
      <c r="L33" s="51"/>
      <c r="M33" s="51"/>
    </row>
    <row r="34" spans="1:13" x14ac:dyDescent="0.25">
      <c r="A34" s="109"/>
      <c r="B34" s="35" t="s">
        <v>60</v>
      </c>
      <c r="C34" s="35" t="str">
        <f t="shared" si="1"/>
        <v>190SSGCH</v>
      </c>
      <c r="D34" s="5">
        <v>0</v>
      </c>
      <c r="E34" s="5">
        <v>0</v>
      </c>
      <c r="F34" s="94"/>
      <c r="H34" s="50"/>
      <c r="I34" s="53"/>
      <c r="J34" s="53"/>
      <c r="K34" s="51"/>
      <c r="L34" s="51"/>
      <c r="M34" s="51"/>
    </row>
    <row r="35" spans="1:13" x14ac:dyDescent="0.25">
      <c r="A35" s="109"/>
      <c r="B35" s="35" t="s">
        <v>45</v>
      </c>
      <c r="C35" s="35" t="str">
        <f t="shared" si="1"/>
        <v>190TAXDEPR</v>
      </c>
      <c r="D35" s="5">
        <v>0</v>
      </c>
      <c r="E35" s="5">
        <v>0</v>
      </c>
      <c r="F35" s="94"/>
      <c r="H35" s="50"/>
      <c r="I35" s="53"/>
      <c r="J35" s="53"/>
      <c r="K35" s="51"/>
      <c r="L35" s="51"/>
      <c r="M35" s="51"/>
    </row>
    <row r="36" spans="1:13" x14ac:dyDescent="0.25">
      <c r="A36" s="110"/>
      <c r="B36" s="40" t="s">
        <v>15</v>
      </c>
      <c r="C36" s="40" t="str">
        <f t="shared" si="1"/>
        <v>190TROJD</v>
      </c>
      <c r="D36" s="5">
        <v>1915659</v>
      </c>
      <c r="E36" s="43">
        <v>-1915659</v>
      </c>
      <c r="F36" s="94"/>
      <c r="H36" s="50"/>
      <c r="I36" s="53"/>
      <c r="J36" s="53"/>
      <c r="K36" s="51"/>
      <c r="L36" s="51"/>
      <c r="M36" s="51"/>
    </row>
    <row r="37" spans="1:13" x14ac:dyDescent="0.25">
      <c r="A37" s="83"/>
      <c r="B37" s="84"/>
      <c r="C37" s="84"/>
      <c r="D37" s="73">
        <v>606972317</v>
      </c>
      <c r="E37" s="73">
        <f>E14+SUM(E15:E36)</f>
        <v>-130225102</v>
      </c>
      <c r="F37" s="96" t="s">
        <v>71</v>
      </c>
      <c r="H37" s="50"/>
      <c r="I37" s="51"/>
      <c r="J37" s="51"/>
      <c r="K37" s="51"/>
      <c r="L37" s="51"/>
      <c r="M37" s="51"/>
    </row>
    <row r="38" spans="1:13" ht="12.75" customHeight="1" x14ac:dyDescent="0.25">
      <c r="A38" s="108">
        <v>281</v>
      </c>
      <c r="B38" s="69" t="s">
        <v>13</v>
      </c>
      <c r="C38" s="69" t="str">
        <f>CONCATENATE("281",B38)</f>
        <v>281CA</v>
      </c>
      <c r="D38" s="71">
        <v>0</v>
      </c>
      <c r="E38" s="70">
        <v>0</v>
      </c>
      <c r="F38" s="96"/>
    </row>
    <row r="39" spans="1:13" x14ac:dyDescent="0.25">
      <c r="A39" s="109"/>
      <c r="B39" s="34" t="s">
        <v>0</v>
      </c>
      <c r="C39" s="34" t="str">
        <f t="shared" ref="C39:C46" si="2">CONCATENATE("281",B39)</f>
        <v>281FERC</v>
      </c>
      <c r="D39" s="2">
        <v>0</v>
      </c>
      <c r="E39" s="5">
        <v>0</v>
      </c>
      <c r="F39" s="96"/>
    </row>
    <row r="40" spans="1:13" x14ac:dyDescent="0.25">
      <c r="A40" s="109"/>
      <c r="B40" s="35" t="s">
        <v>12</v>
      </c>
      <c r="C40" s="35" t="str">
        <f t="shared" si="2"/>
        <v>281IDU</v>
      </c>
      <c r="D40" s="2">
        <v>0</v>
      </c>
      <c r="E40" s="5">
        <v>0</v>
      </c>
      <c r="F40" s="96"/>
    </row>
    <row r="41" spans="1:13" x14ac:dyDescent="0.25">
      <c r="A41" s="109"/>
      <c r="B41" s="35" t="s">
        <v>6</v>
      </c>
      <c r="C41" s="35" t="str">
        <f t="shared" si="2"/>
        <v>281OR</v>
      </c>
      <c r="D41" s="2">
        <v>0</v>
      </c>
      <c r="E41" s="5">
        <v>0</v>
      </c>
      <c r="F41" s="96"/>
    </row>
    <row r="42" spans="1:13" x14ac:dyDescent="0.25">
      <c r="A42" s="109"/>
      <c r="B42" s="36" t="s">
        <v>9</v>
      </c>
      <c r="C42" s="36" t="str">
        <f t="shared" si="2"/>
        <v>281OTHER</v>
      </c>
      <c r="D42" s="2">
        <v>0</v>
      </c>
      <c r="E42" s="5">
        <v>0</v>
      </c>
      <c r="F42" s="96"/>
    </row>
    <row r="43" spans="1:13" x14ac:dyDescent="0.25">
      <c r="A43" s="109"/>
      <c r="B43" s="36" t="s">
        <v>10</v>
      </c>
      <c r="C43" s="36" t="str">
        <f t="shared" si="2"/>
        <v>281UT</v>
      </c>
      <c r="D43" s="2">
        <v>0</v>
      </c>
      <c r="E43" s="5">
        <v>0</v>
      </c>
      <c r="F43" s="96"/>
    </row>
    <row r="44" spans="1:13" x14ac:dyDescent="0.25">
      <c r="A44" s="109"/>
      <c r="B44" s="35" t="s">
        <v>11</v>
      </c>
      <c r="C44" s="35" t="str">
        <f t="shared" si="2"/>
        <v>281WA</v>
      </c>
      <c r="D44" s="2">
        <v>0</v>
      </c>
      <c r="E44" s="5">
        <v>0</v>
      </c>
      <c r="F44" s="96"/>
    </row>
    <row r="45" spans="1:13" x14ac:dyDescent="0.25">
      <c r="A45" s="109"/>
      <c r="B45" s="35" t="s">
        <v>14</v>
      </c>
      <c r="C45" s="35" t="str">
        <f t="shared" si="2"/>
        <v>281WYP</v>
      </c>
      <c r="D45" s="2">
        <v>0</v>
      </c>
      <c r="E45" s="5">
        <v>0</v>
      </c>
      <c r="F45" s="96"/>
    </row>
    <row r="46" spans="1:13" x14ac:dyDescent="0.25">
      <c r="A46" s="109"/>
      <c r="B46" s="37" t="s">
        <v>36</v>
      </c>
      <c r="C46" s="37" t="str">
        <f t="shared" si="2"/>
        <v>281WYU</v>
      </c>
      <c r="D46" s="4">
        <v>0</v>
      </c>
      <c r="E46" s="43">
        <v>0</v>
      </c>
      <c r="F46" s="96"/>
    </row>
    <row r="47" spans="1:13" x14ac:dyDescent="0.25">
      <c r="A47" s="109"/>
      <c r="B47" s="38" t="s">
        <v>59</v>
      </c>
      <c r="C47" s="38" t="s">
        <v>59</v>
      </c>
      <c r="D47" s="74">
        <v>0</v>
      </c>
      <c r="E47" s="45">
        <v>0</v>
      </c>
      <c r="F47" s="96"/>
    </row>
    <row r="48" spans="1:13" x14ac:dyDescent="0.25">
      <c r="A48" s="109"/>
      <c r="B48" s="69" t="s">
        <v>20</v>
      </c>
      <c r="C48" s="69" t="str">
        <f t="shared" ref="C48:C66" si="3">CONCATENATE("281",B48)</f>
        <v>281BADDEBT</v>
      </c>
      <c r="D48" s="71">
        <v>0</v>
      </c>
      <c r="E48" s="70">
        <v>0</v>
      </c>
      <c r="F48" s="96"/>
    </row>
    <row r="49" spans="1:10" x14ac:dyDescent="0.25">
      <c r="A49" s="109"/>
      <c r="B49" s="39" t="s">
        <v>5</v>
      </c>
      <c r="C49" s="48" t="str">
        <f t="shared" si="3"/>
        <v>281CAGW</v>
      </c>
      <c r="D49" s="2">
        <v>0</v>
      </c>
      <c r="E49" s="5">
        <v>0</v>
      </c>
      <c r="F49" s="96"/>
    </row>
    <row r="50" spans="1:10" x14ac:dyDescent="0.25">
      <c r="A50" s="109"/>
      <c r="B50" s="36" t="s">
        <v>44</v>
      </c>
      <c r="C50" s="36" t="str">
        <f t="shared" si="3"/>
        <v>281CIAC</v>
      </c>
      <c r="D50" s="2">
        <v>0</v>
      </c>
      <c r="E50" s="5">
        <v>0</v>
      </c>
      <c r="F50" s="96"/>
    </row>
    <row r="51" spans="1:10" x14ac:dyDescent="0.25">
      <c r="A51" s="109"/>
      <c r="B51" s="35" t="s">
        <v>21</v>
      </c>
      <c r="C51" s="35" t="str">
        <f t="shared" si="3"/>
        <v>281CN</v>
      </c>
      <c r="D51" s="2">
        <v>0</v>
      </c>
      <c r="E51" s="5">
        <v>0</v>
      </c>
      <c r="F51" s="96"/>
    </row>
    <row r="52" spans="1:10" x14ac:dyDescent="0.25">
      <c r="A52" s="109"/>
      <c r="B52" s="34" t="s">
        <v>1</v>
      </c>
      <c r="C52" s="35" t="str">
        <f t="shared" si="3"/>
        <v>281DITBAL</v>
      </c>
      <c r="D52" s="2">
        <v>0</v>
      </c>
      <c r="E52" s="5">
        <v>0</v>
      </c>
      <c r="F52" s="96"/>
    </row>
    <row r="53" spans="1:10" x14ac:dyDescent="0.25">
      <c r="A53" s="109"/>
      <c r="B53" s="35" t="s">
        <v>17</v>
      </c>
      <c r="C53" s="35" t="str">
        <f t="shared" si="3"/>
        <v>281GPS</v>
      </c>
      <c r="D53" s="2">
        <v>0</v>
      </c>
      <c r="E53" s="5">
        <v>0</v>
      </c>
      <c r="F53" s="96"/>
    </row>
    <row r="54" spans="1:10" x14ac:dyDescent="0.25">
      <c r="A54" s="109"/>
      <c r="B54" s="34" t="s">
        <v>40</v>
      </c>
      <c r="C54" s="34" t="str">
        <f t="shared" si="3"/>
        <v>281IBT</v>
      </c>
      <c r="D54" s="2">
        <v>0</v>
      </c>
      <c r="E54" s="5">
        <v>0</v>
      </c>
      <c r="F54" s="96"/>
    </row>
    <row r="55" spans="1:10" x14ac:dyDescent="0.25">
      <c r="A55" s="109"/>
      <c r="B55" s="34" t="s">
        <v>65</v>
      </c>
      <c r="C55" s="34" t="str">
        <f t="shared" si="3"/>
        <v>281JBG</v>
      </c>
      <c r="D55" s="2">
        <v>0</v>
      </c>
      <c r="E55" s="5">
        <v>0</v>
      </c>
      <c r="F55" s="96"/>
    </row>
    <row r="56" spans="1:10" x14ac:dyDescent="0.25">
      <c r="A56" s="109"/>
      <c r="B56" s="36" t="s">
        <v>4</v>
      </c>
      <c r="C56" s="36" t="str">
        <f t="shared" si="3"/>
        <v>281NUTIL</v>
      </c>
      <c r="D56" s="2">
        <v>0</v>
      </c>
      <c r="E56" s="5">
        <v>0</v>
      </c>
      <c r="F56" s="96"/>
      <c r="H56" s="50"/>
      <c r="I56" s="51"/>
      <c r="J56" s="51"/>
    </row>
    <row r="57" spans="1:10" x14ac:dyDescent="0.25">
      <c r="A57" s="109"/>
      <c r="B57" s="36" t="s">
        <v>52</v>
      </c>
      <c r="C57" s="36" t="str">
        <f t="shared" si="3"/>
        <v>281SCHMDEXP</v>
      </c>
      <c r="D57" s="2">
        <v>0</v>
      </c>
      <c r="E57" s="5">
        <v>0</v>
      </c>
      <c r="F57" s="96"/>
      <c r="H57" s="50"/>
      <c r="I57" s="51"/>
      <c r="J57" s="51"/>
    </row>
    <row r="58" spans="1:10" x14ac:dyDescent="0.25">
      <c r="A58" s="109"/>
      <c r="B58" s="36" t="s">
        <v>16</v>
      </c>
      <c r="C58" s="36" t="str">
        <f t="shared" si="3"/>
        <v>281SE</v>
      </c>
      <c r="D58" s="2">
        <v>0</v>
      </c>
      <c r="E58" s="5">
        <v>0</v>
      </c>
      <c r="F58" s="96"/>
      <c r="H58" s="50"/>
      <c r="I58" s="51"/>
      <c r="J58" s="51"/>
    </row>
    <row r="59" spans="1:10" x14ac:dyDescent="0.25">
      <c r="A59" s="109"/>
      <c r="B59" s="35" t="s">
        <v>8</v>
      </c>
      <c r="C59" s="35" t="str">
        <f t="shared" si="3"/>
        <v>281SG</v>
      </c>
      <c r="D59" s="2">
        <v>-149181707</v>
      </c>
      <c r="E59" s="5">
        <v>0</v>
      </c>
      <c r="F59" s="96"/>
      <c r="H59" s="50"/>
      <c r="I59" s="53"/>
      <c r="J59" s="53"/>
    </row>
    <row r="60" spans="1:10" x14ac:dyDescent="0.25">
      <c r="A60" s="109"/>
      <c r="B60" s="36" t="s">
        <v>53</v>
      </c>
      <c r="C60" s="36" t="str">
        <f t="shared" si="3"/>
        <v>281SGCT</v>
      </c>
      <c r="D60" s="2">
        <v>0</v>
      </c>
      <c r="E60" s="5">
        <v>0</v>
      </c>
      <c r="F60" s="96"/>
      <c r="H60" s="50"/>
      <c r="I60" s="51"/>
      <c r="J60" s="51"/>
    </row>
    <row r="61" spans="1:10" x14ac:dyDescent="0.25">
      <c r="A61" s="109"/>
      <c r="B61" s="36" t="s">
        <v>18</v>
      </c>
      <c r="C61" s="36" t="str">
        <f t="shared" si="3"/>
        <v>281SNP</v>
      </c>
      <c r="D61" s="2">
        <v>0</v>
      </c>
      <c r="E61" s="5">
        <v>0</v>
      </c>
      <c r="F61" s="96"/>
      <c r="H61" s="50"/>
      <c r="I61" s="51"/>
      <c r="J61" s="51"/>
    </row>
    <row r="62" spans="1:10" x14ac:dyDescent="0.25">
      <c r="A62" s="109"/>
      <c r="B62" s="35" t="s">
        <v>19</v>
      </c>
      <c r="C62" s="35" t="str">
        <f t="shared" si="3"/>
        <v>281SNPD</v>
      </c>
      <c r="D62" s="2">
        <v>0</v>
      </c>
      <c r="E62" s="5">
        <v>0</v>
      </c>
      <c r="F62" s="96"/>
      <c r="H62" s="50"/>
      <c r="I62" s="51"/>
      <c r="J62" s="51"/>
    </row>
    <row r="63" spans="1:10" x14ac:dyDescent="0.25">
      <c r="A63" s="109"/>
      <c r="B63" s="36" t="s">
        <v>2</v>
      </c>
      <c r="C63" s="36" t="str">
        <f t="shared" si="3"/>
        <v>281SO</v>
      </c>
      <c r="D63" s="2">
        <v>0</v>
      </c>
      <c r="E63" s="5">
        <v>0</v>
      </c>
      <c r="F63" s="96"/>
      <c r="H63" s="50"/>
      <c r="I63" s="51"/>
      <c r="J63" s="51"/>
    </row>
    <row r="64" spans="1:10" x14ac:dyDescent="0.25">
      <c r="A64" s="109"/>
      <c r="B64" s="35" t="s">
        <v>60</v>
      </c>
      <c r="C64" s="35" t="str">
        <f t="shared" si="3"/>
        <v>281SSGCH</v>
      </c>
      <c r="D64" s="2">
        <v>0</v>
      </c>
      <c r="E64" s="5">
        <v>0</v>
      </c>
      <c r="F64" s="96"/>
      <c r="H64" s="50"/>
      <c r="I64" s="51"/>
      <c r="J64" s="51"/>
    </row>
    <row r="65" spans="1:10" x14ac:dyDescent="0.25">
      <c r="A65" s="109"/>
      <c r="B65" s="35" t="s">
        <v>45</v>
      </c>
      <c r="C65" s="35" t="str">
        <f t="shared" si="3"/>
        <v>281TAXDEPR</v>
      </c>
      <c r="D65" s="2">
        <v>0</v>
      </c>
      <c r="E65" s="5">
        <v>0</v>
      </c>
      <c r="F65" s="96"/>
      <c r="H65" s="50"/>
      <c r="I65" s="51"/>
      <c r="J65" s="51"/>
    </row>
    <row r="66" spans="1:10" x14ac:dyDescent="0.25">
      <c r="A66" s="110"/>
      <c r="B66" s="40" t="s">
        <v>15</v>
      </c>
      <c r="C66" s="40" t="str">
        <f t="shared" si="3"/>
        <v>281TROJD</v>
      </c>
      <c r="D66" s="2">
        <v>0</v>
      </c>
      <c r="E66" s="43">
        <v>0</v>
      </c>
      <c r="F66" s="96"/>
      <c r="H66" s="50"/>
      <c r="I66" s="51"/>
      <c r="J66" s="51"/>
    </row>
    <row r="67" spans="1:10" x14ac:dyDescent="0.25">
      <c r="A67" s="83"/>
      <c r="B67" s="84"/>
      <c r="C67" s="84"/>
      <c r="D67" s="74">
        <v>-149181707</v>
      </c>
      <c r="E67" s="73">
        <v>0</v>
      </c>
      <c r="F67" s="96"/>
      <c r="H67" s="50"/>
      <c r="I67" s="51"/>
      <c r="J67" s="51"/>
    </row>
    <row r="68" spans="1:10" x14ac:dyDescent="0.25">
      <c r="A68" s="76" t="s">
        <v>58</v>
      </c>
      <c r="B68" s="77"/>
      <c r="C68" s="78"/>
      <c r="D68" s="113" t="s">
        <v>56</v>
      </c>
      <c r="E68" s="114"/>
      <c r="F68" s="96"/>
      <c r="H68" s="50"/>
      <c r="I68" s="51"/>
      <c r="J68" s="51"/>
    </row>
    <row r="69" spans="1:10" x14ac:dyDescent="0.25">
      <c r="A69" s="108">
        <v>282</v>
      </c>
      <c r="B69" s="69" t="s">
        <v>13</v>
      </c>
      <c r="C69" s="69" t="str">
        <f t="shared" ref="C69:C77" si="4">CONCATENATE("282",B69)</f>
        <v>282CA</v>
      </c>
      <c r="D69" s="71">
        <v>0</v>
      </c>
      <c r="E69" s="70">
        <v>0</v>
      </c>
      <c r="F69" s="96"/>
      <c r="H69" s="50"/>
      <c r="I69" s="51"/>
      <c r="J69" s="51"/>
    </row>
    <row r="70" spans="1:10" x14ac:dyDescent="0.25">
      <c r="A70" s="109"/>
      <c r="B70" s="34" t="s">
        <v>0</v>
      </c>
      <c r="C70" s="34" t="str">
        <f t="shared" si="4"/>
        <v>282FERC</v>
      </c>
      <c r="D70" s="2">
        <v>0</v>
      </c>
      <c r="E70" s="5">
        <v>0</v>
      </c>
      <c r="F70" s="96"/>
      <c r="H70" s="50"/>
      <c r="I70" s="51"/>
      <c r="J70" s="51"/>
    </row>
    <row r="71" spans="1:10" x14ac:dyDescent="0.25">
      <c r="A71" s="109"/>
      <c r="B71" s="35" t="s">
        <v>12</v>
      </c>
      <c r="C71" s="35" t="str">
        <f t="shared" si="4"/>
        <v>282IDU</v>
      </c>
      <c r="D71" s="2">
        <v>0</v>
      </c>
      <c r="E71" s="5">
        <v>0</v>
      </c>
      <c r="F71" s="96"/>
      <c r="H71" s="50"/>
      <c r="I71" s="51"/>
      <c r="J71" s="51"/>
    </row>
    <row r="72" spans="1:10" x14ac:dyDescent="0.25">
      <c r="A72" s="109"/>
      <c r="B72" s="35" t="s">
        <v>6</v>
      </c>
      <c r="C72" s="35" t="str">
        <f t="shared" si="4"/>
        <v>282OR</v>
      </c>
      <c r="D72" s="2">
        <v>0</v>
      </c>
      <c r="E72" s="5">
        <v>0</v>
      </c>
      <c r="F72" s="96"/>
      <c r="H72" s="50"/>
      <c r="I72" s="51"/>
      <c r="J72" s="51"/>
    </row>
    <row r="73" spans="1:10" x14ac:dyDescent="0.25">
      <c r="A73" s="109"/>
      <c r="B73" s="36" t="s">
        <v>9</v>
      </c>
      <c r="C73" s="36" t="str">
        <f t="shared" si="4"/>
        <v>282OTHER</v>
      </c>
      <c r="D73" s="2">
        <v>0</v>
      </c>
      <c r="E73" s="5">
        <v>0</v>
      </c>
      <c r="F73" s="96"/>
      <c r="H73" s="50"/>
      <c r="I73" s="51"/>
      <c r="J73" s="51"/>
    </row>
    <row r="74" spans="1:10" x14ac:dyDescent="0.25">
      <c r="A74" s="109"/>
      <c r="B74" s="36" t="s">
        <v>10</v>
      </c>
      <c r="C74" s="36" t="str">
        <f t="shared" si="4"/>
        <v>282UT</v>
      </c>
      <c r="D74" s="2">
        <v>0</v>
      </c>
      <c r="E74" s="5">
        <v>0</v>
      </c>
      <c r="F74" s="96"/>
      <c r="H74" s="50"/>
      <c r="I74" s="51"/>
      <c r="J74" s="51"/>
    </row>
    <row r="75" spans="1:10" x14ac:dyDescent="0.25">
      <c r="A75" s="109"/>
      <c r="B75" s="35" t="s">
        <v>11</v>
      </c>
      <c r="C75" s="35" t="str">
        <f t="shared" si="4"/>
        <v>282WA</v>
      </c>
      <c r="D75" s="2">
        <v>0</v>
      </c>
      <c r="E75" s="5">
        <v>0</v>
      </c>
      <c r="F75" s="96"/>
      <c r="H75" s="50"/>
      <c r="I75" s="51"/>
      <c r="J75" s="51"/>
    </row>
    <row r="76" spans="1:10" x14ac:dyDescent="0.25">
      <c r="A76" s="109"/>
      <c r="B76" s="35" t="s">
        <v>14</v>
      </c>
      <c r="C76" s="35" t="str">
        <f t="shared" si="4"/>
        <v>282WYP</v>
      </c>
      <c r="D76" s="2">
        <v>0</v>
      </c>
      <c r="E76" s="5">
        <v>0</v>
      </c>
      <c r="F76" s="96"/>
      <c r="H76" s="50"/>
      <c r="I76" s="51"/>
      <c r="J76" s="51"/>
    </row>
    <row r="77" spans="1:10" x14ac:dyDescent="0.25">
      <c r="A77" s="109"/>
      <c r="B77" s="37" t="s">
        <v>36</v>
      </c>
      <c r="C77" s="37" t="str">
        <f t="shared" si="4"/>
        <v>282WYU</v>
      </c>
      <c r="D77" s="4">
        <v>0</v>
      </c>
      <c r="E77" s="43">
        <v>0</v>
      </c>
      <c r="F77" s="96"/>
      <c r="H77" s="50"/>
      <c r="I77" s="53"/>
      <c r="J77" s="53"/>
    </row>
    <row r="78" spans="1:10" x14ac:dyDescent="0.25">
      <c r="A78" s="109"/>
      <c r="B78" s="38" t="s">
        <v>59</v>
      </c>
      <c r="C78" s="38" t="s">
        <v>59</v>
      </c>
      <c r="D78" s="74">
        <v>0</v>
      </c>
      <c r="E78" s="45">
        <v>0</v>
      </c>
      <c r="F78" s="96"/>
      <c r="H78" s="50"/>
      <c r="I78" s="53"/>
      <c r="J78" s="53"/>
    </row>
    <row r="79" spans="1:10" x14ac:dyDescent="0.25">
      <c r="A79" s="109"/>
      <c r="B79" s="69" t="s">
        <v>20</v>
      </c>
      <c r="C79" s="69" t="str">
        <f t="shared" ref="C79:C100" si="5">CONCATENATE("282",B79)</f>
        <v>282BADDEBT</v>
      </c>
      <c r="D79" s="71">
        <v>0</v>
      </c>
      <c r="E79" s="70">
        <v>0</v>
      </c>
      <c r="F79" s="96"/>
      <c r="H79" s="50"/>
      <c r="I79" s="53"/>
      <c r="J79" s="53"/>
    </row>
    <row r="80" spans="1:10" x14ac:dyDescent="0.25">
      <c r="A80" s="109"/>
      <c r="B80" s="39" t="s">
        <v>7</v>
      </c>
      <c r="C80" s="36" t="str">
        <f t="shared" si="5"/>
        <v>282CAEE</v>
      </c>
      <c r="D80" s="2">
        <v>-5271767</v>
      </c>
      <c r="E80" s="5">
        <v>5271767</v>
      </c>
      <c r="F80" s="96"/>
      <c r="H80" s="50"/>
      <c r="I80" s="53"/>
      <c r="J80" s="53"/>
    </row>
    <row r="81" spans="1:10" x14ac:dyDescent="0.25">
      <c r="A81" s="109"/>
      <c r="B81" s="39" t="s">
        <v>3</v>
      </c>
      <c r="C81" s="36" t="str">
        <f t="shared" si="5"/>
        <v>282CAGE</v>
      </c>
      <c r="D81" s="2">
        <v>-4730610</v>
      </c>
      <c r="E81" s="5">
        <v>0</v>
      </c>
      <c r="F81" s="96"/>
      <c r="H81" s="50"/>
      <c r="I81" s="53"/>
      <c r="J81" s="53"/>
    </row>
    <row r="82" spans="1:10" x14ac:dyDescent="0.25">
      <c r="A82" s="109"/>
      <c r="B82" s="39" t="s">
        <v>5</v>
      </c>
      <c r="C82" s="36" t="str">
        <f t="shared" si="5"/>
        <v>282CAGW</v>
      </c>
      <c r="D82" s="2">
        <v>0</v>
      </c>
      <c r="E82" s="5">
        <v>0</v>
      </c>
      <c r="F82" s="96"/>
      <c r="H82" s="50"/>
      <c r="I82" s="53"/>
      <c r="J82" s="53"/>
    </row>
    <row r="83" spans="1:10" x14ac:dyDescent="0.25">
      <c r="A83" s="109"/>
      <c r="B83" s="36" t="s">
        <v>44</v>
      </c>
      <c r="C83" s="36" t="str">
        <f t="shared" si="5"/>
        <v>282CIAC</v>
      </c>
      <c r="D83" s="2">
        <v>0</v>
      </c>
      <c r="E83" s="5">
        <v>0</v>
      </c>
      <c r="F83" s="96"/>
      <c r="H83" s="50"/>
      <c r="I83" s="53"/>
      <c r="J83" s="53"/>
    </row>
    <row r="84" spans="1:10" x14ac:dyDescent="0.25">
      <c r="A84" s="109"/>
      <c r="B84" s="35" t="s">
        <v>21</v>
      </c>
      <c r="C84" s="35" t="str">
        <f t="shared" si="5"/>
        <v>282CN</v>
      </c>
      <c r="D84" s="2">
        <v>0</v>
      </c>
      <c r="E84" s="5">
        <v>0</v>
      </c>
      <c r="F84" s="96"/>
      <c r="H84" s="50"/>
      <c r="I84" s="53"/>
      <c r="J84" s="53"/>
    </row>
    <row r="85" spans="1:10" x14ac:dyDescent="0.25">
      <c r="A85" s="109"/>
      <c r="B85" s="34" t="s">
        <v>1</v>
      </c>
      <c r="C85" s="35" t="str">
        <f t="shared" si="5"/>
        <v>282DITBAL</v>
      </c>
      <c r="D85" s="2">
        <v>-3186757312</v>
      </c>
      <c r="E85" s="5">
        <v>0</v>
      </c>
      <c r="F85" s="96"/>
      <c r="H85" s="50"/>
      <c r="I85" s="53"/>
      <c r="J85" s="53"/>
    </row>
    <row r="86" spans="1:10" x14ac:dyDescent="0.25">
      <c r="A86" s="109"/>
      <c r="B86" s="35" t="s">
        <v>17</v>
      </c>
      <c r="C86" s="35" t="str">
        <f t="shared" si="5"/>
        <v>282GPS</v>
      </c>
      <c r="D86" s="2">
        <v>0</v>
      </c>
      <c r="E86" s="5">
        <v>0</v>
      </c>
      <c r="F86" s="96"/>
      <c r="H86" s="50"/>
      <c r="I86" s="53"/>
      <c r="J86" s="53"/>
    </row>
    <row r="87" spans="1:10" x14ac:dyDescent="0.25">
      <c r="A87" s="109"/>
      <c r="B87" s="34" t="s">
        <v>40</v>
      </c>
      <c r="C87" s="34" t="str">
        <f t="shared" si="5"/>
        <v>282IBT</v>
      </c>
      <c r="D87" s="2">
        <v>0</v>
      </c>
      <c r="E87" s="5">
        <v>0</v>
      </c>
      <c r="F87" s="96"/>
      <c r="H87" s="50"/>
      <c r="I87" s="53"/>
      <c r="J87" s="53"/>
    </row>
    <row r="88" spans="1:10" x14ac:dyDescent="0.25">
      <c r="A88" s="109"/>
      <c r="B88" s="34" t="s">
        <v>23</v>
      </c>
      <c r="C88" s="34" t="str">
        <f t="shared" si="5"/>
        <v>282JBE</v>
      </c>
      <c r="D88" s="2">
        <v>0</v>
      </c>
      <c r="E88" s="5">
        <v>0</v>
      </c>
      <c r="F88" s="96"/>
      <c r="H88" s="50"/>
      <c r="I88" s="53"/>
      <c r="J88" s="53"/>
    </row>
    <row r="89" spans="1:10" x14ac:dyDescent="0.25">
      <c r="A89" s="109"/>
      <c r="B89" s="34" t="s">
        <v>65</v>
      </c>
      <c r="C89" s="34" t="str">
        <f t="shared" si="5"/>
        <v>282JBG</v>
      </c>
      <c r="D89" s="2">
        <v>0</v>
      </c>
      <c r="E89" s="5">
        <v>0</v>
      </c>
      <c r="F89" s="96"/>
      <c r="H89" s="50"/>
      <c r="I89" s="53"/>
      <c r="J89" s="53"/>
    </row>
    <row r="90" spans="1:10" x14ac:dyDescent="0.25">
      <c r="A90" s="109"/>
      <c r="B90" s="36" t="s">
        <v>4</v>
      </c>
      <c r="C90" s="36" t="str">
        <f t="shared" si="5"/>
        <v>282NUTIL</v>
      </c>
      <c r="D90" s="2">
        <v>-304808610</v>
      </c>
      <c r="E90" s="5">
        <v>0</v>
      </c>
      <c r="F90" s="96"/>
      <c r="H90" s="50"/>
      <c r="I90" s="53"/>
      <c r="J90" s="53"/>
    </row>
    <row r="91" spans="1:10" x14ac:dyDescent="0.25">
      <c r="A91" s="109"/>
      <c r="B91" s="36" t="s">
        <v>52</v>
      </c>
      <c r="C91" s="36" t="str">
        <f t="shared" si="5"/>
        <v>282SCHMDEXP</v>
      </c>
      <c r="D91" s="2">
        <v>0</v>
      </c>
      <c r="E91" s="5">
        <v>0</v>
      </c>
      <c r="F91" s="96"/>
      <c r="H91" s="50"/>
      <c r="I91" s="53"/>
      <c r="J91" s="53"/>
    </row>
    <row r="92" spans="1:10" x14ac:dyDescent="0.25">
      <c r="A92" s="109"/>
      <c r="B92" s="36" t="s">
        <v>16</v>
      </c>
      <c r="C92" s="36" t="str">
        <f t="shared" si="5"/>
        <v>282SE</v>
      </c>
      <c r="D92" s="2">
        <v>0</v>
      </c>
      <c r="E92" s="5">
        <v>0</v>
      </c>
      <c r="F92" s="96"/>
      <c r="H92" s="50"/>
      <c r="I92" s="53"/>
      <c r="J92" s="53"/>
    </row>
    <row r="93" spans="1:10" x14ac:dyDescent="0.25">
      <c r="A93" s="109"/>
      <c r="B93" s="35" t="s">
        <v>8</v>
      </c>
      <c r="C93" s="35" t="str">
        <f t="shared" si="5"/>
        <v>282SG</v>
      </c>
      <c r="D93" s="2">
        <v>0</v>
      </c>
      <c r="E93" s="5">
        <v>0</v>
      </c>
      <c r="F93" s="96"/>
      <c r="H93" s="50"/>
      <c r="I93" s="53"/>
      <c r="J93" s="53"/>
    </row>
    <row r="94" spans="1:10" x14ac:dyDescent="0.25">
      <c r="A94" s="109"/>
      <c r="B94" s="36" t="s">
        <v>53</v>
      </c>
      <c r="C94" s="36" t="str">
        <f t="shared" si="5"/>
        <v>282SGCT</v>
      </c>
      <c r="D94" s="2">
        <v>0</v>
      </c>
      <c r="E94" s="5">
        <v>0</v>
      </c>
      <c r="F94" s="96"/>
      <c r="H94" s="50"/>
      <c r="I94" s="53"/>
      <c r="J94" s="53"/>
    </row>
    <row r="95" spans="1:10" x14ac:dyDescent="0.25">
      <c r="A95" s="109"/>
      <c r="B95" s="36" t="s">
        <v>18</v>
      </c>
      <c r="C95" s="36" t="str">
        <f t="shared" si="5"/>
        <v>282SNP</v>
      </c>
      <c r="D95" s="2">
        <v>0</v>
      </c>
      <c r="E95" s="5">
        <v>0</v>
      </c>
      <c r="F95" s="96"/>
      <c r="H95" s="50"/>
      <c r="I95" s="53"/>
      <c r="J95" s="53"/>
    </row>
    <row r="96" spans="1:10" x14ac:dyDescent="0.25">
      <c r="A96" s="109"/>
      <c r="B96" s="35" t="s">
        <v>19</v>
      </c>
      <c r="C96" s="35" t="str">
        <f t="shared" si="5"/>
        <v>282SNPD</v>
      </c>
      <c r="D96" s="2">
        <v>0</v>
      </c>
      <c r="E96" s="5">
        <v>0</v>
      </c>
      <c r="F96" s="96"/>
      <c r="H96" s="50"/>
      <c r="I96" s="53"/>
      <c r="J96" s="53"/>
    </row>
    <row r="97" spans="1:10" x14ac:dyDescent="0.25">
      <c r="A97" s="109"/>
      <c r="B97" s="36" t="s">
        <v>2</v>
      </c>
      <c r="C97" s="36" t="str">
        <f t="shared" si="5"/>
        <v>282SO</v>
      </c>
      <c r="D97" s="2">
        <v>24124287</v>
      </c>
      <c r="E97" s="5">
        <v>-24124287</v>
      </c>
      <c r="F97" s="96"/>
      <c r="H97" s="50"/>
      <c r="I97" s="53"/>
      <c r="J97" s="53"/>
    </row>
    <row r="98" spans="1:10" x14ac:dyDescent="0.25">
      <c r="A98" s="109"/>
      <c r="B98" s="35" t="s">
        <v>60</v>
      </c>
      <c r="C98" s="35" t="str">
        <f t="shared" si="5"/>
        <v>282SSGCH</v>
      </c>
      <c r="D98" s="2">
        <v>0</v>
      </c>
      <c r="E98" s="5">
        <v>0</v>
      </c>
      <c r="F98" s="96"/>
      <c r="H98" s="50"/>
      <c r="I98" s="53"/>
      <c r="J98" s="53"/>
    </row>
    <row r="99" spans="1:10" x14ac:dyDescent="0.25">
      <c r="A99" s="109"/>
      <c r="B99" s="35" t="s">
        <v>45</v>
      </c>
      <c r="C99" s="35" t="str">
        <f t="shared" si="5"/>
        <v>282TAXDEPR</v>
      </c>
      <c r="D99" s="2">
        <v>0</v>
      </c>
      <c r="E99" s="5">
        <v>0</v>
      </c>
      <c r="F99" s="96"/>
      <c r="H99" s="50"/>
      <c r="I99" s="53"/>
      <c r="J99" s="53"/>
    </row>
    <row r="100" spans="1:10" x14ac:dyDescent="0.25">
      <c r="A100" s="110"/>
      <c r="B100" s="40" t="s">
        <v>15</v>
      </c>
      <c r="C100" s="40" t="str">
        <f t="shared" si="5"/>
        <v>282TROJD</v>
      </c>
      <c r="D100" s="2">
        <v>0</v>
      </c>
      <c r="E100" s="5">
        <v>0</v>
      </c>
      <c r="H100" s="50"/>
      <c r="I100" s="51"/>
      <c r="J100" s="51"/>
    </row>
    <row r="101" spans="1:10" x14ac:dyDescent="0.25">
      <c r="A101" s="83"/>
      <c r="B101" s="84"/>
      <c r="C101" s="84"/>
      <c r="D101" s="74">
        <v>-3477444012</v>
      </c>
      <c r="E101" s="73">
        <v>-18852520</v>
      </c>
      <c r="F101" s="96" t="s">
        <v>71</v>
      </c>
      <c r="H101" s="50"/>
      <c r="I101" s="51"/>
      <c r="J101" s="51"/>
    </row>
    <row r="102" spans="1:10" x14ac:dyDescent="0.25">
      <c r="A102" s="108">
        <v>283</v>
      </c>
      <c r="B102" s="69" t="s">
        <v>13</v>
      </c>
      <c r="C102" s="69" t="str">
        <f t="shared" ref="C102:C110" si="6">CONCATENATE("283",B102)</f>
        <v>283CA</v>
      </c>
      <c r="D102" s="70">
        <v>152511</v>
      </c>
      <c r="E102" s="70">
        <v>-152511</v>
      </c>
      <c r="F102" s="96"/>
      <c r="H102" s="50"/>
      <c r="I102" s="51"/>
      <c r="J102" s="51"/>
    </row>
    <row r="103" spans="1:10" x14ac:dyDescent="0.25">
      <c r="A103" s="109"/>
      <c r="B103" s="34" t="s">
        <v>0</v>
      </c>
      <c r="C103" s="34" t="str">
        <f t="shared" si="6"/>
        <v>283FERC</v>
      </c>
      <c r="D103" s="5">
        <v>0</v>
      </c>
      <c r="E103" s="5">
        <v>0</v>
      </c>
      <c r="F103" s="96"/>
      <c r="H103" s="50"/>
      <c r="I103" s="51"/>
      <c r="J103" s="51"/>
    </row>
    <row r="104" spans="1:10" x14ac:dyDescent="0.25">
      <c r="A104" s="109"/>
      <c r="B104" s="35" t="s">
        <v>12</v>
      </c>
      <c r="C104" s="35" t="str">
        <f t="shared" si="6"/>
        <v>283IDU</v>
      </c>
      <c r="D104" s="5">
        <v>-855869</v>
      </c>
      <c r="E104" s="5">
        <v>855869</v>
      </c>
      <c r="F104" s="96"/>
      <c r="H104" s="50"/>
      <c r="I104" s="51"/>
      <c r="J104" s="51"/>
    </row>
    <row r="105" spans="1:10" x14ac:dyDescent="0.25">
      <c r="A105" s="109"/>
      <c r="B105" s="35" t="s">
        <v>6</v>
      </c>
      <c r="C105" s="35" t="str">
        <f t="shared" si="6"/>
        <v>283OR</v>
      </c>
      <c r="D105" s="5">
        <v>1964118</v>
      </c>
      <c r="E105" s="5">
        <v>-1964118</v>
      </c>
      <c r="F105" s="96"/>
      <c r="H105" s="50"/>
      <c r="I105" s="51"/>
      <c r="J105" s="51"/>
    </row>
    <row r="106" spans="1:10" x14ac:dyDescent="0.25">
      <c r="A106" s="109"/>
      <c r="B106" s="36" t="s">
        <v>9</v>
      </c>
      <c r="C106" s="36" t="str">
        <f t="shared" si="6"/>
        <v>283OTHER</v>
      </c>
      <c r="D106" s="5">
        <v>-64965359</v>
      </c>
      <c r="E106" s="5">
        <v>64965359</v>
      </c>
      <c r="F106" s="96"/>
      <c r="H106" s="50"/>
      <c r="I106" s="51"/>
      <c r="J106" s="51"/>
    </row>
    <row r="107" spans="1:10" x14ac:dyDescent="0.25">
      <c r="A107" s="109"/>
      <c r="B107" s="36" t="s">
        <v>10</v>
      </c>
      <c r="C107" s="36" t="str">
        <f t="shared" si="6"/>
        <v>283UT</v>
      </c>
      <c r="D107" s="5">
        <v>-1707826</v>
      </c>
      <c r="E107" s="5">
        <v>1707826</v>
      </c>
      <c r="F107" s="96"/>
      <c r="H107" s="50"/>
      <c r="I107" s="51"/>
      <c r="J107" s="51"/>
    </row>
    <row r="108" spans="1:10" x14ac:dyDescent="0.25">
      <c r="A108" s="109"/>
      <c r="B108" s="35" t="s">
        <v>11</v>
      </c>
      <c r="C108" s="35" t="str">
        <f t="shared" si="6"/>
        <v>283WA</v>
      </c>
      <c r="D108" s="5">
        <v>-5127686</v>
      </c>
      <c r="E108" s="5">
        <v>598882</v>
      </c>
      <c r="F108" s="96"/>
      <c r="H108" s="50"/>
      <c r="I108" s="51"/>
      <c r="J108" s="51"/>
    </row>
    <row r="109" spans="1:10" x14ac:dyDescent="0.25">
      <c r="A109" s="109"/>
      <c r="B109" s="35" t="s">
        <v>14</v>
      </c>
      <c r="C109" s="35" t="str">
        <f t="shared" si="6"/>
        <v>283WYP</v>
      </c>
      <c r="D109" s="5">
        <v>-575093</v>
      </c>
      <c r="E109" s="5">
        <v>575093</v>
      </c>
      <c r="F109" s="96"/>
      <c r="H109" s="50"/>
      <c r="I109" s="51"/>
      <c r="J109" s="51"/>
    </row>
    <row r="110" spans="1:10" x14ac:dyDescent="0.25">
      <c r="A110" s="109"/>
      <c r="B110" s="37" t="s">
        <v>36</v>
      </c>
      <c r="C110" s="37" t="str">
        <f t="shared" si="6"/>
        <v>283WYU</v>
      </c>
      <c r="D110" s="5">
        <v>0</v>
      </c>
      <c r="E110" s="5">
        <v>0</v>
      </c>
      <c r="F110" s="96"/>
      <c r="H110" s="50"/>
      <c r="I110" s="53"/>
      <c r="J110" s="53"/>
    </row>
    <row r="111" spans="1:10" x14ac:dyDescent="0.25">
      <c r="A111" s="109"/>
      <c r="B111" s="38" t="s">
        <v>59</v>
      </c>
      <c r="C111" s="38" t="s">
        <v>59</v>
      </c>
      <c r="D111" s="73">
        <v>-71115204</v>
      </c>
      <c r="E111" s="73">
        <v>66586400</v>
      </c>
      <c r="F111" s="96"/>
      <c r="H111" s="50"/>
      <c r="I111" s="53"/>
      <c r="J111" s="53"/>
    </row>
    <row r="112" spans="1:10" x14ac:dyDescent="0.25">
      <c r="A112" s="109"/>
      <c r="B112" s="69" t="s">
        <v>20</v>
      </c>
      <c r="C112" s="69" t="str">
        <f t="shared" ref="C112:C133" si="7">CONCATENATE("283",B112)</f>
        <v>283BADDEBT</v>
      </c>
      <c r="D112" s="70">
        <v>0</v>
      </c>
      <c r="E112" s="70">
        <v>0</v>
      </c>
      <c r="F112" s="96"/>
      <c r="H112" s="50"/>
      <c r="I112" s="53"/>
      <c r="J112" s="53"/>
    </row>
    <row r="113" spans="1:10" x14ac:dyDescent="0.25">
      <c r="A113" s="109"/>
      <c r="B113" s="39" t="s">
        <v>7</v>
      </c>
      <c r="C113" s="36" t="str">
        <f t="shared" si="7"/>
        <v>283CAEE</v>
      </c>
      <c r="D113" s="5">
        <v>-10963</v>
      </c>
      <c r="E113" s="5">
        <v>10963</v>
      </c>
      <c r="F113" s="96"/>
      <c r="H113" s="50"/>
      <c r="I113" s="53"/>
      <c r="J113" s="53"/>
    </row>
    <row r="114" spans="1:10" x14ac:dyDescent="0.25">
      <c r="A114" s="109"/>
      <c r="B114" s="39" t="s">
        <v>3</v>
      </c>
      <c r="C114" s="36" t="str">
        <f t="shared" si="7"/>
        <v>283CAGE</v>
      </c>
      <c r="D114" s="5">
        <v>-2623738</v>
      </c>
      <c r="E114" s="5">
        <v>2623738</v>
      </c>
      <c r="F114" s="96"/>
      <c r="H114" s="50"/>
      <c r="I114" s="53"/>
      <c r="J114" s="53"/>
    </row>
    <row r="115" spans="1:10" x14ac:dyDescent="0.25">
      <c r="A115" s="109"/>
      <c r="B115" s="39" t="s">
        <v>5</v>
      </c>
      <c r="C115" s="36" t="str">
        <f t="shared" si="7"/>
        <v>283CAGW</v>
      </c>
      <c r="D115" s="5">
        <v>-2765648</v>
      </c>
      <c r="E115" s="5">
        <v>1972763</v>
      </c>
      <c r="F115" s="96"/>
      <c r="H115" s="50"/>
      <c r="I115" s="53"/>
      <c r="J115" s="53"/>
    </row>
    <row r="116" spans="1:10" x14ac:dyDescent="0.25">
      <c r="A116" s="109"/>
      <c r="B116" s="36" t="s">
        <v>44</v>
      </c>
      <c r="C116" s="36" t="str">
        <f t="shared" si="7"/>
        <v>283CIAC</v>
      </c>
      <c r="D116" s="5">
        <v>0</v>
      </c>
      <c r="E116" s="5">
        <v>0</v>
      </c>
      <c r="F116" s="96"/>
      <c r="H116" s="50"/>
      <c r="I116" s="53"/>
      <c r="J116" s="53"/>
    </row>
    <row r="117" spans="1:10" x14ac:dyDescent="0.25">
      <c r="A117" s="109"/>
      <c r="B117" s="35" t="s">
        <v>21</v>
      </c>
      <c r="C117" s="35" t="str">
        <f t="shared" si="7"/>
        <v>283CN</v>
      </c>
      <c r="D117" s="5">
        <v>0</v>
      </c>
      <c r="E117" s="5">
        <v>0</v>
      </c>
      <c r="F117" s="96"/>
      <c r="H117" s="50"/>
      <c r="I117" s="53"/>
      <c r="J117" s="53"/>
    </row>
    <row r="118" spans="1:10" x14ac:dyDescent="0.25">
      <c r="A118" s="109"/>
      <c r="B118" s="34" t="s">
        <v>1</v>
      </c>
      <c r="C118" s="35" t="str">
        <f t="shared" si="7"/>
        <v>283DITBAL</v>
      </c>
      <c r="D118" s="5">
        <v>0</v>
      </c>
      <c r="E118" s="5">
        <v>0</v>
      </c>
      <c r="F118" s="96"/>
      <c r="H118" s="50"/>
      <c r="I118" s="53"/>
      <c r="J118" s="53"/>
    </row>
    <row r="119" spans="1:10" x14ac:dyDescent="0.25">
      <c r="A119" s="109"/>
      <c r="B119" s="35" t="s">
        <v>17</v>
      </c>
      <c r="C119" s="35" t="str">
        <f t="shared" si="7"/>
        <v>283GPS</v>
      </c>
      <c r="D119" s="5">
        <v>-6655831</v>
      </c>
      <c r="E119" s="5">
        <v>6655831</v>
      </c>
      <c r="F119" s="96"/>
      <c r="H119" s="50"/>
      <c r="I119" s="53"/>
      <c r="J119" s="53"/>
    </row>
    <row r="120" spans="1:10" x14ac:dyDescent="0.25">
      <c r="A120" s="109"/>
      <c r="B120" s="34" t="s">
        <v>40</v>
      </c>
      <c r="C120" s="34" t="str">
        <f t="shared" si="7"/>
        <v>283IBT</v>
      </c>
      <c r="D120" s="5">
        <v>0</v>
      </c>
      <c r="E120" s="5">
        <v>0</v>
      </c>
      <c r="F120" s="96"/>
      <c r="H120" s="50"/>
      <c r="I120" s="53"/>
      <c r="J120" s="53"/>
    </row>
    <row r="121" spans="1:10" x14ac:dyDescent="0.25">
      <c r="A121" s="109"/>
      <c r="B121" s="34" t="s">
        <v>23</v>
      </c>
      <c r="C121" s="34" t="str">
        <f t="shared" si="7"/>
        <v>283JBE</v>
      </c>
      <c r="D121" s="5">
        <v>0</v>
      </c>
      <c r="E121" s="5">
        <v>0</v>
      </c>
      <c r="F121" s="96"/>
      <c r="H121" s="50"/>
      <c r="I121" s="53"/>
      <c r="J121" s="53"/>
    </row>
    <row r="122" spans="1:10" x14ac:dyDescent="0.25">
      <c r="A122" s="109"/>
      <c r="B122" s="34" t="s">
        <v>65</v>
      </c>
      <c r="C122" s="34" t="str">
        <f t="shared" si="7"/>
        <v>283JBG</v>
      </c>
      <c r="D122" s="5">
        <v>0</v>
      </c>
      <c r="E122" s="5">
        <v>0</v>
      </c>
      <c r="F122" s="96"/>
      <c r="H122" s="50"/>
      <c r="I122" s="53"/>
      <c r="J122" s="53"/>
    </row>
    <row r="123" spans="1:10" x14ac:dyDescent="0.25">
      <c r="A123" s="109"/>
      <c r="B123" s="36" t="s">
        <v>4</v>
      </c>
      <c r="C123" s="36" t="str">
        <f t="shared" si="7"/>
        <v>283NUTIL</v>
      </c>
      <c r="D123" s="5">
        <v>-570308993</v>
      </c>
      <c r="E123" s="5">
        <v>0</v>
      </c>
      <c r="F123" s="96"/>
      <c r="H123" s="50"/>
      <c r="I123" s="53"/>
      <c r="J123" s="53"/>
    </row>
    <row r="124" spans="1:10" x14ac:dyDescent="0.25">
      <c r="A124" s="109"/>
      <c r="B124" s="36" t="s">
        <v>52</v>
      </c>
      <c r="C124" s="36" t="str">
        <f t="shared" si="7"/>
        <v>283SCHMDEXP</v>
      </c>
      <c r="D124" s="5">
        <v>0</v>
      </c>
      <c r="E124" s="5">
        <v>0</v>
      </c>
      <c r="F124" s="96"/>
      <c r="H124" s="50"/>
      <c r="I124" s="53"/>
      <c r="J124" s="53"/>
    </row>
    <row r="125" spans="1:10" x14ac:dyDescent="0.25">
      <c r="A125" s="109"/>
      <c r="B125" s="36" t="s">
        <v>16</v>
      </c>
      <c r="C125" s="36" t="str">
        <f t="shared" si="7"/>
        <v>283SE</v>
      </c>
      <c r="D125" s="5">
        <v>-6666770</v>
      </c>
      <c r="E125" s="5">
        <v>6666770</v>
      </c>
      <c r="F125" s="96"/>
      <c r="H125" s="50"/>
      <c r="I125" s="53"/>
      <c r="J125" s="53"/>
    </row>
    <row r="126" spans="1:10" x14ac:dyDescent="0.25">
      <c r="A126" s="109"/>
      <c r="B126" s="35" t="s">
        <v>8</v>
      </c>
      <c r="C126" s="35" t="str">
        <f t="shared" si="7"/>
        <v>283SG</v>
      </c>
      <c r="D126" s="5">
        <v>196854</v>
      </c>
      <c r="E126" s="5">
        <v>-196854</v>
      </c>
      <c r="F126" s="96"/>
      <c r="H126" s="50"/>
      <c r="I126" s="53"/>
      <c r="J126" s="53"/>
    </row>
    <row r="127" spans="1:10" x14ac:dyDescent="0.25">
      <c r="A127" s="109"/>
      <c r="B127" s="36" t="s">
        <v>53</v>
      </c>
      <c r="C127" s="36" t="str">
        <f t="shared" si="7"/>
        <v>283SGCT</v>
      </c>
      <c r="D127" s="5">
        <v>0</v>
      </c>
      <c r="E127" s="5">
        <v>0</v>
      </c>
      <c r="F127" s="96"/>
      <c r="H127" s="50"/>
      <c r="I127" s="53"/>
      <c r="J127" s="53"/>
    </row>
    <row r="128" spans="1:10" x14ac:dyDescent="0.25">
      <c r="A128" s="109"/>
      <c r="B128" s="36" t="s">
        <v>18</v>
      </c>
      <c r="C128" s="36" t="str">
        <f t="shared" si="7"/>
        <v>283SNP</v>
      </c>
      <c r="D128" s="5">
        <v>-3980331</v>
      </c>
      <c r="E128" s="5">
        <v>3980331</v>
      </c>
      <c r="F128" s="96"/>
      <c r="H128" s="50"/>
      <c r="I128" s="53"/>
      <c r="J128" s="53"/>
    </row>
    <row r="129" spans="1:10" x14ac:dyDescent="0.25">
      <c r="A129" s="109"/>
      <c r="B129" s="35" t="s">
        <v>19</v>
      </c>
      <c r="C129" s="35" t="str">
        <f t="shared" si="7"/>
        <v>283SNPD</v>
      </c>
      <c r="D129" s="5">
        <v>0</v>
      </c>
      <c r="E129" s="5">
        <v>0</v>
      </c>
      <c r="F129" s="96"/>
      <c r="H129" s="50"/>
      <c r="I129" s="53"/>
      <c r="J129" s="53"/>
    </row>
    <row r="130" spans="1:10" x14ac:dyDescent="0.25">
      <c r="A130" s="109"/>
      <c r="B130" s="36" t="s">
        <v>2</v>
      </c>
      <c r="C130" s="36" t="str">
        <f t="shared" si="7"/>
        <v>283SO</v>
      </c>
      <c r="D130" s="5">
        <v>-9579779</v>
      </c>
      <c r="E130" s="5">
        <v>9579779</v>
      </c>
      <c r="F130" s="96"/>
      <c r="H130" s="50"/>
      <c r="I130" s="53"/>
      <c r="J130" s="53"/>
    </row>
    <row r="131" spans="1:10" x14ac:dyDescent="0.25">
      <c r="A131" s="109"/>
      <c r="B131" s="35" t="s">
        <v>60</v>
      </c>
      <c r="C131" s="35" t="str">
        <f t="shared" si="7"/>
        <v>283SSGCH</v>
      </c>
      <c r="D131" s="5">
        <v>0</v>
      </c>
      <c r="E131" s="5">
        <v>0</v>
      </c>
      <c r="F131" s="96"/>
      <c r="H131" s="50"/>
      <c r="I131" s="53"/>
      <c r="J131" s="53"/>
    </row>
    <row r="132" spans="1:10" x14ac:dyDescent="0.25">
      <c r="A132" s="109"/>
      <c r="B132" s="35" t="s">
        <v>45</v>
      </c>
      <c r="C132" s="35" t="str">
        <f t="shared" si="7"/>
        <v>283TAXDEPR</v>
      </c>
      <c r="D132" s="5">
        <v>0</v>
      </c>
      <c r="E132" s="5">
        <v>0</v>
      </c>
      <c r="F132" s="96"/>
      <c r="H132" s="50"/>
      <c r="I132" s="53"/>
      <c r="J132" s="53"/>
    </row>
    <row r="133" spans="1:10" x14ac:dyDescent="0.25">
      <c r="A133" s="110"/>
      <c r="B133" s="40" t="s">
        <v>15</v>
      </c>
      <c r="C133" s="40" t="str">
        <f t="shared" si="7"/>
        <v>283TROJD</v>
      </c>
      <c r="D133" s="5">
        <v>0</v>
      </c>
      <c r="E133" s="5">
        <v>0</v>
      </c>
      <c r="F133" s="96"/>
      <c r="H133" s="50"/>
      <c r="I133" s="51"/>
      <c r="J133" s="51"/>
    </row>
    <row r="134" spans="1:10" x14ac:dyDescent="0.25">
      <c r="A134" s="83"/>
      <c r="B134" s="84"/>
      <c r="C134" s="84"/>
      <c r="D134" s="74">
        <v>-673510403</v>
      </c>
      <c r="E134" s="73">
        <v>97879721</v>
      </c>
      <c r="H134" s="50"/>
      <c r="I134" s="51"/>
      <c r="J134" s="51"/>
    </row>
    <row r="135" spans="1:10" x14ac:dyDescent="0.25">
      <c r="A135" s="83"/>
      <c r="B135" s="84"/>
      <c r="C135" s="84"/>
      <c r="D135" s="74">
        <v>-3693163805</v>
      </c>
      <c r="E135" s="73">
        <f>+E134+E101+E67+E37</f>
        <v>-51197901</v>
      </c>
      <c r="F135" s="96" t="s">
        <v>71</v>
      </c>
      <c r="H135" s="50"/>
      <c r="I135" s="53"/>
      <c r="J135" s="53"/>
    </row>
    <row r="136" spans="1:10" x14ac:dyDescent="0.25">
      <c r="A136" s="111">
        <v>255</v>
      </c>
      <c r="B136" s="85" t="s">
        <v>46</v>
      </c>
      <c r="C136" s="85" t="str">
        <f>CONCATENATE("255",B136)</f>
        <v>255ITC84</v>
      </c>
      <c r="D136" s="71">
        <v>-630215</v>
      </c>
      <c r="E136" s="71">
        <v>0</v>
      </c>
      <c r="F136" s="92"/>
      <c r="H136" s="50"/>
      <c r="I136" s="53"/>
      <c r="J136" s="53"/>
    </row>
    <row r="137" spans="1:10" x14ac:dyDescent="0.25">
      <c r="A137" s="112"/>
      <c r="B137" s="41" t="s">
        <v>47</v>
      </c>
      <c r="C137" s="41" t="str">
        <f t="shared" ref="C137:C141" si="8">CONCATENATE("255",B137)</f>
        <v>255ITC85</v>
      </c>
      <c r="D137" s="2">
        <v>-1743339</v>
      </c>
      <c r="E137" s="2">
        <v>0</v>
      </c>
      <c r="F137" s="92"/>
      <c r="H137" s="50"/>
      <c r="I137" s="53"/>
      <c r="J137" s="53"/>
    </row>
    <row r="138" spans="1:10" x14ac:dyDescent="0.25">
      <c r="A138" s="112"/>
      <c r="B138" s="41" t="s">
        <v>48</v>
      </c>
      <c r="C138" s="41" t="str">
        <f t="shared" si="8"/>
        <v>255ITC86</v>
      </c>
      <c r="D138" s="2">
        <v>-1007063</v>
      </c>
      <c r="E138" s="2">
        <v>0</v>
      </c>
      <c r="F138" s="92"/>
      <c r="H138" s="50"/>
      <c r="I138" s="53"/>
      <c r="J138" s="53"/>
    </row>
    <row r="139" spans="1:10" x14ac:dyDescent="0.25">
      <c r="A139" s="112"/>
      <c r="B139" s="41" t="s">
        <v>49</v>
      </c>
      <c r="C139" s="41" t="str">
        <f t="shared" si="8"/>
        <v>255ITC88</v>
      </c>
      <c r="D139" s="2">
        <v>-165459</v>
      </c>
      <c r="E139" s="2">
        <v>0</v>
      </c>
      <c r="F139" s="92"/>
      <c r="H139" s="50"/>
      <c r="I139" s="53"/>
      <c r="J139" s="53"/>
    </row>
    <row r="140" spans="1:10" x14ac:dyDescent="0.25">
      <c r="A140" s="112"/>
      <c r="B140" s="41" t="s">
        <v>50</v>
      </c>
      <c r="C140" s="41" t="str">
        <f t="shared" si="8"/>
        <v>255ITC89</v>
      </c>
      <c r="D140" s="2">
        <v>-373865</v>
      </c>
      <c r="E140" s="2">
        <v>0</v>
      </c>
      <c r="F140" s="92"/>
      <c r="H140" s="50"/>
      <c r="I140" s="53"/>
      <c r="J140" s="53"/>
    </row>
    <row r="141" spans="1:10" x14ac:dyDescent="0.25">
      <c r="A141" s="112"/>
      <c r="B141" s="47" t="s">
        <v>51</v>
      </c>
      <c r="C141" s="47" t="str">
        <f t="shared" si="8"/>
        <v>255ITC90</v>
      </c>
      <c r="D141" s="2">
        <v>-260752</v>
      </c>
      <c r="E141" s="3">
        <v>0</v>
      </c>
      <c r="F141" s="93"/>
      <c r="H141" s="50"/>
      <c r="I141" s="51"/>
      <c r="J141" s="51"/>
    </row>
    <row r="142" spans="1:10" x14ac:dyDescent="0.25">
      <c r="A142" s="86"/>
      <c r="B142" s="86"/>
      <c r="C142" s="86"/>
      <c r="D142" s="74">
        <v>-4180693</v>
      </c>
      <c r="E142" s="74">
        <v>0</v>
      </c>
      <c r="H142" s="50"/>
      <c r="I142" s="51"/>
      <c r="J142" s="51"/>
    </row>
    <row r="143" spans="1:10" x14ac:dyDescent="0.25">
      <c r="H143" s="50"/>
      <c r="I143" s="51"/>
      <c r="J143" s="51"/>
    </row>
    <row r="144" spans="1:10" x14ac:dyDescent="0.25">
      <c r="H144" s="50"/>
      <c r="I144" s="51"/>
      <c r="J144" s="51"/>
    </row>
    <row r="145" spans="1:10" x14ac:dyDescent="0.25">
      <c r="H145" s="50"/>
      <c r="I145" s="51"/>
      <c r="J145" s="51"/>
    </row>
    <row r="146" spans="1:10" x14ac:dyDescent="0.25">
      <c r="H146" s="50"/>
      <c r="I146" s="51"/>
      <c r="J146" s="51"/>
    </row>
    <row r="147" spans="1:10" x14ac:dyDescent="0.25">
      <c r="F147" s="31"/>
      <c r="H147" s="50"/>
      <c r="I147" s="51"/>
      <c r="J147" s="51"/>
    </row>
    <row r="148" spans="1:10" x14ac:dyDescent="0.25">
      <c r="A148" s="31"/>
      <c r="B148" s="31"/>
      <c r="C148" s="31"/>
      <c r="D148" s="31"/>
      <c r="E148" s="31"/>
      <c r="F148" s="31"/>
      <c r="H148" s="50"/>
      <c r="I148" s="51"/>
      <c r="J148" s="51"/>
    </row>
    <row r="149" spans="1:10" x14ac:dyDescent="0.25">
      <c r="A149" s="31"/>
      <c r="B149" s="31"/>
      <c r="C149" s="31"/>
      <c r="D149" s="31"/>
      <c r="E149" s="31"/>
      <c r="F149" s="31"/>
      <c r="H149" s="50"/>
      <c r="I149" s="51"/>
      <c r="J149" s="51"/>
    </row>
    <row r="150" spans="1:10" x14ac:dyDescent="0.25">
      <c r="A150" s="31"/>
      <c r="B150" s="31"/>
      <c r="C150" s="31"/>
      <c r="D150" s="31"/>
      <c r="E150" s="31"/>
      <c r="F150" s="31"/>
      <c r="H150" s="50"/>
      <c r="I150" s="51"/>
      <c r="J150" s="51"/>
    </row>
    <row r="151" spans="1:10" x14ac:dyDescent="0.25">
      <c r="A151" s="31"/>
      <c r="B151" s="31"/>
      <c r="C151" s="31"/>
      <c r="D151" s="31"/>
      <c r="E151" s="31"/>
      <c r="F151" s="31"/>
      <c r="H151" s="50"/>
      <c r="I151" s="51"/>
      <c r="J151" s="51"/>
    </row>
    <row r="152" spans="1:10" x14ac:dyDescent="0.25">
      <c r="A152" s="31"/>
      <c r="B152" s="31"/>
      <c r="C152" s="31"/>
      <c r="D152" s="31"/>
      <c r="E152" s="31"/>
      <c r="F152" s="31"/>
      <c r="H152" s="50"/>
      <c r="I152" s="51"/>
      <c r="J152" s="51"/>
    </row>
    <row r="153" spans="1:10" x14ac:dyDescent="0.25">
      <c r="A153" s="31"/>
      <c r="B153" s="31"/>
      <c r="C153" s="31"/>
      <c r="D153" s="31"/>
      <c r="E153" s="31"/>
      <c r="F153" s="31"/>
      <c r="H153" s="50"/>
      <c r="I153" s="51"/>
      <c r="J153" s="51"/>
    </row>
    <row r="154" spans="1:10" x14ac:dyDescent="0.25">
      <c r="A154" s="31"/>
      <c r="B154" s="31"/>
      <c r="C154" s="31"/>
      <c r="D154" s="31"/>
      <c r="E154" s="31"/>
      <c r="F154" s="31"/>
      <c r="H154" s="50"/>
      <c r="I154" s="51"/>
      <c r="J154" s="51"/>
    </row>
    <row r="155" spans="1:10" x14ac:dyDescent="0.25">
      <c r="A155" s="31"/>
      <c r="B155" s="31"/>
      <c r="C155" s="31"/>
      <c r="D155" s="31"/>
      <c r="E155" s="31"/>
      <c r="F155" s="31"/>
      <c r="H155" s="50"/>
      <c r="I155" s="51"/>
      <c r="J155" s="51"/>
    </row>
    <row r="156" spans="1:10" x14ac:dyDescent="0.25">
      <c r="A156" s="31"/>
      <c r="B156" s="31"/>
      <c r="C156" s="31"/>
      <c r="D156" s="31"/>
      <c r="E156" s="31"/>
      <c r="F156" s="31"/>
      <c r="H156" s="50"/>
      <c r="I156" s="51"/>
      <c r="J156" s="51"/>
    </row>
    <row r="157" spans="1:10" x14ac:dyDescent="0.25">
      <c r="A157" s="31"/>
      <c r="B157" s="31"/>
      <c r="C157" s="31"/>
      <c r="D157" s="31"/>
      <c r="E157" s="31"/>
      <c r="F157" s="31"/>
      <c r="H157" s="50"/>
      <c r="I157" s="51"/>
      <c r="J157" s="51"/>
    </row>
    <row r="158" spans="1:10" x14ac:dyDescent="0.25">
      <c r="A158" s="31"/>
      <c r="B158" s="31"/>
      <c r="C158" s="31"/>
      <c r="D158" s="31"/>
      <c r="E158" s="31"/>
      <c r="F158" s="31"/>
      <c r="H158" s="50"/>
      <c r="I158" s="51"/>
      <c r="J158" s="51"/>
    </row>
    <row r="159" spans="1:10" x14ac:dyDescent="0.25">
      <c r="A159" s="31"/>
      <c r="B159" s="31"/>
      <c r="C159" s="31"/>
      <c r="D159" s="31"/>
      <c r="E159" s="31"/>
      <c r="F159" s="31"/>
      <c r="H159" s="50"/>
      <c r="I159" s="51"/>
      <c r="J159" s="51"/>
    </row>
    <row r="160" spans="1:10" x14ac:dyDescent="0.25">
      <c r="A160" s="31"/>
      <c r="B160" s="31"/>
      <c r="C160" s="31"/>
      <c r="D160" s="31"/>
      <c r="E160" s="31"/>
      <c r="F160" s="31"/>
      <c r="H160" s="50"/>
      <c r="I160" s="51"/>
      <c r="J160" s="51"/>
    </row>
    <row r="161" spans="1:10" x14ac:dyDescent="0.25">
      <c r="A161" s="31"/>
      <c r="B161" s="31"/>
      <c r="C161" s="31"/>
      <c r="D161" s="31"/>
      <c r="E161" s="31"/>
      <c r="F161" s="31"/>
      <c r="H161" s="50"/>
      <c r="I161" s="51"/>
      <c r="J161" s="51"/>
    </row>
    <row r="162" spans="1:10" x14ac:dyDescent="0.25">
      <c r="A162" s="31"/>
      <c r="B162" s="31"/>
      <c r="C162" s="31"/>
      <c r="D162" s="31"/>
      <c r="E162" s="31"/>
      <c r="F162" s="31"/>
      <c r="H162" s="50"/>
      <c r="I162" s="51"/>
      <c r="J162" s="51"/>
    </row>
    <row r="163" spans="1:10" x14ac:dyDescent="0.25">
      <c r="A163" s="31"/>
      <c r="B163" s="31"/>
      <c r="C163" s="31"/>
      <c r="D163" s="31"/>
      <c r="E163" s="31"/>
      <c r="F163" s="31"/>
      <c r="H163" s="50"/>
      <c r="I163" s="51"/>
      <c r="J163" s="51"/>
    </row>
    <row r="164" spans="1:10" x14ac:dyDescent="0.25">
      <c r="A164" s="31"/>
      <c r="B164" s="31"/>
      <c r="C164" s="31"/>
      <c r="D164" s="31"/>
      <c r="E164" s="31"/>
      <c r="F164" s="31"/>
      <c r="H164" s="50"/>
      <c r="I164" s="51"/>
      <c r="J164" s="51"/>
    </row>
    <row r="165" spans="1:10" x14ac:dyDescent="0.25">
      <c r="A165" s="31"/>
      <c r="B165" s="31"/>
      <c r="C165" s="31"/>
      <c r="D165" s="31"/>
      <c r="E165" s="31"/>
      <c r="F165" s="31"/>
      <c r="H165" s="50"/>
      <c r="I165" s="51"/>
      <c r="J165" s="51"/>
    </row>
    <row r="166" spans="1:10" x14ac:dyDescent="0.25">
      <c r="A166" s="31"/>
      <c r="B166" s="31"/>
      <c r="C166" s="31"/>
      <c r="D166" s="31"/>
      <c r="E166" s="31"/>
      <c r="F166" s="31"/>
      <c r="H166" s="50"/>
      <c r="I166" s="51"/>
      <c r="J166" s="51"/>
    </row>
    <row r="167" spans="1:10" x14ac:dyDescent="0.25">
      <c r="A167" s="31"/>
      <c r="B167" s="31"/>
      <c r="C167" s="31"/>
      <c r="D167" s="31"/>
      <c r="E167" s="31"/>
      <c r="F167" s="31"/>
      <c r="H167" s="50"/>
      <c r="I167" s="51"/>
      <c r="J167" s="51"/>
    </row>
    <row r="168" spans="1:10" x14ac:dyDescent="0.25">
      <c r="A168" s="31"/>
      <c r="B168" s="31"/>
      <c r="C168" s="31"/>
      <c r="D168" s="31"/>
      <c r="E168" s="31"/>
      <c r="F168" s="31"/>
      <c r="H168" s="50"/>
      <c r="I168" s="51"/>
      <c r="J168" s="51"/>
    </row>
    <row r="169" spans="1:10" x14ac:dyDescent="0.25">
      <c r="A169" s="31"/>
      <c r="B169" s="31"/>
      <c r="C169" s="31"/>
      <c r="D169" s="31"/>
      <c r="E169" s="31"/>
      <c r="F169" s="31"/>
      <c r="H169" s="50"/>
      <c r="I169" s="51"/>
      <c r="J169" s="51"/>
    </row>
    <row r="170" spans="1:10" x14ac:dyDescent="0.25">
      <c r="A170" s="31"/>
      <c r="B170" s="31"/>
      <c r="C170" s="31"/>
      <c r="D170" s="31"/>
      <c r="E170" s="31"/>
      <c r="F170" s="31"/>
      <c r="H170" s="50"/>
      <c r="I170" s="51"/>
      <c r="J170" s="51"/>
    </row>
    <row r="171" spans="1:10" x14ac:dyDescent="0.25">
      <c r="A171" s="31"/>
      <c r="B171" s="31"/>
      <c r="C171" s="31"/>
      <c r="D171" s="31"/>
      <c r="E171" s="31"/>
      <c r="F171" s="31"/>
      <c r="H171" s="50"/>
      <c r="I171" s="51"/>
      <c r="J171" s="51"/>
    </row>
    <row r="172" spans="1:10" x14ac:dyDescent="0.25">
      <c r="A172" s="31"/>
      <c r="B172" s="31"/>
      <c r="C172" s="31"/>
      <c r="D172" s="31"/>
      <c r="E172" s="31"/>
      <c r="F172" s="31"/>
      <c r="H172" s="50"/>
      <c r="I172" s="51"/>
      <c r="J172" s="51"/>
    </row>
    <row r="173" spans="1:10" x14ac:dyDescent="0.25">
      <c r="A173" s="31"/>
      <c r="B173" s="31"/>
      <c r="C173" s="31"/>
      <c r="D173" s="31"/>
      <c r="E173" s="31"/>
      <c r="F173" s="31"/>
      <c r="H173" s="50"/>
      <c r="I173" s="51"/>
      <c r="J173" s="51"/>
    </row>
    <row r="174" spans="1:10" x14ac:dyDescent="0.25">
      <c r="A174" s="31"/>
      <c r="B174" s="31"/>
      <c r="C174" s="31"/>
      <c r="D174" s="31"/>
      <c r="E174" s="31"/>
      <c r="F174" s="31"/>
      <c r="H174" s="50"/>
      <c r="I174" s="51"/>
      <c r="J174" s="51"/>
    </row>
    <row r="175" spans="1:10" x14ac:dyDescent="0.25">
      <c r="A175" s="31"/>
      <c r="B175" s="31"/>
      <c r="C175" s="31"/>
      <c r="D175" s="31"/>
      <c r="E175" s="31"/>
      <c r="F175" s="31"/>
      <c r="H175" s="50"/>
      <c r="I175" s="51"/>
      <c r="J175" s="51"/>
    </row>
    <row r="176" spans="1:10" x14ac:dyDescent="0.25">
      <c r="A176" s="31"/>
      <c r="B176" s="31"/>
      <c r="C176" s="31"/>
      <c r="D176" s="31"/>
      <c r="E176" s="31"/>
      <c r="F176" s="31"/>
      <c r="H176" s="50"/>
      <c r="I176" s="51"/>
      <c r="J176" s="51"/>
    </row>
    <row r="177" spans="1:10" x14ac:dyDescent="0.25">
      <c r="A177" s="31"/>
      <c r="B177" s="31"/>
      <c r="C177" s="31"/>
      <c r="D177" s="31"/>
      <c r="E177" s="31"/>
      <c r="F177" s="31"/>
      <c r="H177" s="50"/>
      <c r="I177" s="51"/>
      <c r="J177" s="51"/>
    </row>
    <row r="178" spans="1:10" x14ac:dyDescent="0.25">
      <c r="A178" s="31"/>
      <c r="B178" s="31"/>
      <c r="C178" s="31"/>
      <c r="D178" s="31"/>
      <c r="E178" s="31"/>
      <c r="F178" s="31"/>
      <c r="H178" s="50"/>
      <c r="I178" s="51"/>
      <c r="J178" s="51"/>
    </row>
    <row r="179" spans="1:10" x14ac:dyDescent="0.25">
      <c r="A179" s="31"/>
      <c r="B179" s="31"/>
      <c r="C179" s="31"/>
      <c r="D179" s="31"/>
      <c r="E179" s="31"/>
      <c r="F179" s="31"/>
      <c r="H179" s="50"/>
      <c r="I179" s="51"/>
      <c r="J179" s="51"/>
    </row>
    <row r="180" spans="1:10" x14ac:dyDescent="0.25">
      <c r="A180" s="31"/>
      <c r="B180" s="31"/>
      <c r="C180" s="31"/>
      <c r="D180" s="31"/>
      <c r="E180" s="31"/>
      <c r="F180" s="31"/>
      <c r="H180" s="50"/>
      <c r="I180" s="51"/>
      <c r="J180" s="51"/>
    </row>
    <row r="181" spans="1:10" x14ac:dyDescent="0.25">
      <c r="A181" s="31"/>
      <c r="B181" s="31"/>
      <c r="C181" s="31"/>
      <c r="D181" s="31"/>
      <c r="E181" s="31"/>
      <c r="F181" s="31"/>
      <c r="H181" s="50"/>
      <c r="I181" s="51"/>
      <c r="J181" s="51"/>
    </row>
    <row r="182" spans="1:10" x14ac:dyDescent="0.25">
      <c r="A182" s="31"/>
      <c r="B182" s="31"/>
      <c r="C182" s="31"/>
      <c r="D182" s="31"/>
      <c r="E182" s="31"/>
      <c r="F182" s="31"/>
      <c r="H182" s="50"/>
      <c r="I182" s="51"/>
      <c r="J182" s="51"/>
    </row>
    <row r="183" spans="1:10" x14ac:dyDescent="0.25">
      <c r="A183" s="31"/>
      <c r="B183" s="31"/>
      <c r="C183" s="31"/>
      <c r="D183" s="31"/>
      <c r="E183" s="31"/>
      <c r="F183" s="31"/>
      <c r="H183" s="50"/>
      <c r="I183" s="51"/>
      <c r="J183" s="51"/>
    </row>
    <row r="184" spans="1:10" x14ac:dyDescent="0.25">
      <c r="A184" s="31"/>
      <c r="B184" s="31"/>
      <c r="C184" s="31"/>
      <c r="D184" s="31"/>
      <c r="E184" s="31"/>
      <c r="F184" s="31"/>
      <c r="H184" s="50"/>
      <c r="I184" s="51"/>
      <c r="J184" s="51"/>
    </row>
    <row r="185" spans="1:10" x14ac:dyDescent="0.25">
      <c r="A185" s="31"/>
      <c r="B185" s="31"/>
      <c r="C185" s="31"/>
      <c r="D185" s="31"/>
      <c r="E185" s="31"/>
      <c r="F185" s="31"/>
      <c r="H185" s="50"/>
      <c r="I185" s="51"/>
      <c r="J185" s="51"/>
    </row>
    <row r="186" spans="1:10" x14ac:dyDescent="0.25">
      <c r="A186" s="31"/>
      <c r="B186" s="31"/>
      <c r="C186" s="31"/>
      <c r="D186" s="31"/>
      <c r="E186" s="31"/>
      <c r="F186" s="31"/>
      <c r="H186" s="50"/>
      <c r="I186" s="51"/>
      <c r="J186" s="51"/>
    </row>
    <row r="187" spans="1:10" x14ac:dyDescent="0.25">
      <c r="A187" s="31"/>
      <c r="B187" s="31"/>
      <c r="C187" s="31"/>
      <c r="D187" s="31"/>
      <c r="E187" s="31"/>
      <c r="F187" s="31"/>
      <c r="H187" s="50"/>
      <c r="I187" s="51"/>
      <c r="J187" s="51"/>
    </row>
    <row r="188" spans="1:10" x14ac:dyDescent="0.25">
      <c r="A188" s="31"/>
      <c r="B188" s="31"/>
      <c r="C188" s="31"/>
      <c r="D188" s="31"/>
      <c r="E188" s="31"/>
      <c r="F188" s="31"/>
      <c r="H188" s="50"/>
      <c r="I188" s="51"/>
      <c r="J188" s="51"/>
    </row>
    <row r="189" spans="1:10" x14ac:dyDescent="0.25">
      <c r="A189" s="31"/>
      <c r="B189" s="31"/>
      <c r="C189" s="31"/>
      <c r="D189" s="31"/>
      <c r="E189" s="31"/>
      <c r="F189" s="31"/>
      <c r="H189" s="50"/>
      <c r="I189" s="51"/>
      <c r="J189" s="51"/>
    </row>
    <row r="190" spans="1:10" x14ac:dyDescent="0.25">
      <c r="A190" s="31"/>
      <c r="B190" s="31"/>
      <c r="C190" s="31"/>
      <c r="D190" s="31"/>
      <c r="E190" s="31"/>
      <c r="F190" s="31"/>
      <c r="H190" s="50"/>
      <c r="I190" s="51"/>
      <c r="J190" s="51"/>
    </row>
    <row r="191" spans="1:10" x14ac:dyDescent="0.25">
      <c r="A191" s="31"/>
      <c r="B191" s="31"/>
      <c r="C191" s="31"/>
      <c r="D191" s="31"/>
      <c r="E191" s="31"/>
      <c r="F191" s="31"/>
      <c r="H191" s="50"/>
      <c r="I191" s="51"/>
      <c r="J191" s="51"/>
    </row>
    <row r="192" spans="1:10" x14ac:dyDescent="0.25">
      <c r="A192" s="31"/>
      <c r="B192" s="31"/>
      <c r="C192" s="31"/>
      <c r="D192" s="31"/>
      <c r="E192" s="31"/>
      <c r="F192" s="31"/>
      <c r="H192" s="50"/>
      <c r="I192" s="51"/>
      <c r="J192" s="51"/>
    </row>
    <row r="193" spans="1:10" x14ac:dyDescent="0.25">
      <c r="A193" s="31"/>
      <c r="B193" s="31"/>
      <c r="C193" s="31"/>
      <c r="D193" s="31"/>
      <c r="E193" s="31"/>
      <c r="F193" s="31"/>
      <c r="H193" s="50"/>
      <c r="I193" s="51"/>
      <c r="J193" s="51"/>
    </row>
    <row r="194" spans="1:10" x14ac:dyDescent="0.25">
      <c r="A194" s="31"/>
      <c r="B194" s="31"/>
      <c r="C194" s="31"/>
      <c r="D194" s="31"/>
      <c r="E194" s="31"/>
      <c r="F194" s="31"/>
      <c r="H194" s="50"/>
      <c r="I194" s="51"/>
      <c r="J194" s="51"/>
    </row>
    <row r="195" spans="1:10" x14ac:dyDescent="0.25">
      <c r="A195" s="31"/>
      <c r="B195" s="31"/>
      <c r="C195" s="31"/>
      <c r="D195" s="31"/>
      <c r="E195" s="31"/>
      <c r="F195" s="31"/>
      <c r="H195" s="50"/>
      <c r="I195" s="51"/>
      <c r="J195" s="51"/>
    </row>
    <row r="196" spans="1:10" x14ac:dyDescent="0.25">
      <c r="A196" s="31"/>
      <c r="B196" s="31"/>
      <c r="C196" s="31"/>
      <c r="D196" s="31"/>
      <c r="E196" s="31"/>
      <c r="F196" s="31"/>
      <c r="H196" s="50"/>
      <c r="I196" s="51"/>
      <c r="J196" s="51"/>
    </row>
    <row r="197" spans="1:10" x14ac:dyDescent="0.25">
      <c r="A197" s="31"/>
      <c r="B197" s="31"/>
      <c r="C197" s="31"/>
      <c r="D197" s="31"/>
      <c r="E197" s="31"/>
      <c r="F197" s="31"/>
      <c r="H197" s="50"/>
      <c r="I197" s="51"/>
      <c r="J197" s="51"/>
    </row>
    <row r="198" spans="1:10" x14ac:dyDescent="0.25">
      <c r="A198" s="31"/>
      <c r="B198" s="31"/>
      <c r="C198" s="31"/>
      <c r="D198" s="31"/>
      <c r="E198" s="31"/>
      <c r="F198" s="31"/>
      <c r="H198" s="50"/>
      <c r="I198" s="51"/>
      <c r="J198" s="51"/>
    </row>
    <row r="199" spans="1:10" x14ac:dyDescent="0.25">
      <c r="A199" s="31"/>
      <c r="B199" s="31"/>
      <c r="C199" s="31"/>
      <c r="D199" s="31"/>
      <c r="E199" s="31"/>
      <c r="F199" s="31"/>
      <c r="H199" s="50"/>
      <c r="I199" s="51"/>
      <c r="J199" s="51"/>
    </row>
    <row r="200" spans="1:10" x14ac:dyDescent="0.25">
      <c r="A200" s="31"/>
      <c r="B200" s="31"/>
      <c r="C200" s="31"/>
      <c r="D200" s="31"/>
      <c r="E200" s="31"/>
      <c r="F200" s="31"/>
      <c r="H200" s="50"/>
      <c r="I200" s="51"/>
      <c r="J200" s="51"/>
    </row>
    <row r="201" spans="1:10" x14ac:dyDescent="0.25">
      <c r="A201" s="31"/>
      <c r="B201" s="31"/>
      <c r="C201" s="31"/>
      <c r="D201" s="31"/>
      <c r="E201" s="31"/>
      <c r="F201" s="31"/>
      <c r="H201" s="50"/>
      <c r="I201" s="51"/>
      <c r="J201" s="51"/>
    </row>
    <row r="202" spans="1:10" x14ac:dyDescent="0.25">
      <c r="A202" s="31"/>
      <c r="B202" s="31"/>
      <c r="C202" s="31"/>
      <c r="D202" s="31"/>
      <c r="E202" s="31"/>
      <c r="F202" s="31"/>
      <c r="H202" s="50"/>
      <c r="I202" s="51"/>
      <c r="J202" s="51"/>
    </row>
    <row r="203" spans="1:10" x14ac:dyDescent="0.25">
      <c r="A203" s="31"/>
      <c r="B203" s="31"/>
      <c r="C203" s="31"/>
      <c r="D203" s="31"/>
      <c r="E203" s="31"/>
      <c r="F203" s="31"/>
      <c r="H203" s="50"/>
      <c r="I203" s="51"/>
      <c r="J203" s="51"/>
    </row>
    <row r="204" spans="1:10" x14ac:dyDescent="0.25">
      <c r="A204" s="31"/>
      <c r="B204" s="31"/>
      <c r="C204" s="31"/>
      <c r="D204" s="31"/>
      <c r="E204" s="31"/>
      <c r="F204" s="31"/>
      <c r="H204" s="50"/>
      <c r="I204" s="51"/>
      <c r="J204" s="51"/>
    </row>
    <row r="205" spans="1:10" x14ac:dyDescent="0.25">
      <c r="A205" s="31"/>
      <c r="B205" s="31"/>
      <c r="C205" s="31"/>
      <c r="D205" s="31"/>
      <c r="E205" s="31"/>
      <c r="F205" s="31"/>
      <c r="H205" s="50"/>
      <c r="I205" s="51"/>
      <c r="J205" s="51"/>
    </row>
    <row r="206" spans="1:10" x14ac:dyDescent="0.25">
      <c r="A206" s="31"/>
      <c r="B206" s="31"/>
      <c r="C206" s="31"/>
      <c r="D206" s="31"/>
      <c r="E206" s="31"/>
      <c r="F206" s="31"/>
      <c r="H206" s="50"/>
      <c r="I206" s="51"/>
      <c r="J206" s="51"/>
    </row>
    <row r="207" spans="1:10" x14ac:dyDescent="0.25">
      <c r="A207" s="31"/>
      <c r="B207" s="31"/>
      <c r="C207" s="31"/>
      <c r="D207" s="31"/>
      <c r="E207" s="31"/>
      <c r="F207" s="31"/>
      <c r="H207" s="50"/>
      <c r="I207" s="51"/>
      <c r="J207" s="51"/>
    </row>
    <row r="208" spans="1:10" x14ac:dyDescent="0.25">
      <c r="A208" s="31"/>
      <c r="B208" s="31"/>
      <c r="C208" s="31"/>
      <c r="D208" s="31"/>
      <c r="E208" s="31"/>
      <c r="F208" s="31"/>
      <c r="H208" s="50"/>
      <c r="I208" s="51"/>
      <c r="J208" s="51"/>
    </row>
    <row r="209" spans="1:10" x14ac:dyDescent="0.25">
      <c r="A209" s="31"/>
      <c r="B209" s="31"/>
      <c r="C209" s="31"/>
      <c r="D209" s="31"/>
      <c r="E209" s="31"/>
      <c r="F209" s="31"/>
      <c r="H209" s="50"/>
      <c r="I209" s="51"/>
      <c r="J209" s="51"/>
    </row>
    <row r="210" spans="1:10" x14ac:dyDescent="0.25">
      <c r="A210" s="31"/>
      <c r="B210" s="31"/>
      <c r="C210" s="31"/>
      <c r="D210" s="31"/>
      <c r="E210" s="31"/>
      <c r="F210" s="31"/>
      <c r="H210" s="50"/>
      <c r="I210" s="51"/>
      <c r="J210" s="51"/>
    </row>
    <row r="211" spans="1:10" x14ac:dyDescent="0.25">
      <c r="A211" s="31"/>
      <c r="B211" s="31"/>
      <c r="C211" s="31"/>
      <c r="D211" s="31"/>
      <c r="E211" s="31"/>
      <c r="F211" s="31"/>
      <c r="H211" s="50"/>
      <c r="I211" s="51"/>
      <c r="J211" s="51"/>
    </row>
    <row r="212" spans="1:10" x14ac:dyDescent="0.25">
      <c r="A212" s="31"/>
      <c r="B212" s="31"/>
      <c r="C212" s="31"/>
      <c r="D212" s="31"/>
      <c r="E212" s="31"/>
      <c r="F212" s="31"/>
      <c r="H212" s="50"/>
      <c r="I212" s="51"/>
      <c r="J212" s="51"/>
    </row>
    <row r="213" spans="1:10" x14ac:dyDescent="0.25">
      <c r="A213" s="31"/>
      <c r="B213" s="31"/>
      <c r="C213" s="31"/>
      <c r="D213" s="31"/>
      <c r="E213" s="31"/>
      <c r="F213" s="31"/>
      <c r="H213" s="50"/>
      <c r="I213" s="51"/>
      <c r="J213" s="51"/>
    </row>
    <row r="214" spans="1:10" x14ac:dyDescent="0.25">
      <c r="A214" s="31"/>
      <c r="B214" s="31"/>
      <c r="C214" s="31"/>
      <c r="D214" s="31"/>
      <c r="E214" s="31"/>
      <c r="F214" s="31"/>
      <c r="H214" s="50"/>
      <c r="I214" s="51"/>
      <c r="J214" s="51"/>
    </row>
    <row r="215" spans="1:10" x14ac:dyDescent="0.25">
      <c r="A215" s="31"/>
      <c r="B215" s="31"/>
      <c r="C215" s="31"/>
      <c r="D215" s="31"/>
      <c r="E215" s="31"/>
      <c r="F215" s="31"/>
      <c r="H215" s="50"/>
      <c r="I215" s="51"/>
      <c r="J215" s="51"/>
    </row>
    <row r="216" spans="1:10" x14ac:dyDescent="0.25">
      <c r="A216" s="31"/>
      <c r="B216" s="31"/>
      <c r="C216" s="31"/>
      <c r="D216" s="31"/>
      <c r="E216" s="31"/>
      <c r="F216" s="31"/>
      <c r="H216" s="50"/>
      <c r="I216" s="51"/>
      <c r="J216" s="51"/>
    </row>
    <row r="217" spans="1:10" x14ac:dyDescent="0.25">
      <c r="A217" s="31"/>
      <c r="B217" s="31"/>
      <c r="C217" s="31"/>
      <c r="D217" s="31"/>
      <c r="E217" s="31"/>
      <c r="F217" s="31"/>
      <c r="H217" s="50"/>
      <c r="I217" s="51"/>
      <c r="J217" s="51"/>
    </row>
    <row r="218" spans="1:10" x14ac:dyDescent="0.25">
      <c r="A218" s="31"/>
      <c r="B218" s="31"/>
      <c r="C218" s="31"/>
      <c r="D218" s="31"/>
      <c r="E218" s="31"/>
      <c r="F218" s="31"/>
      <c r="H218" s="50"/>
      <c r="I218" s="51"/>
      <c r="J218" s="51"/>
    </row>
    <row r="219" spans="1:10" x14ac:dyDescent="0.25">
      <c r="A219" s="31"/>
      <c r="B219" s="31"/>
      <c r="C219" s="31"/>
      <c r="D219" s="31"/>
      <c r="E219" s="31"/>
      <c r="F219" s="31"/>
      <c r="H219" s="50"/>
      <c r="I219" s="51"/>
      <c r="J219" s="51"/>
    </row>
    <row r="220" spans="1:10" x14ac:dyDescent="0.25">
      <c r="A220" s="31"/>
      <c r="B220" s="31"/>
      <c r="C220" s="31"/>
      <c r="D220" s="31"/>
      <c r="E220" s="31"/>
      <c r="F220" s="31"/>
      <c r="H220" s="50"/>
      <c r="I220" s="51"/>
      <c r="J220" s="51"/>
    </row>
    <row r="221" spans="1:10" x14ac:dyDescent="0.25">
      <c r="A221" s="31"/>
      <c r="B221" s="31"/>
      <c r="C221" s="31"/>
      <c r="D221" s="31"/>
      <c r="E221" s="31"/>
      <c r="F221" s="31"/>
      <c r="H221" s="50"/>
      <c r="I221" s="51"/>
      <c r="J221" s="51"/>
    </row>
    <row r="222" spans="1:10" x14ac:dyDescent="0.25">
      <c r="A222" s="31"/>
      <c r="B222" s="31"/>
      <c r="C222" s="31"/>
      <c r="D222" s="31"/>
      <c r="E222" s="31"/>
      <c r="F222" s="31"/>
      <c r="H222" s="50"/>
      <c r="I222" s="51"/>
      <c r="J222" s="51"/>
    </row>
    <row r="223" spans="1:10" x14ac:dyDescent="0.25">
      <c r="A223" s="31"/>
      <c r="B223" s="31"/>
      <c r="C223" s="31"/>
      <c r="D223" s="31"/>
      <c r="E223" s="31"/>
      <c r="F223" s="31"/>
      <c r="H223" s="50"/>
      <c r="I223" s="51"/>
      <c r="J223" s="51"/>
    </row>
    <row r="224" spans="1:10" x14ac:dyDescent="0.25">
      <c r="A224" s="31"/>
      <c r="B224" s="31"/>
      <c r="C224" s="31"/>
      <c r="D224" s="31"/>
      <c r="E224" s="31"/>
      <c r="F224" s="31"/>
      <c r="H224" s="50"/>
      <c r="I224" s="51"/>
      <c r="J224" s="51"/>
    </row>
    <row r="225" spans="1:10" x14ac:dyDescent="0.25">
      <c r="A225" s="31"/>
      <c r="B225" s="31"/>
      <c r="C225" s="31"/>
      <c r="D225" s="31"/>
      <c r="E225" s="31"/>
      <c r="F225" s="31"/>
      <c r="H225" s="50"/>
      <c r="I225" s="51"/>
      <c r="J225" s="51"/>
    </row>
    <row r="226" spans="1:10" x14ac:dyDescent="0.25">
      <c r="A226" s="31"/>
      <c r="B226" s="31"/>
      <c r="C226" s="31"/>
      <c r="D226" s="31"/>
      <c r="E226" s="31"/>
      <c r="F226" s="31"/>
      <c r="H226" s="50"/>
      <c r="I226" s="51"/>
      <c r="J226" s="51"/>
    </row>
    <row r="227" spans="1:10" x14ac:dyDescent="0.25">
      <c r="A227" s="31"/>
      <c r="B227" s="31"/>
      <c r="C227" s="31"/>
      <c r="D227" s="31"/>
      <c r="E227" s="31"/>
      <c r="F227" s="31"/>
      <c r="H227" s="50"/>
      <c r="I227" s="51"/>
      <c r="J227" s="51"/>
    </row>
    <row r="228" spans="1:10" x14ac:dyDescent="0.25">
      <c r="A228" s="31"/>
      <c r="B228" s="31"/>
      <c r="C228" s="31"/>
      <c r="D228" s="31"/>
      <c r="E228" s="31"/>
      <c r="F228" s="31"/>
      <c r="H228" s="50"/>
      <c r="I228" s="51"/>
      <c r="J228" s="51"/>
    </row>
    <row r="229" spans="1:10" x14ac:dyDescent="0.25">
      <c r="A229" s="31"/>
      <c r="B229" s="31"/>
      <c r="C229" s="31"/>
      <c r="D229" s="31"/>
      <c r="E229" s="31"/>
      <c r="F229" s="31"/>
      <c r="H229" s="50"/>
      <c r="I229" s="51"/>
      <c r="J229" s="51"/>
    </row>
    <row r="230" spans="1:10" x14ac:dyDescent="0.25">
      <c r="A230" s="31"/>
      <c r="B230" s="31"/>
      <c r="C230" s="31"/>
      <c r="D230" s="31"/>
      <c r="E230" s="31"/>
      <c r="F230" s="31"/>
      <c r="H230" s="50"/>
      <c r="I230" s="51"/>
      <c r="J230" s="51"/>
    </row>
    <row r="231" spans="1:10" x14ac:dyDescent="0.25">
      <c r="A231" s="31"/>
      <c r="B231" s="31"/>
      <c r="C231" s="31"/>
      <c r="D231" s="31"/>
      <c r="E231" s="31"/>
      <c r="F231" s="31"/>
      <c r="H231" s="50"/>
      <c r="I231" s="51"/>
      <c r="J231" s="51"/>
    </row>
    <row r="232" spans="1:10" x14ac:dyDescent="0.25">
      <c r="A232" s="31"/>
      <c r="B232" s="31"/>
      <c r="C232" s="31"/>
      <c r="D232" s="31"/>
      <c r="E232" s="31"/>
      <c r="F232" s="31"/>
      <c r="H232" s="50"/>
      <c r="I232" s="51"/>
      <c r="J232" s="51"/>
    </row>
    <row r="233" spans="1:10" x14ac:dyDescent="0.25">
      <c r="A233" s="31"/>
      <c r="B233" s="31"/>
      <c r="C233" s="31"/>
      <c r="D233" s="31"/>
      <c r="E233" s="31"/>
      <c r="F233" s="31"/>
      <c r="H233" s="50"/>
      <c r="I233" s="51"/>
      <c r="J233" s="51"/>
    </row>
    <row r="234" spans="1:10" x14ac:dyDescent="0.25">
      <c r="A234" s="31"/>
      <c r="B234" s="31"/>
      <c r="C234" s="31"/>
      <c r="D234" s="31"/>
      <c r="E234" s="31"/>
      <c r="F234" s="31"/>
      <c r="H234" s="50"/>
      <c r="I234" s="51"/>
      <c r="J234" s="51"/>
    </row>
    <row r="235" spans="1:10" x14ac:dyDescent="0.25">
      <c r="A235" s="31"/>
      <c r="B235" s="31"/>
      <c r="C235" s="31"/>
      <c r="D235" s="31"/>
      <c r="E235" s="31"/>
      <c r="F235" s="31"/>
      <c r="H235" s="50"/>
      <c r="I235" s="51"/>
      <c r="J235" s="51"/>
    </row>
    <row r="236" spans="1:10" x14ac:dyDescent="0.25">
      <c r="A236" s="31"/>
      <c r="B236" s="31"/>
      <c r="C236" s="31"/>
      <c r="D236" s="31"/>
      <c r="E236" s="31"/>
      <c r="F236" s="31"/>
      <c r="H236" s="50"/>
      <c r="I236" s="51"/>
      <c r="J236" s="51"/>
    </row>
    <row r="237" spans="1:10" x14ac:dyDescent="0.25">
      <c r="A237" s="31"/>
      <c r="B237" s="31"/>
      <c r="C237" s="31"/>
      <c r="D237" s="31"/>
      <c r="E237" s="31"/>
      <c r="F237" s="31"/>
      <c r="H237" s="50"/>
      <c r="I237" s="51"/>
      <c r="J237" s="51"/>
    </row>
    <row r="238" spans="1:10" x14ac:dyDescent="0.25">
      <c r="A238" s="31"/>
      <c r="B238" s="31"/>
      <c r="C238" s="31"/>
      <c r="D238" s="31"/>
      <c r="E238" s="31"/>
      <c r="F238" s="31"/>
      <c r="H238" s="50"/>
      <c r="I238" s="51"/>
      <c r="J238" s="51"/>
    </row>
    <row r="239" spans="1:10" x14ac:dyDescent="0.25">
      <c r="A239" s="31"/>
      <c r="B239" s="31"/>
      <c r="C239" s="31"/>
      <c r="D239" s="31"/>
      <c r="E239" s="31"/>
      <c r="F239" s="31"/>
      <c r="H239" s="50"/>
      <c r="I239" s="51"/>
      <c r="J239" s="51"/>
    </row>
    <row r="240" spans="1:10" x14ac:dyDescent="0.25">
      <c r="A240" s="31"/>
      <c r="B240" s="31"/>
      <c r="C240" s="31"/>
      <c r="D240" s="31"/>
      <c r="E240" s="31"/>
      <c r="F240" s="31"/>
      <c r="H240" s="50"/>
      <c r="I240" s="51"/>
      <c r="J240" s="51"/>
    </row>
    <row r="241" spans="1:10" x14ac:dyDescent="0.25">
      <c r="A241" s="31"/>
      <c r="B241" s="31"/>
      <c r="C241" s="31"/>
      <c r="D241" s="31"/>
      <c r="E241" s="31"/>
      <c r="F241" s="31"/>
      <c r="H241" s="50"/>
      <c r="I241" s="51"/>
      <c r="J241" s="51"/>
    </row>
    <row r="242" spans="1:10" x14ac:dyDescent="0.25">
      <c r="A242" s="31"/>
      <c r="B242" s="31"/>
      <c r="C242" s="31"/>
      <c r="D242" s="31"/>
      <c r="E242" s="31"/>
      <c r="F242" s="31"/>
      <c r="H242" s="50"/>
      <c r="I242" s="51"/>
      <c r="J242" s="51"/>
    </row>
    <row r="243" spans="1:10" x14ac:dyDescent="0.25">
      <c r="A243" s="31"/>
      <c r="B243" s="31"/>
      <c r="C243" s="31"/>
      <c r="D243" s="31"/>
      <c r="E243" s="31"/>
      <c r="F243" s="31"/>
      <c r="H243" s="50"/>
      <c r="I243" s="51"/>
      <c r="J243" s="51"/>
    </row>
    <row r="244" spans="1:10" x14ac:dyDescent="0.25">
      <c r="A244" s="31"/>
      <c r="B244" s="31"/>
      <c r="C244" s="31"/>
      <c r="D244" s="31"/>
      <c r="E244" s="31"/>
      <c r="F244" s="31"/>
      <c r="H244" s="50"/>
      <c r="I244" s="51"/>
      <c r="J244" s="51"/>
    </row>
    <row r="245" spans="1:10" x14ac:dyDescent="0.25">
      <c r="A245" s="31"/>
      <c r="B245" s="31"/>
      <c r="C245" s="31"/>
      <c r="D245" s="31"/>
      <c r="E245" s="31"/>
      <c r="F245" s="31"/>
      <c r="H245" s="50"/>
      <c r="I245" s="51"/>
      <c r="J245" s="51"/>
    </row>
    <row r="246" spans="1:10" x14ac:dyDescent="0.25">
      <c r="A246" s="31"/>
      <c r="B246" s="31"/>
      <c r="C246" s="31"/>
      <c r="D246" s="31"/>
      <c r="E246" s="31"/>
      <c r="F246" s="31"/>
      <c r="H246" s="50"/>
      <c r="I246" s="51"/>
      <c r="J246" s="51"/>
    </row>
    <row r="247" spans="1:10" x14ac:dyDescent="0.25">
      <c r="A247" s="31"/>
      <c r="B247" s="31"/>
      <c r="C247" s="31"/>
      <c r="D247" s="31"/>
      <c r="E247" s="31"/>
      <c r="F247" s="31"/>
      <c r="H247" s="50"/>
      <c r="I247" s="51"/>
      <c r="J247" s="51"/>
    </row>
    <row r="248" spans="1:10" x14ac:dyDescent="0.25">
      <c r="A248" s="31"/>
      <c r="B248" s="31"/>
      <c r="C248" s="31"/>
      <c r="D248" s="31"/>
      <c r="E248" s="31"/>
      <c r="F248" s="31"/>
      <c r="H248" s="50"/>
      <c r="I248" s="51"/>
      <c r="J248" s="51"/>
    </row>
    <row r="249" spans="1:10" x14ac:dyDescent="0.25">
      <c r="A249" s="31"/>
      <c r="B249" s="31"/>
      <c r="C249" s="31"/>
      <c r="D249" s="31"/>
      <c r="E249" s="31"/>
      <c r="F249" s="31"/>
      <c r="H249" s="50"/>
      <c r="I249" s="51"/>
      <c r="J249" s="51"/>
    </row>
    <row r="250" spans="1:10" x14ac:dyDescent="0.25">
      <c r="A250" s="31"/>
      <c r="B250" s="31"/>
      <c r="C250" s="31"/>
      <c r="D250" s="31"/>
      <c r="E250" s="31"/>
      <c r="F250" s="31"/>
      <c r="H250" s="50"/>
      <c r="I250" s="51"/>
      <c r="J250" s="51"/>
    </row>
    <row r="251" spans="1:10" x14ac:dyDescent="0.25">
      <c r="A251" s="31"/>
      <c r="B251" s="31"/>
      <c r="C251" s="31"/>
      <c r="D251" s="31"/>
      <c r="E251" s="31"/>
      <c r="F251" s="31"/>
      <c r="H251" s="50"/>
      <c r="I251" s="51"/>
      <c r="J251" s="51"/>
    </row>
    <row r="252" spans="1:10" x14ac:dyDescent="0.25">
      <c r="A252" s="31"/>
      <c r="B252" s="31"/>
      <c r="C252" s="31"/>
      <c r="D252" s="31"/>
      <c r="E252" s="31"/>
      <c r="F252" s="31"/>
      <c r="H252" s="50"/>
      <c r="I252" s="51"/>
      <c r="J252" s="51"/>
    </row>
    <row r="253" spans="1:10" x14ac:dyDescent="0.25">
      <c r="A253" s="31"/>
      <c r="B253" s="31"/>
      <c r="C253" s="31"/>
      <c r="D253" s="31"/>
      <c r="E253" s="31"/>
      <c r="F253" s="31"/>
      <c r="H253" s="50"/>
      <c r="I253" s="51"/>
      <c r="J253" s="51"/>
    </row>
    <row r="254" spans="1:10" x14ac:dyDescent="0.25">
      <c r="A254" s="31"/>
      <c r="B254" s="31"/>
      <c r="C254" s="31"/>
      <c r="D254" s="31"/>
      <c r="E254" s="31"/>
      <c r="F254" s="31"/>
      <c r="H254" s="50"/>
      <c r="I254" s="51"/>
      <c r="J254" s="51"/>
    </row>
    <row r="255" spans="1:10" x14ac:dyDescent="0.25">
      <c r="A255" s="31"/>
      <c r="B255" s="31"/>
      <c r="C255" s="31"/>
      <c r="D255" s="31"/>
      <c r="E255" s="31"/>
      <c r="F255" s="31"/>
      <c r="H255" s="50"/>
      <c r="I255" s="51"/>
      <c r="J255" s="51"/>
    </row>
    <row r="256" spans="1:10" x14ac:dyDescent="0.25">
      <c r="A256" s="31"/>
      <c r="B256" s="31"/>
      <c r="C256" s="31"/>
      <c r="D256" s="31"/>
      <c r="E256" s="31"/>
      <c r="F256" s="31"/>
      <c r="H256" s="50"/>
      <c r="I256" s="51"/>
      <c r="J256" s="51"/>
    </row>
    <row r="257" spans="1:10" x14ac:dyDescent="0.25">
      <c r="A257" s="31"/>
      <c r="B257" s="31"/>
      <c r="C257" s="31"/>
      <c r="D257" s="31"/>
      <c r="E257" s="31"/>
      <c r="F257" s="31"/>
      <c r="H257" s="50"/>
      <c r="I257" s="51"/>
      <c r="J257" s="51"/>
    </row>
    <row r="258" spans="1:10" x14ac:dyDescent="0.25">
      <c r="A258" s="31"/>
      <c r="B258" s="31"/>
      <c r="C258" s="31"/>
      <c r="D258" s="31"/>
      <c r="E258" s="31"/>
      <c r="F258" s="31"/>
      <c r="H258" s="50"/>
      <c r="I258" s="51"/>
      <c r="J258" s="51"/>
    </row>
    <row r="259" spans="1:10" x14ac:dyDescent="0.25">
      <c r="A259" s="31"/>
      <c r="B259" s="31"/>
      <c r="C259" s="31"/>
      <c r="D259" s="31"/>
      <c r="E259" s="31"/>
      <c r="F259" s="31"/>
      <c r="H259" s="50"/>
      <c r="I259" s="51"/>
      <c r="J259" s="51"/>
    </row>
    <row r="260" spans="1:10" x14ac:dyDescent="0.25">
      <c r="A260" s="31"/>
      <c r="B260" s="31"/>
      <c r="C260" s="31"/>
      <c r="D260" s="31"/>
      <c r="E260" s="31"/>
      <c r="F260" s="31"/>
      <c r="H260" s="50"/>
      <c r="I260" s="51"/>
      <c r="J260" s="51"/>
    </row>
    <row r="261" spans="1:10" x14ac:dyDescent="0.25">
      <c r="A261" s="31"/>
      <c r="B261" s="31"/>
      <c r="C261" s="31"/>
      <c r="D261" s="31"/>
      <c r="E261" s="31"/>
      <c r="F261" s="31"/>
      <c r="H261" s="50"/>
      <c r="I261" s="51"/>
      <c r="J261" s="51"/>
    </row>
    <row r="262" spans="1:10" x14ac:dyDescent="0.25">
      <c r="A262" s="31"/>
      <c r="B262" s="31"/>
      <c r="C262" s="31"/>
      <c r="D262" s="31"/>
      <c r="E262" s="31"/>
      <c r="F262" s="31"/>
      <c r="H262" s="50"/>
      <c r="I262" s="51"/>
      <c r="J262" s="51"/>
    </row>
    <row r="263" spans="1:10" x14ac:dyDescent="0.25">
      <c r="A263" s="31"/>
      <c r="B263" s="31"/>
      <c r="C263" s="31"/>
      <c r="D263" s="31"/>
      <c r="E263" s="31"/>
      <c r="F263" s="31"/>
      <c r="H263" s="50"/>
      <c r="I263" s="51"/>
      <c r="J263" s="51"/>
    </row>
    <row r="264" spans="1:10" x14ac:dyDescent="0.25">
      <c r="A264" s="31"/>
      <c r="B264" s="31"/>
      <c r="C264" s="31"/>
      <c r="D264" s="31"/>
      <c r="E264" s="31"/>
      <c r="F264" s="31"/>
      <c r="H264" s="50"/>
      <c r="I264" s="51"/>
      <c r="J264" s="51"/>
    </row>
    <row r="265" spans="1:10" x14ac:dyDescent="0.25">
      <c r="A265" s="31"/>
      <c r="B265" s="31"/>
      <c r="C265" s="31"/>
      <c r="D265" s="31"/>
      <c r="E265" s="31"/>
      <c r="F265" s="31"/>
      <c r="H265" s="50"/>
      <c r="I265" s="51"/>
      <c r="J265" s="51"/>
    </row>
    <row r="266" spans="1:10" x14ac:dyDescent="0.25">
      <c r="A266" s="31"/>
      <c r="B266" s="31"/>
      <c r="C266" s="31"/>
      <c r="D266" s="31"/>
      <c r="E266" s="31"/>
      <c r="F266" s="31"/>
      <c r="H266" s="50"/>
      <c r="I266" s="51"/>
      <c r="J266" s="51"/>
    </row>
    <row r="267" spans="1:10" x14ac:dyDescent="0.25">
      <c r="A267" s="31"/>
      <c r="B267" s="31"/>
      <c r="C267" s="31"/>
      <c r="D267" s="31"/>
      <c r="E267" s="31"/>
      <c r="F267" s="31"/>
      <c r="H267" s="50"/>
      <c r="I267" s="51"/>
      <c r="J267" s="51"/>
    </row>
    <row r="268" spans="1:10" x14ac:dyDescent="0.25">
      <c r="A268" s="31"/>
      <c r="B268" s="31"/>
      <c r="C268" s="31"/>
      <c r="D268" s="31"/>
      <c r="E268" s="31"/>
      <c r="F268" s="31"/>
      <c r="H268" s="50"/>
      <c r="I268" s="51"/>
      <c r="J268" s="51"/>
    </row>
    <row r="269" spans="1:10" x14ac:dyDescent="0.25">
      <c r="A269" s="31"/>
      <c r="B269" s="31"/>
      <c r="C269" s="31"/>
      <c r="D269" s="31"/>
      <c r="E269" s="31"/>
      <c r="F269" s="31"/>
      <c r="H269" s="50"/>
      <c r="I269" s="51"/>
      <c r="J269" s="51"/>
    </row>
    <row r="270" spans="1:10" x14ac:dyDescent="0.25">
      <c r="A270" s="31"/>
      <c r="B270" s="31"/>
      <c r="C270" s="31"/>
      <c r="D270" s="31"/>
      <c r="E270" s="31"/>
      <c r="F270" s="31"/>
      <c r="H270" s="50"/>
      <c r="I270" s="51"/>
      <c r="J270" s="51"/>
    </row>
    <row r="271" spans="1:10" x14ac:dyDescent="0.25">
      <c r="A271" s="31"/>
      <c r="B271" s="31"/>
      <c r="C271" s="31"/>
      <c r="D271" s="31"/>
      <c r="E271" s="31"/>
      <c r="F271" s="31"/>
      <c r="H271" s="50"/>
      <c r="I271" s="51"/>
      <c r="J271" s="51"/>
    </row>
    <row r="272" spans="1:10" x14ac:dyDescent="0.25">
      <c r="A272" s="31"/>
      <c r="B272" s="31"/>
      <c r="C272" s="31"/>
      <c r="D272" s="31"/>
      <c r="E272" s="31"/>
      <c r="F272" s="31"/>
      <c r="H272" s="50"/>
      <c r="I272" s="51"/>
      <c r="J272" s="51"/>
    </row>
    <row r="273" spans="1:10" x14ac:dyDescent="0.25">
      <c r="A273" s="31"/>
      <c r="B273" s="31"/>
      <c r="C273" s="31"/>
      <c r="D273" s="31"/>
      <c r="E273" s="31"/>
      <c r="F273" s="31"/>
      <c r="H273" s="50"/>
      <c r="I273" s="51"/>
      <c r="J273" s="51"/>
    </row>
    <row r="274" spans="1:10" x14ac:dyDescent="0.25">
      <c r="A274" s="31"/>
      <c r="B274" s="31"/>
      <c r="C274" s="31"/>
      <c r="D274" s="31"/>
      <c r="E274" s="31"/>
      <c r="F274" s="31"/>
      <c r="H274" s="50"/>
      <c r="I274" s="51"/>
      <c r="J274" s="51"/>
    </row>
    <row r="275" spans="1:10" x14ac:dyDescent="0.25">
      <c r="A275" s="31"/>
      <c r="B275" s="31"/>
      <c r="C275" s="31"/>
      <c r="D275" s="31"/>
      <c r="E275" s="31"/>
      <c r="F275" s="31"/>
      <c r="H275" s="50"/>
      <c r="I275" s="51"/>
      <c r="J275" s="51"/>
    </row>
    <row r="276" spans="1:10" x14ac:dyDescent="0.25">
      <c r="A276" s="31"/>
      <c r="B276" s="31"/>
      <c r="C276" s="31"/>
      <c r="D276" s="31"/>
      <c r="E276" s="31"/>
      <c r="F276" s="31"/>
      <c r="H276" s="50"/>
      <c r="I276" s="51"/>
      <c r="J276" s="51"/>
    </row>
    <row r="277" spans="1:10" x14ac:dyDescent="0.25">
      <c r="A277" s="31"/>
      <c r="B277" s="31"/>
      <c r="C277" s="31"/>
      <c r="D277" s="31"/>
      <c r="E277" s="31"/>
      <c r="F277" s="31"/>
      <c r="H277" s="50"/>
      <c r="I277" s="51"/>
      <c r="J277" s="51"/>
    </row>
    <row r="278" spans="1:10" x14ac:dyDescent="0.25">
      <c r="A278" s="31"/>
      <c r="B278" s="31"/>
      <c r="C278" s="31"/>
      <c r="D278" s="31"/>
      <c r="E278" s="31"/>
      <c r="F278" s="31"/>
      <c r="H278" s="50"/>
      <c r="I278" s="51"/>
      <c r="J278" s="51"/>
    </row>
    <row r="279" spans="1:10" x14ac:dyDescent="0.25">
      <c r="A279" s="31"/>
      <c r="B279" s="31"/>
      <c r="C279" s="31"/>
      <c r="D279" s="31"/>
      <c r="E279" s="31"/>
      <c r="F279" s="31"/>
      <c r="H279" s="50"/>
      <c r="I279" s="51"/>
      <c r="J279" s="51"/>
    </row>
    <row r="280" spans="1:10" x14ac:dyDescent="0.25">
      <c r="A280" s="31"/>
      <c r="B280" s="31"/>
      <c r="C280" s="31"/>
      <c r="D280" s="31"/>
      <c r="E280" s="31"/>
      <c r="F280" s="31"/>
      <c r="H280" s="50"/>
      <c r="I280" s="51"/>
      <c r="J280" s="51"/>
    </row>
    <row r="281" spans="1:10" x14ac:dyDescent="0.25">
      <c r="A281" s="31"/>
      <c r="B281" s="31"/>
      <c r="C281" s="31"/>
      <c r="D281" s="31"/>
      <c r="E281" s="31"/>
      <c r="F281" s="31"/>
      <c r="H281" s="50"/>
      <c r="I281" s="51"/>
      <c r="J281" s="51"/>
    </row>
    <row r="282" spans="1:10" x14ac:dyDescent="0.25">
      <c r="A282" s="31"/>
      <c r="B282" s="31"/>
      <c r="C282" s="31"/>
      <c r="D282" s="31"/>
      <c r="E282" s="31"/>
      <c r="F282" s="31"/>
      <c r="H282" s="50"/>
      <c r="I282" s="51"/>
      <c r="J282" s="51"/>
    </row>
    <row r="283" spans="1:10" x14ac:dyDescent="0.25">
      <c r="A283" s="31"/>
      <c r="B283" s="31"/>
      <c r="C283" s="31"/>
      <c r="D283" s="31"/>
      <c r="E283" s="31"/>
      <c r="F283" s="31"/>
      <c r="H283" s="50"/>
      <c r="I283" s="51"/>
      <c r="J283" s="51"/>
    </row>
    <row r="284" spans="1:10" x14ac:dyDescent="0.25">
      <c r="A284" s="31"/>
      <c r="B284" s="31"/>
      <c r="C284" s="31"/>
      <c r="D284" s="31"/>
      <c r="E284" s="31"/>
      <c r="F284" s="31"/>
      <c r="H284" s="50"/>
      <c r="I284" s="51"/>
      <c r="J284" s="51"/>
    </row>
    <row r="285" spans="1:10" x14ac:dyDescent="0.25">
      <c r="A285" s="31"/>
      <c r="B285" s="31"/>
      <c r="C285" s="31"/>
      <c r="D285" s="31"/>
      <c r="E285" s="31"/>
      <c r="F285" s="31"/>
      <c r="H285" s="50"/>
      <c r="I285" s="51"/>
      <c r="J285" s="51"/>
    </row>
    <row r="286" spans="1:10" x14ac:dyDescent="0.25">
      <c r="A286" s="31"/>
      <c r="B286" s="31"/>
      <c r="C286" s="31"/>
      <c r="D286" s="31"/>
      <c r="E286" s="31"/>
      <c r="F286" s="31"/>
      <c r="H286" s="50"/>
      <c r="I286" s="51"/>
      <c r="J286" s="51"/>
    </row>
    <row r="287" spans="1:10" x14ac:dyDescent="0.25">
      <c r="A287" s="31"/>
      <c r="B287" s="31"/>
      <c r="C287" s="31"/>
      <c r="D287" s="31"/>
      <c r="E287" s="31"/>
      <c r="F287" s="31"/>
      <c r="H287" s="50"/>
      <c r="I287" s="51"/>
      <c r="J287" s="51"/>
    </row>
    <row r="288" spans="1:10" x14ac:dyDescent="0.25">
      <c r="A288" s="31"/>
      <c r="B288" s="31"/>
      <c r="C288" s="31"/>
      <c r="D288" s="31"/>
      <c r="E288" s="31"/>
      <c r="F288" s="31"/>
      <c r="H288" s="50"/>
      <c r="I288" s="51"/>
      <c r="J288" s="51"/>
    </row>
    <row r="289" spans="1:10" x14ac:dyDescent="0.25">
      <c r="A289" s="31"/>
      <c r="B289" s="31"/>
      <c r="C289" s="31"/>
      <c r="D289" s="31"/>
      <c r="E289" s="31"/>
      <c r="F289" s="31"/>
      <c r="H289" s="50"/>
      <c r="I289" s="51"/>
      <c r="J289" s="51"/>
    </row>
    <row r="290" spans="1:10" x14ac:dyDescent="0.25">
      <c r="A290" s="31"/>
      <c r="B290" s="31"/>
      <c r="C290" s="31"/>
      <c r="D290" s="31"/>
      <c r="E290" s="31"/>
      <c r="F290" s="31"/>
      <c r="H290" s="50"/>
      <c r="I290" s="51"/>
      <c r="J290" s="51"/>
    </row>
    <row r="291" spans="1:10" x14ac:dyDescent="0.25">
      <c r="A291" s="31"/>
      <c r="B291" s="31"/>
      <c r="C291" s="31"/>
      <c r="D291" s="31"/>
      <c r="E291" s="31"/>
      <c r="F291" s="31"/>
      <c r="H291" s="50"/>
      <c r="I291" s="51"/>
      <c r="J291" s="51"/>
    </row>
    <row r="292" spans="1:10" x14ac:dyDescent="0.25">
      <c r="A292" s="31"/>
      <c r="B292" s="31"/>
      <c r="C292" s="31"/>
      <c r="D292" s="31"/>
      <c r="E292" s="31"/>
      <c r="F292" s="31"/>
      <c r="H292" s="50"/>
      <c r="I292" s="51"/>
      <c r="J292" s="51"/>
    </row>
    <row r="293" spans="1:10" x14ac:dyDescent="0.25">
      <c r="A293" s="31"/>
      <c r="B293" s="31"/>
      <c r="C293" s="31"/>
      <c r="D293" s="31"/>
      <c r="E293" s="31"/>
      <c r="F293" s="31"/>
      <c r="H293" s="50"/>
      <c r="I293" s="51"/>
      <c r="J293" s="51"/>
    </row>
    <row r="294" spans="1:10" x14ac:dyDescent="0.25">
      <c r="A294" s="31"/>
      <c r="B294" s="31"/>
      <c r="C294" s="31"/>
      <c r="D294" s="31"/>
      <c r="E294" s="31"/>
      <c r="F294" s="31"/>
      <c r="H294" s="50"/>
      <c r="I294" s="51"/>
      <c r="J294" s="51"/>
    </row>
    <row r="295" spans="1:10" x14ac:dyDescent="0.25">
      <c r="A295" s="31"/>
      <c r="B295" s="31"/>
      <c r="C295" s="31"/>
      <c r="D295" s="31"/>
      <c r="E295" s="31"/>
      <c r="F295" s="31"/>
      <c r="H295" s="50"/>
      <c r="I295" s="51"/>
      <c r="J295" s="51"/>
    </row>
    <row r="296" spans="1:10" x14ac:dyDescent="0.25">
      <c r="A296" s="31"/>
      <c r="B296" s="31"/>
      <c r="C296" s="31"/>
      <c r="D296" s="31"/>
      <c r="E296" s="31"/>
      <c r="F296" s="31"/>
      <c r="H296" s="50"/>
      <c r="I296" s="51"/>
      <c r="J296" s="51"/>
    </row>
    <row r="297" spans="1:10" x14ac:dyDescent="0.25">
      <c r="A297" s="31"/>
      <c r="B297" s="31"/>
      <c r="C297" s="31"/>
      <c r="D297" s="31"/>
      <c r="E297" s="31"/>
      <c r="F297" s="31"/>
      <c r="H297" s="50"/>
      <c r="I297" s="51"/>
      <c r="J297" s="51"/>
    </row>
    <row r="298" spans="1:10" x14ac:dyDescent="0.25">
      <c r="A298" s="31"/>
      <c r="B298" s="31"/>
      <c r="C298" s="31"/>
      <c r="D298" s="31"/>
      <c r="E298" s="31"/>
      <c r="F298" s="31"/>
      <c r="H298" s="50"/>
      <c r="I298" s="51"/>
      <c r="J298" s="51"/>
    </row>
    <row r="299" spans="1:10" x14ac:dyDescent="0.25">
      <c r="A299" s="31"/>
      <c r="B299" s="31"/>
      <c r="C299" s="31"/>
      <c r="D299" s="31"/>
      <c r="E299" s="31"/>
      <c r="F299" s="31"/>
      <c r="H299" s="50"/>
      <c r="I299" s="51"/>
      <c r="J299" s="51"/>
    </row>
    <row r="300" spans="1:10" x14ac:dyDescent="0.25">
      <c r="A300" s="31"/>
      <c r="B300" s="31"/>
      <c r="C300" s="31"/>
      <c r="D300" s="31"/>
      <c r="E300" s="31"/>
      <c r="F300" s="31"/>
      <c r="H300" s="50"/>
      <c r="I300" s="51"/>
      <c r="J300" s="51"/>
    </row>
    <row r="301" spans="1:10" x14ac:dyDescent="0.25">
      <c r="A301" s="31"/>
      <c r="B301" s="31"/>
      <c r="C301" s="31"/>
      <c r="D301" s="31"/>
      <c r="E301" s="31"/>
      <c r="F301" s="31"/>
      <c r="H301" s="50"/>
      <c r="I301" s="51"/>
      <c r="J301" s="51"/>
    </row>
    <row r="302" spans="1:10" x14ac:dyDescent="0.25">
      <c r="A302" s="31"/>
      <c r="B302" s="31"/>
      <c r="C302" s="31"/>
      <c r="D302" s="31"/>
      <c r="E302" s="31"/>
      <c r="F302" s="31"/>
      <c r="H302" s="50"/>
      <c r="I302" s="51"/>
      <c r="J302" s="51"/>
    </row>
    <row r="303" spans="1:10" x14ac:dyDescent="0.25">
      <c r="A303" s="31"/>
      <c r="B303" s="31"/>
      <c r="C303" s="31"/>
      <c r="D303" s="31"/>
      <c r="E303" s="31"/>
      <c r="F303" s="31"/>
      <c r="H303" s="50"/>
      <c r="I303" s="51"/>
      <c r="J303" s="51"/>
    </row>
    <row r="304" spans="1:10" x14ac:dyDescent="0.25">
      <c r="A304" s="31"/>
      <c r="B304" s="31"/>
      <c r="C304" s="31"/>
      <c r="D304" s="31"/>
      <c r="E304" s="31"/>
      <c r="F304" s="31"/>
      <c r="H304" s="50"/>
      <c r="I304" s="51"/>
      <c r="J304" s="51"/>
    </row>
    <row r="305" spans="1:10" x14ac:dyDescent="0.25">
      <c r="A305" s="31"/>
      <c r="B305" s="31"/>
      <c r="C305" s="31"/>
      <c r="D305" s="31"/>
      <c r="E305" s="31"/>
      <c r="F305" s="31"/>
      <c r="H305" s="50"/>
      <c r="I305" s="51"/>
      <c r="J305" s="51"/>
    </row>
    <row r="306" spans="1:10" x14ac:dyDescent="0.25">
      <c r="A306" s="31"/>
      <c r="B306" s="31"/>
      <c r="C306" s="31"/>
      <c r="D306" s="31"/>
      <c r="E306" s="31"/>
      <c r="F306" s="31"/>
      <c r="H306" s="50"/>
      <c r="I306" s="51"/>
      <c r="J306" s="51"/>
    </row>
    <row r="307" spans="1:10" x14ac:dyDescent="0.25">
      <c r="A307" s="31"/>
      <c r="B307" s="31"/>
      <c r="C307" s="31"/>
      <c r="D307" s="31"/>
      <c r="E307" s="31"/>
      <c r="F307" s="31"/>
      <c r="H307" s="50"/>
      <c r="I307" s="51"/>
      <c r="J307" s="51"/>
    </row>
    <row r="308" spans="1:10" x14ac:dyDescent="0.25">
      <c r="A308" s="31"/>
      <c r="B308" s="31"/>
      <c r="C308" s="31"/>
      <c r="D308" s="31"/>
      <c r="E308" s="31"/>
      <c r="F308" s="31"/>
      <c r="H308" s="50"/>
      <c r="I308" s="51"/>
      <c r="J308" s="51"/>
    </row>
    <row r="309" spans="1:10" x14ac:dyDescent="0.25">
      <c r="A309" s="31"/>
      <c r="B309" s="31"/>
      <c r="C309" s="31"/>
      <c r="D309" s="31"/>
      <c r="E309" s="31"/>
      <c r="F309" s="31"/>
      <c r="H309" s="50"/>
      <c r="I309" s="51"/>
      <c r="J309" s="51"/>
    </row>
    <row r="310" spans="1:10" x14ac:dyDescent="0.25">
      <c r="A310" s="31"/>
      <c r="B310" s="31"/>
      <c r="C310" s="31"/>
      <c r="D310" s="31"/>
      <c r="E310" s="31"/>
      <c r="F310" s="31"/>
      <c r="H310" s="50"/>
      <c r="I310" s="51"/>
      <c r="J310" s="51"/>
    </row>
    <row r="311" spans="1:10" x14ac:dyDescent="0.25">
      <c r="A311" s="31"/>
      <c r="B311" s="31"/>
      <c r="C311" s="31"/>
      <c r="D311" s="31"/>
      <c r="E311" s="31"/>
      <c r="F311" s="31"/>
      <c r="H311" s="50"/>
      <c r="I311" s="51"/>
      <c r="J311" s="51"/>
    </row>
    <row r="312" spans="1:10" x14ac:dyDescent="0.25">
      <c r="A312" s="31"/>
      <c r="B312" s="31"/>
      <c r="C312" s="31"/>
      <c r="D312" s="31"/>
      <c r="E312" s="31"/>
      <c r="F312" s="31"/>
      <c r="H312" s="50"/>
      <c r="I312" s="51"/>
      <c r="J312" s="51"/>
    </row>
    <row r="313" spans="1:10" x14ac:dyDescent="0.25">
      <c r="A313" s="31"/>
      <c r="B313" s="31"/>
      <c r="C313" s="31"/>
      <c r="D313" s="31"/>
      <c r="E313" s="31"/>
      <c r="F313" s="31"/>
      <c r="H313" s="50"/>
      <c r="I313" s="51"/>
      <c r="J313" s="51"/>
    </row>
    <row r="314" spans="1:10" x14ac:dyDescent="0.25">
      <c r="A314" s="31"/>
      <c r="B314" s="31"/>
      <c r="C314" s="31"/>
      <c r="D314" s="31"/>
      <c r="E314" s="31"/>
      <c r="F314" s="31"/>
      <c r="H314" s="50"/>
      <c r="I314" s="51"/>
      <c r="J314" s="51"/>
    </row>
    <row r="315" spans="1:10" x14ac:dyDescent="0.25">
      <c r="A315" s="31"/>
      <c r="B315" s="31"/>
      <c r="C315" s="31"/>
      <c r="D315" s="31"/>
      <c r="E315" s="31"/>
      <c r="F315" s="31"/>
      <c r="H315" s="50"/>
      <c r="I315" s="51"/>
      <c r="J315" s="51"/>
    </row>
    <row r="316" spans="1:10" x14ac:dyDescent="0.25">
      <c r="A316" s="31"/>
      <c r="B316" s="31"/>
      <c r="C316" s="31"/>
      <c r="D316" s="31"/>
      <c r="E316" s="31"/>
      <c r="F316" s="31"/>
      <c r="H316" s="50"/>
      <c r="I316" s="51"/>
      <c r="J316" s="51"/>
    </row>
    <row r="317" spans="1:10" x14ac:dyDescent="0.25">
      <c r="A317" s="31"/>
      <c r="B317" s="31"/>
      <c r="C317" s="31"/>
      <c r="D317" s="31"/>
      <c r="E317" s="31"/>
      <c r="F317" s="31"/>
      <c r="H317" s="50"/>
      <c r="I317" s="51"/>
      <c r="J317" s="51"/>
    </row>
    <row r="318" spans="1:10" x14ac:dyDescent="0.25">
      <c r="A318" s="31"/>
      <c r="B318" s="31"/>
      <c r="C318" s="31"/>
      <c r="D318" s="31"/>
      <c r="E318" s="31"/>
      <c r="F318" s="31"/>
      <c r="H318" s="50"/>
      <c r="I318" s="51"/>
      <c r="J318" s="51"/>
    </row>
    <row r="319" spans="1:10" x14ac:dyDescent="0.25">
      <c r="A319" s="31"/>
      <c r="B319" s="31"/>
      <c r="C319" s="31"/>
      <c r="D319" s="31"/>
      <c r="E319" s="31"/>
      <c r="F319" s="31"/>
      <c r="H319" s="50"/>
      <c r="I319" s="51"/>
      <c r="J319" s="51"/>
    </row>
    <row r="320" spans="1:10" x14ac:dyDescent="0.25">
      <c r="A320" s="31"/>
      <c r="B320" s="31"/>
      <c r="C320" s="31"/>
      <c r="D320" s="31"/>
      <c r="E320" s="31"/>
      <c r="F320" s="31"/>
      <c r="H320" s="50"/>
      <c r="I320" s="51"/>
      <c r="J320" s="51"/>
    </row>
    <row r="321" spans="1:10" x14ac:dyDescent="0.25">
      <c r="A321" s="31"/>
      <c r="B321" s="31"/>
      <c r="C321" s="31"/>
      <c r="D321" s="31"/>
      <c r="E321" s="31"/>
      <c r="F321" s="31"/>
      <c r="H321" s="50"/>
      <c r="I321" s="51"/>
      <c r="J321" s="51"/>
    </row>
    <row r="322" spans="1:10" x14ac:dyDescent="0.25">
      <c r="A322" s="31"/>
      <c r="B322" s="31"/>
      <c r="C322" s="31"/>
      <c r="D322" s="31"/>
      <c r="E322" s="31"/>
      <c r="F322" s="31"/>
      <c r="H322" s="50"/>
      <c r="I322" s="51"/>
      <c r="J322" s="51"/>
    </row>
    <row r="323" spans="1:10" x14ac:dyDescent="0.25">
      <c r="A323" s="31"/>
      <c r="B323" s="31"/>
      <c r="C323" s="31"/>
      <c r="D323" s="31"/>
      <c r="E323" s="31"/>
      <c r="F323" s="31"/>
      <c r="H323" s="50"/>
      <c r="I323" s="51"/>
      <c r="J323" s="51"/>
    </row>
    <row r="324" spans="1:10" x14ac:dyDescent="0.25">
      <c r="A324" s="31"/>
      <c r="B324" s="31"/>
      <c r="C324" s="31"/>
      <c r="D324" s="31"/>
      <c r="E324" s="31"/>
      <c r="F324" s="31"/>
      <c r="H324" s="50"/>
      <c r="I324" s="51"/>
      <c r="J324" s="51"/>
    </row>
    <row r="325" spans="1:10" x14ac:dyDescent="0.25">
      <c r="A325" s="31"/>
      <c r="B325" s="31"/>
      <c r="C325" s="31"/>
      <c r="D325" s="31"/>
      <c r="E325" s="31"/>
      <c r="F325" s="31"/>
      <c r="H325" s="50"/>
      <c r="I325" s="51"/>
      <c r="J325" s="51"/>
    </row>
    <row r="326" spans="1:10" x14ac:dyDescent="0.25">
      <c r="A326" s="31"/>
      <c r="B326" s="31"/>
      <c r="C326" s="31"/>
      <c r="D326" s="31"/>
      <c r="E326" s="31"/>
      <c r="F326" s="31"/>
      <c r="H326" s="50"/>
      <c r="I326" s="51"/>
      <c r="J326" s="51"/>
    </row>
    <row r="327" spans="1:10" x14ac:dyDescent="0.25">
      <c r="A327" s="31"/>
      <c r="B327" s="31"/>
      <c r="C327" s="31"/>
      <c r="D327" s="31"/>
      <c r="E327" s="31"/>
      <c r="F327" s="31"/>
      <c r="H327" s="50"/>
      <c r="I327" s="51"/>
      <c r="J327" s="51"/>
    </row>
    <row r="328" spans="1:10" x14ac:dyDescent="0.25">
      <c r="A328" s="31"/>
      <c r="B328" s="31"/>
      <c r="C328" s="31"/>
      <c r="D328" s="31"/>
      <c r="E328" s="31"/>
      <c r="F328" s="31"/>
      <c r="H328" s="50"/>
      <c r="I328" s="51"/>
      <c r="J328" s="51"/>
    </row>
    <row r="329" spans="1:10" x14ac:dyDescent="0.25">
      <c r="A329" s="31"/>
      <c r="B329" s="31"/>
      <c r="C329" s="31"/>
      <c r="D329" s="31"/>
      <c r="E329" s="31"/>
      <c r="F329" s="31"/>
      <c r="H329" s="50"/>
      <c r="I329" s="51"/>
      <c r="J329" s="51"/>
    </row>
    <row r="330" spans="1:10" x14ac:dyDescent="0.25">
      <c r="A330" s="31"/>
      <c r="B330" s="31"/>
      <c r="C330" s="31"/>
      <c r="D330" s="31"/>
      <c r="E330" s="31"/>
      <c r="F330" s="31"/>
      <c r="H330" s="50"/>
      <c r="I330" s="51"/>
      <c r="J330" s="51"/>
    </row>
    <row r="331" spans="1:10" x14ac:dyDescent="0.25">
      <c r="A331" s="31"/>
      <c r="B331" s="31"/>
      <c r="C331" s="31"/>
      <c r="D331" s="31"/>
      <c r="E331" s="31"/>
      <c r="F331" s="31"/>
      <c r="H331" s="50"/>
      <c r="I331" s="51"/>
      <c r="J331" s="51"/>
    </row>
    <row r="332" spans="1:10" x14ac:dyDescent="0.25">
      <c r="A332" s="31"/>
      <c r="B332" s="31"/>
      <c r="C332" s="31"/>
      <c r="D332" s="31"/>
      <c r="E332" s="31"/>
      <c r="F332" s="31"/>
      <c r="H332" s="50"/>
      <c r="I332" s="51"/>
      <c r="J332" s="51"/>
    </row>
    <row r="333" spans="1:10" x14ac:dyDescent="0.25">
      <c r="A333" s="31"/>
      <c r="B333" s="31"/>
      <c r="C333" s="31"/>
      <c r="D333" s="31"/>
      <c r="E333" s="31"/>
      <c r="F333" s="31"/>
      <c r="H333" s="50"/>
      <c r="I333" s="51"/>
      <c r="J333" s="51"/>
    </row>
    <row r="334" spans="1:10" x14ac:dyDescent="0.25">
      <c r="A334" s="31"/>
      <c r="B334" s="31"/>
      <c r="C334" s="31"/>
      <c r="D334" s="31"/>
      <c r="E334" s="31"/>
      <c r="F334" s="31"/>
      <c r="H334" s="50"/>
      <c r="I334" s="51"/>
      <c r="J334" s="51"/>
    </row>
    <row r="335" spans="1:10" x14ac:dyDescent="0.25">
      <c r="A335" s="31"/>
      <c r="B335" s="31"/>
      <c r="C335" s="31"/>
      <c r="D335" s="31"/>
      <c r="E335" s="31"/>
      <c r="F335" s="31"/>
      <c r="H335" s="50"/>
      <c r="I335" s="51"/>
      <c r="J335" s="51"/>
    </row>
    <row r="336" spans="1:10" x14ac:dyDescent="0.25">
      <c r="A336" s="31"/>
      <c r="B336" s="31"/>
      <c r="C336" s="31"/>
      <c r="D336" s="31"/>
      <c r="E336" s="31"/>
      <c r="F336" s="31"/>
      <c r="H336" s="50"/>
      <c r="I336" s="51"/>
      <c r="J336" s="51"/>
    </row>
    <row r="337" spans="1:10" x14ac:dyDescent="0.25">
      <c r="A337" s="31"/>
      <c r="B337" s="31"/>
      <c r="C337" s="31"/>
      <c r="D337" s="31"/>
      <c r="E337" s="31"/>
      <c r="F337" s="31"/>
      <c r="H337" s="50"/>
      <c r="I337" s="51"/>
      <c r="J337" s="51"/>
    </row>
    <row r="338" spans="1:10" x14ac:dyDescent="0.25">
      <c r="A338" s="31"/>
      <c r="B338" s="31"/>
      <c r="C338" s="31"/>
      <c r="D338" s="31"/>
      <c r="E338" s="31"/>
      <c r="F338" s="31"/>
      <c r="H338" s="50"/>
      <c r="I338" s="51"/>
      <c r="J338" s="51"/>
    </row>
    <row r="339" spans="1:10" x14ac:dyDescent="0.25">
      <c r="A339" s="31"/>
      <c r="B339" s="31"/>
      <c r="C339" s="31"/>
      <c r="D339" s="31"/>
      <c r="E339" s="31"/>
      <c r="F339" s="31"/>
      <c r="H339" s="50"/>
      <c r="I339" s="51"/>
      <c r="J339" s="51"/>
    </row>
    <row r="340" spans="1:10" x14ac:dyDescent="0.25">
      <c r="A340" s="31"/>
      <c r="B340" s="31"/>
      <c r="C340" s="31"/>
      <c r="D340" s="31"/>
      <c r="E340" s="31"/>
      <c r="F340" s="31"/>
      <c r="H340" s="50"/>
      <c r="I340" s="51"/>
      <c r="J340" s="51"/>
    </row>
    <row r="341" spans="1:10" x14ac:dyDescent="0.25">
      <c r="A341" s="31"/>
      <c r="B341" s="31"/>
      <c r="C341" s="31"/>
      <c r="D341" s="31"/>
      <c r="E341" s="31"/>
      <c r="F341" s="31"/>
      <c r="H341" s="50"/>
      <c r="I341" s="51"/>
      <c r="J341" s="51"/>
    </row>
    <row r="342" spans="1:10" x14ac:dyDescent="0.25">
      <c r="A342" s="31"/>
      <c r="B342" s="31"/>
      <c r="C342" s="31"/>
      <c r="D342" s="31"/>
      <c r="E342" s="31"/>
      <c r="F342" s="31"/>
      <c r="H342" s="50"/>
      <c r="I342" s="51"/>
      <c r="J342" s="51"/>
    </row>
    <row r="343" spans="1:10" x14ac:dyDescent="0.25">
      <c r="A343" s="31"/>
      <c r="B343" s="31"/>
      <c r="C343" s="31"/>
      <c r="D343" s="31"/>
      <c r="E343" s="31"/>
      <c r="F343" s="31"/>
      <c r="H343" s="50"/>
      <c r="I343" s="51"/>
      <c r="J343" s="51"/>
    </row>
    <row r="344" spans="1:10" x14ac:dyDescent="0.25">
      <c r="A344" s="31"/>
      <c r="B344" s="31"/>
      <c r="C344" s="31"/>
      <c r="D344" s="31"/>
      <c r="E344" s="31"/>
      <c r="F344" s="31"/>
      <c r="H344" s="50"/>
      <c r="I344" s="51"/>
      <c r="J344" s="51"/>
    </row>
    <row r="345" spans="1:10" x14ac:dyDescent="0.25">
      <c r="A345" s="31"/>
      <c r="B345" s="31"/>
      <c r="C345" s="31"/>
      <c r="D345" s="31"/>
      <c r="E345" s="31"/>
      <c r="F345" s="31"/>
      <c r="H345" s="50"/>
      <c r="I345" s="51"/>
      <c r="J345" s="51"/>
    </row>
    <row r="346" spans="1:10" x14ac:dyDescent="0.25">
      <c r="A346" s="31"/>
      <c r="B346" s="31"/>
      <c r="C346" s="31"/>
      <c r="D346" s="31"/>
      <c r="E346" s="31"/>
      <c r="F346" s="31"/>
      <c r="H346" s="50"/>
      <c r="I346" s="51"/>
      <c r="J346" s="51"/>
    </row>
    <row r="347" spans="1:10" x14ac:dyDescent="0.25">
      <c r="A347" s="31"/>
      <c r="B347" s="31"/>
      <c r="C347" s="31"/>
      <c r="D347" s="31"/>
      <c r="E347" s="31"/>
      <c r="F347" s="31"/>
      <c r="H347" s="50"/>
      <c r="I347" s="51"/>
      <c r="J347" s="51"/>
    </row>
    <row r="348" spans="1:10" x14ac:dyDescent="0.25">
      <c r="A348" s="31"/>
      <c r="B348" s="31"/>
      <c r="C348" s="31"/>
      <c r="D348" s="31"/>
      <c r="E348" s="31"/>
      <c r="F348" s="31"/>
      <c r="H348" s="50"/>
      <c r="I348" s="51"/>
      <c r="J348" s="51"/>
    </row>
    <row r="349" spans="1:10" x14ac:dyDescent="0.25">
      <c r="A349" s="31"/>
      <c r="B349" s="31"/>
      <c r="C349" s="31"/>
      <c r="D349" s="31"/>
      <c r="E349" s="31"/>
      <c r="F349" s="31"/>
      <c r="H349" s="50"/>
      <c r="I349" s="51"/>
      <c r="J349" s="51"/>
    </row>
    <row r="350" spans="1:10" x14ac:dyDescent="0.25">
      <c r="A350" s="31"/>
      <c r="B350" s="31"/>
      <c r="C350" s="31"/>
      <c r="D350" s="31"/>
      <c r="E350" s="31"/>
      <c r="F350" s="31"/>
      <c r="H350" s="50"/>
      <c r="I350" s="51"/>
      <c r="J350" s="51"/>
    </row>
    <row r="351" spans="1:10" x14ac:dyDescent="0.25">
      <c r="A351" s="31"/>
      <c r="B351" s="31"/>
      <c r="C351" s="31"/>
      <c r="D351" s="31"/>
      <c r="E351" s="31"/>
      <c r="F351" s="31"/>
      <c r="H351" s="50"/>
      <c r="I351" s="51"/>
      <c r="J351" s="51"/>
    </row>
    <row r="352" spans="1:10" x14ac:dyDescent="0.25">
      <c r="A352" s="31"/>
      <c r="B352" s="31"/>
      <c r="C352" s="31"/>
      <c r="D352" s="31"/>
      <c r="E352" s="31"/>
      <c r="F352" s="31"/>
      <c r="H352" s="50"/>
      <c r="I352" s="51"/>
      <c r="J352" s="51"/>
    </row>
    <row r="353" spans="1:10" x14ac:dyDescent="0.25">
      <c r="A353" s="31"/>
      <c r="B353" s="31"/>
      <c r="C353" s="31"/>
      <c r="D353" s="31"/>
      <c r="E353" s="31"/>
      <c r="F353" s="31"/>
      <c r="H353" s="50"/>
      <c r="I353" s="51"/>
      <c r="J353" s="51"/>
    </row>
    <row r="354" spans="1:10" x14ac:dyDescent="0.25">
      <c r="A354" s="31"/>
      <c r="B354" s="31"/>
      <c r="C354" s="31"/>
      <c r="D354" s="31"/>
      <c r="E354" s="31"/>
      <c r="F354" s="31"/>
      <c r="H354" s="50"/>
      <c r="I354" s="51"/>
      <c r="J354" s="51"/>
    </row>
    <row r="355" spans="1:10" x14ac:dyDescent="0.25">
      <c r="A355" s="31"/>
      <c r="B355" s="31"/>
      <c r="C355" s="31"/>
      <c r="D355" s="31"/>
      <c r="E355" s="31"/>
      <c r="F355" s="31"/>
      <c r="H355" s="50"/>
      <c r="I355" s="51"/>
      <c r="J355" s="51"/>
    </row>
    <row r="356" spans="1:10" x14ac:dyDescent="0.25">
      <c r="A356" s="31"/>
      <c r="B356" s="31"/>
      <c r="C356" s="31"/>
      <c r="D356" s="31"/>
      <c r="E356" s="31"/>
      <c r="F356" s="31"/>
      <c r="H356" s="50"/>
      <c r="I356" s="51"/>
      <c r="J356" s="51"/>
    </row>
    <row r="357" spans="1:10" x14ac:dyDescent="0.25">
      <c r="A357" s="31"/>
      <c r="B357" s="31"/>
      <c r="C357" s="31"/>
      <c r="D357" s="31"/>
      <c r="E357" s="31"/>
      <c r="F357" s="31"/>
      <c r="H357" s="50"/>
      <c r="I357" s="51"/>
      <c r="J357" s="51"/>
    </row>
    <row r="358" spans="1:10" x14ac:dyDescent="0.25">
      <c r="A358" s="31"/>
      <c r="B358" s="31"/>
      <c r="C358" s="31"/>
      <c r="D358" s="31"/>
      <c r="E358" s="31"/>
      <c r="F358" s="31"/>
      <c r="H358" s="50"/>
      <c r="I358" s="51"/>
      <c r="J358" s="51"/>
    </row>
    <row r="359" spans="1:10" x14ac:dyDescent="0.25">
      <c r="A359" s="31"/>
      <c r="B359" s="31"/>
      <c r="C359" s="31"/>
      <c r="D359" s="31"/>
      <c r="E359" s="31"/>
      <c r="F359" s="31"/>
      <c r="H359" s="50"/>
      <c r="I359" s="51"/>
      <c r="J359" s="51"/>
    </row>
    <row r="360" spans="1:10" x14ac:dyDescent="0.25">
      <c r="A360" s="31"/>
      <c r="B360" s="31"/>
      <c r="C360" s="31"/>
      <c r="D360" s="31"/>
      <c r="E360" s="31"/>
    </row>
  </sheetData>
  <mergeCells count="7">
    <mergeCell ref="A102:A133"/>
    <mergeCell ref="A136:A141"/>
    <mergeCell ref="D3:E3"/>
    <mergeCell ref="D68:E68"/>
    <mergeCell ref="A5:A36"/>
    <mergeCell ref="A38:A66"/>
    <mergeCell ref="A69:A100"/>
  </mergeCells>
  <pageMargins left="0.95" right="0.7" top="1" bottom="0.75" header="0.3" footer="0.3"/>
  <pageSetup paperSize="5" scale="61" fitToHeight="0" orientation="portrait" r:id="rId1"/>
  <headerFooter differentFirst="1">
    <oddHeader>&amp;L&amp;"Arial,Bold"&amp;10PacifiCorp
Washington General Rate Case - June 2012
Flow-Through Adjustment - REVISED&amp;R&amp;"Arial,Regular"&amp;10Page 7.6.3</oddHeader>
    <firstHeader>&amp;L&amp;"Arial,Bold"&amp;10PacifiCorp
Washington General Rate Case - June 2012
Flow-Through Adjustment - REVISED&amp;R&amp;"Arial,Regular"&amp;10Page 7.6.2</firstHeader>
  </headerFooter>
  <rowBreaks count="1" manualBreakCount="1">
    <brk id="67"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89"/>
  <sheetViews>
    <sheetView view="pageBreakPreview" topLeftCell="A43" zoomScale="60" zoomScaleNormal="60" workbookViewId="0">
      <selection activeCell="H36" sqref="H1:K1048576"/>
    </sheetView>
  </sheetViews>
  <sheetFormatPr defaultRowHeight="15" x14ac:dyDescent="0.25"/>
  <cols>
    <col min="1" max="1" width="4.7109375" style="1" customWidth="1"/>
    <col min="2" max="5" width="20.7109375" style="1" customWidth="1"/>
    <col min="6" max="6" width="12.85546875" style="1" customWidth="1"/>
    <col min="7" max="7" width="20.7109375" customWidth="1"/>
    <col min="8" max="8" width="9.140625" style="1"/>
    <col min="9" max="9" width="14.42578125" style="1" bestFit="1" customWidth="1"/>
    <col min="10" max="10" width="12.7109375" style="1" bestFit="1" customWidth="1"/>
    <col min="11" max="11" width="12.28515625" style="1" bestFit="1" customWidth="1"/>
    <col min="12" max="12" width="13.42578125" style="1" bestFit="1" customWidth="1"/>
    <col min="13" max="16384" width="9.140625" style="1"/>
  </cols>
  <sheetData>
    <row r="2" spans="1:17" x14ac:dyDescent="0.25">
      <c r="A2" s="56" t="s">
        <v>58</v>
      </c>
      <c r="B2" s="57"/>
      <c r="C2" s="58"/>
      <c r="D2" s="113" t="s">
        <v>56</v>
      </c>
      <c r="E2" s="114"/>
      <c r="F2" s="90"/>
    </row>
    <row r="3" spans="1:17" x14ac:dyDescent="0.25">
      <c r="A3" s="59"/>
      <c r="B3" s="60"/>
      <c r="C3" s="32"/>
      <c r="D3" s="33" t="s">
        <v>57</v>
      </c>
      <c r="E3" s="33" t="s">
        <v>64</v>
      </c>
      <c r="F3" s="91"/>
    </row>
    <row r="4" spans="1:17" ht="12.75" customHeight="1" x14ac:dyDescent="0.25">
      <c r="A4" s="115">
        <v>41010</v>
      </c>
      <c r="B4" s="61" t="s">
        <v>13</v>
      </c>
      <c r="C4" s="61" t="str">
        <f t="shared" ref="C4:C12" si="0">CONCATENATE("41010",B4)</f>
        <v>41010CA</v>
      </c>
      <c r="D4" s="62">
        <v>88910</v>
      </c>
      <c r="E4" s="65">
        <v>-88910</v>
      </c>
      <c r="F4" s="94"/>
    </row>
    <row r="5" spans="1:17" x14ac:dyDescent="0.25">
      <c r="A5" s="116"/>
      <c r="B5" s="34" t="s">
        <v>0</v>
      </c>
      <c r="C5" s="34" t="str">
        <f t="shared" si="0"/>
        <v>41010FERC</v>
      </c>
      <c r="D5" s="2">
        <v>0</v>
      </c>
      <c r="E5" s="5">
        <v>0</v>
      </c>
      <c r="F5" s="94"/>
    </row>
    <row r="6" spans="1:17" x14ac:dyDescent="0.25">
      <c r="A6" s="116"/>
      <c r="B6" s="35" t="s">
        <v>12</v>
      </c>
      <c r="C6" s="35" t="str">
        <f t="shared" si="0"/>
        <v>41010IDU</v>
      </c>
      <c r="D6" s="2">
        <v>36110</v>
      </c>
      <c r="E6" s="5">
        <v>-36110</v>
      </c>
      <c r="F6" s="94"/>
    </row>
    <row r="7" spans="1:17" x14ac:dyDescent="0.25">
      <c r="A7" s="116"/>
      <c r="B7" s="35" t="s">
        <v>6</v>
      </c>
      <c r="C7" s="35" t="str">
        <f t="shared" si="0"/>
        <v>41010OR</v>
      </c>
      <c r="D7" s="2">
        <v>249502</v>
      </c>
      <c r="E7" s="5">
        <v>-249502</v>
      </c>
      <c r="F7" s="94"/>
    </row>
    <row r="8" spans="1:17" x14ac:dyDescent="0.25">
      <c r="A8" s="116"/>
      <c r="B8" s="36" t="s">
        <v>9</v>
      </c>
      <c r="C8" s="36" t="str">
        <f t="shared" si="0"/>
        <v>41010OTHER</v>
      </c>
      <c r="D8" s="2">
        <v>36283266</v>
      </c>
      <c r="E8" s="5">
        <v>-36283266</v>
      </c>
      <c r="F8" s="94"/>
    </row>
    <row r="9" spans="1:17" x14ac:dyDescent="0.25">
      <c r="A9" s="116"/>
      <c r="B9" s="36" t="s">
        <v>10</v>
      </c>
      <c r="C9" s="36" t="str">
        <f t="shared" si="0"/>
        <v>41010UT</v>
      </c>
      <c r="D9" s="2">
        <v>586910</v>
      </c>
      <c r="E9" s="5">
        <v>-586910</v>
      </c>
      <c r="F9" s="94"/>
      <c r="I9" s="54"/>
      <c r="J9" s="54"/>
      <c r="K9" s="54"/>
      <c r="L9" s="54"/>
      <c r="M9" s="54"/>
      <c r="N9" s="54"/>
      <c r="O9" s="54"/>
      <c r="P9" s="54"/>
      <c r="Q9" s="54"/>
    </row>
    <row r="10" spans="1:17" x14ac:dyDescent="0.25">
      <c r="A10" s="116"/>
      <c r="B10" s="35" t="s">
        <v>11</v>
      </c>
      <c r="C10" s="35" t="str">
        <f t="shared" si="0"/>
        <v>41010WA</v>
      </c>
      <c r="D10" s="2">
        <v>82603</v>
      </c>
      <c r="E10" s="5">
        <v>-82603</v>
      </c>
      <c r="F10" s="94"/>
      <c r="I10" s="54"/>
      <c r="J10" s="54"/>
      <c r="K10" s="54"/>
      <c r="L10" s="54"/>
      <c r="M10" s="54"/>
      <c r="N10" s="54"/>
      <c r="O10" s="54"/>
      <c r="P10" s="54"/>
      <c r="Q10" s="54"/>
    </row>
    <row r="11" spans="1:17" x14ac:dyDescent="0.25">
      <c r="A11" s="116"/>
      <c r="B11" s="35" t="s">
        <v>14</v>
      </c>
      <c r="C11" s="35" t="str">
        <f t="shared" si="0"/>
        <v>41010WYP</v>
      </c>
      <c r="D11" s="2">
        <v>631472</v>
      </c>
      <c r="E11" s="5">
        <v>-631472</v>
      </c>
      <c r="F11" s="94"/>
      <c r="I11" s="54"/>
      <c r="J11" s="54"/>
      <c r="K11" s="54"/>
      <c r="L11" s="54"/>
      <c r="M11" s="54"/>
      <c r="N11" s="54"/>
      <c r="O11" s="54"/>
      <c r="P11" s="54"/>
      <c r="Q11" s="54"/>
    </row>
    <row r="12" spans="1:17" x14ac:dyDescent="0.25">
      <c r="A12" s="116"/>
      <c r="B12" s="37" t="s">
        <v>36</v>
      </c>
      <c r="C12" s="37" t="str">
        <f t="shared" si="0"/>
        <v>41010WYU</v>
      </c>
      <c r="D12" s="3">
        <v>0</v>
      </c>
      <c r="E12" s="43">
        <v>0</v>
      </c>
      <c r="F12" s="94"/>
      <c r="I12" s="54"/>
      <c r="J12" s="54"/>
      <c r="K12" s="54"/>
      <c r="L12" s="54"/>
      <c r="M12" s="54"/>
      <c r="N12" s="54"/>
      <c r="O12" s="54"/>
      <c r="P12" s="54"/>
      <c r="Q12" s="54"/>
    </row>
    <row r="13" spans="1:17" x14ac:dyDescent="0.25">
      <c r="A13" s="116"/>
      <c r="B13" s="38" t="s">
        <v>59</v>
      </c>
      <c r="C13" s="38" t="s">
        <v>59</v>
      </c>
      <c r="D13" s="45">
        <v>37958773</v>
      </c>
      <c r="E13" s="45">
        <v>-37958773</v>
      </c>
      <c r="F13" s="95"/>
      <c r="I13" s="54"/>
      <c r="J13" s="54"/>
      <c r="K13" s="54"/>
      <c r="L13" s="54"/>
      <c r="M13" s="54"/>
      <c r="N13" s="54"/>
      <c r="O13" s="54"/>
      <c r="P13" s="54"/>
      <c r="Q13" s="54"/>
    </row>
    <row r="14" spans="1:17" x14ac:dyDescent="0.25">
      <c r="A14" s="116"/>
      <c r="B14" s="61" t="s">
        <v>20</v>
      </c>
      <c r="C14" s="61" t="str">
        <f t="shared" ref="C14:C35" si="1">CONCATENATE("41010",B14)</f>
        <v>41010BADDEBT</v>
      </c>
      <c r="D14" s="62">
        <v>0</v>
      </c>
      <c r="E14" s="65">
        <v>0</v>
      </c>
      <c r="F14" s="94"/>
      <c r="I14" s="54"/>
      <c r="J14" s="54"/>
      <c r="K14" s="54"/>
      <c r="L14" s="54"/>
      <c r="M14" s="54"/>
      <c r="N14" s="54"/>
      <c r="O14" s="54"/>
      <c r="P14" s="54"/>
      <c r="Q14" s="54"/>
    </row>
    <row r="15" spans="1:17" x14ac:dyDescent="0.25">
      <c r="A15" s="116"/>
      <c r="B15" s="39" t="s">
        <v>7</v>
      </c>
      <c r="C15" s="48" t="str">
        <f t="shared" si="1"/>
        <v>41010CAEE</v>
      </c>
      <c r="D15" s="5">
        <v>731120</v>
      </c>
      <c r="E15" s="5">
        <v>-718405</v>
      </c>
      <c r="F15" s="94"/>
      <c r="I15" s="54"/>
      <c r="J15" s="54"/>
      <c r="K15" s="54"/>
      <c r="L15" s="54"/>
      <c r="M15" s="54"/>
      <c r="N15" s="54"/>
      <c r="O15" s="54"/>
      <c r="P15" s="54"/>
      <c r="Q15" s="54"/>
    </row>
    <row r="16" spans="1:17" x14ac:dyDescent="0.25">
      <c r="A16" s="116"/>
      <c r="B16" s="39" t="s">
        <v>22</v>
      </c>
      <c r="C16" s="48" t="str">
        <f t="shared" si="1"/>
        <v>41010CAEW</v>
      </c>
      <c r="D16" s="5">
        <v>4665</v>
      </c>
      <c r="E16" s="5">
        <v>-4665</v>
      </c>
      <c r="F16" s="94"/>
      <c r="I16" s="54"/>
      <c r="J16" s="54"/>
      <c r="K16" s="54"/>
      <c r="L16" s="54"/>
      <c r="M16" s="54"/>
      <c r="N16" s="54"/>
      <c r="O16" s="54"/>
      <c r="P16" s="54"/>
      <c r="Q16" s="54"/>
    </row>
    <row r="17" spans="1:17" x14ac:dyDescent="0.25">
      <c r="A17" s="116"/>
      <c r="B17" s="39" t="s">
        <v>3</v>
      </c>
      <c r="C17" s="48" t="str">
        <f t="shared" si="1"/>
        <v>41010CAGE</v>
      </c>
      <c r="D17" s="5">
        <v>89321</v>
      </c>
      <c r="E17" s="5">
        <v>-52236</v>
      </c>
      <c r="F17" s="94"/>
      <c r="I17" s="54"/>
      <c r="J17" s="54"/>
      <c r="K17" s="54"/>
      <c r="L17" s="54"/>
      <c r="M17" s="54"/>
      <c r="N17" s="54"/>
      <c r="O17" s="54"/>
      <c r="P17" s="54"/>
      <c r="Q17" s="54"/>
    </row>
    <row r="18" spans="1:17" x14ac:dyDescent="0.25">
      <c r="A18" s="116"/>
      <c r="B18" s="39" t="s">
        <v>5</v>
      </c>
      <c r="C18" s="48" t="str">
        <f t="shared" si="1"/>
        <v>41010CAGW</v>
      </c>
      <c r="D18" s="5">
        <v>732450</v>
      </c>
      <c r="E18" s="5">
        <v>-626559</v>
      </c>
      <c r="F18" s="94"/>
      <c r="I18" s="54"/>
      <c r="J18" s="54"/>
      <c r="K18" s="54"/>
      <c r="L18" s="54"/>
      <c r="M18" s="54"/>
      <c r="N18" s="54"/>
      <c r="O18" s="54"/>
      <c r="P18" s="54"/>
      <c r="Q18" s="54"/>
    </row>
    <row r="19" spans="1:17" x14ac:dyDescent="0.25">
      <c r="A19" s="116"/>
      <c r="B19" s="36" t="s">
        <v>44</v>
      </c>
      <c r="C19" s="36" t="str">
        <f t="shared" si="1"/>
        <v>41010CIAC</v>
      </c>
      <c r="D19" s="5">
        <v>0</v>
      </c>
      <c r="E19" s="5">
        <v>0</v>
      </c>
      <c r="F19" s="94"/>
      <c r="I19" s="54"/>
      <c r="J19" s="54"/>
      <c r="K19" s="54"/>
      <c r="L19" s="54"/>
      <c r="M19" s="54"/>
      <c r="N19" s="54"/>
      <c r="O19" s="54"/>
      <c r="P19" s="54"/>
      <c r="Q19" s="54"/>
    </row>
    <row r="20" spans="1:17" x14ac:dyDescent="0.25">
      <c r="A20" s="116"/>
      <c r="B20" s="35" t="s">
        <v>21</v>
      </c>
      <c r="C20" s="35" t="str">
        <f t="shared" si="1"/>
        <v>41010CN</v>
      </c>
      <c r="D20" s="5">
        <v>18276</v>
      </c>
      <c r="E20" s="5">
        <v>-18276</v>
      </c>
      <c r="F20" s="94"/>
      <c r="I20" s="54"/>
      <c r="J20" s="54"/>
      <c r="K20" s="54"/>
      <c r="L20" s="54"/>
      <c r="M20" s="54"/>
      <c r="N20" s="54"/>
      <c r="O20" s="54"/>
      <c r="P20" s="54"/>
      <c r="Q20" s="54"/>
    </row>
    <row r="21" spans="1:17" x14ac:dyDescent="0.25">
      <c r="A21" s="116"/>
      <c r="B21" s="35" t="s">
        <v>17</v>
      </c>
      <c r="C21" s="35" t="str">
        <f t="shared" si="1"/>
        <v>41010GPS</v>
      </c>
      <c r="D21" s="5">
        <v>39932359</v>
      </c>
      <c r="E21" s="5">
        <v>0</v>
      </c>
      <c r="F21" s="94"/>
      <c r="I21" s="54"/>
      <c r="J21" s="54"/>
      <c r="K21" s="54"/>
      <c r="L21" s="54"/>
      <c r="M21" s="54"/>
      <c r="N21" s="54"/>
      <c r="O21" s="54"/>
      <c r="P21" s="54"/>
      <c r="Q21" s="54"/>
    </row>
    <row r="22" spans="1:17" x14ac:dyDescent="0.25">
      <c r="A22" s="116"/>
      <c r="B22" s="34" t="s">
        <v>40</v>
      </c>
      <c r="C22" s="34" t="str">
        <f t="shared" si="1"/>
        <v>41010IBT</v>
      </c>
      <c r="D22" s="5">
        <v>0</v>
      </c>
      <c r="E22" s="5">
        <v>0</v>
      </c>
      <c r="F22" s="94"/>
      <c r="I22" s="54"/>
      <c r="J22" s="54"/>
      <c r="K22" s="54"/>
      <c r="L22" s="54"/>
      <c r="M22" s="54"/>
      <c r="N22" s="54"/>
      <c r="O22" s="54"/>
      <c r="P22" s="54"/>
      <c r="Q22" s="54"/>
    </row>
    <row r="23" spans="1:17" x14ac:dyDescent="0.25">
      <c r="A23" s="116"/>
      <c r="B23" s="34" t="s">
        <v>23</v>
      </c>
      <c r="C23" s="34" t="str">
        <f t="shared" si="1"/>
        <v>41010JBE</v>
      </c>
      <c r="D23" s="5">
        <v>10945756</v>
      </c>
      <c r="E23" s="5">
        <v>-1633599</v>
      </c>
      <c r="F23" s="94"/>
      <c r="I23" s="54"/>
      <c r="J23" s="54"/>
      <c r="K23" s="54"/>
      <c r="L23" s="54"/>
      <c r="M23" s="54"/>
      <c r="N23" s="54"/>
      <c r="O23" s="54"/>
      <c r="P23" s="54"/>
      <c r="Q23" s="54"/>
    </row>
    <row r="24" spans="1:17" x14ac:dyDescent="0.25">
      <c r="A24" s="116"/>
      <c r="B24" s="34" t="s">
        <v>65</v>
      </c>
      <c r="C24" s="34" t="str">
        <f t="shared" si="1"/>
        <v>41010JBG</v>
      </c>
      <c r="D24" s="5">
        <v>0</v>
      </c>
      <c r="E24" s="5">
        <v>0</v>
      </c>
      <c r="F24" s="94"/>
      <c r="I24" s="54"/>
      <c r="J24" s="54"/>
      <c r="K24" s="54"/>
      <c r="L24" s="54"/>
      <c r="M24" s="54"/>
      <c r="N24" s="54"/>
      <c r="O24" s="54"/>
      <c r="P24" s="54"/>
      <c r="Q24" s="54"/>
    </row>
    <row r="25" spans="1:17" x14ac:dyDescent="0.25">
      <c r="A25" s="116"/>
      <c r="B25" s="36" t="s">
        <v>4</v>
      </c>
      <c r="C25" s="36" t="str">
        <f t="shared" si="1"/>
        <v>41010NUTIL</v>
      </c>
      <c r="D25" s="5">
        <v>30887202</v>
      </c>
      <c r="E25" s="5">
        <v>0</v>
      </c>
      <c r="F25" s="94"/>
      <c r="I25" s="54"/>
      <c r="J25" s="54"/>
      <c r="K25" s="54"/>
      <c r="L25" s="54"/>
      <c r="M25" s="54"/>
      <c r="N25" s="54"/>
      <c r="O25" s="54"/>
      <c r="P25" s="54"/>
      <c r="Q25" s="54"/>
    </row>
    <row r="26" spans="1:17" x14ac:dyDescent="0.25">
      <c r="A26" s="116"/>
      <c r="B26" s="36" t="s">
        <v>52</v>
      </c>
      <c r="C26" s="36" t="str">
        <f t="shared" si="1"/>
        <v>41010SCHMDEXP</v>
      </c>
      <c r="D26" s="5">
        <v>0</v>
      </c>
      <c r="E26" s="5">
        <v>0</v>
      </c>
      <c r="F26" s="94"/>
      <c r="I26" s="54"/>
      <c r="J26" s="54"/>
      <c r="K26" s="54"/>
      <c r="L26" s="54"/>
      <c r="M26" s="54"/>
      <c r="N26" s="54"/>
      <c r="O26" s="54"/>
      <c r="P26" s="54"/>
      <c r="Q26" s="54"/>
    </row>
    <row r="27" spans="1:17" x14ac:dyDescent="0.25">
      <c r="A27" s="116"/>
      <c r="B27" s="36" t="s">
        <v>16</v>
      </c>
      <c r="C27" s="36" t="str">
        <f t="shared" si="1"/>
        <v>41010SE</v>
      </c>
      <c r="D27" s="5">
        <v>1160959</v>
      </c>
      <c r="E27" s="5">
        <v>0</v>
      </c>
      <c r="F27" s="94"/>
      <c r="I27" s="54"/>
      <c r="J27" s="54"/>
      <c r="K27" s="54"/>
      <c r="L27" s="54"/>
      <c r="M27" s="54"/>
      <c r="N27" s="54"/>
      <c r="O27" s="54"/>
      <c r="P27" s="54"/>
      <c r="Q27" s="54"/>
    </row>
    <row r="28" spans="1:17" x14ac:dyDescent="0.25">
      <c r="A28" s="116"/>
      <c r="B28" s="35" t="s">
        <v>8</v>
      </c>
      <c r="C28" s="35" t="str">
        <f t="shared" si="1"/>
        <v>41010SG</v>
      </c>
      <c r="D28" s="5">
        <v>75541562</v>
      </c>
      <c r="E28" s="5">
        <v>-320468</v>
      </c>
      <c r="F28" s="94"/>
      <c r="I28" s="54"/>
      <c r="J28" s="54"/>
      <c r="K28" s="54"/>
      <c r="L28" s="54"/>
      <c r="M28" s="54"/>
      <c r="N28" s="54"/>
      <c r="O28" s="54"/>
      <c r="P28" s="54"/>
      <c r="Q28" s="54"/>
    </row>
    <row r="29" spans="1:17" x14ac:dyDescent="0.25">
      <c r="A29" s="116"/>
      <c r="B29" s="36" t="s">
        <v>53</v>
      </c>
      <c r="C29" s="36" t="str">
        <f t="shared" si="1"/>
        <v>41010SGCT</v>
      </c>
      <c r="D29" s="2">
        <v>0</v>
      </c>
      <c r="E29" s="5">
        <v>0</v>
      </c>
      <c r="F29" s="94"/>
      <c r="I29" s="54"/>
      <c r="J29" s="54"/>
      <c r="K29" s="54"/>
      <c r="L29" s="54"/>
      <c r="M29" s="54"/>
      <c r="N29" s="54"/>
      <c r="O29" s="54"/>
      <c r="P29" s="54"/>
      <c r="Q29" s="54"/>
    </row>
    <row r="30" spans="1:17" x14ac:dyDescent="0.25">
      <c r="A30" s="116"/>
      <c r="B30" s="36" t="s">
        <v>18</v>
      </c>
      <c r="C30" s="36" t="str">
        <f t="shared" si="1"/>
        <v>41010SNP</v>
      </c>
      <c r="D30" s="5">
        <v>29910347</v>
      </c>
      <c r="E30" s="5">
        <v>0</v>
      </c>
      <c r="F30" s="94"/>
      <c r="I30" s="54"/>
      <c r="J30" s="54"/>
      <c r="K30" s="54"/>
      <c r="L30" s="54"/>
      <c r="M30" s="54"/>
      <c r="N30" s="54"/>
      <c r="O30" s="54"/>
      <c r="P30" s="54"/>
      <c r="Q30" s="54"/>
    </row>
    <row r="31" spans="1:17" x14ac:dyDescent="0.25">
      <c r="A31" s="116"/>
      <c r="B31" s="35" t="s">
        <v>19</v>
      </c>
      <c r="C31" s="35" t="str">
        <f t="shared" si="1"/>
        <v>41010SNPD</v>
      </c>
      <c r="D31" s="2">
        <v>986927</v>
      </c>
      <c r="E31" s="5">
        <v>-986927</v>
      </c>
      <c r="F31" s="94"/>
      <c r="I31" s="54"/>
      <c r="J31" s="54"/>
      <c r="K31" s="54"/>
      <c r="L31" s="54"/>
      <c r="M31" s="54"/>
      <c r="N31" s="54"/>
      <c r="O31" s="54"/>
      <c r="P31" s="54"/>
      <c r="Q31" s="54"/>
    </row>
    <row r="32" spans="1:17" x14ac:dyDescent="0.25">
      <c r="A32" s="116"/>
      <c r="B32" s="36" t="s">
        <v>2</v>
      </c>
      <c r="C32" s="36" t="str">
        <f t="shared" si="1"/>
        <v>41010SO</v>
      </c>
      <c r="D32" s="5">
        <v>7353797</v>
      </c>
      <c r="E32" s="5">
        <v>-5014286</v>
      </c>
      <c r="F32" s="94"/>
      <c r="I32" s="54"/>
      <c r="J32" s="54"/>
      <c r="K32" s="54"/>
      <c r="L32" s="54"/>
      <c r="M32" s="54"/>
      <c r="N32" s="54"/>
      <c r="O32" s="54"/>
      <c r="P32" s="54"/>
      <c r="Q32" s="54"/>
    </row>
    <row r="33" spans="1:17" x14ac:dyDescent="0.25">
      <c r="A33" s="116"/>
      <c r="B33" s="35" t="s">
        <v>60</v>
      </c>
      <c r="C33" s="35" t="str">
        <f t="shared" si="1"/>
        <v>41010SSGCH</v>
      </c>
      <c r="D33" s="2">
        <v>0</v>
      </c>
      <c r="E33" s="5">
        <v>0</v>
      </c>
      <c r="F33" s="94"/>
      <c r="I33" s="54"/>
      <c r="J33" s="54"/>
      <c r="K33" s="54"/>
      <c r="L33" s="54"/>
      <c r="M33" s="54"/>
      <c r="N33" s="54"/>
      <c r="O33" s="54"/>
      <c r="P33" s="54"/>
      <c r="Q33" s="54"/>
    </row>
    <row r="34" spans="1:17" x14ac:dyDescent="0.25">
      <c r="A34" s="116"/>
      <c r="B34" s="35" t="s">
        <v>45</v>
      </c>
      <c r="C34" s="35" t="str">
        <f t="shared" si="1"/>
        <v>41010TAXDEPR</v>
      </c>
      <c r="D34" s="5">
        <v>496822238</v>
      </c>
      <c r="E34" s="5">
        <v>0</v>
      </c>
      <c r="F34" s="94"/>
      <c r="I34" s="54"/>
      <c r="J34" s="54"/>
      <c r="K34" s="54"/>
      <c r="L34" s="54"/>
      <c r="M34" s="54"/>
      <c r="N34" s="54"/>
      <c r="O34" s="54"/>
      <c r="P34" s="54"/>
      <c r="Q34" s="54"/>
    </row>
    <row r="35" spans="1:17" x14ac:dyDescent="0.25">
      <c r="A35" s="117"/>
      <c r="B35" s="40" t="s">
        <v>15</v>
      </c>
      <c r="C35" s="40" t="str">
        <f t="shared" si="1"/>
        <v>41010TROJD</v>
      </c>
      <c r="D35" s="3">
        <v>0</v>
      </c>
      <c r="E35" s="43">
        <v>0</v>
      </c>
      <c r="F35" s="94"/>
      <c r="I35" s="54"/>
      <c r="J35" s="54"/>
      <c r="K35" s="54"/>
      <c r="L35" s="54"/>
      <c r="M35" s="54"/>
      <c r="N35" s="54"/>
      <c r="O35" s="54"/>
      <c r="P35" s="54"/>
      <c r="Q35" s="54"/>
    </row>
    <row r="36" spans="1:17" x14ac:dyDescent="0.25">
      <c r="A36" s="59"/>
      <c r="B36" s="60"/>
      <c r="C36" s="60"/>
      <c r="D36" s="63">
        <v>733075752</v>
      </c>
      <c r="E36" s="64">
        <f>E13+SUM(E14:E35)</f>
        <v>-47334194</v>
      </c>
      <c r="F36" s="96" t="s">
        <v>72</v>
      </c>
      <c r="I36" s="54"/>
      <c r="J36" s="54"/>
      <c r="K36" s="54"/>
      <c r="L36" s="54"/>
      <c r="M36" s="54"/>
      <c r="N36" s="54"/>
      <c r="O36" s="54"/>
      <c r="P36" s="54"/>
      <c r="Q36" s="54"/>
    </row>
    <row r="37" spans="1:17" ht="12.75" customHeight="1" x14ac:dyDescent="0.25">
      <c r="A37" s="115">
        <v>41110</v>
      </c>
      <c r="B37" s="61" t="s">
        <v>13</v>
      </c>
      <c r="C37" s="61" t="str">
        <f t="shared" ref="C37:C45" si="2">CONCATENATE("41110",B37)</f>
        <v>41110CA</v>
      </c>
      <c r="D37" s="65">
        <v>-544032</v>
      </c>
      <c r="E37" s="65">
        <v>254209</v>
      </c>
      <c r="F37" s="97"/>
      <c r="I37" s="54"/>
      <c r="J37" s="54"/>
      <c r="K37" s="54"/>
      <c r="L37" s="54"/>
      <c r="M37" s="54"/>
      <c r="N37" s="54"/>
      <c r="O37" s="54"/>
      <c r="P37" s="54"/>
      <c r="Q37" s="54"/>
    </row>
    <row r="38" spans="1:17" x14ac:dyDescent="0.25">
      <c r="A38" s="116"/>
      <c r="B38" s="34" t="s">
        <v>0</v>
      </c>
      <c r="C38" s="34" t="str">
        <f t="shared" si="2"/>
        <v>41110FERC</v>
      </c>
      <c r="D38" s="5">
        <v>11718</v>
      </c>
      <c r="E38" s="5">
        <v>0</v>
      </c>
      <c r="F38" s="97"/>
      <c r="I38" s="54"/>
      <c r="J38" s="54"/>
      <c r="K38" s="54"/>
      <c r="L38" s="54"/>
      <c r="M38" s="54"/>
      <c r="N38" s="54"/>
      <c r="O38" s="54"/>
      <c r="P38" s="54"/>
      <c r="Q38" s="54"/>
    </row>
    <row r="39" spans="1:17" x14ac:dyDescent="0.25">
      <c r="A39" s="116"/>
      <c r="B39" s="35" t="s">
        <v>12</v>
      </c>
      <c r="C39" s="35" t="str">
        <f t="shared" si="2"/>
        <v>41110IDU</v>
      </c>
      <c r="D39" s="5">
        <v>-849260</v>
      </c>
      <c r="E39" s="5">
        <v>78717</v>
      </c>
      <c r="F39" s="97"/>
      <c r="I39" s="54"/>
      <c r="J39" s="54"/>
      <c r="K39" s="54"/>
      <c r="L39" s="54"/>
      <c r="M39" s="54"/>
      <c r="N39" s="54"/>
      <c r="O39" s="54"/>
      <c r="P39" s="54"/>
      <c r="Q39" s="54"/>
    </row>
    <row r="40" spans="1:17" x14ac:dyDescent="0.25">
      <c r="A40" s="116"/>
      <c r="B40" s="35" t="s">
        <v>6</v>
      </c>
      <c r="C40" s="35" t="str">
        <f t="shared" si="2"/>
        <v>41110OR</v>
      </c>
      <c r="D40" s="5">
        <v>-925515</v>
      </c>
      <c r="E40" s="5">
        <v>2843105</v>
      </c>
      <c r="F40" s="97"/>
      <c r="I40" s="54"/>
      <c r="J40" s="54"/>
      <c r="K40" s="54"/>
      <c r="L40" s="54"/>
      <c r="M40" s="54"/>
      <c r="N40" s="54"/>
      <c r="O40" s="54"/>
      <c r="P40" s="54"/>
      <c r="Q40" s="54"/>
    </row>
    <row r="41" spans="1:17" x14ac:dyDescent="0.25">
      <c r="A41" s="116"/>
      <c r="B41" s="36" t="s">
        <v>9</v>
      </c>
      <c r="C41" s="36" t="str">
        <f t="shared" si="2"/>
        <v>41110OTHER</v>
      </c>
      <c r="D41" s="5">
        <v>-25687304</v>
      </c>
      <c r="E41" s="5">
        <v>25675837</v>
      </c>
      <c r="F41" s="97"/>
      <c r="I41" s="54"/>
      <c r="J41" s="54"/>
      <c r="K41" s="54"/>
      <c r="L41" s="54"/>
      <c r="M41" s="54"/>
      <c r="N41" s="54"/>
      <c r="O41" s="54"/>
      <c r="P41" s="54"/>
      <c r="Q41" s="54"/>
    </row>
    <row r="42" spans="1:17" x14ac:dyDescent="0.25">
      <c r="A42" s="116"/>
      <c r="B42" s="36" t="s">
        <v>10</v>
      </c>
      <c r="C42" s="36" t="str">
        <f t="shared" si="2"/>
        <v>41110UT</v>
      </c>
      <c r="D42" s="5">
        <v>-6293239</v>
      </c>
      <c r="E42" s="5">
        <v>423199</v>
      </c>
      <c r="F42" s="97"/>
      <c r="I42" s="54"/>
      <c r="J42" s="54"/>
      <c r="K42" s="54"/>
      <c r="L42" s="54"/>
      <c r="M42" s="54"/>
      <c r="N42" s="54"/>
      <c r="O42" s="54"/>
      <c r="P42" s="54"/>
      <c r="Q42" s="54"/>
    </row>
    <row r="43" spans="1:17" x14ac:dyDescent="0.25">
      <c r="A43" s="116"/>
      <c r="B43" s="35" t="s">
        <v>11</v>
      </c>
      <c r="C43" s="35" t="str">
        <f t="shared" si="2"/>
        <v>41110WA</v>
      </c>
      <c r="D43" s="5">
        <v>-328487</v>
      </c>
      <c r="E43" s="5">
        <v>1321862</v>
      </c>
      <c r="F43" s="97"/>
      <c r="I43" s="54"/>
      <c r="J43" s="54"/>
      <c r="K43" s="54"/>
      <c r="L43" s="54"/>
      <c r="M43" s="54"/>
      <c r="N43" s="54"/>
      <c r="O43" s="54"/>
      <c r="P43" s="54"/>
      <c r="Q43" s="54"/>
    </row>
    <row r="44" spans="1:17" x14ac:dyDescent="0.25">
      <c r="A44" s="116"/>
      <c r="B44" s="35" t="s">
        <v>14</v>
      </c>
      <c r="C44" s="35" t="str">
        <f t="shared" si="2"/>
        <v>41110WYP</v>
      </c>
      <c r="D44" s="5">
        <v>613514</v>
      </c>
      <c r="E44" s="5">
        <v>350471</v>
      </c>
      <c r="F44" s="97"/>
      <c r="I44" s="54"/>
      <c r="J44" s="54"/>
      <c r="K44" s="54"/>
      <c r="L44" s="54"/>
      <c r="M44" s="54"/>
      <c r="N44" s="54"/>
      <c r="O44" s="54"/>
      <c r="P44" s="54"/>
      <c r="Q44" s="54"/>
    </row>
    <row r="45" spans="1:17" x14ac:dyDescent="0.25">
      <c r="A45" s="116"/>
      <c r="B45" s="37" t="s">
        <v>36</v>
      </c>
      <c r="C45" s="37" t="str">
        <f t="shared" si="2"/>
        <v>41110WYU</v>
      </c>
      <c r="D45" s="43">
        <v>52429</v>
      </c>
      <c r="E45" s="43">
        <v>0</v>
      </c>
      <c r="F45" s="97"/>
      <c r="I45" s="54"/>
      <c r="J45" s="54"/>
      <c r="K45" s="54"/>
      <c r="L45" s="54"/>
      <c r="M45" s="54"/>
      <c r="N45" s="54"/>
      <c r="O45" s="54"/>
      <c r="P45" s="54"/>
      <c r="Q45" s="54"/>
    </row>
    <row r="46" spans="1:17" x14ac:dyDescent="0.25">
      <c r="A46" s="116"/>
      <c r="B46" s="38" t="s">
        <v>59</v>
      </c>
      <c r="C46" s="38" t="s">
        <v>59</v>
      </c>
      <c r="D46" s="45">
        <v>-33950176</v>
      </c>
      <c r="E46" s="45">
        <v>30947400</v>
      </c>
      <c r="F46" s="96"/>
      <c r="I46" s="54"/>
      <c r="J46" s="54"/>
      <c r="K46" s="54"/>
      <c r="L46" s="54"/>
      <c r="M46" s="54"/>
      <c r="N46" s="54"/>
      <c r="O46" s="54"/>
      <c r="P46" s="54"/>
      <c r="Q46" s="54"/>
    </row>
    <row r="47" spans="1:17" x14ac:dyDescent="0.25">
      <c r="A47" s="116"/>
      <c r="B47" s="69" t="s">
        <v>20</v>
      </c>
      <c r="C47" s="69" t="str">
        <f t="shared" ref="C47:C68" si="3">CONCATENATE("41110",B47)</f>
        <v>41110BADDEBT</v>
      </c>
      <c r="D47" s="70">
        <v>-1670977</v>
      </c>
      <c r="E47" s="70">
        <v>1670977</v>
      </c>
      <c r="F47" s="97"/>
      <c r="I47" s="54"/>
      <c r="J47" s="54"/>
      <c r="K47" s="54"/>
      <c r="L47" s="54"/>
      <c r="M47" s="54"/>
      <c r="N47" s="54"/>
      <c r="O47" s="54"/>
      <c r="P47" s="54"/>
      <c r="Q47" s="54"/>
    </row>
    <row r="48" spans="1:17" x14ac:dyDescent="0.25">
      <c r="A48" s="116"/>
      <c r="B48" s="39" t="s">
        <v>7</v>
      </c>
      <c r="C48" s="66" t="str">
        <f t="shared" si="3"/>
        <v>41110CAEE</v>
      </c>
      <c r="D48" s="5">
        <v>-2904038</v>
      </c>
      <c r="E48" s="5">
        <v>2904038</v>
      </c>
      <c r="F48" s="97"/>
      <c r="I48" s="54"/>
      <c r="J48" s="54"/>
      <c r="K48" s="54"/>
      <c r="L48" s="54"/>
      <c r="M48" s="54"/>
      <c r="N48" s="54"/>
      <c r="O48" s="54"/>
      <c r="P48" s="54"/>
      <c r="Q48" s="54"/>
    </row>
    <row r="49" spans="1:17" x14ac:dyDescent="0.25">
      <c r="A49" s="116"/>
      <c r="B49" s="39" t="s">
        <v>22</v>
      </c>
      <c r="C49" s="36" t="str">
        <f t="shared" si="3"/>
        <v>41110CAEW</v>
      </c>
      <c r="D49" s="5">
        <v>0</v>
      </c>
      <c r="E49" s="5">
        <v>0</v>
      </c>
      <c r="F49" s="97"/>
      <c r="I49" s="54"/>
      <c r="J49" s="54"/>
      <c r="K49" s="54"/>
      <c r="L49" s="54"/>
      <c r="M49" s="54"/>
      <c r="N49" s="54"/>
      <c r="O49" s="54"/>
      <c r="P49" s="54"/>
      <c r="Q49" s="54"/>
    </row>
    <row r="50" spans="1:17" x14ac:dyDescent="0.25">
      <c r="A50" s="116"/>
      <c r="B50" s="39" t="s">
        <v>3</v>
      </c>
      <c r="C50" s="36" t="str">
        <f t="shared" si="3"/>
        <v>41110CAGE</v>
      </c>
      <c r="D50" s="5">
        <v>-972521</v>
      </c>
      <c r="E50" s="5">
        <v>431845</v>
      </c>
      <c r="F50" s="97"/>
      <c r="I50" s="54"/>
      <c r="J50" s="54"/>
      <c r="K50" s="54"/>
      <c r="L50" s="54"/>
      <c r="M50" s="54"/>
      <c r="N50" s="54"/>
      <c r="O50" s="54"/>
      <c r="P50" s="54"/>
      <c r="Q50" s="54"/>
    </row>
    <row r="51" spans="1:17" x14ac:dyDescent="0.25">
      <c r="A51" s="116"/>
      <c r="B51" s="39" t="s">
        <v>5</v>
      </c>
      <c r="C51" s="66" t="str">
        <f t="shared" si="3"/>
        <v>41110CAGW</v>
      </c>
      <c r="D51" s="5">
        <v>-738061</v>
      </c>
      <c r="E51" s="5">
        <v>738061</v>
      </c>
      <c r="F51" s="97"/>
      <c r="I51" s="54"/>
      <c r="J51" s="54"/>
      <c r="K51" s="54"/>
      <c r="L51" s="54"/>
      <c r="M51" s="54"/>
      <c r="N51" s="54"/>
      <c r="O51" s="54"/>
      <c r="P51" s="54"/>
      <c r="Q51" s="54"/>
    </row>
    <row r="52" spans="1:17" x14ac:dyDescent="0.25">
      <c r="A52" s="116"/>
      <c r="B52" s="36" t="s">
        <v>44</v>
      </c>
      <c r="C52" s="36" t="str">
        <f t="shared" si="3"/>
        <v>41110CIAC</v>
      </c>
      <c r="D52" s="5">
        <v>-15616053</v>
      </c>
      <c r="E52" s="5">
        <v>0</v>
      </c>
      <c r="F52" s="97"/>
      <c r="I52" s="54"/>
      <c r="J52" s="54"/>
      <c r="K52" s="54"/>
      <c r="L52" s="54"/>
      <c r="M52" s="54"/>
      <c r="N52" s="54"/>
      <c r="O52" s="54"/>
      <c r="P52" s="54"/>
      <c r="Q52" s="54"/>
    </row>
    <row r="53" spans="1:17" x14ac:dyDescent="0.25">
      <c r="A53" s="116"/>
      <c r="B53" s="35" t="s">
        <v>21</v>
      </c>
      <c r="C53" s="35" t="str">
        <f t="shared" si="3"/>
        <v>41110CN</v>
      </c>
      <c r="D53" s="5">
        <v>0</v>
      </c>
      <c r="E53" s="5">
        <v>0</v>
      </c>
      <c r="F53" s="97"/>
      <c r="I53" s="54"/>
      <c r="J53" s="54"/>
      <c r="K53" s="54"/>
      <c r="L53" s="54"/>
      <c r="M53" s="54"/>
      <c r="N53" s="54"/>
      <c r="O53" s="54"/>
      <c r="P53" s="54"/>
      <c r="Q53" s="54"/>
    </row>
    <row r="54" spans="1:17" x14ac:dyDescent="0.25">
      <c r="A54" s="116"/>
      <c r="B54" s="35" t="s">
        <v>17</v>
      </c>
      <c r="C54" s="35" t="str">
        <f t="shared" si="3"/>
        <v>41110GPS</v>
      </c>
      <c r="D54" s="5">
        <v>-1739033</v>
      </c>
      <c r="E54" s="5">
        <v>1739033</v>
      </c>
      <c r="F54" s="97"/>
      <c r="I54" s="54"/>
      <c r="J54" s="54"/>
      <c r="K54" s="54"/>
      <c r="L54" s="54"/>
      <c r="M54" s="54"/>
      <c r="N54" s="54"/>
      <c r="O54" s="54"/>
      <c r="P54" s="54"/>
      <c r="Q54" s="54"/>
    </row>
    <row r="55" spans="1:17" x14ac:dyDescent="0.25">
      <c r="A55" s="116"/>
      <c r="B55" s="34" t="s">
        <v>40</v>
      </c>
      <c r="C55" s="34" t="str">
        <f t="shared" si="3"/>
        <v>41110IBT</v>
      </c>
      <c r="D55" s="5">
        <v>0</v>
      </c>
      <c r="E55" s="5">
        <v>0</v>
      </c>
      <c r="F55" s="97"/>
      <c r="I55" s="54"/>
      <c r="J55" s="54"/>
      <c r="K55" s="54"/>
      <c r="L55" s="54"/>
      <c r="M55" s="54"/>
      <c r="N55" s="54"/>
      <c r="O55" s="54"/>
      <c r="P55" s="54"/>
      <c r="Q55" s="54"/>
    </row>
    <row r="56" spans="1:17" x14ac:dyDescent="0.25">
      <c r="A56" s="116"/>
      <c r="B56" s="34" t="s">
        <v>23</v>
      </c>
      <c r="C56" s="68" t="str">
        <f t="shared" si="3"/>
        <v>41110JBE</v>
      </c>
      <c r="D56" s="5">
        <v>-6968295</v>
      </c>
      <c r="E56" s="5">
        <v>210867</v>
      </c>
      <c r="F56" s="97"/>
      <c r="I56" s="54"/>
      <c r="J56" s="54"/>
      <c r="K56" s="54"/>
      <c r="L56" s="54"/>
      <c r="M56" s="54"/>
      <c r="N56" s="54"/>
      <c r="O56" s="54"/>
      <c r="P56" s="54"/>
      <c r="Q56" s="54"/>
    </row>
    <row r="57" spans="1:17" x14ac:dyDescent="0.25">
      <c r="A57" s="116"/>
      <c r="B57" s="34" t="s">
        <v>65</v>
      </c>
      <c r="C57" s="34" t="str">
        <f t="shared" si="3"/>
        <v>41110JBG</v>
      </c>
      <c r="D57" s="5">
        <v>0</v>
      </c>
      <c r="E57" s="5">
        <v>0</v>
      </c>
      <c r="F57" s="97"/>
      <c r="I57" s="54"/>
      <c r="J57" s="54"/>
      <c r="K57" s="54"/>
      <c r="L57" s="54"/>
      <c r="M57" s="54"/>
      <c r="N57" s="54"/>
      <c r="O57" s="54"/>
      <c r="P57" s="54"/>
      <c r="Q57" s="54"/>
    </row>
    <row r="58" spans="1:17" x14ac:dyDescent="0.25">
      <c r="A58" s="116"/>
      <c r="B58" s="36" t="s">
        <v>4</v>
      </c>
      <c r="C58" s="36" t="str">
        <f t="shared" si="3"/>
        <v>41110NUTIL</v>
      </c>
      <c r="D58" s="5">
        <v>-11201574</v>
      </c>
      <c r="E58" s="5">
        <v>0</v>
      </c>
      <c r="F58" s="97"/>
      <c r="I58" s="54"/>
      <c r="J58" s="54"/>
      <c r="K58" s="54"/>
      <c r="L58" s="54"/>
      <c r="M58" s="54"/>
      <c r="N58" s="54"/>
      <c r="O58" s="54"/>
      <c r="P58" s="54"/>
      <c r="Q58" s="54"/>
    </row>
    <row r="59" spans="1:17" x14ac:dyDescent="0.25">
      <c r="A59" s="116"/>
      <c r="B59" s="36" t="s">
        <v>52</v>
      </c>
      <c r="C59" s="36" t="str">
        <f t="shared" si="3"/>
        <v>41110SCHMDEXP</v>
      </c>
      <c r="D59" s="5">
        <v>-237594428</v>
      </c>
      <c r="E59" s="5">
        <v>0</v>
      </c>
      <c r="F59" s="97"/>
      <c r="I59" s="54"/>
      <c r="J59" s="54"/>
      <c r="K59" s="54"/>
      <c r="L59" s="54"/>
      <c r="M59" s="54"/>
      <c r="N59" s="54"/>
      <c r="O59" s="54"/>
      <c r="P59" s="54"/>
      <c r="Q59" s="54"/>
    </row>
    <row r="60" spans="1:17" x14ac:dyDescent="0.25">
      <c r="A60" s="116"/>
      <c r="B60" s="36" t="s">
        <v>16</v>
      </c>
      <c r="C60" s="36" t="str">
        <f t="shared" si="3"/>
        <v>41110SE</v>
      </c>
      <c r="D60" s="5">
        <v>0</v>
      </c>
      <c r="E60" s="5">
        <v>0</v>
      </c>
      <c r="F60" s="97"/>
      <c r="I60" s="54"/>
      <c r="J60" s="54"/>
      <c r="K60" s="54"/>
      <c r="L60" s="54"/>
      <c r="M60" s="54"/>
      <c r="N60" s="54"/>
      <c r="O60" s="54"/>
      <c r="P60" s="54"/>
      <c r="Q60" s="54"/>
    </row>
    <row r="61" spans="1:17" x14ac:dyDescent="0.25">
      <c r="A61" s="116"/>
      <c r="B61" s="35" t="s">
        <v>8</v>
      </c>
      <c r="C61" s="67" t="str">
        <f t="shared" si="3"/>
        <v>41110SG</v>
      </c>
      <c r="D61" s="5">
        <v>879732</v>
      </c>
      <c r="E61" s="5">
        <v>137</v>
      </c>
      <c r="F61" s="97"/>
      <c r="I61" s="54"/>
      <c r="J61" s="54"/>
      <c r="K61" s="54"/>
      <c r="L61" s="54"/>
      <c r="M61" s="54"/>
      <c r="N61" s="54"/>
      <c r="O61" s="54"/>
      <c r="P61" s="54"/>
      <c r="Q61" s="54"/>
    </row>
    <row r="62" spans="1:17" x14ac:dyDescent="0.25">
      <c r="A62" s="116"/>
      <c r="B62" s="36" t="s">
        <v>53</v>
      </c>
      <c r="C62" s="36" t="str">
        <f t="shared" si="3"/>
        <v>41110SGCT</v>
      </c>
      <c r="D62" s="5">
        <v>0</v>
      </c>
      <c r="E62" s="5">
        <v>0</v>
      </c>
      <c r="F62" s="97"/>
      <c r="I62" s="54"/>
      <c r="J62" s="54"/>
      <c r="K62" s="54"/>
      <c r="L62" s="54"/>
      <c r="M62" s="54"/>
      <c r="N62" s="54"/>
      <c r="O62" s="54"/>
      <c r="P62" s="54"/>
      <c r="Q62" s="54"/>
    </row>
    <row r="63" spans="1:17" x14ac:dyDescent="0.25">
      <c r="A63" s="116"/>
      <c r="B63" s="36" t="s">
        <v>18</v>
      </c>
      <c r="C63" s="36" t="str">
        <f t="shared" si="3"/>
        <v>41110SNP</v>
      </c>
      <c r="D63" s="5">
        <v>-20189414</v>
      </c>
      <c r="E63" s="5">
        <v>671673</v>
      </c>
      <c r="F63" s="97"/>
      <c r="I63" s="54"/>
      <c r="J63" s="54"/>
      <c r="K63" s="54"/>
      <c r="L63" s="54"/>
      <c r="M63" s="54"/>
      <c r="N63" s="54"/>
      <c r="O63" s="54"/>
      <c r="P63" s="54"/>
      <c r="Q63" s="54"/>
    </row>
    <row r="64" spans="1:17" x14ac:dyDescent="0.25">
      <c r="A64" s="116"/>
      <c r="B64" s="35" t="s">
        <v>19</v>
      </c>
      <c r="C64" s="35" t="str">
        <f t="shared" si="3"/>
        <v>41110SNPD</v>
      </c>
      <c r="D64" s="5">
        <v>-3627116</v>
      </c>
      <c r="E64" s="5">
        <v>114445</v>
      </c>
      <c r="F64" s="97"/>
      <c r="I64" s="54"/>
      <c r="J64" s="54"/>
      <c r="K64" s="54"/>
      <c r="L64" s="54"/>
      <c r="M64" s="54"/>
      <c r="N64" s="54"/>
      <c r="O64" s="54"/>
      <c r="P64" s="54"/>
      <c r="Q64" s="54"/>
    </row>
    <row r="65" spans="1:17" x14ac:dyDescent="0.25">
      <c r="A65" s="116"/>
      <c r="B65" s="36" t="s">
        <v>2</v>
      </c>
      <c r="C65" s="36" t="str">
        <f t="shared" si="3"/>
        <v>41110SO</v>
      </c>
      <c r="D65" s="5">
        <v>-8378162</v>
      </c>
      <c r="E65" s="5">
        <v>4406824</v>
      </c>
      <c r="F65" s="97"/>
      <c r="I65" s="54"/>
      <c r="J65" s="54"/>
      <c r="K65" s="54"/>
      <c r="L65" s="54"/>
      <c r="M65" s="54"/>
      <c r="N65" s="54"/>
      <c r="O65" s="54"/>
      <c r="P65" s="54"/>
      <c r="Q65" s="54"/>
    </row>
    <row r="66" spans="1:17" x14ac:dyDescent="0.25">
      <c r="A66" s="116"/>
      <c r="B66" s="35" t="s">
        <v>60</v>
      </c>
      <c r="C66" s="35" t="str">
        <f t="shared" si="3"/>
        <v>41110SSGCH</v>
      </c>
      <c r="D66" s="5">
        <v>0</v>
      </c>
      <c r="E66" s="5">
        <v>0</v>
      </c>
      <c r="F66" s="97"/>
      <c r="I66" s="54"/>
      <c r="J66" s="54"/>
      <c r="K66" s="54"/>
      <c r="L66" s="54"/>
      <c r="M66" s="54"/>
      <c r="N66" s="54"/>
      <c r="O66" s="54"/>
      <c r="P66" s="54"/>
      <c r="Q66" s="54"/>
    </row>
    <row r="67" spans="1:17" x14ac:dyDescent="0.25">
      <c r="A67" s="116"/>
      <c r="B67" s="35" t="s">
        <v>45</v>
      </c>
      <c r="C67" s="35" t="str">
        <f t="shared" si="3"/>
        <v>41110TAXDEPR</v>
      </c>
      <c r="D67" s="5">
        <v>0</v>
      </c>
      <c r="E67" s="5">
        <v>0</v>
      </c>
      <c r="F67" s="97"/>
      <c r="I67" s="54"/>
      <c r="J67" s="54"/>
      <c r="K67" s="54"/>
      <c r="L67" s="54"/>
      <c r="M67" s="54"/>
      <c r="N67" s="54"/>
      <c r="O67" s="54"/>
      <c r="P67" s="54"/>
      <c r="Q67" s="54"/>
    </row>
    <row r="68" spans="1:17" x14ac:dyDescent="0.25">
      <c r="A68" s="117"/>
      <c r="B68" s="40" t="s">
        <v>15</v>
      </c>
      <c r="C68" s="40" t="str">
        <f t="shared" si="3"/>
        <v>41110TROJD</v>
      </c>
      <c r="D68" s="5">
        <v>-5054</v>
      </c>
      <c r="E68" s="5">
        <v>5054</v>
      </c>
      <c r="F68" s="97"/>
      <c r="I68" s="54"/>
      <c r="J68" s="54"/>
      <c r="K68" s="54"/>
      <c r="L68" s="54"/>
      <c r="M68" s="54"/>
      <c r="N68" s="54"/>
      <c r="O68" s="54"/>
      <c r="P68" s="54"/>
      <c r="Q68" s="54"/>
    </row>
    <row r="69" spans="1:17" x14ac:dyDescent="0.25">
      <c r="A69" s="46"/>
      <c r="B69" s="72"/>
      <c r="C69" s="72"/>
      <c r="D69" s="73">
        <v>-344675170</v>
      </c>
      <c r="E69" s="73">
        <v>43840354</v>
      </c>
      <c r="F69" s="96"/>
      <c r="I69" s="54"/>
      <c r="J69" s="54"/>
      <c r="K69" s="54"/>
      <c r="L69" s="54"/>
      <c r="M69" s="54"/>
      <c r="N69" s="54"/>
      <c r="O69" s="54"/>
      <c r="P69" s="54"/>
      <c r="Q69" s="54"/>
    </row>
    <row r="70" spans="1:17" x14ac:dyDescent="0.25">
      <c r="A70" s="75"/>
      <c r="B70" s="72"/>
      <c r="C70" s="72"/>
      <c r="D70" s="73">
        <v>388400582</v>
      </c>
      <c r="E70" s="73">
        <f>+E69+E36</f>
        <v>-3493840</v>
      </c>
      <c r="F70" s="96" t="s">
        <v>72</v>
      </c>
      <c r="I70" s="54"/>
      <c r="J70" s="54"/>
      <c r="K70" s="54"/>
      <c r="L70" s="54"/>
      <c r="M70" s="54"/>
      <c r="N70" s="54"/>
      <c r="O70" s="54"/>
      <c r="P70" s="54"/>
      <c r="Q70" s="54"/>
    </row>
    <row r="71" spans="1:17" x14ac:dyDescent="0.25">
      <c r="I71" s="54"/>
      <c r="J71" s="54"/>
      <c r="K71" s="54"/>
      <c r="L71" s="54"/>
      <c r="M71" s="54"/>
      <c r="N71" s="54"/>
      <c r="O71" s="54"/>
      <c r="P71" s="54"/>
      <c r="Q71" s="54"/>
    </row>
    <row r="72" spans="1:17" x14ac:dyDescent="0.25">
      <c r="I72" s="54"/>
      <c r="J72" s="54"/>
      <c r="K72" s="54"/>
      <c r="L72" s="54"/>
      <c r="M72" s="54"/>
      <c r="N72" s="54"/>
      <c r="O72" s="54"/>
      <c r="P72" s="54"/>
      <c r="Q72" s="54"/>
    </row>
    <row r="73" spans="1:17" x14ac:dyDescent="0.25">
      <c r="I73" s="54"/>
      <c r="J73" s="54"/>
      <c r="K73" s="54"/>
      <c r="L73" s="54"/>
      <c r="M73" s="54"/>
      <c r="N73" s="54"/>
      <c r="O73" s="54"/>
      <c r="P73" s="54"/>
      <c r="Q73" s="54"/>
    </row>
    <row r="74" spans="1:17" x14ac:dyDescent="0.25">
      <c r="I74" s="54"/>
      <c r="J74" s="54"/>
      <c r="K74" s="54"/>
      <c r="L74" s="54"/>
      <c r="M74" s="54"/>
      <c r="N74" s="54"/>
      <c r="O74" s="54"/>
      <c r="P74" s="54"/>
      <c r="Q74" s="54"/>
    </row>
    <row r="75" spans="1:17" x14ac:dyDescent="0.25">
      <c r="I75" s="54"/>
      <c r="J75" s="54"/>
      <c r="K75" s="54"/>
      <c r="L75" s="54"/>
      <c r="M75" s="54"/>
      <c r="N75" s="54"/>
      <c r="O75" s="54"/>
      <c r="P75" s="54"/>
      <c r="Q75" s="54"/>
    </row>
    <row r="76" spans="1:17" x14ac:dyDescent="0.25">
      <c r="I76" s="54"/>
      <c r="J76" s="54"/>
      <c r="K76" s="54"/>
      <c r="L76" s="54"/>
      <c r="M76" s="54"/>
      <c r="N76" s="54"/>
      <c r="O76" s="54"/>
      <c r="P76" s="54"/>
      <c r="Q76" s="54"/>
    </row>
    <row r="77" spans="1:17" x14ac:dyDescent="0.25">
      <c r="I77" s="54"/>
      <c r="J77" s="54"/>
      <c r="K77" s="54"/>
      <c r="L77" s="54"/>
      <c r="M77" s="54"/>
      <c r="N77" s="54"/>
      <c r="O77" s="54"/>
      <c r="P77" s="54"/>
      <c r="Q77" s="54"/>
    </row>
    <row r="78" spans="1:17" x14ac:dyDescent="0.25">
      <c r="I78" s="54"/>
      <c r="J78" s="54"/>
      <c r="K78" s="54"/>
      <c r="L78" s="54"/>
      <c r="M78" s="54"/>
      <c r="N78" s="54"/>
      <c r="O78" s="54"/>
      <c r="P78" s="54"/>
      <c r="Q78" s="54"/>
    </row>
    <row r="79" spans="1:17" x14ac:dyDescent="0.25">
      <c r="I79" s="54"/>
      <c r="J79" s="54"/>
      <c r="K79" s="54"/>
      <c r="L79" s="54"/>
      <c r="M79" s="54"/>
      <c r="N79" s="54"/>
      <c r="O79" s="54"/>
      <c r="P79" s="54"/>
      <c r="Q79" s="54"/>
    </row>
    <row r="80" spans="1:17" x14ac:dyDescent="0.25">
      <c r="I80" s="54"/>
      <c r="J80" s="54"/>
      <c r="K80" s="54"/>
      <c r="L80" s="54"/>
      <c r="M80" s="54"/>
      <c r="N80" s="54"/>
      <c r="O80" s="54"/>
      <c r="P80" s="54"/>
      <c r="Q80" s="54"/>
    </row>
    <row r="81" spans="9:17" x14ac:dyDescent="0.25">
      <c r="I81" s="54"/>
      <c r="J81" s="54"/>
      <c r="K81" s="54"/>
      <c r="L81" s="54"/>
      <c r="M81" s="54"/>
      <c r="N81" s="54"/>
      <c r="O81" s="54"/>
      <c r="P81" s="54"/>
      <c r="Q81" s="54"/>
    </row>
    <row r="82" spans="9:17" x14ac:dyDescent="0.25">
      <c r="I82" s="54"/>
      <c r="J82" s="54"/>
      <c r="K82" s="54"/>
      <c r="L82" s="54"/>
      <c r="M82" s="54"/>
      <c r="N82" s="54"/>
      <c r="O82" s="54"/>
      <c r="P82" s="54"/>
      <c r="Q82" s="54"/>
    </row>
    <row r="83" spans="9:17" x14ac:dyDescent="0.25">
      <c r="I83" s="54"/>
      <c r="J83" s="54"/>
      <c r="K83" s="54"/>
      <c r="L83" s="54"/>
      <c r="M83" s="54"/>
      <c r="N83" s="54"/>
      <c r="O83" s="54"/>
      <c r="P83" s="54"/>
      <c r="Q83" s="54"/>
    </row>
    <row r="84" spans="9:17" x14ac:dyDescent="0.25">
      <c r="I84" s="54"/>
      <c r="J84" s="54"/>
      <c r="K84" s="54"/>
      <c r="L84" s="54"/>
      <c r="M84" s="54"/>
      <c r="N84" s="54"/>
      <c r="O84" s="54"/>
      <c r="P84" s="54"/>
      <c r="Q84" s="54"/>
    </row>
    <row r="85" spans="9:17" x14ac:dyDescent="0.25">
      <c r="I85" s="54"/>
      <c r="J85" s="54"/>
      <c r="K85" s="54"/>
      <c r="L85" s="54"/>
      <c r="M85" s="54"/>
      <c r="N85" s="54"/>
      <c r="O85" s="54"/>
      <c r="P85" s="54"/>
      <c r="Q85" s="54"/>
    </row>
    <row r="86" spans="9:17" x14ac:dyDescent="0.25">
      <c r="I86" s="54"/>
      <c r="J86" s="54"/>
      <c r="K86" s="54"/>
      <c r="L86" s="54"/>
      <c r="M86" s="54"/>
      <c r="N86" s="54"/>
      <c r="O86" s="54"/>
      <c r="P86" s="54"/>
      <c r="Q86" s="54"/>
    </row>
    <row r="87" spans="9:17" x14ac:dyDescent="0.25">
      <c r="I87" s="54"/>
      <c r="J87" s="54"/>
      <c r="K87" s="54"/>
      <c r="L87" s="54"/>
      <c r="M87" s="54"/>
      <c r="N87" s="54"/>
      <c r="O87" s="54"/>
      <c r="P87" s="54"/>
      <c r="Q87" s="54"/>
    </row>
    <row r="88" spans="9:17" x14ac:dyDescent="0.25">
      <c r="I88" s="54"/>
      <c r="J88" s="54"/>
      <c r="K88" s="54"/>
      <c r="L88" s="54"/>
      <c r="M88" s="54"/>
      <c r="N88" s="54"/>
      <c r="O88" s="54"/>
      <c r="P88" s="54"/>
      <c r="Q88" s="54"/>
    </row>
    <row r="89" spans="9:17" x14ac:dyDescent="0.25">
      <c r="I89" s="54"/>
      <c r="J89" s="54"/>
      <c r="K89" s="54"/>
      <c r="L89" s="54"/>
      <c r="M89" s="54"/>
      <c r="N89" s="54"/>
      <c r="O89" s="54"/>
      <c r="P89" s="54"/>
      <c r="Q89" s="54"/>
    </row>
  </sheetData>
  <mergeCells count="3">
    <mergeCell ref="A4:A35"/>
    <mergeCell ref="A37:A68"/>
    <mergeCell ref="D2:E2"/>
  </mergeCells>
  <pageMargins left="0.95" right="0.7" top="1" bottom="0.75" header="0.3" footer="0.3"/>
  <pageSetup scale="66" orientation="portrait" r:id="rId1"/>
  <headerFooter>
    <oddHeader>&amp;L&amp;"Arial,Bold"&amp;10PacifiCorp
Washington General Rate Case - June 2012
Flow-Through Adjustment - REVISED&amp;R&amp;"Arial,Regular"&amp;10Page 7.6.4</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2013-08-05T07:00:00+00:00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55E4884E-BD24-4793-9FF3-794110D00CE3}"/>
</file>

<file path=customXml/itemProps2.xml><?xml version="1.0" encoding="utf-8"?>
<ds:datastoreItem xmlns:ds="http://schemas.openxmlformats.org/officeDocument/2006/customXml" ds:itemID="{8B4DA337-E92B-4B5B-A790-81137DE6F36F}"/>
</file>

<file path=customXml/itemProps3.xml><?xml version="1.0" encoding="utf-8"?>
<ds:datastoreItem xmlns:ds="http://schemas.openxmlformats.org/officeDocument/2006/customXml" ds:itemID="{254DFCD3-B959-4A91-99E4-8503D3026CC4}"/>
</file>

<file path=customXml/itemProps4.xml><?xml version="1.0" encoding="utf-8"?>
<ds:datastoreItem xmlns:ds="http://schemas.openxmlformats.org/officeDocument/2006/customXml" ds:itemID="{345E88A9-951F-4BE1-BD35-8A891AF26F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7.6 - 7.6.1</vt:lpstr>
      <vt:lpstr>7.6.2 - 7.6.3</vt:lpstr>
      <vt:lpstr>7.6.4</vt:lpstr>
      <vt:lpstr>'7.6 - 7.6.1'!Print_Area</vt:lpstr>
      <vt:lpstr>'7.6.2 - 7.6.3'!Print_Area</vt:lpstr>
      <vt:lpstr>'7.6.4'!Print_Area</vt:lpstr>
    </vt:vector>
  </TitlesOfParts>
  <Company>PacifiCorp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 Susan Morton</dc:creator>
  <cp:lastModifiedBy>Thomas, Collin</cp:lastModifiedBy>
  <cp:lastPrinted>2013-07-30T22:56:13Z</cp:lastPrinted>
  <dcterms:created xsi:type="dcterms:W3CDTF">2011-04-22T21:23:57Z</dcterms:created>
  <dcterms:modified xsi:type="dcterms:W3CDTF">2013-07-31T00:32:26Z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