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Exhibit DPK-3" sheetId="1" r:id="rId1"/>
    <sheet name="workpaper" sheetId="2" r:id="rId2"/>
    <sheet name="Workpaper 2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<sst xmlns="http://schemas.openxmlformats.org/spreadsheetml/2006/main" count="60" uniqueCount="45">
  <si>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Company</t>
  </si>
  <si>
    <t>Staff</t>
  </si>
  <si>
    <t>Line No.</t>
  </si>
  <si>
    <t>Total Deferral</t>
  </si>
  <si>
    <t>Docket No.s. UE-072300 and UG-072301</t>
  </si>
  <si>
    <t>Amortization of Catastrophic Storms</t>
  </si>
  <si>
    <t>Years</t>
  </si>
  <si>
    <t>Storm Amortization Adjustment</t>
  </si>
  <si>
    <t>Increase of Net income</t>
  </si>
  <si>
    <t>Tax</t>
  </si>
  <si>
    <t>book</t>
  </si>
  <si>
    <t>expense</t>
  </si>
  <si>
    <t>tax</t>
  </si>
  <si>
    <t>@ 35%</t>
  </si>
  <si>
    <t>Deferred Income Tax</t>
  </si>
  <si>
    <t>pg 11.31, line 26</t>
  </si>
  <si>
    <t>Exhibit___ (JHS-11)</t>
  </si>
  <si>
    <t>UE-040640</t>
  </si>
  <si>
    <t>UG-051297</t>
  </si>
  <si>
    <t>UE-050870</t>
  </si>
  <si>
    <t>UG-061394</t>
  </si>
  <si>
    <t>UE-060266</t>
  </si>
  <si>
    <t>UE-071015</t>
  </si>
  <si>
    <t>UE-070565</t>
  </si>
  <si>
    <t>UG-071775</t>
  </si>
  <si>
    <t>UE-072300</t>
  </si>
  <si>
    <t>Rate Case</t>
  </si>
  <si>
    <t>Gas Costs</t>
  </si>
  <si>
    <t>Power Cost</t>
  </si>
  <si>
    <t>BPA Res. Exh.</t>
  </si>
  <si>
    <t>Power Costs</t>
  </si>
  <si>
    <t>(Pending)</t>
  </si>
  <si>
    <t>UE-011570</t>
  </si>
  <si>
    <t>UG-021243</t>
  </si>
  <si>
    <t>UG-030304/5</t>
  </si>
  <si>
    <t>UG-031485</t>
  </si>
  <si>
    <t>UE-031725</t>
  </si>
  <si>
    <t>UG-041565</t>
  </si>
  <si>
    <t>Gas Cost</t>
  </si>
  <si>
    <t>Average</t>
  </si>
  <si>
    <t>years</t>
  </si>
  <si>
    <t>Year Filed</t>
  </si>
  <si>
    <t>Interim</t>
  </si>
  <si>
    <t>Years between filings - Average</t>
  </si>
  <si>
    <t>Exhibit No. ___  (DPK-3)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</si>
</sst>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mmmm\-yy;@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u val="single"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u val="singleAccounting"/>
      <sz val="12"/>
      <color indexed="8"/>
      <name val="Times New Roman"/>
      <family val="1"/>
    </font>
    <font>
      <sz val="14"/>
      <color indexed="8"/>
      <name val="Times New Roman"/>
      <family val="2"/>
    </font>
    <font>
      <sz val="8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u val="singleAccounting"/>
      <sz val="12"/>
      <color theme="1"/>
      <name val="Times New Roman"/>
      <family val="1"/>
    </font>
    <font>
      <sz val="14"/>
      <color theme="1"/>
      <name val="Times New Roman"/>
      <family val="2"/>
    </font>
    <font>
      <sz val="8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165" fontId="45" fillId="0" borderId="0" xfId="42" applyNumberFormat="1" applyFont="1" applyAlignment="1">
      <alignment/>
    </xf>
    <xf numFmtId="165" fontId="46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Alignment="1" quotePrefix="1">
      <alignment/>
    </xf>
    <xf numFmtId="165" fontId="47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167" fontId="0" fillId="0" borderId="10" xfId="44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68" fontId="4" fillId="33" borderId="0" xfId="0" applyNumberFormat="1" applyFont="1" applyFill="1" applyAlignment="1">
      <alignment horizontal="center"/>
    </xf>
    <xf numFmtId="168" fontId="4" fillId="33" borderId="0" xfId="0" applyNumberFormat="1" applyFont="1" applyFill="1" applyAlignment="1">
      <alignment/>
    </xf>
    <xf numFmtId="165" fontId="0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2"/>
  <sheetViews>
    <sheetView showGridLines="0" tabSelected="1" zoomScalePageLayoutView="0" workbookViewId="0" topLeftCell="A1">
      <selection activeCell="E6" sqref="E6"/>
    </sheetView>
  </sheetViews>
  <sheetFormatPr defaultColWidth="9.00390625" defaultRowHeight="15.75"/>
  <cols>
    <col min="1" max="1" width="6.25390625" style="1" customWidth="1"/>
    <col min="2" max="2" width="9.00390625" style="1" customWidth="1"/>
    <col min="3" max="3" width="3.25390625" style="1" customWidth="1"/>
    <col min="4" max="4" width="15.75390625" style="1" customWidth="1"/>
    <col min="5" max="5" width="14.75390625" style="1" bestFit="1" customWidth="1"/>
    <col min="6" max="6" width="10.125" style="1" bestFit="1" customWidth="1"/>
    <col min="7" max="7" width="13.75390625" style="1" bestFit="1" customWidth="1"/>
    <col min="8" max="9" width="9.00390625" style="1" customWidth="1"/>
    <col min="10" max="12" width="11.125" style="1" bestFit="1" customWidth="1"/>
    <col min="13" max="13" width="10.75390625" style="1" bestFit="1" customWidth="1"/>
    <col min="14" max="16384" width="9.00390625" style="1" customWidth="1"/>
  </cols>
  <sheetData>
    <row r="3" ht="15.75">
      <c r="H3" s="3" t="s">
        <v>4</v>
      </c>
    </row>
    <row r="4" spans="2:8" ht="15.75">
      <c r="B4" s="4" t="s">
        <v>2</v>
      </c>
      <c r="H4" s="24" t="s">
        <v>44</v>
      </c>
    </row>
    <row r="5" ht="15.75">
      <c r="B5" s="5"/>
    </row>
    <row r="6" spans="2:4" ht="18.75">
      <c r="B6" s="6">
        <v>1</v>
      </c>
      <c r="D6" s="8" t="s">
        <v>5</v>
      </c>
    </row>
    <row r="7" ht="15.75">
      <c r="B7" s="6">
        <f>+B6+1</f>
        <v>2</v>
      </c>
    </row>
    <row r="8" ht="15.75">
      <c r="B8" s="6">
        <f aca="true" t="shared" si="0" ref="B8:B32">+B7+1</f>
        <v>3</v>
      </c>
    </row>
    <row r="9" spans="2:4" ht="20.25">
      <c r="B9" s="6">
        <f t="shared" si="0"/>
        <v>4</v>
      </c>
      <c r="D9" s="7" t="s">
        <v>0</v>
      </c>
    </row>
    <row r="10" spans="2:5" ht="15.75">
      <c r="B10" s="6">
        <f t="shared" si="0"/>
        <v>5</v>
      </c>
      <c r="D10" s="1" t="s">
        <v>3</v>
      </c>
      <c r="E10" s="13">
        <v>28531525</v>
      </c>
    </row>
    <row r="11" spans="2:5" ht="15.75">
      <c r="B11" s="6">
        <f t="shared" si="0"/>
        <v>6</v>
      </c>
      <c r="D11" s="1" t="s">
        <v>6</v>
      </c>
      <c r="E11" s="9">
        <v>3</v>
      </c>
    </row>
    <row r="12" spans="2:7" ht="15.75">
      <c r="B12" s="6">
        <f t="shared" si="0"/>
        <v>7</v>
      </c>
      <c r="F12" s="1">
        <f>+E10/E11</f>
        <v>9510508.333333334</v>
      </c>
      <c r="G12" s="12" t="s">
        <v>16</v>
      </c>
    </row>
    <row r="13" spans="2:7" ht="20.25">
      <c r="B13" s="6">
        <f t="shared" si="0"/>
        <v>8</v>
      </c>
      <c r="D13" s="7" t="s">
        <v>1</v>
      </c>
      <c r="G13" s="12" t="s">
        <v>15</v>
      </c>
    </row>
    <row r="14" spans="2:5" ht="15.75">
      <c r="B14" s="6">
        <f t="shared" si="0"/>
        <v>9</v>
      </c>
      <c r="D14" s="1" t="s">
        <v>3</v>
      </c>
      <c r="E14" s="13">
        <v>28531525</v>
      </c>
    </row>
    <row r="15" spans="2:5" ht="15.75">
      <c r="B15" s="6">
        <f t="shared" si="0"/>
        <v>10</v>
      </c>
      <c r="D15" s="1" t="s">
        <v>6</v>
      </c>
      <c r="E15" s="9">
        <v>4</v>
      </c>
    </row>
    <row r="16" spans="2:6" ht="15.75">
      <c r="B16" s="6">
        <f t="shared" si="0"/>
        <v>11</v>
      </c>
      <c r="F16" s="1">
        <f>+E14/E15</f>
        <v>7132881.25</v>
      </c>
    </row>
    <row r="17" spans="2:7" ht="16.5" thickBot="1">
      <c r="B17" s="6">
        <f t="shared" si="0"/>
        <v>12</v>
      </c>
      <c r="E17" s="3" t="s">
        <v>7</v>
      </c>
      <c r="F17" s="2">
        <f>+F12-F16</f>
        <v>2377627.083333334</v>
      </c>
      <c r="G17" s="13">
        <f>+F17</f>
        <v>2377627.083333334</v>
      </c>
    </row>
    <row r="18" ht="16.5" thickTop="1">
      <c r="B18" s="6">
        <f t="shared" si="0"/>
        <v>13</v>
      </c>
    </row>
    <row r="19" spans="2:8" ht="15.75">
      <c r="B19" s="6">
        <f t="shared" si="0"/>
        <v>14</v>
      </c>
      <c r="F19" s="3" t="s">
        <v>14</v>
      </c>
      <c r="G19" s="1">
        <f>-F17*0.35</f>
        <v>-832169.4791666669</v>
      </c>
      <c r="H19" s="11" t="s">
        <v>13</v>
      </c>
    </row>
    <row r="20" ht="15.75">
      <c r="B20" s="6">
        <f t="shared" si="0"/>
        <v>15</v>
      </c>
    </row>
    <row r="21" spans="2:7" ht="16.5" thickBot="1">
      <c r="B21" s="6">
        <f t="shared" si="0"/>
        <v>16</v>
      </c>
      <c r="F21" s="3" t="s">
        <v>8</v>
      </c>
      <c r="G21" s="14">
        <f>+G17+G19</f>
        <v>1545457.604166667</v>
      </c>
    </row>
    <row r="22" ht="16.5" thickTop="1">
      <c r="B22" s="6">
        <f t="shared" si="0"/>
        <v>17</v>
      </c>
    </row>
    <row r="23" ht="15.75">
      <c r="B23" s="6">
        <f t="shared" si="0"/>
        <v>18</v>
      </c>
    </row>
    <row r="24" ht="15.75">
      <c r="B24" s="6">
        <f t="shared" si="0"/>
        <v>19</v>
      </c>
    </row>
    <row r="25" ht="15.75">
      <c r="B25" s="6">
        <f t="shared" si="0"/>
        <v>20</v>
      </c>
    </row>
    <row r="26" ht="15.75">
      <c r="B26" s="6">
        <f t="shared" si="0"/>
        <v>21</v>
      </c>
    </row>
    <row r="27" ht="15.75">
      <c r="B27" s="6">
        <f t="shared" si="0"/>
        <v>22</v>
      </c>
    </row>
    <row r="28" ht="15.75">
      <c r="B28" s="6">
        <f t="shared" si="0"/>
        <v>23</v>
      </c>
    </row>
    <row r="29" ht="15.75">
      <c r="B29" s="6">
        <f t="shared" si="0"/>
        <v>24</v>
      </c>
    </row>
    <row r="30" ht="15.75">
      <c r="B30" s="6">
        <f t="shared" si="0"/>
        <v>25</v>
      </c>
    </row>
    <row r="31" ht="15.75">
      <c r="B31" s="6">
        <f t="shared" si="0"/>
        <v>26</v>
      </c>
    </row>
    <row r="32" ht="15.75">
      <c r="B32" s="6">
        <f t="shared" si="0"/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R22"/>
  <sheetViews>
    <sheetView zoomScalePageLayoutView="0" workbookViewId="0" topLeftCell="A1">
      <selection activeCell="E9" sqref="E9"/>
    </sheetView>
  </sheetViews>
  <sheetFormatPr defaultColWidth="9.00390625" defaultRowHeight="15.75"/>
  <cols>
    <col min="3" max="3" width="10.25390625" style="0" bestFit="1" customWidth="1"/>
  </cols>
  <sheetData>
    <row r="9" ht="15.75">
      <c r="E9" t="s">
        <v>43</v>
      </c>
    </row>
    <row r="15" spans="6:17" ht="15.75">
      <c r="F15" s="19"/>
      <c r="G15" s="19"/>
      <c r="H15" s="19"/>
      <c r="I15" s="19"/>
      <c r="J15" s="19"/>
      <c r="K15" s="19"/>
      <c r="L15" s="19"/>
      <c r="M15" s="19"/>
      <c r="N15" s="19"/>
      <c r="Q15" t="s">
        <v>39</v>
      </c>
    </row>
    <row r="16" spans="1:18" ht="15.75">
      <c r="A16" t="s">
        <v>42</v>
      </c>
      <c r="H16">
        <f>+H17-B17</f>
        <v>3</v>
      </c>
      <c r="L16">
        <f>+L17-H17</f>
        <v>2</v>
      </c>
      <c r="P16">
        <f>+P17-L17</f>
        <v>1</v>
      </c>
      <c r="Q16">
        <f>+AVERAGE(H16:P16)</f>
        <v>2</v>
      </c>
      <c r="R16" t="s">
        <v>40</v>
      </c>
    </row>
    <row r="17" spans="1:16" ht="15.75">
      <c r="A17" t="s">
        <v>41</v>
      </c>
      <c r="B17">
        <v>2001</v>
      </c>
      <c r="H17">
        <v>2004</v>
      </c>
      <c r="L17">
        <v>2006</v>
      </c>
      <c r="P17">
        <v>2007</v>
      </c>
    </row>
    <row r="19" spans="2:16" ht="15.75">
      <c r="B19" s="20" t="s">
        <v>32</v>
      </c>
      <c r="C19" s="15" t="s">
        <v>33</v>
      </c>
      <c r="D19" s="15" t="s">
        <v>34</v>
      </c>
      <c r="E19" s="15" t="s">
        <v>35</v>
      </c>
      <c r="F19" s="15" t="s">
        <v>36</v>
      </c>
      <c r="G19" s="15" t="s">
        <v>37</v>
      </c>
      <c r="H19" s="20" t="s">
        <v>17</v>
      </c>
      <c r="I19" s="15" t="s">
        <v>18</v>
      </c>
      <c r="J19" s="15" t="s">
        <v>19</v>
      </c>
      <c r="K19" s="15" t="s">
        <v>20</v>
      </c>
      <c r="L19" s="20" t="s">
        <v>21</v>
      </c>
      <c r="M19" s="15" t="s">
        <v>22</v>
      </c>
      <c r="N19" s="15" t="s">
        <v>23</v>
      </c>
      <c r="O19" s="15" t="s">
        <v>24</v>
      </c>
      <c r="P19" s="20" t="s">
        <v>25</v>
      </c>
    </row>
    <row r="20" spans="2:16" ht="15.75">
      <c r="B20" s="21" t="s">
        <v>26</v>
      </c>
      <c r="C20" s="16" t="s">
        <v>38</v>
      </c>
      <c r="D20" s="16" t="s">
        <v>38</v>
      </c>
      <c r="E20" s="16" t="s">
        <v>38</v>
      </c>
      <c r="F20" s="16" t="s">
        <v>28</v>
      </c>
      <c r="G20" s="16" t="s">
        <v>38</v>
      </c>
      <c r="H20" s="21" t="s">
        <v>26</v>
      </c>
      <c r="I20" s="16" t="s">
        <v>27</v>
      </c>
      <c r="J20" s="16" t="s">
        <v>28</v>
      </c>
      <c r="K20" s="16" t="s">
        <v>27</v>
      </c>
      <c r="L20" s="21" t="s">
        <v>26</v>
      </c>
      <c r="M20" s="16" t="s">
        <v>29</v>
      </c>
      <c r="N20" s="16" t="s">
        <v>30</v>
      </c>
      <c r="O20" s="16" t="s">
        <v>27</v>
      </c>
      <c r="P20" s="21" t="s">
        <v>26</v>
      </c>
    </row>
    <row r="21" spans="2:16" ht="15.75">
      <c r="B21" s="22">
        <v>37442</v>
      </c>
      <c r="C21" s="17">
        <v>37561</v>
      </c>
      <c r="D21" s="17">
        <v>37712</v>
      </c>
      <c r="E21" s="17">
        <v>37895</v>
      </c>
      <c r="F21" s="17">
        <v>38108</v>
      </c>
      <c r="G21" s="17">
        <v>38261</v>
      </c>
      <c r="H21" s="22">
        <v>38412</v>
      </c>
      <c r="I21" s="17">
        <v>38626</v>
      </c>
      <c r="J21" s="17">
        <v>38904</v>
      </c>
      <c r="K21" s="17">
        <v>38996</v>
      </c>
      <c r="L21" s="23">
        <v>39087</v>
      </c>
      <c r="M21" s="18">
        <v>39240</v>
      </c>
      <c r="N21" s="18">
        <v>39296</v>
      </c>
      <c r="O21" s="18">
        <v>39356</v>
      </c>
      <c r="P21" s="23" t="s">
        <v>31</v>
      </c>
    </row>
    <row r="22" spans="2:12" ht="15.75">
      <c r="B22">
        <v>1</v>
      </c>
      <c r="H22">
        <v>4</v>
      </c>
      <c r="L22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H19"/>
  <sheetViews>
    <sheetView zoomScalePageLayoutView="0" workbookViewId="0" topLeftCell="A1">
      <selection activeCell="B37" sqref="B37"/>
    </sheetView>
  </sheetViews>
  <sheetFormatPr defaultColWidth="9.00390625" defaultRowHeight="15.75"/>
  <cols>
    <col min="4" max="6" width="11.125" style="0" bestFit="1" customWidth="1"/>
    <col min="7" max="7" width="10.75390625" style="0" bestFit="1" customWidth="1"/>
  </cols>
  <sheetData>
    <row r="4" spans="4:8" ht="15.75">
      <c r="D4" s="1" t="s">
        <v>9</v>
      </c>
      <c r="E4" s="1" t="s">
        <v>10</v>
      </c>
      <c r="F4" s="1" t="s">
        <v>11</v>
      </c>
      <c r="G4" s="1" t="s">
        <v>12</v>
      </c>
      <c r="H4" s="1"/>
    </row>
    <row r="5" spans="4:8" ht="15.75">
      <c r="D5" s="1">
        <v>28531525</v>
      </c>
      <c r="E5" s="1">
        <v>9510508</v>
      </c>
      <c r="F5" s="1">
        <f>+D5-E5</f>
        <v>19021017</v>
      </c>
      <c r="G5" s="1">
        <f>+F5*0.35</f>
        <v>6657355.949999999</v>
      </c>
      <c r="H5" s="1"/>
    </row>
    <row r="6" spans="4:8" ht="15.75">
      <c r="D6" s="1"/>
      <c r="E6" s="1">
        <f>+E5</f>
        <v>9510508</v>
      </c>
      <c r="F6" s="1">
        <f>+D6-E6</f>
        <v>-9510508</v>
      </c>
      <c r="G6" s="1">
        <f>+F6*0.35</f>
        <v>-3328677.8</v>
      </c>
      <c r="H6" s="1"/>
    </row>
    <row r="7" spans="4:8" ht="15.75">
      <c r="D7" s="1"/>
      <c r="E7" s="1">
        <f>+E6</f>
        <v>9510508</v>
      </c>
      <c r="F7" s="1">
        <f>+D7-E7</f>
        <v>-9510508</v>
      </c>
      <c r="G7" s="1">
        <f>+F7*0.35</f>
        <v>-3328677.8</v>
      </c>
      <c r="H7" s="1"/>
    </row>
    <row r="8" spans="4:8" ht="16.5" thickBot="1">
      <c r="D8" s="10">
        <f>SUM(D5:D7)</f>
        <v>28531525</v>
      </c>
      <c r="E8" s="10">
        <f>SUM(E5:E7)</f>
        <v>28531524</v>
      </c>
      <c r="F8" s="10">
        <f>SUM(F5:F7)</f>
        <v>1</v>
      </c>
      <c r="G8" s="10">
        <f>SUM(G5:G7)</f>
        <v>0.34999999962747097</v>
      </c>
      <c r="H8" s="1"/>
    </row>
    <row r="9" spans="4:8" ht="15.75">
      <c r="D9" s="1"/>
      <c r="E9" s="1"/>
      <c r="F9" s="1"/>
      <c r="G9" s="1"/>
      <c r="H9" s="1"/>
    </row>
    <row r="10" spans="4:8" ht="15.75">
      <c r="D10" s="1"/>
      <c r="E10" s="1"/>
      <c r="F10" s="1"/>
      <c r="G10" s="1"/>
      <c r="H10" s="1"/>
    </row>
    <row r="11" spans="4:8" ht="15.75">
      <c r="D11" s="1"/>
      <c r="E11" s="1"/>
      <c r="F11" s="1"/>
      <c r="G11" s="1"/>
      <c r="H11" s="1"/>
    </row>
    <row r="12" spans="4:8" ht="15.75">
      <c r="D12" s="1"/>
      <c r="E12" s="1"/>
      <c r="F12" s="1"/>
      <c r="G12" s="1"/>
      <c r="H12" s="1"/>
    </row>
    <row r="13" spans="4:8" ht="15.75">
      <c r="D13" s="1"/>
      <c r="E13" s="1"/>
      <c r="F13" s="1"/>
      <c r="G13" s="1"/>
      <c r="H13" s="1"/>
    </row>
    <row r="14" spans="4:8" ht="15.75">
      <c r="D14" s="1" t="s">
        <v>9</v>
      </c>
      <c r="E14" s="1" t="s">
        <v>10</v>
      </c>
      <c r="F14" s="1" t="s">
        <v>11</v>
      </c>
      <c r="G14" s="1" t="s">
        <v>12</v>
      </c>
      <c r="H14" s="1"/>
    </row>
    <row r="15" spans="4:8" ht="15.75">
      <c r="D15" s="1">
        <v>28531525</v>
      </c>
      <c r="E15" s="1">
        <f>+'Exhibit DPK-3'!F16</f>
        <v>7132881.25</v>
      </c>
      <c r="F15" s="1">
        <f>+D15-E15</f>
        <v>21398643.75</v>
      </c>
      <c r="G15" s="1">
        <f>+F15*0.35</f>
        <v>7489525.312499999</v>
      </c>
      <c r="H15" s="1"/>
    </row>
    <row r="16" spans="4:8" ht="15.75">
      <c r="D16" s="1"/>
      <c r="E16" s="1">
        <f>+E15</f>
        <v>7132881.25</v>
      </c>
      <c r="F16" s="1">
        <f>+D16-E16</f>
        <v>-7132881.25</v>
      </c>
      <c r="G16" s="1">
        <f>+F16*0.35</f>
        <v>-2496508.4375</v>
      </c>
      <c r="H16" s="1"/>
    </row>
    <row r="17" spans="4:8" ht="15.75">
      <c r="D17" s="1"/>
      <c r="E17" s="1">
        <f>+E16</f>
        <v>7132881.25</v>
      </c>
      <c r="F17" s="1">
        <f>+D17-E17</f>
        <v>-7132881.25</v>
      </c>
      <c r="G17" s="1">
        <f>+F17*0.35</f>
        <v>-2496508.4375</v>
      </c>
      <c r="H17" s="1">
        <f>+G17-G6</f>
        <v>832169.3624999998</v>
      </c>
    </row>
    <row r="18" spans="4:8" ht="15.75">
      <c r="D18" s="1"/>
      <c r="E18" s="1">
        <f>+E16</f>
        <v>7132881.25</v>
      </c>
      <c r="F18" s="1">
        <f>+D18-E18</f>
        <v>-7132881.25</v>
      </c>
      <c r="G18" s="1">
        <f>+F18*0.35</f>
        <v>-2496508.4375</v>
      </c>
      <c r="H18" s="1"/>
    </row>
    <row r="19" spans="4:8" ht="16.5" thickBot="1">
      <c r="D19" s="10">
        <f>SUM(D15:D18)</f>
        <v>28531525</v>
      </c>
      <c r="E19" s="10">
        <f>SUM(E15:E18)</f>
        <v>28531525</v>
      </c>
      <c r="F19" s="10">
        <f>SUM(F15:F18)</f>
        <v>0</v>
      </c>
      <c r="G19" s="10">
        <f>SUM(G15:G18)</f>
        <v>0</v>
      </c>
      <c r="H1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dkermode</dc:creator>
  <cp:keywords/>
  <dc:description/>
  <cp:lastModifiedBy>KGross</cp:lastModifiedBy>
  <cp:lastPrinted>2008-05-22T22:46:00Z</cp:lastPrinted>
  <dcterms:created xsi:type="dcterms:W3CDTF">2008-05-09T01:18:15Z</dcterms:created>
  <dcterms:modified xsi:type="dcterms:W3CDTF">2008-05-29T16:51:35Z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